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3.xml" ContentType="application/vnd.openxmlformats-officedocument.drawingml.chartshapes+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5.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drawings/drawing6.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bookViews>
    <workbookView xWindow="0" yWindow="60" windowWidth="20730" windowHeight="11760" tabRatio="591" firstSheet="6" activeTab="6"/>
  </bookViews>
  <sheets>
    <sheet name="Dashboard User Stories" sheetId="3" state="hidden" r:id="rId1"/>
    <sheet name="Example User Story List" sheetId="1" state="hidden" r:id="rId2"/>
    <sheet name="Deleted Stories" sheetId="2" state="hidden" r:id="rId3"/>
    <sheet name="Coverage" sheetId="6" state="hidden" r:id="rId4"/>
    <sheet name="Stock status" sheetId="4" state="hidden" r:id="rId5"/>
    <sheet name="Surveillance" sheetId="11" state="hidden" r:id="rId6"/>
    <sheet name="Data Mapping" sheetId="12" r:id="rId7"/>
    <sheet name="Cold chain" sheetId="9" state="hidden" r:id="rId8"/>
    <sheet name="Cold chain - Facility data" sheetId="10" state="hidden" r:id="rId9"/>
    <sheet name="PP_DELIVERIES" sheetId="7" state="hidden" r:id="rId10"/>
  </sheets>
  <externalReferences>
    <externalReference r:id="rId11"/>
    <externalReference r:id="rId12"/>
  </externalReferences>
  <definedNames>
    <definedName name="_xlnm._FilterDatabase" localSheetId="7" hidden="1">'Cold chain'!$C$124:$G$3449</definedName>
    <definedName name="_xlnm._FilterDatabase" localSheetId="8" hidden="1">'Cold chain - Facility data'!$B$2:$F$3387</definedName>
    <definedName name="_xlnm._FilterDatabase" localSheetId="1" hidden="1">'Example User Story List'!$A$2:$AC$168</definedName>
    <definedName name="Contents1_1" localSheetId="5">Surveillance!#REF!</definedName>
    <definedName name="Contents2_1" localSheetId="5">Surveillance!#REF!</definedName>
    <definedName name="Results1" localSheetId="5">Surveillance!#REF!</definedName>
    <definedName name="Results2" localSheetId="5">Surveillance!#REF!</definedName>
    <definedName name="Section1_1_1" localSheetId="5">Surveillance!#REF!</definedName>
    <definedName name="Section2_1_1" localSheetId="5">Surveillance!#REF!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84" i="11" l="1"/>
  <c r="H84" i="11"/>
  <c r="G84" i="11"/>
  <c r="F84" i="11"/>
  <c r="E84" i="11"/>
  <c r="D84" i="11"/>
  <c r="C84" i="11"/>
  <c r="B84" i="11"/>
  <c r="J83" i="11"/>
  <c r="J82" i="11"/>
  <c r="J81" i="11"/>
  <c r="J80" i="11"/>
  <c r="J79" i="11"/>
  <c r="J78" i="11"/>
  <c r="J84" i="11"/>
  <c r="F73" i="11"/>
  <c r="B73" i="11"/>
  <c r="C72" i="11"/>
  <c r="G72" i="11"/>
  <c r="G71" i="11"/>
  <c r="C71" i="11"/>
  <c r="G70" i="11"/>
  <c r="G69" i="11"/>
  <c r="C69" i="11"/>
  <c r="G68" i="11"/>
  <c r="G67" i="11"/>
  <c r="C67" i="11"/>
  <c r="G66" i="11"/>
  <c r="G65" i="11"/>
  <c r="C65" i="11"/>
  <c r="G64" i="11"/>
  <c r="G63" i="11"/>
  <c r="C63" i="11"/>
  <c r="G62" i="11"/>
  <c r="G61" i="11"/>
  <c r="C61" i="11"/>
  <c r="F54" i="11"/>
  <c r="G54" i="11"/>
  <c r="B54" i="11"/>
  <c r="C54" i="11"/>
  <c r="C53" i="11"/>
  <c r="G53" i="11"/>
  <c r="G52" i="11"/>
  <c r="C52" i="11"/>
  <c r="G51" i="11"/>
  <c r="B45" i="11"/>
  <c r="C44" i="11"/>
  <c r="F43" i="11"/>
  <c r="G41" i="11"/>
  <c r="F33" i="11"/>
  <c r="G30" i="11"/>
  <c r="B31" i="11"/>
  <c r="C30" i="11"/>
  <c r="C29" i="11"/>
  <c r="C28" i="11"/>
  <c r="F23" i="11"/>
  <c r="G22" i="11"/>
  <c r="G21" i="11"/>
  <c r="B17" i="11"/>
  <c r="C15" i="11"/>
  <c r="F16" i="11"/>
  <c r="G16" i="11"/>
  <c r="G12" i="11"/>
  <c r="G10" i="11"/>
  <c r="G14" i="11"/>
  <c r="G11" i="11"/>
  <c r="G13" i="11"/>
  <c r="G15" i="11"/>
  <c r="G40" i="11"/>
  <c r="G42" i="11"/>
  <c r="C10" i="11"/>
  <c r="C12" i="11"/>
  <c r="C14" i="11"/>
  <c r="C16" i="11"/>
  <c r="C17" i="11"/>
  <c r="G23" i="11"/>
  <c r="G29" i="11"/>
  <c r="G31" i="11"/>
  <c r="C41" i="11"/>
  <c r="C43" i="11"/>
  <c r="C51" i="11"/>
  <c r="C62" i="11"/>
  <c r="C64" i="11"/>
  <c r="C66" i="11"/>
  <c r="C68" i="11"/>
  <c r="C70" i="11"/>
  <c r="C11" i="11"/>
  <c r="C13" i="11"/>
  <c r="G28" i="11"/>
  <c r="C40" i="11"/>
  <c r="C42" i="11"/>
  <c r="U248" i="9"/>
  <c r="T248" i="9"/>
  <c r="S248" i="9"/>
  <c r="R248" i="9"/>
  <c r="Q248" i="9"/>
  <c r="P248" i="9"/>
  <c r="O248" i="9"/>
  <c r="N248" i="9"/>
  <c r="M248" i="9"/>
  <c r="L248" i="9"/>
  <c r="K248" i="9"/>
  <c r="N230" i="9"/>
  <c r="M230" i="9"/>
  <c r="P186" i="9"/>
  <c r="P185" i="9"/>
  <c r="P184" i="9"/>
  <c r="P183" i="9"/>
  <c r="P182" i="9"/>
  <c r="P181" i="9"/>
  <c r="O148" i="9"/>
  <c r="AB60" i="6"/>
  <c r="AD60" i="6"/>
  <c r="AE60" i="6"/>
  <c r="AF60" i="6"/>
  <c r="AG60" i="6"/>
  <c r="AB61" i="6"/>
  <c r="AD61" i="6"/>
  <c r="AE61" i="6"/>
  <c r="AF61" i="6"/>
  <c r="AG61" i="6"/>
  <c r="AB62" i="6"/>
  <c r="AD62" i="6"/>
  <c r="AE62" i="6"/>
  <c r="AF62" i="6"/>
  <c r="AG62" i="6"/>
  <c r="AB63" i="6"/>
  <c r="AD63" i="6"/>
  <c r="AE63" i="6"/>
  <c r="AF63" i="6"/>
  <c r="AG63" i="6"/>
  <c r="AB64" i="6"/>
  <c r="AD64" i="6"/>
  <c r="AE64" i="6"/>
  <c r="AF64" i="6"/>
  <c r="AG64" i="6"/>
  <c r="AB65" i="6"/>
  <c r="AD65" i="6"/>
  <c r="AE65" i="6"/>
  <c r="AF65" i="6"/>
  <c r="AG65" i="6"/>
  <c r="AJ61" i="6"/>
  <c r="AJ62" i="6"/>
  <c r="AJ63" i="6"/>
  <c r="AJ60" i="6"/>
  <c r="AC60" i="6"/>
  <c r="AC62" i="6"/>
  <c r="AC63" i="6"/>
  <c r="X54" i="6"/>
  <c r="AC64" i="6"/>
  <c r="AC61" i="6"/>
  <c r="AC65" i="6"/>
  <c r="AS40" i="4"/>
  <c r="AR40" i="4"/>
  <c r="AQ40" i="4"/>
  <c r="AP40" i="4"/>
  <c r="AO40" i="4"/>
  <c r="AN40" i="4"/>
  <c r="AM40" i="4"/>
  <c r="AL40" i="4"/>
  <c r="AK40" i="4"/>
  <c r="AJ40" i="4"/>
  <c r="AI40" i="4"/>
  <c r="AD39" i="4"/>
  <c r="AE39" i="4"/>
  <c r="AS39" i="4"/>
  <c r="AR39" i="4"/>
  <c r="AQ39" i="4"/>
  <c r="Z39" i="4"/>
  <c r="AA39" i="4"/>
  <c r="AB39" i="4"/>
  <c r="AP39" i="4"/>
  <c r="AO39" i="4"/>
  <c r="AN39" i="4"/>
  <c r="AM39" i="4"/>
  <c r="W39" i="4"/>
  <c r="X39" i="4"/>
  <c r="AL39" i="4"/>
  <c r="AK39" i="4"/>
  <c r="AJ39" i="4"/>
  <c r="AI39" i="4"/>
  <c r="AS38" i="4"/>
  <c r="AR38" i="4"/>
  <c r="AQ38" i="4"/>
  <c r="AP38" i="4"/>
  <c r="AO38" i="4"/>
  <c r="AN38" i="4"/>
  <c r="AM38" i="4"/>
  <c r="AL38" i="4"/>
  <c r="AK38" i="4"/>
  <c r="AJ38" i="4"/>
  <c r="AI38" i="4"/>
  <c r="AD37" i="4"/>
  <c r="AE37" i="4"/>
  <c r="AS37" i="4"/>
  <c r="AR37" i="4"/>
  <c r="AQ37" i="4"/>
  <c r="Z37" i="4"/>
  <c r="AA37" i="4"/>
  <c r="AB37" i="4"/>
  <c r="AP37" i="4"/>
  <c r="AO37" i="4"/>
  <c r="AN37" i="4"/>
  <c r="AM37" i="4"/>
  <c r="W37" i="4"/>
  <c r="X37" i="4"/>
  <c r="AL37" i="4"/>
  <c r="AK37" i="4"/>
  <c r="AJ37" i="4"/>
  <c r="AI37" i="4"/>
  <c r="AS36" i="4"/>
  <c r="AR36" i="4"/>
  <c r="AQ36" i="4"/>
  <c r="AP36" i="4"/>
  <c r="AO36" i="4"/>
  <c r="AN36" i="4"/>
  <c r="AM36" i="4"/>
  <c r="AL36" i="4"/>
  <c r="AK36" i="4"/>
  <c r="AJ36" i="4"/>
  <c r="AI36" i="4"/>
  <c r="AS35" i="4"/>
  <c r="AR35" i="4"/>
  <c r="AQ35" i="4"/>
  <c r="AP35" i="4"/>
  <c r="AO35" i="4"/>
  <c r="AN35" i="4"/>
  <c r="AM35" i="4"/>
  <c r="AL35" i="4"/>
  <c r="AK35" i="4"/>
  <c r="AJ35" i="4"/>
  <c r="AI35" i="4"/>
  <c r="AD40" i="4"/>
  <c r="AE40" i="4"/>
  <c r="Z40" i="4"/>
  <c r="AA40" i="4"/>
  <c r="AB40" i="4"/>
  <c r="W40" i="4"/>
  <c r="X40" i="4"/>
  <c r="AD38" i="4"/>
  <c r="AE38" i="4"/>
  <c r="Z38" i="4"/>
  <c r="AA38" i="4"/>
  <c r="AB38" i="4"/>
  <c r="W38" i="4"/>
  <c r="X38" i="4"/>
  <c r="AD36" i="4"/>
  <c r="AE36" i="4"/>
  <c r="Z36" i="4"/>
  <c r="AA36" i="4"/>
  <c r="AB36" i="4"/>
  <c r="W36" i="4"/>
  <c r="X36" i="4"/>
  <c r="AD35" i="4"/>
  <c r="AE35" i="4"/>
  <c r="Z35" i="4"/>
  <c r="AA35" i="4"/>
  <c r="AB35" i="4"/>
  <c r="W35" i="4"/>
  <c r="X35" i="4"/>
  <c r="Y72" i="4"/>
  <c r="Z72" i="4"/>
  <c r="AA72" i="4"/>
  <c r="AB72" i="4"/>
  <c r="AC72" i="4"/>
  <c r="AF72" i="4"/>
  <c r="AG72" i="4"/>
  <c r="AH72" i="4"/>
  <c r="AI72" i="4"/>
  <c r="AJ72" i="4"/>
  <c r="Y73" i="4"/>
  <c r="Z73" i="4"/>
  <c r="AA73" i="4"/>
  <c r="AB73" i="4"/>
  <c r="AC73" i="4"/>
  <c r="AF73" i="4"/>
  <c r="AG73" i="4"/>
  <c r="AH73" i="4"/>
  <c r="AI73" i="4"/>
  <c r="AJ73" i="4"/>
  <c r="Y74" i="4"/>
  <c r="Z74" i="4"/>
  <c r="AA74" i="4"/>
  <c r="AB74" i="4"/>
  <c r="AC74" i="4"/>
  <c r="AF74" i="4"/>
  <c r="AG74" i="4"/>
  <c r="AH74" i="4"/>
  <c r="AI74" i="4"/>
  <c r="AJ74" i="4"/>
  <c r="Y75" i="4"/>
  <c r="Z75" i="4"/>
  <c r="AA75" i="4"/>
  <c r="AB75" i="4"/>
  <c r="AC75" i="4"/>
  <c r="AF75" i="4"/>
  <c r="AG75" i="4"/>
  <c r="AH75" i="4"/>
  <c r="AI75" i="4"/>
  <c r="AJ75" i="4"/>
  <c r="Y76" i="4"/>
  <c r="Z76" i="4"/>
  <c r="AA76" i="4"/>
  <c r="AB76" i="4"/>
  <c r="AC76" i="4"/>
  <c r="AF76" i="4"/>
  <c r="AG76" i="4"/>
  <c r="AH76" i="4"/>
  <c r="AI76" i="4"/>
  <c r="AJ76" i="4"/>
  <c r="Y77" i="4"/>
  <c r="Z77" i="4"/>
  <c r="AA77" i="4"/>
  <c r="AB77" i="4"/>
  <c r="AC77" i="4"/>
  <c r="AF77" i="4"/>
  <c r="AG77" i="4"/>
  <c r="AH77" i="4"/>
  <c r="AI77" i="4"/>
  <c r="AJ77" i="4"/>
  <c r="AD78" i="4"/>
  <c r="AE78" i="4"/>
  <c r="Y4" i="6"/>
  <c r="AL3" i="6"/>
  <c r="AK3" i="6"/>
  <c r="AJ3" i="6"/>
  <c r="AI3" i="6"/>
  <c r="AH3" i="6"/>
  <c r="AG3" i="6"/>
  <c r="AD3" i="6"/>
  <c r="AD4" i="6"/>
  <c r="AC3" i="6"/>
  <c r="AC4" i="6"/>
  <c r="AB3" i="6"/>
  <c r="AB4" i="6"/>
  <c r="AA3" i="6"/>
  <c r="AA4" i="6"/>
  <c r="Z3" i="6"/>
  <c r="Z4" i="6"/>
  <c r="AB78" i="4"/>
  <c r="Y78" i="4"/>
  <c r="AF78" i="4"/>
  <c r="AH78" i="4"/>
  <c r="AJ78" i="4"/>
  <c r="AC78" i="4"/>
  <c r="AG78" i="4"/>
  <c r="Z78" i="4"/>
  <c r="AA78" i="4"/>
  <c r="AI78" i="4"/>
  <c r="AS31" i="4"/>
  <c r="AR31" i="4"/>
  <c r="AQ31" i="4"/>
  <c r="AP31" i="4"/>
  <c r="AO31" i="4"/>
  <c r="AN31" i="4"/>
  <c r="AM31" i="4"/>
  <c r="AL31" i="4"/>
  <c r="AK31" i="4"/>
  <c r="AJ31" i="4"/>
  <c r="AI31" i="4"/>
  <c r="AS30" i="4"/>
  <c r="AR30" i="4"/>
  <c r="AQ30" i="4"/>
  <c r="AP30" i="4"/>
  <c r="AO30" i="4"/>
  <c r="AN30" i="4"/>
  <c r="AM30" i="4"/>
  <c r="AL30" i="4"/>
  <c r="AK30" i="4"/>
  <c r="AJ30" i="4"/>
  <c r="AI30" i="4"/>
  <c r="AS29" i="4"/>
  <c r="AR29" i="4"/>
  <c r="AQ29" i="4"/>
  <c r="AP29" i="4"/>
  <c r="AO29" i="4"/>
  <c r="AN29" i="4"/>
  <c r="AM29" i="4"/>
  <c r="AL29" i="4"/>
  <c r="AK29" i="4"/>
  <c r="AJ29" i="4"/>
  <c r="AI29" i="4"/>
  <c r="AS28" i="4"/>
  <c r="AR28" i="4"/>
  <c r="AQ28" i="4"/>
  <c r="AP28" i="4"/>
  <c r="AO28" i="4"/>
  <c r="AN28" i="4"/>
  <c r="AM28" i="4"/>
  <c r="AL28" i="4"/>
  <c r="AK28" i="4"/>
  <c r="AJ28" i="4"/>
  <c r="AI28" i="4"/>
  <c r="AS27" i="4"/>
  <c r="AR27" i="4"/>
  <c r="AQ27" i="4"/>
  <c r="AP27" i="4"/>
  <c r="AO27" i="4"/>
  <c r="AN27" i="4"/>
  <c r="AM27" i="4"/>
  <c r="AL27" i="4"/>
  <c r="AK27" i="4"/>
  <c r="AJ27" i="4"/>
  <c r="AI27" i="4"/>
  <c r="AS26" i="4"/>
  <c r="AR26" i="4"/>
  <c r="AQ26" i="4"/>
  <c r="AP26" i="4"/>
  <c r="AO26" i="4"/>
  <c r="AN26" i="4"/>
  <c r="AM26" i="4"/>
  <c r="AL26" i="4"/>
  <c r="AK26" i="4"/>
  <c r="AJ26" i="4"/>
  <c r="AI26" i="4"/>
  <c r="AI18" i="4"/>
  <c r="AJ18" i="4"/>
  <c r="AK18" i="4"/>
  <c r="AL18" i="4"/>
  <c r="AM18" i="4"/>
  <c r="AN18" i="4"/>
  <c r="AO18" i="4"/>
  <c r="AP18" i="4"/>
  <c r="AQ18" i="4"/>
  <c r="AR18" i="4"/>
  <c r="AS18" i="4"/>
  <c r="AI19" i="4"/>
  <c r="AJ19" i="4"/>
  <c r="AK19" i="4"/>
  <c r="AL19" i="4"/>
  <c r="AM19" i="4"/>
  <c r="AN19" i="4"/>
  <c r="AO19" i="4"/>
  <c r="AP19" i="4"/>
  <c r="AQ19" i="4"/>
  <c r="AR19" i="4"/>
  <c r="AS19" i="4"/>
  <c r="AI20" i="4"/>
  <c r="AJ20" i="4"/>
  <c r="AK20" i="4"/>
  <c r="AL20" i="4"/>
  <c r="AM20" i="4"/>
  <c r="AN20" i="4"/>
  <c r="AO20" i="4"/>
  <c r="AP20" i="4"/>
  <c r="AQ20" i="4"/>
  <c r="AR20" i="4"/>
  <c r="AS20" i="4"/>
  <c r="AI21" i="4"/>
  <c r="AJ21" i="4"/>
  <c r="AK21" i="4"/>
  <c r="AL21" i="4"/>
  <c r="AM21" i="4"/>
  <c r="AN21" i="4"/>
  <c r="AO21" i="4"/>
  <c r="AP21" i="4"/>
  <c r="AQ21" i="4"/>
  <c r="AR21" i="4"/>
  <c r="AS21" i="4"/>
  <c r="AI22" i="4"/>
  <c r="AM22" i="4"/>
  <c r="AQ22" i="4"/>
  <c r="AJ17" i="4"/>
  <c r="AK17" i="4"/>
  <c r="AL17" i="4"/>
  <c r="AM17" i="4"/>
  <c r="AN17" i="4"/>
  <c r="AO17" i="4"/>
  <c r="AP17" i="4"/>
  <c r="AQ17" i="4"/>
  <c r="AR17" i="4"/>
  <c r="AS17" i="4"/>
  <c r="AI17" i="4"/>
  <c r="AI9" i="4"/>
  <c r="AJ9" i="4"/>
  <c r="AK9" i="4"/>
  <c r="AL9" i="4"/>
  <c r="AM9" i="4"/>
  <c r="AN9" i="4"/>
  <c r="AO9" i="4"/>
  <c r="AP9" i="4"/>
  <c r="AQ9" i="4"/>
  <c r="AR9" i="4"/>
  <c r="AS9" i="4"/>
  <c r="AI10" i="4"/>
  <c r="AJ10" i="4"/>
  <c r="AK10" i="4"/>
  <c r="AL10" i="4"/>
  <c r="AM10" i="4"/>
  <c r="AN10" i="4"/>
  <c r="AO10" i="4"/>
  <c r="AP10" i="4"/>
  <c r="AQ10" i="4"/>
  <c r="AR10" i="4"/>
  <c r="AS10" i="4"/>
  <c r="AI11" i="4"/>
  <c r="AJ11" i="4"/>
  <c r="AK11" i="4"/>
  <c r="AL11" i="4"/>
  <c r="AM11" i="4"/>
  <c r="AN11" i="4"/>
  <c r="AO11" i="4"/>
  <c r="AP11" i="4"/>
  <c r="AQ11" i="4"/>
  <c r="AR11" i="4"/>
  <c r="AS11" i="4"/>
  <c r="AI12" i="4"/>
  <c r="AJ12" i="4"/>
  <c r="AK12" i="4"/>
  <c r="AL12" i="4"/>
  <c r="AM12" i="4"/>
  <c r="AN12" i="4"/>
  <c r="AO12" i="4"/>
  <c r="AP12" i="4"/>
  <c r="AQ12" i="4"/>
  <c r="AR12" i="4"/>
  <c r="AS12" i="4"/>
  <c r="AI13" i="4"/>
  <c r="AJ13" i="4"/>
  <c r="AK13" i="4"/>
  <c r="AL13" i="4"/>
  <c r="AM13" i="4"/>
  <c r="AN13" i="4"/>
  <c r="AO13" i="4"/>
  <c r="AP13" i="4"/>
  <c r="AQ13" i="4"/>
  <c r="AR13" i="4"/>
  <c r="AS13" i="4"/>
  <c r="AM8" i="4"/>
  <c r="AN8" i="4"/>
  <c r="AO8" i="4"/>
  <c r="AP8" i="4"/>
  <c r="AQ8" i="4"/>
  <c r="AR8" i="4"/>
  <c r="AS8" i="4"/>
  <c r="AJ8" i="4"/>
  <c r="AK8" i="4"/>
  <c r="AL8" i="4"/>
  <c r="AI8" i="4"/>
  <c r="Z17" i="4"/>
  <c r="AA17" i="4"/>
  <c r="AB17" i="4"/>
  <c r="AD17" i="4"/>
  <c r="AE17" i="4"/>
  <c r="Z18" i="4"/>
  <c r="AA18" i="4"/>
  <c r="AB18" i="4"/>
  <c r="AD18" i="4"/>
  <c r="AE18" i="4"/>
  <c r="Z19" i="4"/>
  <c r="AA19" i="4"/>
  <c r="AB19" i="4"/>
  <c r="AD19" i="4"/>
  <c r="AE19" i="4"/>
  <c r="Z20" i="4"/>
  <c r="AA20" i="4"/>
  <c r="AB20" i="4"/>
  <c r="AD20" i="4"/>
  <c r="AE20" i="4"/>
  <c r="Z21" i="4"/>
  <c r="AA21" i="4"/>
  <c r="AB21" i="4"/>
  <c r="AD21" i="4"/>
  <c r="AE21" i="4"/>
  <c r="Z22" i="4"/>
  <c r="AA22" i="4"/>
  <c r="AB22" i="4"/>
  <c r="AP22" i="4"/>
  <c r="AD22" i="4"/>
  <c r="AE22" i="4"/>
  <c r="AS22" i="4"/>
  <c r="V18" i="4"/>
  <c r="W18" i="4"/>
  <c r="X18" i="4"/>
  <c r="V19" i="4"/>
  <c r="W19" i="4"/>
  <c r="X19" i="4"/>
  <c r="V20" i="4"/>
  <c r="W20" i="4"/>
  <c r="X20" i="4"/>
  <c r="V21" i="4"/>
  <c r="W21" i="4"/>
  <c r="X21" i="4"/>
  <c r="V22" i="4"/>
  <c r="W22" i="4"/>
  <c r="X22" i="4"/>
  <c r="AL22" i="4"/>
  <c r="V17" i="4"/>
  <c r="W17" i="4"/>
  <c r="X17" i="4"/>
  <c r="AN22" i="4"/>
  <c r="AJ22" i="4"/>
  <c r="AR22" i="4"/>
  <c r="AO22" i="4"/>
  <c r="AK22" i="4"/>
  <c r="E7" i="4"/>
  <c r="M7" i="4"/>
  <c r="G7" i="4"/>
  <c r="F7" i="4"/>
  <c r="H7" i="4"/>
  <c r="O7" i="4"/>
  <c r="M20" i="1"/>
  <c r="N20" i="1"/>
  <c r="O20" i="1"/>
  <c r="P20" i="1"/>
  <c r="T20" i="1"/>
  <c r="R20" i="1"/>
  <c r="S20" i="1"/>
  <c r="M19" i="1"/>
  <c r="N19" i="1"/>
  <c r="O19" i="1"/>
  <c r="P19" i="1"/>
  <c r="R19" i="1"/>
  <c r="S19" i="1"/>
  <c r="M18" i="1"/>
  <c r="N18" i="1"/>
  <c r="O18" i="1"/>
  <c r="P18" i="1"/>
  <c r="R18" i="1"/>
  <c r="S18" i="1"/>
  <c r="S3" i="1"/>
  <c r="S4" i="1"/>
  <c r="S5" i="1"/>
  <c r="S6" i="1"/>
  <c r="S7" i="1"/>
  <c r="S8" i="1"/>
  <c r="S9" i="1"/>
  <c r="S10" i="1"/>
  <c r="S11" i="1"/>
  <c r="S12" i="1"/>
  <c r="S13" i="1"/>
  <c r="S14" i="1"/>
  <c r="S15" i="1"/>
  <c r="S16" i="1"/>
  <c r="S17"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M131" i="1"/>
  <c r="N131" i="1"/>
  <c r="O131" i="1"/>
  <c r="M132" i="1"/>
  <c r="N132" i="1"/>
  <c r="O132" i="1"/>
  <c r="M133" i="1"/>
  <c r="N133" i="1"/>
  <c r="O133" i="1"/>
  <c r="P133" i="1"/>
  <c r="S133" i="1"/>
  <c r="M134" i="1"/>
  <c r="N134" i="1"/>
  <c r="O134" i="1"/>
  <c r="P134" i="1"/>
  <c r="S134" i="1"/>
  <c r="M135" i="1"/>
  <c r="N135" i="1"/>
  <c r="O135" i="1"/>
  <c r="P135" i="1"/>
  <c r="S135" i="1"/>
  <c r="M136" i="1"/>
  <c r="N136" i="1"/>
  <c r="O136" i="1"/>
  <c r="P136" i="1"/>
  <c r="S136" i="1"/>
  <c r="M137" i="1"/>
  <c r="N137" i="1"/>
  <c r="O137" i="1"/>
  <c r="P137" i="1"/>
  <c r="S137" i="1"/>
  <c r="M138" i="1"/>
  <c r="N138" i="1"/>
  <c r="O138" i="1"/>
  <c r="P138" i="1"/>
  <c r="S138" i="1"/>
  <c r="M3" i="1"/>
  <c r="N3" i="1"/>
  <c r="O3" i="1"/>
  <c r="M4" i="1"/>
  <c r="N4" i="1"/>
  <c r="O4" i="1"/>
  <c r="P4" i="1"/>
  <c r="M5" i="1"/>
  <c r="N5" i="1"/>
  <c r="O5" i="1"/>
  <c r="P5" i="1"/>
  <c r="M6" i="1"/>
  <c r="N6" i="1"/>
  <c r="O6" i="1"/>
  <c r="P6" i="1"/>
  <c r="M7" i="1"/>
  <c r="N7" i="1"/>
  <c r="O7" i="1"/>
  <c r="P7" i="1"/>
  <c r="M8" i="1"/>
  <c r="N8" i="1"/>
  <c r="O8" i="1"/>
  <c r="P8" i="1"/>
  <c r="M9" i="1"/>
  <c r="N9" i="1"/>
  <c r="O9" i="1"/>
  <c r="P9" i="1"/>
  <c r="M10" i="1"/>
  <c r="N10" i="1"/>
  <c r="O10" i="1"/>
  <c r="P10" i="1"/>
  <c r="M11" i="1"/>
  <c r="N11" i="1"/>
  <c r="O11" i="1"/>
  <c r="P11" i="1"/>
  <c r="M12" i="1"/>
  <c r="N12" i="1"/>
  <c r="O12" i="1"/>
  <c r="P12" i="1"/>
  <c r="M13" i="1"/>
  <c r="N13" i="1"/>
  <c r="O13" i="1"/>
  <c r="P13" i="1"/>
  <c r="M14" i="1"/>
  <c r="N14" i="1"/>
  <c r="P14" i="1"/>
  <c r="M15" i="1"/>
  <c r="N15" i="1"/>
  <c r="O15" i="1"/>
  <c r="M16" i="1"/>
  <c r="N16" i="1"/>
  <c r="O16" i="1"/>
  <c r="P16" i="1"/>
  <c r="M17" i="1"/>
  <c r="N17" i="1"/>
  <c r="O17" i="1"/>
  <c r="P17" i="1"/>
  <c r="M21" i="1"/>
  <c r="N21" i="1"/>
  <c r="O21" i="1"/>
  <c r="M22" i="1"/>
  <c r="N22" i="1"/>
  <c r="O22" i="1"/>
  <c r="M23" i="1"/>
  <c r="N23" i="1"/>
  <c r="O23" i="1"/>
  <c r="P23" i="1"/>
  <c r="M24" i="1"/>
  <c r="N24" i="1"/>
  <c r="O24" i="1"/>
  <c r="P24" i="1"/>
  <c r="M25" i="1"/>
  <c r="N25" i="1"/>
  <c r="O25" i="1"/>
  <c r="M26" i="1"/>
  <c r="N26" i="1"/>
  <c r="O26" i="1"/>
  <c r="M27" i="1"/>
  <c r="N27" i="1"/>
  <c r="O27" i="1"/>
  <c r="P27" i="1"/>
  <c r="M28" i="1"/>
  <c r="N28" i="1"/>
  <c r="O28" i="1"/>
  <c r="P28" i="1"/>
  <c r="M29" i="1"/>
  <c r="N29" i="1"/>
  <c r="O29" i="1"/>
  <c r="M30" i="1"/>
  <c r="N30" i="1"/>
  <c r="O30" i="1"/>
  <c r="M31" i="1"/>
  <c r="N31" i="1"/>
  <c r="O31" i="1"/>
  <c r="P31" i="1"/>
  <c r="M32" i="1"/>
  <c r="N32" i="1"/>
  <c r="O32" i="1"/>
  <c r="P32" i="1"/>
  <c r="M33" i="1"/>
  <c r="N33" i="1"/>
  <c r="O33" i="1"/>
  <c r="M34" i="1"/>
  <c r="N34" i="1"/>
  <c r="O34" i="1"/>
  <c r="M35" i="1"/>
  <c r="N35" i="1"/>
  <c r="O35" i="1"/>
  <c r="P35" i="1"/>
  <c r="M36" i="1"/>
  <c r="N36" i="1"/>
  <c r="O36" i="1"/>
  <c r="P36" i="1"/>
  <c r="M37" i="1"/>
  <c r="N37" i="1"/>
  <c r="O37" i="1"/>
  <c r="M38" i="1"/>
  <c r="N38" i="1"/>
  <c r="O38" i="1"/>
  <c r="M39" i="1"/>
  <c r="N39" i="1"/>
  <c r="O39" i="1"/>
  <c r="P39" i="1"/>
  <c r="M40" i="1"/>
  <c r="N40" i="1"/>
  <c r="O40" i="1"/>
  <c r="P40" i="1"/>
  <c r="M41" i="1"/>
  <c r="N41" i="1"/>
  <c r="O41" i="1"/>
  <c r="M42" i="1"/>
  <c r="N42" i="1"/>
  <c r="O42" i="1"/>
  <c r="M43" i="1"/>
  <c r="N43" i="1"/>
  <c r="O43" i="1"/>
  <c r="P43" i="1"/>
  <c r="M44" i="1"/>
  <c r="N44" i="1"/>
  <c r="O44" i="1"/>
  <c r="P44" i="1"/>
  <c r="M45" i="1"/>
  <c r="N45" i="1"/>
  <c r="O45" i="1"/>
  <c r="M46" i="1"/>
  <c r="N46" i="1"/>
  <c r="O46" i="1"/>
  <c r="M47" i="1"/>
  <c r="N47" i="1"/>
  <c r="O47" i="1"/>
  <c r="P47" i="1"/>
  <c r="M48" i="1"/>
  <c r="N48" i="1"/>
  <c r="O48" i="1"/>
  <c r="P48" i="1"/>
  <c r="M49" i="1"/>
  <c r="N49" i="1"/>
  <c r="O49" i="1"/>
  <c r="M50" i="1"/>
  <c r="N50" i="1"/>
  <c r="O50" i="1"/>
  <c r="M51" i="1"/>
  <c r="N51" i="1"/>
  <c r="O51" i="1"/>
  <c r="P51" i="1"/>
  <c r="M52" i="1"/>
  <c r="N52" i="1"/>
  <c r="O52" i="1"/>
  <c r="P52" i="1"/>
  <c r="M53" i="1"/>
  <c r="N53" i="1"/>
  <c r="O53" i="1"/>
  <c r="M54" i="1"/>
  <c r="N54"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 i="1"/>
  <c r="M55" i="1"/>
  <c r="N55" i="1"/>
  <c r="P55" i="1"/>
  <c r="M56" i="1"/>
  <c r="N56" i="1"/>
  <c r="P56" i="1"/>
  <c r="M57" i="1"/>
  <c r="N57" i="1"/>
  <c r="M58" i="1"/>
  <c r="N58" i="1"/>
  <c r="M59" i="1"/>
  <c r="N59" i="1"/>
  <c r="P59" i="1"/>
  <c r="M60" i="1"/>
  <c r="N60" i="1"/>
  <c r="P60" i="1"/>
  <c r="M61" i="1"/>
  <c r="N61" i="1"/>
  <c r="M62" i="1"/>
  <c r="N62" i="1"/>
  <c r="M63" i="1"/>
  <c r="N63" i="1"/>
  <c r="P63" i="1"/>
  <c r="M64" i="1"/>
  <c r="N64" i="1"/>
  <c r="P64" i="1"/>
  <c r="M65" i="1"/>
  <c r="N65" i="1"/>
  <c r="M66" i="1"/>
  <c r="N66" i="1"/>
  <c r="M67" i="1"/>
  <c r="N67" i="1"/>
  <c r="P67" i="1"/>
  <c r="M68" i="1"/>
  <c r="N68" i="1"/>
  <c r="P68" i="1"/>
  <c r="M69" i="1"/>
  <c r="N69" i="1"/>
  <c r="M70" i="1"/>
  <c r="N70" i="1"/>
  <c r="M71" i="1"/>
  <c r="N71" i="1"/>
  <c r="P71" i="1"/>
  <c r="M72" i="1"/>
  <c r="N72" i="1"/>
  <c r="P72" i="1"/>
  <c r="M73" i="1"/>
  <c r="N73" i="1"/>
  <c r="M74" i="1"/>
  <c r="N74" i="1"/>
  <c r="M75" i="1"/>
  <c r="N75" i="1"/>
  <c r="P75" i="1"/>
  <c r="M76" i="1"/>
  <c r="N76" i="1"/>
  <c r="P76" i="1"/>
  <c r="M77" i="1"/>
  <c r="N77" i="1"/>
  <c r="M78" i="1"/>
  <c r="N78" i="1"/>
  <c r="M79" i="1"/>
  <c r="N79" i="1"/>
  <c r="P79" i="1"/>
  <c r="M80" i="1"/>
  <c r="N80" i="1"/>
  <c r="P80" i="1"/>
  <c r="M81" i="1"/>
  <c r="N81" i="1"/>
  <c r="M82" i="1"/>
  <c r="N82" i="1"/>
  <c r="M83" i="1"/>
  <c r="N83" i="1"/>
  <c r="P83" i="1"/>
  <c r="M84" i="1"/>
  <c r="N84" i="1"/>
  <c r="P84" i="1"/>
  <c r="Q84" i="1"/>
  <c r="M85" i="1"/>
  <c r="N85" i="1"/>
  <c r="M86" i="1"/>
  <c r="N86" i="1"/>
  <c r="M87" i="1"/>
  <c r="N87" i="1"/>
  <c r="P87" i="1"/>
  <c r="M88" i="1"/>
  <c r="N88" i="1"/>
  <c r="P88" i="1"/>
  <c r="Q88" i="1"/>
  <c r="M89"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 i="1"/>
  <c r="M90" i="1"/>
  <c r="M91" i="1"/>
  <c r="P91" i="1"/>
  <c r="M92" i="1"/>
  <c r="P92" i="1"/>
  <c r="M93" i="1"/>
  <c r="M94" i="1"/>
  <c r="M95" i="1"/>
  <c r="P95" i="1"/>
  <c r="R95" i="1"/>
  <c r="M96" i="1"/>
  <c r="P96" i="1"/>
  <c r="M97" i="1"/>
  <c r="P97" i="1"/>
  <c r="R97" i="1"/>
  <c r="M98" i="1"/>
  <c r="P98" i="1"/>
  <c r="M99" i="1"/>
  <c r="P99" i="1"/>
  <c r="R99" i="1"/>
  <c r="M100" i="1"/>
  <c r="P100" i="1"/>
  <c r="M101" i="1"/>
  <c r="P101" i="1"/>
  <c r="R101" i="1"/>
  <c r="M102" i="1"/>
  <c r="P102" i="1"/>
  <c r="M103" i="1"/>
  <c r="P103" i="1"/>
  <c r="R103" i="1"/>
  <c r="M104" i="1"/>
  <c r="P104" i="1"/>
  <c r="R104" i="1"/>
  <c r="M105" i="1"/>
  <c r="P105" i="1"/>
  <c r="M106" i="1"/>
  <c r="P106" i="1"/>
  <c r="M107" i="1"/>
  <c r="P107" i="1"/>
  <c r="R107" i="1"/>
  <c r="M108" i="1"/>
  <c r="P108" i="1"/>
  <c r="R108" i="1"/>
  <c r="M109" i="1"/>
  <c r="P109" i="1"/>
  <c r="R109" i="1"/>
  <c r="M110" i="1"/>
  <c r="P110" i="1"/>
  <c r="M111" i="1"/>
  <c r="P111" i="1"/>
  <c r="R111" i="1"/>
  <c r="M112" i="1"/>
  <c r="P112" i="1"/>
  <c r="M113" i="1"/>
  <c r="P113" i="1"/>
  <c r="R113" i="1"/>
  <c r="M114" i="1"/>
  <c r="P114" i="1"/>
  <c r="M115" i="1"/>
  <c r="P115" i="1"/>
  <c r="R115" i="1"/>
  <c r="M116" i="1"/>
  <c r="P116" i="1"/>
  <c r="R116" i="1"/>
  <c r="M117" i="1"/>
  <c r="P117" i="1"/>
  <c r="R117" i="1"/>
  <c r="M118" i="1"/>
  <c r="M119" i="1"/>
  <c r="P119" i="1"/>
  <c r="M120" i="1"/>
  <c r="P120" i="1"/>
  <c r="M121" i="1"/>
  <c r="P121" i="1"/>
  <c r="R121" i="1"/>
  <c r="M122" i="1"/>
  <c r="M123" i="1"/>
  <c r="P123" i="1"/>
  <c r="M124" i="1"/>
  <c r="P124" i="1"/>
  <c r="R124" i="1"/>
  <c r="M125" i="1"/>
  <c r="P125" i="1"/>
  <c r="M126" i="1"/>
  <c r="M127" i="1"/>
  <c r="P127" i="1"/>
  <c r="M128" i="1"/>
  <c r="P128" i="1"/>
  <c r="R128" i="1"/>
  <c r="M129" i="1"/>
  <c r="P129" i="1"/>
  <c r="R129" i="1"/>
  <c r="M130" i="1"/>
  <c r="R119" i="1"/>
  <c r="R120" i="1"/>
  <c r="R123" i="1"/>
  <c r="R131" i="1"/>
  <c r="R132" i="1"/>
  <c r="R133" i="1"/>
  <c r="R134" i="1"/>
  <c r="R135" i="1"/>
  <c r="R136" i="1"/>
  <c r="R137" i="1"/>
  <c r="R138" i="1"/>
  <c r="R3" i="1"/>
  <c r="R4" i="1"/>
  <c r="R5" i="1"/>
  <c r="R6" i="1"/>
  <c r="R7" i="1"/>
  <c r="R8" i="1"/>
  <c r="R9" i="1"/>
  <c r="R10" i="1"/>
  <c r="R11" i="1"/>
  <c r="R12" i="1"/>
  <c r="R13" i="1"/>
  <c r="R14" i="1"/>
  <c r="R15" i="1"/>
  <c r="R16" i="1"/>
  <c r="R17"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6" i="1"/>
  <c r="R98" i="1"/>
  <c r="R100" i="1"/>
  <c r="R102" i="1"/>
  <c r="R105" i="1"/>
  <c r="R106" i="1"/>
  <c r="R110" i="1"/>
  <c r="R112" i="1"/>
  <c r="R114" i="1"/>
  <c r="R125" i="1"/>
  <c r="R127" i="1"/>
  <c r="M64" i="2"/>
  <c r="L64" i="2"/>
  <c r="K64" i="2"/>
  <c r="M63" i="2"/>
  <c r="L63" i="2"/>
  <c r="K63" i="2"/>
  <c r="M62" i="2"/>
  <c r="L62" i="2"/>
  <c r="K62" i="2"/>
  <c r="M61" i="2"/>
  <c r="L61" i="2"/>
  <c r="K61" i="2"/>
  <c r="M60" i="2"/>
  <c r="L60" i="2"/>
  <c r="K60" i="2"/>
  <c r="U130" i="1"/>
  <c r="T130" i="1"/>
  <c r="Q130" i="1"/>
  <c r="U129" i="1"/>
  <c r="T129" i="1"/>
  <c r="Q129" i="1"/>
  <c r="U128" i="1"/>
  <c r="T128" i="1"/>
  <c r="Q128" i="1"/>
  <c r="U127" i="1"/>
  <c r="T127" i="1"/>
  <c r="Q127" i="1"/>
  <c r="U94" i="1"/>
  <c r="T94" i="1"/>
  <c r="U93" i="1"/>
  <c r="T93" i="1"/>
  <c r="U138" i="1"/>
  <c r="T138" i="1"/>
  <c r="Q138" i="1"/>
  <c r="U92" i="1"/>
  <c r="T92" i="1"/>
  <c r="Q92" i="1"/>
  <c r="U137" i="1"/>
  <c r="T137" i="1"/>
  <c r="Q137" i="1"/>
  <c r="U91" i="1"/>
  <c r="T91" i="1"/>
  <c r="Q91" i="1"/>
  <c r="U90" i="1"/>
  <c r="T90" i="1"/>
  <c r="U89" i="1"/>
  <c r="U88" i="1"/>
  <c r="T88" i="1"/>
  <c r="U87" i="1"/>
  <c r="T87" i="1"/>
  <c r="Q87" i="1"/>
  <c r="U136" i="1"/>
  <c r="T136" i="1"/>
  <c r="Q136" i="1"/>
  <c r="U135" i="1"/>
  <c r="T135" i="1"/>
  <c r="Q135" i="1"/>
  <c r="U84" i="1"/>
  <c r="T84" i="1"/>
  <c r="U83" i="1"/>
  <c r="T83" i="1"/>
  <c r="Q83" i="1"/>
  <c r="U82" i="1"/>
  <c r="T82" i="1"/>
  <c r="U81" i="1"/>
  <c r="T81" i="1"/>
  <c r="U80" i="1"/>
  <c r="T80" i="1"/>
  <c r="Q80" i="1"/>
  <c r="U79" i="1"/>
  <c r="T79" i="1"/>
  <c r="Q79" i="1"/>
  <c r="U78" i="1"/>
  <c r="T78" i="1"/>
  <c r="U77" i="1"/>
  <c r="T77" i="1"/>
  <c r="U76" i="1"/>
  <c r="T76" i="1"/>
  <c r="Q76" i="1"/>
  <c r="U75" i="1"/>
  <c r="T75" i="1"/>
  <c r="Q75" i="1"/>
  <c r="U74" i="1"/>
  <c r="T74" i="1"/>
  <c r="U72" i="1"/>
  <c r="T72" i="1"/>
  <c r="Q72" i="1"/>
  <c r="U71" i="1"/>
  <c r="T71" i="1"/>
  <c r="Q71" i="1"/>
  <c r="U70" i="1"/>
  <c r="T70" i="1"/>
  <c r="T69" i="1"/>
  <c r="U68" i="1"/>
  <c r="T68" i="1"/>
  <c r="Q68" i="1"/>
  <c r="U67" i="1"/>
  <c r="T67" i="1"/>
  <c r="Q67" i="1"/>
  <c r="U66" i="1"/>
  <c r="T66" i="1"/>
  <c r="T65" i="1"/>
  <c r="U134" i="1"/>
  <c r="T134" i="1"/>
  <c r="Q134" i="1"/>
  <c r="U133" i="1"/>
  <c r="T133" i="1"/>
  <c r="Q133" i="1"/>
  <c r="U132" i="1"/>
  <c r="T132" i="1"/>
  <c r="Q132" i="1"/>
  <c r="U131" i="1"/>
  <c r="T131" i="1"/>
  <c r="Q131" i="1"/>
  <c r="U126" i="1"/>
  <c r="T126" i="1"/>
  <c r="Q126" i="1"/>
  <c r="U64" i="1"/>
  <c r="T64" i="1"/>
  <c r="Q64" i="1"/>
  <c r="U63" i="1"/>
  <c r="T63" i="1"/>
  <c r="Q63" i="1"/>
  <c r="U62" i="1"/>
  <c r="T62" i="1"/>
  <c r="U61" i="1"/>
  <c r="U60" i="1"/>
  <c r="T60" i="1"/>
  <c r="Q60" i="1"/>
  <c r="U59" i="1"/>
  <c r="T59" i="1"/>
  <c r="Q59" i="1"/>
  <c r="U125" i="1"/>
  <c r="T125" i="1"/>
  <c r="Q125" i="1"/>
  <c r="U124" i="1"/>
  <c r="T124" i="1"/>
  <c r="Q124" i="1"/>
  <c r="U123" i="1"/>
  <c r="T123" i="1"/>
  <c r="Q123" i="1"/>
  <c r="U122" i="1"/>
  <c r="T122" i="1"/>
  <c r="Q122" i="1"/>
  <c r="U121" i="1"/>
  <c r="T121" i="1"/>
  <c r="Q121" i="1"/>
  <c r="U120" i="1"/>
  <c r="T120" i="1"/>
  <c r="Q120" i="1"/>
  <c r="U119" i="1"/>
  <c r="T119" i="1"/>
  <c r="Q119" i="1"/>
  <c r="U118" i="1"/>
  <c r="T118" i="1"/>
  <c r="Q118" i="1"/>
  <c r="U117" i="1"/>
  <c r="T117" i="1"/>
  <c r="Q117" i="1"/>
  <c r="U116" i="1"/>
  <c r="T116" i="1"/>
  <c r="Q116" i="1"/>
  <c r="U115" i="1"/>
  <c r="T115" i="1"/>
  <c r="Q115" i="1"/>
  <c r="U58" i="1"/>
  <c r="T58" i="1"/>
  <c r="U114" i="1"/>
  <c r="T114" i="1"/>
  <c r="Q114" i="1"/>
  <c r="U113" i="1"/>
  <c r="T113" i="1"/>
  <c r="Q113" i="1"/>
  <c r="U57" i="1"/>
  <c r="U56" i="1"/>
  <c r="T56" i="1"/>
  <c r="Q56" i="1"/>
  <c r="U55" i="1"/>
  <c r="T55" i="1"/>
  <c r="Q55" i="1"/>
  <c r="U53" i="1"/>
  <c r="T53" i="1"/>
  <c r="U52" i="1"/>
  <c r="T52" i="1"/>
  <c r="Q52" i="1"/>
  <c r="U112" i="1"/>
  <c r="T112" i="1"/>
  <c r="Q112" i="1"/>
  <c r="U111" i="1"/>
  <c r="T111" i="1"/>
  <c r="Q111" i="1"/>
  <c r="U110" i="1"/>
  <c r="T110" i="1"/>
  <c r="Q110" i="1"/>
  <c r="U109" i="1"/>
  <c r="T109" i="1"/>
  <c r="Q109" i="1"/>
  <c r="U108" i="1"/>
  <c r="T108" i="1"/>
  <c r="Q108" i="1"/>
  <c r="U107" i="1"/>
  <c r="T107" i="1"/>
  <c r="Q107" i="1"/>
  <c r="U106" i="1"/>
  <c r="T106" i="1"/>
  <c r="Q106" i="1"/>
  <c r="U105" i="1"/>
  <c r="T105" i="1"/>
  <c r="Q105" i="1"/>
  <c r="U104" i="1"/>
  <c r="T104" i="1"/>
  <c r="Q104" i="1"/>
  <c r="U103" i="1"/>
  <c r="T103" i="1"/>
  <c r="Q103" i="1"/>
  <c r="U102" i="1"/>
  <c r="T102" i="1"/>
  <c r="Q102" i="1"/>
  <c r="U51" i="1"/>
  <c r="T51" i="1"/>
  <c r="Q51" i="1"/>
  <c r="U50" i="1"/>
  <c r="T50" i="1"/>
  <c r="U49" i="1"/>
  <c r="U48" i="1"/>
  <c r="T48" i="1"/>
  <c r="Q48" i="1"/>
  <c r="U47" i="1"/>
  <c r="T47" i="1"/>
  <c r="Q47" i="1"/>
  <c r="U46" i="1"/>
  <c r="T46" i="1"/>
  <c r="U101" i="1"/>
  <c r="T101" i="1"/>
  <c r="Q101" i="1"/>
  <c r="T45" i="1"/>
  <c r="U44" i="1"/>
  <c r="T44" i="1"/>
  <c r="Q44" i="1"/>
  <c r="U43" i="1"/>
  <c r="T43" i="1"/>
  <c r="Q43" i="1"/>
  <c r="U100" i="1"/>
  <c r="T100" i="1"/>
  <c r="Q100" i="1"/>
  <c r="U42" i="1"/>
  <c r="T42" i="1"/>
  <c r="U41" i="1"/>
  <c r="U40" i="1"/>
  <c r="T40" i="1"/>
  <c r="Q40" i="1"/>
  <c r="U39" i="1"/>
  <c r="T39" i="1"/>
  <c r="Q39" i="1"/>
  <c r="U36" i="1"/>
  <c r="T36" i="1"/>
  <c r="Q36" i="1"/>
  <c r="U35" i="1"/>
  <c r="T35" i="1"/>
  <c r="Q35" i="1"/>
  <c r="U34" i="1"/>
  <c r="U32" i="1"/>
  <c r="T32" i="1"/>
  <c r="Q32" i="1"/>
  <c r="U31" i="1"/>
  <c r="T31" i="1"/>
  <c r="Q31" i="1"/>
  <c r="U28" i="1"/>
  <c r="T28" i="1"/>
  <c r="Q28" i="1"/>
  <c r="U99" i="1"/>
  <c r="T99" i="1"/>
  <c r="Q99" i="1"/>
  <c r="U98" i="1"/>
  <c r="T98" i="1"/>
  <c r="Q98" i="1"/>
  <c r="U27" i="1"/>
  <c r="T27" i="1"/>
  <c r="Q27" i="1"/>
  <c r="U26" i="1"/>
  <c r="T26" i="1"/>
  <c r="U25" i="1"/>
  <c r="T25" i="1"/>
  <c r="U24" i="1"/>
  <c r="T24" i="1"/>
  <c r="Q24" i="1"/>
  <c r="U23" i="1"/>
  <c r="T23" i="1"/>
  <c r="Q23" i="1"/>
  <c r="U22" i="1"/>
  <c r="U17" i="1"/>
  <c r="T17" i="1"/>
  <c r="Q17" i="1"/>
  <c r="U16" i="1"/>
  <c r="T16" i="1"/>
  <c r="Q16" i="1"/>
  <c r="U13" i="1"/>
  <c r="T13" i="1"/>
  <c r="Q13" i="1"/>
  <c r="U14" i="1"/>
  <c r="T14" i="1"/>
  <c r="Q14" i="1"/>
  <c r="U15" i="1"/>
  <c r="T15" i="1"/>
  <c r="U12" i="1"/>
  <c r="T12" i="1"/>
  <c r="Q12" i="1"/>
  <c r="U11" i="1"/>
  <c r="T11" i="1"/>
  <c r="Q11" i="1"/>
  <c r="U10" i="1"/>
  <c r="T10" i="1"/>
  <c r="Q10" i="1"/>
  <c r="U9" i="1"/>
  <c r="T9" i="1"/>
  <c r="Q9" i="1"/>
  <c r="U97" i="1"/>
  <c r="T97" i="1"/>
  <c r="Q97" i="1"/>
  <c r="U96" i="1"/>
  <c r="T96" i="1"/>
  <c r="Q96" i="1"/>
  <c r="U8" i="1"/>
  <c r="T8" i="1"/>
  <c r="Q8" i="1"/>
  <c r="U95" i="1"/>
  <c r="T95" i="1"/>
  <c r="Q95" i="1"/>
  <c r="U7" i="1"/>
  <c r="T7" i="1"/>
  <c r="Q7" i="1"/>
  <c r="U6" i="1"/>
  <c r="T6" i="1"/>
  <c r="Q6" i="1"/>
  <c r="U5" i="1"/>
  <c r="T5" i="1"/>
  <c r="Q5" i="1"/>
  <c r="U4" i="1"/>
  <c r="T4" i="1"/>
  <c r="Q4" i="1"/>
  <c r="L1" i="1"/>
  <c r="I1" i="1"/>
  <c r="U20" i="1"/>
  <c r="Q20" i="1"/>
  <c r="P3" i="1"/>
  <c r="M1" i="1"/>
  <c r="P130" i="1"/>
  <c r="R130" i="1"/>
  <c r="P126" i="1"/>
  <c r="R126" i="1"/>
  <c r="P122" i="1"/>
  <c r="R122" i="1"/>
  <c r="P118" i="1"/>
  <c r="R118" i="1"/>
  <c r="R1" i="1"/>
  <c r="P132" i="1"/>
  <c r="S132" i="1"/>
  <c r="U19" i="1"/>
  <c r="Q19" i="1"/>
  <c r="T19" i="1"/>
  <c r="T18" i="1"/>
  <c r="U18" i="1"/>
  <c r="Q18" i="1"/>
  <c r="P93" i="1"/>
  <c r="Q93" i="1"/>
  <c r="P89" i="1"/>
  <c r="P85" i="1"/>
  <c r="P81" i="1"/>
  <c r="Q81" i="1"/>
  <c r="P77" i="1"/>
  <c r="Q77" i="1"/>
  <c r="P73" i="1"/>
  <c r="P69" i="1"/>
  <c r="P65" i="1"/>
  <c r="P61" i="1"/>
  <c r="P57" i="1"/>
  <c r="P53" i="1"/>
  <c r="Q53" i="1"/>
  <c r="P49" i="1"/>
  <c r="P45" i="1"/>
  <c r="P41" i="1"/>
  <c r="P37" i="1"/>
  <c r="P33" i="1"/>
  <c r="P29" i="1"/>
  <c r="P25" i="1"/>
  <c r="Q25" i="1"/>
  <c r="P21" i="1"/>
  <c r="P131" i="1"/>
  <c r="S131" i="1"/>
  <c r="S1" i="1"/>
  <c r="P94" i="1"/>
  <c r="Q94" i="1"/>
  <c r="P90" i="1"/>
  <c r="Q90" i="1"/>
  <c r="P86" i="1"/>
  <c r="P82" i="1"/>
  <c r="Q82" i="1"/>
  <c r="P78" i="1"/>
  <c r="Q78" i="1"/>
  <c r="P74" i="1"/>
  <c r="Q74" i="1"/>
  <c r="P70" i="1"/>
  <c r="Q70" i="1"/>
  <c r="P66" i="1"/>
  <c r="Q66" i="1"/>
  <c r="P62" i="1"/>
  <c r="Q62" i="1"/>
  <c r="P58" i="1"/>
  <c r="Q58" i="1"/>
  <c r="P54" i="1"/>
  <c r="P50" i="1"/>
  <c r="Q50" i="1"/>
  <c r="P46" i="1"/>
  <c r="Q46" i="1"/>
  <c r="P42" i="1"/>
  <c r="Q42" i="1"/>
  <c r="P38" i="1"/>
  <c r="P34" i="1"/>
  <c r="P30" i="1"/>
  <c r="P26" i="1"/>
  <c r="Q26" i="1"/>
  <c r="P22" i="1"/>
  <c r="P15" i="1"/>
  <c r="Q15" i="1"/>
  <c r="T41" i="1"/>
  <c r="Q41" i="1"/>
  <c r="T22" i="1"/>
  <c r="Q22" i="1"/>
  <c r="Q38" i="1"/>
  <c r="U38" i="1"/>
  <c r="T38" i="1"/>
  <c r="T54" i="1"/>
  <c r="Q54" i="1"/>
  <c r="U54" i="1"/>
  <c r="Q86" i="1"/>
  <c r="U86" i="1"/>
  <c r="T86" i="1"/>
  <c r="T21" i="1"/>
  <c r="Q21" i="1"/>
  <c r="U21" i="1"/>
  <c r="T37" i="1"/>
  <c r="U37" i="1"/>
  <c r="Q37" i="1"/>
  <c r="U69" i="1"/>
  <c r="Q69" i="1"/>
  <c r="U85" i="1"/>
  <c r="T85" i="1"/>
  <c r="Q85" i="1"/>
  <c r="Q57" i="1"/>
  <c r="T57" i="1"/>
  <c r="U73" i="1"/>
  <c r="T73" i="1"/>
  <c r="Q73" i="1"/>
  <c r="T89" i="1"/>
  <c r="Q89" i="1"/>
  <c r="Q30" i="1"/>
  <c r="T30" i="1"/>
  <c r="U30" i="1"/>
  <c r="T29" i="1"/>
  <c r="U29" i="1"/>
  <c r="Q29" i="1"/>
  <c r="Q45" i="1"/>
  <c r="U45" i="1"/>
  <c r="T61" i="1"/>
  <c r="Q61" i="1"/>
  <c r="Q34" i="1"/>
  <c r="T34" i="1"/>
  <c r="U33" i="1"/>
  <c r="T33" i="1"/>
  <c r="Q33" i="1"/>
  <c r="T49" i="1"/>
  <c r="Q49" i="1"/>
  <c r="U65" i="1"/>
  <c r="Q65" i="1"/>
  <c r="P1" i="1"/>
  <c r="U3" i="1"/>
  <c r="Q3" i="1"/>
  <c r="T3" i="1"/>
  <c r="T1" i="1"/>
  <c r="U1" i="1"/>
  <c r="Q1" i="1"/>
</calcChain>
</file>

<file path=xl/comments1.xml><?xml version="1.0" encoding="utf-8"?>
<comments xmlns="http://schemas.openxmlformats.org/spreadsheetml/2006/main">
  <authors>
    <author>Martin M. Rasmussen</author>
  </authors>
  <commentList>
    <comment ref="N9" authorId="0">
      <text>
        <r>
          <rPr>
            <b/>
            <sz val="11"/>
            <color indexed="81"/>
            <rFont val="Tahoma"/>
            <family val="2"/>
          </rPr>
          <t>Martin M. Rasmussen:</t>
        </r>
        <r>
          <rPr>
            <sz val="11"/>
            <color indexed="81"/>
            <rFont val="Tahoma"/>
            <family val="2"/>
          </rPr>
          <t xml:space="preserve">
Column of Product in PP_DATA. Used for making VLOOKUPS in the tables below robust against new columns in PP_DATA.</t>
        </r>
      </text>
    </comment>
    <comment ref="B16" authorId="0">
      <text>
        <r>
          <rPr>
            <b/>
            <sz val="11"/>
            <color indexed="81"/>
            <rFont val="Tahoma"/>
            <family val="2"/>
          </rPr>
          <t>Martin M. Rasmussen:</t>
        </r>
        <r>
          <rPr>
            <sz val="11"/>
            <color indexed="81"/>
            <rFont val="Tahoma"/>
            <family val="2"/>
          </rPr>
          <t xml:space="preserve">
Special formula, will hide whole section if no entries at all.</t>
        </r>
      </text>
    </comment>
    <comment ref="B17" authorId="0">
      <text>
        <r>
          <rPr>
            <b/>
            <sz val="11"/>
            <color indexed="81"/>
            <rFont val="Tahoma"/>
            <family val="2"/>
          </rPr>
          <t>Martin M. Rasmussen:</t>
        </r>
        <r>
          <rPr>
            <sz val="11"/>
            <color indexed="81"/>
            <rFont val="Tahoma"/>
            <family val="2"/>
          </rPr>
          <t xml:space="preserve">
Special formula, will hide whole section if no entries at all.</t>
        </r>
      </text>
    </comment>
    <comment ref="B20" authorId="0">
      <text>
        <r>
          <rPr>
            <b/>
            <sz val="11"/>
            <color indexed="81"/>
            <rFont val="Tahoma"/>
            <family val="2"/>
          </rPr>
          <t>Martin M. Rasmussen:</t>
        </r>
        <r>
          <rPr>
            <sz val="11"/>
            <color indexed="81"/>
            <rFont val="Tahoma"/>
            <family val="2"/>
          </rPr>
          <t xml:space="preserve">
Special formula, will hide whole section if no entries at all.</t>
        </r>
      </text>
    </comment>
    <comment ref="B21" authorId="0">
      <text>
        <r>
          <rPr>
            <b/>
            <sz val="11"/>
            <color indexed="81"/>
            <rFont val="Tahoma"/>
            <family val="2"/>
          </rPr>
          <t>Martin M. Rasmussen:</t>
        </r>
        <r>
          <rPr>
            <sz val="11"/>
            <color indexed="81"/>
            <rFont val="Tahoma"/>
            <family val="2"/>
          </rPr>
          <t xml:space="preserve">
Special formula, will hide whole section if no entries at all.</t>
        </r>
      </text>
    </comment>
    <comment ref="B2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8" authorId="0">
      <text>
        <r>
          <rPr>
            <b/>
            <sz val="11"/>
            <color indexed="81"/>
            <rFont val="Tahoma"/>
            <family val="2"/>
          </rPr>
          <t>Martin M. Rasmussen:</t>
        </r>
        <r>
          <rPr>
            <sz val="11"/>
            <color indexed="81"/>
            <rFont val="Tahoma"/>
            <family val="2"/>
          </rPr>
          <t xml:space="preserve">
Contains funding for January - April, allocated quantities.</t>
        </r>
      </text>
    </comment>
    <comment ref="B2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5" authorId="0">
      <text>
        <r>
          <rPr>
            <b/>
            <sz val="11"/>
            <color indexed="81"/>
            <rFont val="Tahoma"/>
            <family val="2"/>
          </rPr>
          <t>Martin M. Rasmussen:</t>
        </r>
        <r>
          <rPr>
            <sz val="11"/>
            <color indexed="81"/>
            <rFont val="Tahoma"/>
            <family val="2"/>
          </rPr>
          <t xml:space="preserve">
Contains funding for January - April, allocated quantities.</t>
        </r>
      </text>
    </comment>
    <comment ref="B3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2" authorId="0">
      <text>
        <r>
          <rPr>
            <b/>
            <sz val="11"/>
            <color indexed="81"/>
            <rFont val="Tahoma"/>
            <family val="2"/>
          </rPr>
          <t>Martin M. Rasmussen:</t>
        </r>
        <r>
          <rPr>
            <sz val="11"/>
            <color indexed="81"/>
            <rFont val="Tahoma"/>
            <family val="2"/>
          </rPr>
          <t xml:space="preserve">
Contains funding for January - April, allocated quantities.</t>
        </r>
      </text>
    </comment>
    <comment ref="B4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9" authorId="0">
      <text>
        <r>
          <rPr>
            <b/>
            <sz val="11"/>
            <color indexed="81"/>
            <rFont val="Tahoma"/>
            <family val="2"/>
          </rPr>
          <t>Martin M. Rasmussen:</t>
        </r>
        <r>
          <rPr>
            <sz val="11"/>
            <color indexed="81"/>
            <rFont val="Tahoma"/>
            <family val="2"/>
          </rPr>
          <t xml:space="preserve">
Contains funding for January - April, allocated quantities.</t>
        </r>
      </text>
    </comment>
    <comment ref="B5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6" authorId="0">
      <text>
        <r>
          <rPr>
            <b/>
            <sz val="11"/>
            <color indexed="81"/>
            <rFont val="Tahoma"/>
            <family val="2"/>
          </rPr>
          <t>Martin M. Rasmussen:</t>
        </r>
        <r>
          <rPr>
            <sz val="11"/>
            <color indexed="81"/>
            <rFont val="Tahoma"/>
            <family val="2"/>
          </rPr>
          <t xml:space="preserve">
Contains funding for January - April, allocated quantities.</t>
        </r>
      </text>
    </comment>
    <comment ref="B5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3" authorId="0">
      <text>
        <r>
          <rPr>
            <b/>
            <sz val="11"/>
            <color indexed="81"/>
            <rFont val="Tahoma"/>
            <family val="2"/>
          </rPr>
          <t>Martin M. Rasmussen:</t>
        </r>
        <r>
          <rPr>
            <sz val="11"/>
            <color indexed="81"/>
            <rFont val="Tahoma"/>
            <family val="2"/>
          </rPr>
          <t xml:space="preserve">
Contains funding for January - April, allocated quantities.</t>
        </r>
      </text>
    </comment>
    <comment ref="B6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0" authorId="0">
      <text>
        <r>
          <rPr>
            <b/>
            <sz val="11"/>
            <color indexed="81"/>
            <rFont val="Tahoma"/>
            <family val="2"/>
          </rPr>
          <t>Martin M. Rasmussen:</t>
        </r>
        <r>
          <rPr>
            <sz val="11"/>
            <color indexed="81"/>
            <rFont val="Tahoma"/>
            <family val="2"/>
          </rPr>
          <t xml:space="preserve">
Contains funding for January - April, allocated quantities.</t>
        </r>
      </text>
    </comment>
    <comment ref="B7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7" authorId="0">
      <text>
        <r>
          <rPr>
            <b/>
            <sz val="11"/>
            <color indexed="81"/>
            <rFont val="Tahoma"/>
            <family val="2"/>
          </rPr>
          <t>Martin M. Rasmussen:</t>
        </r>
        <r>
          <rPr>
            <sz val="11"/>
            <color indexed="81"/>
            <rFont val="Tahoma"/>
            <family val="2"/>
          </rPr>
          <t xml:space="preserve">
Contains funding for January - April, allocated quantities.</t>
        </r>
      </text>
    </comment>
    <comment ref="B7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4" authorId="0">
      <text>
        <r>
          <rPr>
            <b/>
            <sz val="11"/>
            <color indexed="81"/>
            <rFont val="Tahoma"/>
            <family val="2"/>
          </rPr>
          <t>Martin M. Rasmussen:</t>
        </r>
        <r>
          <rPr>
            <sz val="11"/>
            <color indexed="81"/>
            <rFont val="Tahoma"/>
            <family val="2"/>
          </rPr>
          <t xml:space="preserve">
Contains funding for January - April, allocated quantities.</t>
        </r>
      </text>
    </comment>
    <comment ref="B8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91" authorId="0">
      <text>
        <r>
          <rPr>
            <b/>
            <sz val="11"/>
            <color indexed="81"/>
            <rFont val="Tahoma"/>
            <family val="2"/>
          </rPr>
          <t>Martin M. Rasmussen:</t>
        </r>
        <r>
          <rPr>
            <sz val="11"/>
            <color indexed="81"/>
            <rFont val="Tahoma"/>
            <family val="2"/>
          </rPr>
          <t xml:space="preserve">
Contains funding for January - April, allocated quantities.</t>
        </r>
      </text>
    </comment>
    <comment ref="B9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98" authorId="0">
      <text>
        <r>
          <rPr>
            <b/>
            <sz val="11"/>
            <color indexed="81"/>
            <rFont val="Tahoma"/>
            <family val="2"/>
          </rPr>
          <t>Martin M. Rasmussen:</t>
        </r>
        <r>
          <rPr>
            <sz val="11"/>
            <color indexed="81"/>
            <rFont val="Tahoma"/>
            <family val="2"/>
          </rPr>
          <t xml:space="preserve">
Contains funding for January - April, allocated quantities.</t>
        </r>
      </text>
    </comment>
    <comment ref="B9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05" authorId="0">
      <text>
        <r>
          <rPr>
            <b/>
            <sz val="11"/>
            <color indexed="81"/>
            <rFont val="Tahoma"/>
            <family val="2"/>
          </rPr>
          <t>Martin M. Rasmussen:</t>
        </r>
        <r>
          <rPr>
            <sz val="11"/>
            <color indexed="81"/>
            <rFont val="Tahoma"/>
            <family val="2"/>
          </rPr>
          <t xml:space="preserve">
Contains funding for January - April, allocated quantities.</t>
        </r>
      </text>
    </comment>
    <comment ref="B10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12" authorId="0">
      <text>
        <r>
          <rPr>
            <b/>
            <sz val="11"/>
            <color indexed="81"/>
            <rFont val="Tahoma"/>
            <family val="2"/>
          </rPr>
          <t>Martin M. Rasmussen:</t>
        </r>
        <r>
          <rPr>
            <sz val="11"/>
            <color indexed="81"/>
            <rFont val="Tahoma"/>
            <family val="2"/>
          </rPr>
          <t xml:space="preserve">
Contains funding for January - April, allocated quantities.</t>
        </r>
      </text>
    </comment>
    <comment ref="B11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19" authorId="0">
      <text>
        <r>
          <rPr>
            <b/>
            <sz val="11"/>
            <color indexed="81"/>
            <rFont val="Tahoma"/>
            <family val="2"/>
          </rPr>
          <t>Martin M. Rasmussen:</t>
        </r>
        <r>
          <rPr>
            <sz val="11"/>
            <color indexed="81"/>
            <rFont val="Tahoma"/>
            <family val="2"/>
          </rPr>
          <t xml:space="preserve">
Contains funding for January - April, allocated quantities.</t>
        </r>
      </text>
    </comment>
    <comment ref="B12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26" authorId="0">
      <text>
        <r>
          <rPr>
            <b/>
            <sz val="11"/>
            <color indexed="81"/>
            <rFont val="Tahoma"/>
            <family val="2"/>
          </rPr>
          <t>Martin M. Rasmussen:</t>
        </r>
        <r>
          <rPr>
            <sz val="11"/>
            <color indexed="81"/>
            <rFont val="Tahoma"/>
            <family val="2"/>
          </rPr>
          <t xml:space="preserve">
Contains funding for January - April, allocated quantities.</t>
        </r>
      </text>
    </comment>
    <comment ref="B127" authorId="0">
      <text>
        <r>
          <rPr>
            <b/>
            <sz val="11"/>
            <color indexed="81"/>
            <rFont val="Tahoma"/>
            <family val="2"/>
          </rPr>
          <t>Martin M. Rasmussen:</t>
        </r>
        <r>
          <rPr>
            <sz val="11"/>
            <color indexed="81"/>
            <rFont val="Tahoma"/>
            <family val="2"/>
          </rPr>
          <t xml:space="preserve">
Special formula, will hide whole section if no entries at all.</t>
        </r>
      </text>
    </comment>
    <comment ref="B128" authorId="0">
      <text>
        <r>
          <rPr>
            <b/>
            <sz val="11"/>
            <color indexed="81"/>
            <rFont val="Tahoma"/>
            <family val="2"/>
          </rPr>
          <t>Martin M. Rasmussen:</t>
        </r>
        <r>
          <rPr>
            <sz val="11"/>
            <color indexed="81"/>
            <rFont val="Tahoma"/>
            <family val="2"/>
          </rPr>
          <t xml:space="preserve">
Special formula, will hide whole section if no entries at all.</t>
        </r>
      </text>
    </comment>
    <comment ref="B129" authorId="0">
      <text>
        <r>
          <rPr>
            <b/>
            <sz val="11"/>
            <color indexed="81"/>
            <rFont val="Tahoma"/>
            <family val="2"/>
          </rPr>
          <t>Martin M. Rasmussen:</t>
        </r>
        <r>
          <rPr>
            <sz val="11"/>
            <color indexed="81"/>
            <rFont val="Tahoma"/>
            <family val="2"/>
          </rPr>
          <t xml:space="preserve">
Special formula, will hide whole section if no entries at all.</t>
        </r>
      </text>
    </comment>
    <comment ref="B130" authorId="0">
      <text>
        <r>
          <rPr>
            <b/>
            <sz val="11"/>
            <color indexed="81"/>
            <rFont val="Tahoma"/>
            <family val="2"/>
          </rPr>
          <t>Martin M. Rasmussen:</t>
        </r>
        <r>
          <rPr>
            <sz val="11"/>
            <color indexed="81"/>
            <rFont val="Tahoma"/>
            <family val="2"/>
          </rPr>
          <t xml:space="preserve">
Special formula, will hide whole section if no entries at all.</t>
        </r>
      </text>
    </comment>
    <comment ref="B131" authorId="0">
      <text>
        <r>
          <rPr>
            <b/>
            <sz val="11"/>
            <color indexed="81"/>
            <rFont val="Tahoma"/>
            <family val="2"/>
          </rPr>
          <t>Martin M. Rasmussen:</t>
        </r>
        <r>
          <rPr>
            <sz val="11"/>
            <color indexed="81"/>
            <rFont val="Tahoma"/>
            <family val="2"/>
          </rPr>
          <t xml:space="preserve">
Special formula, will hide whole section if no entries at all.</t>
        </r>
      </text>
    </comment>
    <comment ref="B132" authorId="0">
      <text>
        <r>
          <rPr>
            <b/>
            <sz val="11"/>
            <color indexed="81"/>
            <rFont val="Tahoma"/>
            <family val="2"/>
          </rPr>
          <t>Martin M. Rasmussen:</t>
        </r>
        <r>
          <rPr>
            <sz val="11"/>
            <color indexed="81"/>
            <rFont val="Tahoma"/>
            <family val="2"/>
          </rPr>
          <t xml:space="preserve">
Special formula, will hide whole section if no entries at all.</t>
        </r>
      </text>
    </comment>
    <comment ref="B135" authorId="0">
      <text>
        <r>
          <rPr>
            <b/>
            <sz val="11"/>
            <color indexed="81"/>
            <rFont val="Tahoma"/>
            <family val="2"/>
          </rPr>
          <t>Martin M. Rasmussen:</t>
        </r>
        <r>
          <rPr>
            <sz val="11"/>
            <color indexed="81"/>
            <rFont val="Tahoma"/>
            <family val="2"/>
          </rPr>
          <t xml:space="preserve">
Special formula, will hide whole section if no entries at all.</t>
        </r>
      </text>
    </comment>
    <comment ref="B136" authorId="0">
      <text>
        <r>
          <rPr>
            <b/>
            <sz val="11"/>
            <color indexed="81"/>
            <rFont val="Tahoma"/>
            <family val="2"/>
          </rPr>
          <t>Martin M. Rasmussen:</t>
        </r>
        <r>
          <rPr>
            <sz val="11"/>
            <color indexed="81"/>
            <rFont val="Tahoma"/>
            <family val="2"/>
          </rPr>
          <t xml:space="preserve">
Special formula, will hide whole section if no entries at all.</t>
        </r>
      </text>
    </comment>
    <comment ref="B13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43" authorId="0">
      <text>
        <r>
          <rPr>
            <b/>
            <sz val="11"/>
            <color indexed="81"/>
            <rFont val="Tahoma"/>
            <family val="2"/>
          </rPr>
          <t>Martin M. Rasmussen:</t>
        </r>
        <r>
          <rPr>
            <sz val="11"/>
            <color indexed="81"/>
            <rFont val="Tahoma"/>
            <family val="2"/>
          </rPr>
          <t xml:space="preserve">
Contains funding for January - April, allocated quantities.</t>
        </r>
      </text>
    </comment>
    <comment ref="B14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50" authorId="0">
      <text>
        <r>
          <rPr>
            <b/>
            <sz val="11"/>
            <color indexed="81"/>
            <rFont val="Tahoma"/>
            <family val="2"/>
          </rPr>
          <t>Martin M. Rasmussen:</t>
        </r>
        <r>
          <rPr>
            <sz val="11"/>
            <color indexed="81"/>
            <rFont val="Tahoma"/>
            <family val="2"/>
          </rPr>
          <t xml:space="preserve">
Contains funding for January - April, allocated quantities.</t>
        </r>
      </text>
    </comment>
    <comment ref="B15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57" authorId="0">
      <text>
        <r>
          <rPr>
            <b/>
            <sz val="11"/>
            <color indexed="81"/>
            <rFont val="Tahoma"/>
            <family val="2"/>
          </rPr>
          <t>Martin M. Rasmussen:</t>
        </r>
        <r>
          <rPr>
            <sz val="11"/>
            <color indexed="81"/>
            <rFont val="Tahoma"/>
            <family val="2"/>
          </rPr>
          <t xml:space="preserve">
Contains funding for January - April, allocated quantities.</t>
        </r>
      </text>
    </comment>
    <comment ref="B15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64" authorId="0">
      <text>
        <r>
          <rPr>
            <b/>
            <sz val="11"/>
            <color indexed="81"/>
            <rFont val="Tahoma"/>
            <family val="2"/>
          </rPr>
          <t>Martin M. Rasmussen:</t>
        </r>
        <r>
          <rPr>
            <sz val="11"/>
            <color indexed="81"/>
            <rFont val="Tahoma"/>
            <family val="2"/>
          </rPr>
          <t xml:space="preserve">
Contains funding for January - April, allocated quantities.</t>
        </r>
      </text>
    </comment>
    <comment ref="B16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71" authorId="0">
      <text>
        <r>
          <rPr>
            <b/>
            <sz val="11"/>
            <color indexed="81"/>
            <rFont val="Tahoma"/>
            <family val="2"/>
          </rPr>
          <t>Martin M. Rasmussen:</t>
        </r>
        <r>
          <rPr>
            <sz val="11"/>
            <color indexed="81"/>
            <rFont val="Tahoma"/>
            <family val="2"/>
          </rPr>
          <t xml:space="preserve">
Contains funding for January - April, allocated quantities.</t>
        </r>
      </text>
    </comment>
    <comment ref="B17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78" authorId="0">
      <text>
        <r>
          <rPr>
            <b/>
            <sz val="11"/>
            <color indexed="81"/>
            <rFont val="Tahoma"/>
            <family val="2"/>
          </rPr>
          <t>Martin M. Rasmussen:</t>
        </r>
        <r>
          <rPr>
            <sz val="11"/>
            <color indexed="81"/>
            <rFont val="Tahoma"/>
            <family val="2"/>
          </rPr>
          <t xml:space="preserve">
Contains funding for January - April, allocated quantities.</t>
        </r>
      </text>
    </comment>
    <comment ref="B17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85" authorId="0">
      <text>
        <r>
          <rPr>
            <b/>
            <sz val="11"/>
            <color indexed="81"/>
            <rFont val="Tahoma"/>
            <family val="2"/>
          </rPr>
          <t>Martin M. Rasmussen:</t>
        </r>
        <r>
          <rPr>
            <sz val="11"/>
            <color indexed="81"/>
            <rFont val="Tahoma"/>
            <family val="2"/>
          </rPr>
          <t xml:space="preserve">
Contains funding for January - April, allocated quantities.</t>
        </r>
      </text>
    </comment>
    <comment ref="B18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92" authorId="0">
      <text>
        <r>
          <rPr>
            <b/>
            <sz val="11"/>
            <color indexed="81"/>
            <rFont val="Tahoma"/>
            <family val="2"/>
          </rPr>
          <t>Martin M. Rasmussen:</t>
        </r>
        <r>
          <rPr>
            <sz val="11"/>
            <color indexed="81"/>
            <rFont val="Tahoma"/>
            <family val="2"/>
          </rPr>
          <t xml:space="preserve">
Contains funding for January - April, allocated quantities.</t>
        </r>
      </text>
    </comment>
    <comment ref="B19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99" authorId="0">
      <text>
        <r>
          <rPr>
            <b/>
            <sz val="11"/>
            <color indexed="81"/>
            <rFont val="Tahoma"/>
            <family val="2"/>
          </rPr>
          <t>Martin M. Rasmussen:</t>
        </r>
        <r>
          <rPr>
            <sz val="11"/>
            <color indexed="81"/>
            <rFont val="Tahoma"/>
            <family val="2"/>
          </rPr>
          <t xml:space="preserve">
Contains funding for January - April, allocated quantities.</t>
        </r>
      </text>
    </comment>
    <comment ref="B20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06" authorId="0">
      <text>
        <r>
          <rPr>
            <b/>
            <sz val="11"/>
            <color indexed="81"/>
            <rFont val="Tahoma"/>
            <family val="2"/>
          </rPr>
          <t>Martin M. Rasmussen:</t>
        </r>
        <r>
          <rPr>
            <sz val="11"/>
            <color indexed="81"/>
            <rFont val="Tahoma"/>
            <family val="2"/>
          </rPr>
          <t xml:space="preserve">
Contains funding for January - April, allocated quantities.</t>
        </r>
      </text>
    </comment>
    <comment ref="B20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13" authorId="0">
      <text>
        <r>
          <rPr>
            <b/>
            <sz val="11"/>
            <color indexed="81"/>
            <rFont val="Tahoma"/>
            <family val="2"/>
          </rPr>
          <t>Martin M. Rasmussen:</t>
        </r>
        <r>
          <rPr>
            <sz val="11"/>
            <color indexed="81"/>
            <rFont val="Tahoma"/>
            <family val="2"/>
          </rPr>
          <t xml:space="preserve">
Contains funding for January - April, allocated quantities.</t>
        </r>
      </text>
    </comment>
    <comment ref="B21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20" authorId="0">
      <text>
        <r>
          <rPr>
            <b/>
            <sz val="11"/>
            <color indexed="81"/>
            <rFont val="Tahoma"/>
            <family val="2"/>
          </rPr>
          <t>Martin M. Rasmussen:</t>
        </r>
        <r>
          <rPr>
            <sz val="11"/>
            <color indexed="81"/>
            <rFont val="Tahoma"/>
            <family val="2"/>
          </rPr>
          <t xml:space="preserve">
Contains funding for January - April, allocated quantities.</t>
        </r>
      </text>
    </comment>
    <comment ref="B22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27" authorId="0">
      <text>
        <r>
          <rPr>
            <b/>
            <sz val="11"/>
            <color indexed="81"/>
            <rFont val="Tahoma"/>
            <family val="2"/>
          </rPr>
          <t>Martin M. Rasmussen:</t>
        </r>
        <r>
          <rPr>
            <sz val="11"/>
            <color indexed="81"/>
            <rFont val="Tahoma"/>
            <family val="2"/>
          </rPr>
          <t xml:space="preserve">
Contains funding for January - April, allocated quantities.</t>
        </r>
      </text>
    </comment>
    <comment ref="B22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34" authorId="0">
      <text>
        <r>
          <rPr>
            <b/>
            <sz val="11"/>
            <color indexed="81"/>
            <rFont val="Tahoma"/>
            <family val="2"/>
          </rPr>
          <t>Martin M. Rasmussen:</t>
        </r>
        <r>
          <rPr>
            <sz val="11"/>
            <color indexed="81"/>
            <rFont val="Tahoma"/>
            <family val="2"/>
          </rPr>
          <t xml:space="preserve">
Contains funding for January - April, allocated quantities.</t>
        </r>
      </text>
    </comment>
    <comment ref="B23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41" authorId="0">
      <text>
        <r>
          <rPr>
            <b/>
            <sz val="11"/>
            <color indexed="81"/>
            <rFont val="Tahoma"/>
            <family val="2"/>
          </rPr>
          <t>Martin M. Rasmussen:</t>
        </r>
        <r>
          <rPr>
            <sz val="11"/>
            <color indexed="81"/>
            <rFont val="Tahoma"/>
            <family val="2"/>
          </rPr>
          <t xml:space="preserve">
Contains funding for January - April, allocated quantities.</t>
        </r>
      </text>
    </comment>
    <comment ref="B242" authorId="0">
      <text>
        <r>
          <rPr>
            <b/>
            <sz val="11"/>
            <color indexed="81"/>
            <rFont val="Tahoma"/>
            <family val="2"/>
          </rPr>
          <t>Martin M. Rasmussen:</t>
        </r>
        <r>
          <rPr>
            <sz val="11"/>
            <color indexed="81"/>
            <rFont val="Tahoma"/>
            <family val="2"/>
          </rPr>
          <t xml:space="preserve">
Special formula, will hide whole section if no entries at all.</t>
        </r>
      </text>
    </comment>
    <comment ref="B243" authorId="0">
      <text>
        <r>
          <rPr>
            <b/>
            <sz val="11"/>
            <color indexed="81"/>
            <rFont val="Tahoma"/>
            <family val="2"/>
          </rPr>
          <t>Martin M. Rasmussen:</t>
        </r>
        <r>
          <rPr>
            <sz val="11"/>
            <color indexed="81"/>
            <rFont val="Tahoma"/>
            <family val="2"/>
          </rPr>
          <t xml:space="preserve">
Special formula, will hide whole section if no entries at all.</t>
        </r>
      </text>
    </comment>
    <comment ref="B244" authorId="0">
      <text>
        <r>
          <rPr>
            <b/>
            <sz val="11"/>
            <color indexed="81"/>
            <rFont val="Tahoma"/>
            <family val="2"/>
          </rPr>
          <t>Martin M. Rasmussen:</t>
        </r>
        <r>
          <rPr>
            <sz val="11"/>
            <color indexed="81"/>
            <rFont val="Tahoma"/>
            <family val="2"/>
          </rPr>
          <t xml:space="preserve">
Special formula, will hide whole section if no entries at all.</t>
        </r>
      </text>
    </comment>
    <comment ref="B245" authorId="0">
      <text>
        <r>
          <rPr>
            <b/>
            <sz val="11"/>
            <color indexed="81"/>
            <rFont val="Tahoma"/>
            <family val="2"/>
          </rPr>
          <t>Martin M. Rasmussen:</t>
        </r>
        <r>
          <rPr>
            <sz val="11"/>
            <color indexed="81"/>
            <rFont val="Tahoma"/>
            <family val="2"/>
          </rPr>
          <t xml:space="preserve">
Special formula, will hide whole section if no entries at all.</t>
        </r>
      </text>
    </comment>
    <comment ref="B246" authorId="0">
      <text>
        <r>
          <rPr>
            <b/>
            <sz val="11"/>
            <color indexed="81"/>
            <rFont val="Tahoma"/>
            <family val="2"/>
          </rPr>
          <t>Martin M. Rasmussen:</t>
        </r>
        <r>
          <rPr>
            <sz val="11"/>
            <color indexed="81"/>
            <rFont val="Tahoma"/>
            <family val="2"/>
          </rPr>
          <t xml:space="preserve">
Special formula, will hide whole section if no entries at all.</t>
        </r>
      </text>
    </comment>
    <comment ref="B247" authorId="0">
      <text>
        <r>
          <rPr>
            <b/>
            <sz val="11"/>
            <color indexed="81"/>
            <rFont val="Tahoma"/>
            <family val="2"/>
          </rPr>
          <t>Martin M. Rasmussen:</t>
        </r>
        <r>
          <rPr>
            <sz val="11"/>
            <color indexed="81"/>
            <rFont val="Tahoma"/>
            <family val="2"/>
          </rPr>
          <t xml:space="preserve">
Special formula, will hide whole section if no entries at all.</t>
        </r>
      </text>
    </comment>
    <comment ref="B250" authorId="0">
      <text>
        <r>
          <rPr>
            <b/>
            <sz val="11"/>
            <color indexed="81"/>
            <rFont val="Tahoma"/>
            <family val="2"/>
          </rPr>
          <t>Martin M. Rasmussen:</t>
        </r>
        <r>
          <rPr>
            <sz val="11"/>
            <color indexed="81"/>
            <rFont val="Tahoma"/>
            <family val="2"/>
          </rPr>
          <t xml:space="preserve">
Special formula, will hide whole section if no entries at all.</t>
        </r>
      </text>
    </comment>
    <comment ref="B251" authorId="0">
      <text>
        <r>
          <rPr>
            <b/>
            <sz val="11"/>
            <color indexed="81"/>
            <rFont val="Tahoma"/>
            <family val="2"/>
          </rPr>
          <t>Martin M. Rasmussen:</t>
        </r>
        <r>
          <rPr>
            <sz val="11"/>
            <color indexed="81"/>
            <rFont val="Tahoma"/>
            <family val="2"/>
          </rPr>
          <t xml:space="preserve">
Special formula, will hide whole section if no entries at all.</t>
        </r>
      </text>
    </comment>
    <comment ref="B25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58" authorId="0">
      <text>
        <r>
          <rPr>
            <b/>
            <sz val="11"/>
            <color indexed="81"/>
            <rFont val="Tahoma"/>
            <family val="2"/>
          </rPr>
          <t>Martin M. Rasmussen:</t>
        </r>
        <r>
          <rPr>
            <sz val="11"/>
            <color indexed="81"/>
            <rFont val="Tahoma"/>
            <family val="2"/>
          </rPr>
          <t xml:space="preserve">
Contains funding for January - April, allocated quantities.</t>
        </r>
      </text>
    </comment>
    <comment ref="B25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65" authorId="0">
      <text>
        <r>
          <rPr>
            <b/>
            <sz val="11"/>
            <color indexed="81"/>
            <rFont val="Tahoma"/>
            <family val="2"/>
          </rPr>
          <t>Martin M. Rasmussen:</t>
        </r>
        <r>
          <rPr>
            <sz val="11"/>
            <color indexed="81"/>
            <rFont val="Tahoma"/>
            <family val="2"/>
          </rPr>
          <t xml:space="preserve">
Contains funding for January - April, allocated quantities.</t>
        </r>
      </text>
    </comment>
    <comment ref="B26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72" authorId="0">
      <text>
        <r>
          <rPr>
            <b/>
            <sz val="11"/>
            <color indexed="81"/>
            <rFont val="Tahoma"/>
            <family val="2"/>
          </rPr>
          <t>Martin M. Rasmussen:</t>
        </r>
        <r>
          <rPr>
            <sz val="11"/>
            <color indexed="81"/>
            <rFont val="Tahoma"/>
            <family val="2"/>
          </rPr>
          <t xml:space="preserve">
Contains funding for January - April, allocated quantities.</t>
        </r>
      </text>
    </comment>
    <comment ref="B27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79" authorId="0">
      <text>
        <r>
          <rPr>
            <b/>
            <sz val="11"/>
            <color indexed="81"/>
            <rFont val="Tahoma"/>
            <family val="2"/>
          </rPr>
          <t>Martin M. Rasmussen:</t>
        </r>
        <r>
          <rPr>
            <sz val="11"/>
            <color indexed="81"/>
            <rFont val="Tahoma"/>
            <family val="2"/>
          </rPr>
          <t xml:space="preserve">
Contains funding for January - April, allocated quantities.</t>
        </r>
      </text>
    </comment>
    <comment ref="B28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86" authorId="0">
      <text>
        <r>
          <rPr>
            <b/>
            <sz val="11"/>
            <color indexed="81"/>
            <rFont val="Tahoma"/>
            <family val="2"/>
          </rPr>
          <t>Martin M. Rasmussen:</t>
        </r>
        <r>
          <rPr>
            <sz val="11"/>
            <color indexed="81"/>
            <rFont val="Tahoma"/>
            <family val="2"/>
          </rPr>
          <t xml:space="preserve">
Contains funding for January - April, allocated quantities.</t>
        </r>
      </text>
    </comment>
    <comment ref="B28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93" authorId="0">
      <text>
        <r>
          <rPr>
            <b/>
            <sz val="11"/>
            <color indexed="81"/>
            <rFont val="Tahoma"/>
            <family val="2"/>
          </rPr>
          <t>Martin M. Rasmussen:</t>
        </r>
        <r>
          <rPr>
            <sz val="11"/>
            <color indexed="81"/>
            <rFont val="Tahoma"/>
            <family val="2"/>
          </rPr>
          <t xml:space="preserve">
Contains funding for January - April, allocated quantities.</t>
        </r>
      </text>
    </comment>
    <comment ref="B29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00" authorId="0">
      <text>
        <r>
          <rPr>
            <b/>
            <sz val="11"/>
            <color indexed="81"/>
            <rFont val="Tahoma"/>
            <family val="2"/>
          </rPr>
          <t>Martin M. Rasmussen:</t>
        </r>
        <r>
          <rPr>
            <sz val="11"/>
            <color indexed="81"/>
            <rFont val="Tahoma"/>
            <family val="2"/>
          </rPr>
          <t xml:space="preserve">
Contains funding for January - April, allocated quantities.</t>
        </r>
      </text>
    </comment>
    <comment ref="B30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07" authorId="0">
      <text>
        <r>
          <rPr>
            <b/>
            <sz val="11"/>
            <color indexed="81"/>
            <rFont val="Tahoma"/>
            <family val="2"/>
          </rPr>
          <t>Martin M. Rasmussen:</t>
        </r>
        <r>
          <rPr>
            <sz val="11"/>
            <color indexed="81"/>
            <rFont val="Tahoma"/>
            <family val="2"/>
          </rPr>
          <t xml:space="preserve">
Contains funding for January - April, allocated quantities.</t>
        </r>
      </text>
    </comment>
    <comment ref="B30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14" authorId="0">
      <text>
        <r>
          <rPr>
            <b/>
            <sz val="11"/>
            <color indexed="81"/>
            <rFont val="Tahoma"/>
            <family val="2"/>
          </rPr>
          <t>Martin M. Rasmussen:</t>
        </r>
        <r>
          <rPr>
            <sz val="11"/>
            <color indexed="81"/>
            <rFont val="Tahoma"/>
            <family val="2"/>
          </rPr>
          <t xml:space="preserve">
Contains funding for January - April, allocated quantities.</t>
        </r>
      </text>
    </comment>
    <comment ref="B31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21" authorId="0">
      <text>
        <r>
          <rPr>
            <b/>
            <sz val="11"/>
            <color indexed="81"/>
            <rFont val="Tahoma"/>
            <family val="2"/>
          </rPr>
          <t>Martin M. Rasmussen:</t>
        </r>
        <r>
          <rPr>
            <sz val="11"/>
            <color indexed="81"/>
            <rFont val="Tahoma"/>
            <family val="2"/>
          </rPr>
          <t xml:space="preserve">
Contains funding for January - April, allocated quantities.</t>
        </r>
      </text>
    </comment>
    <comment ref="B32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28" authorId="0">
      <text>
        <r>
          <rPr>
            <b/>
            <sz val="11"/>
            <color indexed="81"/>
            <rFont val="Tahoma"/>
            <family val="2"/>
          </rPr>
          <t>Martin M. Rasmussen:</t>
        </r>
        <r>
          <rPr>
            <sz val="11"/>
            <color indexed="81"/>
            <rFont val="Tahoma"/>
            <family val="2"/>
          </rPr>
          <t xml:space="preserve">
Contains funding for January - April, allocated quantities.</t>
        </r>
      </text>
    </comment>
    <comment ref="B32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35" authorId="0">
      <text>
        <r>
          <rPr>
            <b/>
            <sz val="11"/>
            <color indexed="81"/>
            <rFont val="Tahoma"/>
            <family val="2"/>
          </rPr>
          <t>Martin M. Rasmussen:</t>
        </r>
        <r>
          <rPr>
            <sz val="11"/>
            <color indexed="81"/>
            <rFont val="Tahoma"/>
            <family val="2"/>
          </rPr>
          <t xml:space="preserve">
Contains funding for January - April, allocated quantities.</t>
        </r>
      </text>
    </comment>
    <comment ref="B33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42" authorId="0">
      <text>
        <r>
          <rPr>
            <b/>
            <sz val="11"/>
            <color indexed="81"/>
            <rFont val="Tahoma"/>
            <family val="2"/>
          </rPr>
          <t>Martin M. Rasmussen:</t>
        </r>
        <r>
          <rPr>
            <sz val="11"/>
            <color indexed="81"/>
            <rFont val="Tahoma"/>
            <family val="2"/>
          </rPr>
          <t xml:space="preserve">
Contains funding for January - April, allocated quantities.</t>
        </r>
      </text>
    </comment>
    <comment ref="B34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49" authorId="0">
      <text>
        <r>
          <rPr>
            <b/>
            <sz val="11"/>
            <color indexed="81"/>
            <rFont val="Tahoma"/>
            <family val="2"/>
          </rPr>
          <t>Martin M. Rasmussen:</t>
        </r>
        <r>
          <rPr>
            <sz val="11"/>
            <color indexed="81"/>
            <rFont val="Tahoma"/>
            <family val="2"/>
          </rPr>
          <t xml:space="preserve">
Contains funding for January - April, allocated quantities.</t>
        </r>
      </text>
    </comment>
    <comment ref="B35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56" authorId="0">
      <text>
        <r>
          <rPr>
            <b/>
            <sz val="11"/>
            <color indexed="81"/>
            <rFont val="Tahoma"/>
            <family val="2"/>
          </rPr>
          <t>Martin M. Rasmussen:</t>
        </r>
        <r>
          <rPr>
            <sz val="11"/>
            <color indexed="81"/>
            <rFont val="Tahoma"/>
            <family val="2"/>
          </rPr>
          <t xml:space="preserve">
Contains funding for January - April, allocated quantities.</t>
        </r>
      </text>
    </comment>
    <comment ref="B357" authorId="0">
      <text>
        <r>
          <rPr>
            <b/>
            <sz val="11"/>
            <color indexed="81"/>
            <rFont val="Tahoma"/>
            <family val="2"/>
          </rPr>
          <t>Martin M. Rasmussen:</t>
        </r>
        <r>
          <rPr>
            <sz val="11"/>
            <color indexed="81"/>
            <rFont val="Tahoma"/>
            <family val="2"/>
          </rPr>
          <t xml:space="preserve">
Special formula, will hide whole section if no entries at all.</t>
        </r>
      </text>
    </comment>
    <comment ref="B358" authorId="0">
      <text>
        <r>
          <rPr>
            <b/>
            <sz val="11"/>
            <color indexed="81"/>
            <rFont val="Tahoma"/>
            <family val="2"/>
          </rPr>
          <t>Martin M. Rasmussen:</t>
        </r>
        <r>
          <rPr>
            <sz val="11"/>
            <color indexed="81"/>
            <rFont val="Tahoma"/>
            <family val="2"/>
          </rPr>
          <t xml:space="preserve">
Special formula, will hide whole section if no entries at all.</t>
        </r>
      </text>
    </comment>
    <comment ref="B359" authorId="0">
      <text>
        <r>
          <rPr>
            <b/>
            <sz val="11"/>
            <color indexed="81"/>
            <rFont val="Tahoma"/>
            <family val="2"/>
          </rPr>
          <t>Martin M. Rasmussen:</t>
        </r>
        <r>
          <rPr>
            <sz val="11"/>
            <color indexed="81"/>
            <rFont val="Tahoma"/>
            <family val="2"/>
          </rPr>
          <t xml:space="preserve">
Special formula, will hide whole section if no entries at all.</t>
        </r>
      </text>
    </comment>
    <comment ref="B360" authorId="0">
      <text>
        <r>
          <rPr>
            <b/>
            <sz val="11"/>
            <color indexed="81"/>
            <rFont val="Tahoma"/>
            <family val="2"/>
          </rPr>
          <t>Martin M. Rasmussen:</t>
        </r>
        <r>
          <rPr>
            <sz val="11"/>
            <color indexed="81"/>
            <rFont val="Tahoma"/>
            <family val="2"/>
          </rPr>
          <t xml:space="preserve">
Special formula, will hide whole section if no entries at all.</t>
        </r>
      </text>
    </comment>
    <comment ref="B361" authorId="0">
      <text>
        <r>
          <rPr>
            <b/>
            <sz val="11"/>
            <color indexed="81"/>
            <rFont val="Tahoma"/>
            <family val="2"/>
          </rPr>
          <t>Martin M. Rasmussen:</t>
        </r>
        <r>
          <rPr>
            <sz val="11"/>
            <color indexed="81"/>
            <rFont val="Tahoma"/>
            <family val="2"/>
          </rPr>
          <t xml:space="preserve">
Special formula, will hide whole section if no entries at all.</t>
        </r>
      </text>
    </comment>
    <comment ref="B362" authorId="0">
      <text>
        <r>
          <rPr>
            <b/>
            <sz val="11"/>
            <color indexed="81"/>
            <rFont val="Tahoma"/>
            <family val="2"/>
          </rPr>
          <t>Martin M. Rasmussen:</t>
        </r>
        <r>
          <rPr>
            <sz val="11"/>
            <color indexed="81"/>
            <rFont val="Tahoma"/>
            <family val="2"/>
          </rPr>
          <t xml:space="preserve">
Special formula, will hide whole section if no entries at all.</t>
        </r>
      </text>
    </comment>
    <comment ref="B365" authorId="0">
      <text>
        <r>
          <rPr>
            <b/>
            <sz val="11"/>
            <color indexed="81"/>
            <rFont val="Tahoma"/>
            <family val="2"/>
          </rPr>
          <t>Martin M. Rasmussen:</t>
        </r>
        <r>
          <rPr>
            <sz val="11"/>
            <color indexed="81"/>
            <rFont val="Tahoma"/>
            <family val="2"/>
          </rPr>
          <t xml:space="preserve">
Special formula, will hide whole section if no entries at all.</t>
        </r>
      </text>
    </comment>
    <comment ref="B366" authorId="0">
      <text>
        <r>
          <rPr>
            <b/>
            <sz val="11"/>
            <color indexed="81"/>
            <rFont val="Tahoma"/>
            <family val="2"/>
          </rPr>
          <t>Martin M. Rasmussen:</t>
        </r>
        <r>
          <rPr>
            <sz val="11"/>
            <color indexed="81"/>
            <rFont val="Tahoma"/>
            <family val="2"/>
          </rPr>
          <t xml:space="preserve">
Special formula, will hide whole section if no entries at all.</t>
        </r>
      </text>
    </comment>
    <comment ref="B36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73" authorId="0">
      <text>
        <r>
          <rPr>
            <b/>
            <sz val="11"/>
            <color indexed="81"/>
            <rFont val="Tahoma"/>
            <family val="2"/>
          </rPr>
          <t>Martin M. Rasmussen:</t>
        </r>
        <r>
          <rPr>
            <sz val="11"/>
            <color indexed="81"/>
            <rFont val="Tahoma"/>
            <family val="2"/>
          </rPr>
          <t xml:space="preserve">
Contains funding for January - April, allocated quantities.</t>
        </r>
      </text>
    </comment>
    <comment ref="B37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80" authorId="0">
      <text>
        <r>
          <rPr>
            <b/>
            <sz val="11"/>
            <color indexed="81"/>
            <rFont val="Tahoma"/>
            <family val="2"/>
          </rPr>
          <t>Martin M. Rasmussen:</t>
        </r>
        <r>
          <rPr>
            <sz val="11"/>
            <color indexed="81"/>
            <rFont val="Tahoma"/>
            <family val="2"/>
          </rPr>
          <t xml:space="preserve">
Contains funding for January - April, allocated quantities.</t>
        </r>
      </text>
    </comment>
    <comment ref="B38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87" authorId="0">
      <text>
        <r>
          <rPr>
            <b/>
            <sz val="11"/>
            <color indexed="81"/>
            <rFont val="Tahoma"/>
            <family val="2"/>
          </rPr>
          <t>Martin M. Rasmussen:</t>
        </r>
        <r>
          <rPr>
            <sz val="11"/>
            <color indexed="81"/>
            <rFont val="Tahoma"/>
            <family val="2"/>
          </rPr>
          <t xml:space="preserve">
Contains funding for January - April, allocated quantities.</t>
        </r>
      </text>
    </comment>
    <comment ref="B38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94" authorId="0">
      <text>
        <r>
          <rPr>
            <b/>
            <sz val="11"/>
            <color indexed="81"/>
            <rFont val="Tahoma"/>
            <family val="2"/>
          </rPr>
          <t>Martin M. Rasmussen:</t>
        </r>
        <r>
          <rPr>
            <sz val="11"/>
            <color indexed="81"/>
            <rFont val="Tahoma"/>
            <family val="2"/>
          </rPr>
          <t xml:space="preserve">
Contains funding for January - April, allocated quantities.</t>
        </r>
      </text>
    </comment>
    <comment ref="B39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01" authorId="0">
      <text>
        <r>
          <rPr>
            <b/>
            <sz val="11"/>
            <color indexed="81"/>
            <rFont val="Tahoma"/>
            <family val="2"/>
          </rPr>
          <t>Martin M. Rasmussen:</t>
        </r>
        <r>
          <rPr>
            <sz val="11"/>
            <color indexed="81"/>
            <rFont val="Tahoma"/>
            <family val="2"/>
          </rPr>
          <t xml:space="preserve">
Contains funding for January - April, allocated quantities.</t>
        </r>
      </text>
    </comment>
    <comment ref="B40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08" authorId="0">
      <text>
        <r>
          <rPr>
            <b/>
            <sz val="11"/>
            <color indexed="81"/>
            <rFont val="Tahoma"/>
            <family val="2"/>
          </rPr>
          <t>Martin M. Rasmussen:</t>
        </r>
        <r>
          <rPr>
            <sz val="11"/>
            <color indexed="81"/>
            <rFont val="Tahoma"/>
            <family val="2"/>
          </rPr>
          <t xml:space="preserve">
Contains funding for January - April, allocated quantities.</t>
        </r>
      </text>
    </comment>
    <comment ref="B40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15" authorId="0">
      <text>
        <r>
          <rPr>
            <b/>
            <sz val="11"/>
            <color indexed="81"/>
            <rFont val="Tahoma"/>
            <family val="2"/>
          </rPr>
          <t>Martin M. Rasmussen:</t>
        </r>
        <r>
          <rPr>
            <sz val="11"/>
            <color indexed="81"/>
            <rFont val="Tahoma"/>
            <family val="2"/>
          </rPr>
          <t xml:space="preserve">
Contains funding for January - April, allocated quantities.</t>
        </r>
      </text>
    </comment>
    <comment ref="B41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22" authorId="0">
      <text>
        <r>
          <rPr>
            <b/>
            <sz val="11"/>
            <color indexed="81"/>
            <rFont val="Tahoma"/>
            <family val="2"/>
          </rPr>
          <t>Martin M. Rasmussen:</t>
        </r>
        <r>
          <rPr>
            <sz val="11"/>
            <color indexed="81"/>
            <rFont val="Tahoma"/>
            <family val="2"/>
          </rPr>
          <t xml:space="preserve">
Contains funding for January - April, allocated quantities.</t>
        </r>
      </text>
    </comment>
    <comment ref="B42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29" authorId="0">
      <text>
        <r>
          <rPr>
            <b/>
            <sz val="11"/>
            <color indexed="81"/>
            <rFont val="Tahoma"/>
            <family val="2"/>
          </rPr>
          <t>Martin M. Rasmussen:</t>
        </r>
        <r>
          <rPr>
            <sz val="11"/>
            <color indexed="81"/>
            <rFont val="Tahoma"/>
            <family val="2"/>
          </rPr>
          <t xml:space="preserve">
Contains funding for January - April, allocated quantities.</t>
        </r>
      </text>
    </comment>
    <comment ref="B43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36" authorId="0">
      <text>
        <r>
          <rPr>
            <b/>
            <sz val="11"/>
            <color indexed="81"/>
            <rFont val="Tahoma"/>
            <family val="2"/>
          </rPr>
          <t>Martin M. Rasmussen:</t>
        </r>
        <r>
          <rPr>
            <sz val="11"/>
            <color indexed="81"/>
            <rFont val="Tahoma"/>
            <family val="2"/>
          </rPr>
          <t xml:space="preserve">
Contains funding for January - April, allocated quantities.</t>
        </r>
      </text>
    </comment>
    <comment ref="B43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43" authorId="0">
      <text>
        <r>
          <rPr>
            <b/>
            <sz val="11"/>
            <color indexed="81"/>
            <rFont val="Tahoma"/>
            <family val="2"/>
          </rPr>
          <t>Martin M. Rasmussen:</t>
        </r>
        <r>
          <rPr>
            <sz val="11"/>
            <color indexed="81"/>
            <rFont val="Tahoma"/>
            <family val="2"/>
          </rPr>
          <t xml:space="preserve">
Contains funding for January - April, allocated quantities.</t>
        </r>
      </text>
    </comment>
    <comment ref="B44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50" authorId="0">
      <text>
        <r>
          <rPr>
            <b/>
            <sz val="11"/>
            <color indexed="81"/>
            <rFont val="Tahoma"/>
            <family val="2"/>
          </rPr>
          <t>Martin M. Rasmussen:</t>
        </r>
        <r>
          <rPr>
            <sz val="11"/>
            <color indexed="81"/>
            <rFont val="Tahoma"/>
            <family val="2"/>
          </rPr>
          <t xml:space="preserve">
Contains funding for January - April, allocated quantities.</t>
        </r>
      </text>
    </comment>
    <comment ref="B45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57" authorId="0">
      <text>
        <r>
          <rPr>
            <b/>
            <sz val="11"/>
            <color indexed="81"/>
            <rFont val="Tahoma"/>
            <family val="2"/>
          </rPr>
          <t>Martin M. Rasmussen:</t>
        </r>
        <r>
          <rPr>
            <sz val="11"/>
            <color indexed="81"/>
            <rFont val="Tahoma"/>
            <family val="2"/>
          </rPr>
          <t xml:space="preserve">
Contains funding for January - April, allocated quantities.</t>
        </r>
      </text>
    </comment>
    <comment ref="B45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64" authorId="0">
      <text>
        <r>
          <rPr>
            <b/>
            <sz val="11"/>
            <color indexed="81"/>
            <rFont val="Tahoma"/>
            <family val="2"/>
          </rPr>
          <t>Martin M. Rasmussen:</t>
        </r>
        <r>
          <rPr>
            <sz val="11"/>
            <color indexed="81"/>
            <rFont val="Tahoma"/>
            <family val="2"/>
          </rPr>
          <t xml:space="preserve">
Contains funding for January - April, allocated quantities.</t>
        </r>
      </text>
    </comment>
    <comment ref="B46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71" authorId="0">
      <text>
        <r>
          <rPr>
            <b/>
            <sz val="11"/>
            <color indexed="81"/>
            <rFont val="Tahoma"/>
            <family val="2"/>
          </rPr>
          <t>Martin M. Rasmussen:</t>
        </r>
        <r>
          <rPr>
            <sz val="11"/>
            <color indexed="81"/>
            <rFont val="Tahoma"/>
            <family val="2"/>
          </rPr>
          <t xml:space="preserve">
Contains funding for January - April, allocated quantities.</t>
        </r>
      </text>
    </comment>
    <comment ref="B472" authorId="0">
      <text>
        <r>
          <rPr>
            <b/>
            <sz val="11"/>
            <color indexed="81"/>
            <rFont val="Tahoma"/>
            <family val="2"/>
          </rPr>
          <t>Martin M. Rasmussen:</t>
        </r>
        <r>
          <rPr>
            <sz val="11"/>
            <color indexed="81"/>
            <rFont val="Tahoma"/>
            <family val="2"/>
          </rPr>
          <t xml:space="preserve">
Special formula, will hide whole section if no entries at all.</t>
        </r>
      </text>
    </comment>
    <comment ref="B473" authorId="0">
      <text>
        <r>
          <rPr>
            <b/>
            <sz val="11"/>
            <color indexed="81"/>
            <rFont val="Tahoma"/>
            <family val="2"/>
          </rPr>
          <t>Martin M. Rasmussen:</t>
        </r>
        <r>
          <rPr>
            <sz val="11"/>
            <color indexed="81"/>
            <rFont val="Tahoma"/>
            <family val="2"/>
          </rPr>
          <t xml:space="preserve">
Special formula, will hide whole section if no entries at all.</t>
        </r>
      </text>
    </comment>
    <comment ref="B474" authorId="0">
      <text>
        <r>
          <rPr>
            <b/>
            <sz val="11"/>
            <color indexed="81"/>
            <rFont val="Tahoma"/>
            <family val="2"/>
          </rPr>
          <t>Martin M. Rasmussen:</t>
        </r>
        <r>
          <rPr>
            <sz val="11"/>
            <color indexed="81"/>
            <rFont val="Tahoma"/>
            <family val="2"/>
          </rPr>
          <t xml:space="preserve">
Special formula, will hide whole section if no entries at all.</t>
        </r>
      </text>
    </comment>
    <comment ref="B475" authorId="0">
      <text>
        <r>
          <rPr>
            <b/>
            <sz val="11"/>
            <color indexed="81"/>
            <rFont val="Tahoma"/>
            <family val="2"/>
          </rPr>
          <t>Martin M. Rasmussen:</t>
        </r>
        <r>
          <rPr>
            <sz val="11"/>
            <color indexed="81"/>
            <rFont val="Tahoma"/>
            <family val="2"/>
          </rPr>
          <t xml:space="preserve">
Special formula, will hide whole section if no entries at all.</t>
        </r>
      </text>
    </comment>
    <comment ref="B476" authorId="0">
      <text>
        <r>
          <rPr>
            <b/>
            <sz val="11"/>
            <color indexed="81"/>
            <rFont val="Tahoma"/>
            <family val="2"/>
          </rPr>
          <t>Martin M. Rasmussen:</t>
        </r>
        <r>
          <rPr>
            <sz val="11"/>
            <color indexed="81"/>
            <rFont val="Tahoma"/>
            <family val="2"/>
          </rPr>
          <t xml:space="preserve">
Special formula, will hide whole section if no entries at all.</t>
        </r>
      </text>
    </comment>
    <comment ref="B477" authorId="0">
      <text>
        <r>
          <rPr>
            <b/>
            <sz val="11"/>
            <color indexed="81"/>
            <rFont val="Tahoma"/>
            <family val="2"/>
          </rPr>
          <t>Martin M. Rasmussen:</t>
        </r>
        <r>
          <rPr>
            <sz val="11"/>
            <color indexed="81"/>
            <rFont val="Tahoma"/>
            <family val="2"/>
          </rPr>
          <t xml:space="preserve">
Special formula, will hide whole section if no entries at all.</t>
        </r>
      </text>
    </comment>
    <comment ref="B480" authorId="0">
      <text>
        <r>
          <rPr>
            <b/>
            <sz val="11"/>
            <color indexed="81"/>
            <rFont val="Tahoma"/>
            <family val="2"/>
          </rPr>
          <t>Martin M. Rasmussen:</t>
        </r>
        <r>
          <rPr>
            <sz val="11"/>
            <color indexed="81"/>
            <rFont val="Tahoma"/>
            <family val="2"/>
          </rPr>
          <t xml:space="preserve">
Special formula, will hide whole section if no entries at all.</t>
        </r>
      </text>
    </comment>
    <comment ref="B481" authorId="0">
      <text>
        <r>
          <rPr>
            <b/>
            <sz val="11"/>
            <color indexed="81"/>
            <rFont val="Tahoma"/>
            <family val="2"/>
          </rPr>
          <t>Martin M. Rasmussen:</t>
        </r>
        <r>
          <rPr>
            <sz val="11"/>
            <color indexed="81"/>
            <rFont val="Tahoma"/>
            <family val="2"/>
          </rPr>
          <t xml:space="preserve">
Special formula, will hide whole section if no entries at all.</t>
        </r>
      </text>
    </comment>
    <comment ref="B48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88" authorId="0">
      <text>
        <r>
          <rPr>
            <b/>
            <sz val="11"/>
            <color indexed="81"/>
            <rFont val="Tahoma"/>
            <family val="2"/>
          </rPr>
          <t>Martin M. Rasmussen:</t>
        </r>
        <r>
          <rPr>
            <sz val="11"/>
            <color indexed="81"/>
            <rFont val="Tahoma"/>
            <family val="2"/>
          </rPr>
          <t xml:space="preserve">
Contains funding for January - April, allocated quantities.</t>
        </r>
      </text>
    </comment>
    <comment ref="B48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95" authorId="0">
      <text>
        <r>
          <rPr>
            <b/>
            <sz val="11"/>
            <color indexed="81"/>
            <rFont val="Tahoma"/>
            <family val="2"/>
          </rPr>
          <t>Martin M. Rasmussen:</t>
        </r>
        <r>
          <rPr>
            <sz val="11"/>
            <color indexed="81"/>
            <rFont val="Tahoma"/>
            <family val="2"/>
          </rPr>
          <t xml:space="preserve">
Contains funding for January - April, allocated quantities.</t>
        </r>
      </text>
    </comment>
    <comment ref="B49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02" authorId="0">
      <text>
        <r>
          <rPr>
            <b/>
            <sz val="11"/>
            <color indexed="81"/>
            <rFont val="Tahoma"/>
            <family val="2"/>
          </rPr>
          <t>Martin M. Rasmussen:</t>
        </r>
        <r>
          <rPr>
            <sz val="11"/>
            <color indexed="81"/>
            <rFont val="Tahoma"/>
            <family val="2"/>
          </rPr>
          <t xml:space="preserve">
Contains funding for January - April, allocated quantities.</t>
        </r>
      </text>
    </comment>
    <comment ref="B50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09" authorId="0">
      <text>
        <r>
          <rPr>
            <b/>
            <sz val="11"/>
            <color indexed="81"/>
            <rFont val="Tahoma"/>
            <family val="2"/>
          </rPr>
          <t>Martin M. Rasmussen:</t>
        </r>
        <r>
          <rPr>
            <sz val="11"/>
            <color indexed="81"/>
            <rFont val="Tahoma"/>
            <family val="2"/>
          </rPr>
          <t xml:space="preserve">
Contains funding for January - April, allocated quantities.</t>
        </r>
      </text>
    </comment>
    <comment ref="B51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16" authorId="0">
      <text>
        <r>
          <rPr>
            <b/>
            <sz val="11"/>
            <color indexed="81"/>
            <rFont val="Tahoma"/>
            <family val="2"/>
          </rPr>
          <t>Martin M. Rasmussen:</t>
        </r>
        <r>
          <rPr>
            <sz val="11"/>
            <color indexed="81"/>
            <rFont val="Tahoma"/>
            <family val="2"/>
          </rPr>
          <t xml:space="preserve">
Contains funding for January - April, allocated quantities.</t>
        </r>
      </text>
    </comment>
    <comment ref="B51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23" authorId="0">
      <text>
        <r>
          <rPr>
            <b/>
            <sz val="11"/>
            <color indexed="81"/>
            <rFont val="Tahoma"/>
            <family val="2"/>
          </rPr>
          <t>Martin M. Rasmussen:</t>
        </r>
        <r>
          <rPr>
            <sz val="11"/>
            <color indexed="81"/>
            <rFont val="Tahoma"/>
            <family val="2"/>
          </rPr>
          <t xml:space="preserve">
Contains funding for January - April, allocated quantities.</t>
        </r>
      </text>
    </comment>
    <comment ref="B52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30" authorId="0">
      <text>
        <r>
          <rPr>
            <b/>
            <sz val="11"/>
            <color indexed="81"/>
            <rFont val="Tahoma"/>
            <family val="2"/>
          </rPr>
          <t>Martin M. Rasmussen:</t>
        </r>
        <r>
          <rPr>
            <sz val="11"/>
            <color indexed="81"/>
            <rFont val="Tahoma"/>
            <family val="2"/>
          </rPr>
          <t xml:space="preserve">
Contains funding for January - April, allocated quantities.</t>
        </r>
      </text>
    </comment>
    <comment ref="B53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37" authorId="0">
      <text>
        <r>
          <rPr>
            <b/>
            <sz val="11"/>
            <color indexed="81"/>
            <rFont val="Tahoma"/>
            <family val="2"/>
          </rPr>
          <t>Martin M. Rasmussen:</t>
        </r>
        <r>
          <rPr>
            <sz val="11"/>
            <color indexed="81"/>
            <rFont val="Tahoma"/>
            <family val="2"/>
          </rPr>
          <t xml:space="preserve">
Contains funding for January - April, allocated quantities.</t>
        </r>
      </text>
    </comment>
    <comment ref="B53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44" authorId="0">
      <text>
        <r>
          <rPr>
            <b/>
            <sz val="11"/>
            <color indexed="81"/>
            <rFont val="Tahoma"/>
            <family val="2"/>
          </rPr>
          <t>Martin M. Rasmussen:</t>
        </r>
        <r>
          <rPr>
            <sz val="11"/>
            <color indexed="81"/>
            <rFont val="Tahoma"/>
            <family val="2"/>
          </rPr>
          <t xml:space="preserve">
Contains funding for January - April, allocated quantities.</t>
        </r>
      </text>
    </comment>
    <comment ref="B54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51" authorId="0">
      <text>
        <r>
          <rPr>
            <b/>
            <sz val="11"/>
            <color indexed="81"/>
            <rFont val="Tahoma"/>
            <family val="2"/>
          </rPr>
          <t>Martin M. Rasmussen:</t>
        </r>
        <r>
          <rPr>
            <sz val="11"/>
            <color indexed="81"/>
            <rFont val="Tahoma"/>
            <family val="2"/>
          </rPr>
          <t xml:space="preserve">
Contains funding for January - April, allocated quantities.</t>
        </r>
      </text>
    </comment>
    <comment ref="B55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58" authorId="0">
      <text>
        <r>
          <rPr>
            <b/>
            <sz val="11"/>
            <color indexed="81"/>
            <rFont val="Tahoma"/>
            <family val="2"/>
          </rPr>
          <t>Martin M. Rasmussen:</t>
        </r>
        <r>
          <rPr>
            <sz val="11"/>
            <color indexed="81"/>
            <rFont val="Tahoma"/>
            <family val="2"/>
          </rPr>
          <t xml:space="preserve">
Contains funding for January - April, allocated quantities.</t>
        </r>
      </text>
    </comment>
    <comment ref="B55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65" authorId="0">
      <text>
        <r>
          <rPr>
            <b/>
            <sz val="11"/>
            <color indexed="81"/>
            <rFont val="Tahoma"/>
            <family val="2"/>
          </rPr>
          <t>Martin M. Rasmussen:</t>
        </r>
        <r>
          <rPr>
            <sz val="11"/>
            <color indexed="81"/>
            <rFont val="Tahoma"/>
            <family val="2"/>
          </rPr>
          <t xml:space="preserve">
Contains funding for January - April, allocated quantities.</t>
        </r>
      </text>
    </comment>
    <comment ref="B56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72" authorId="0">
      <text>
        <r>
          <rPr>
            <b/>
            <sz val="11"/>
            <color indexed="81"/>
            <rFont val="Tahoma"/>
            <family val="2"/>
          </rPr>
          <t>Martin M. Rasmussen:</t>
        </r>
        <r>
          <rPr>
            <sz val="11"/>
            <color indexed="81"/>
            <rFont val="Tahoma"/>
            <family val="2"/>
          </rPr>
          <t xml:space="preserve">
Contains funding for January - April, allocated quantities.</t>
        </r>
      </text>
    </comment>
    <comment ref="B57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79" authorId="0">
      <text>
        <r>
          <rPr>
            <b/>
            <sz val="11"/>
            <color indexed="81"/>
            <rFont val="Tahoma"/>
            <family val="2"/>
          </rPr>
          <t>Martin M. Rasmussen:</t>
        </r>
        <r>
          <rPr>
            <sz val="11"/>
            <color indexed="81"/>
            <rFont val="Tahoma"/>
            <family val="2"/>
          </rPr>
          <t xml:space="preserve">
Contains funding for January - April, allocated quantities.</t>
        </r>
      </text>
    </comment>
    <comment ref="B58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86" authorId="0">
      <text>
        <r>
          <rPr>
            <b/>
            <sz val="11"/>
            <color indexed="81"/>
            <rFont val="Tahoma"/>
            <family val="2"/>
          </rPr>
          <t>Martin M. Rasmussen:</t>
        </r>
        <r>
          <rPr>
            <sz val="11"/>
            <color indexed="81"/>
            <rFont val="Tahoma"/>
            <family val="2"/>
          </rPr>
          <t xml:space="preserve">
Contains funding for January - April, allocated quantities.</t>
        </r>
      </text>
    </comment>
    <comment ref="B587" authorId="0">
      <text>
        <r>
          <rPr>
            <b/>
            <sz val="11"/>
            <color indexed="81"/>
            <rFont val="Tahoma"/>
            <family val="2"/>
          </rPr>
          <t>Martin M. Rasmussen:</t>
        </r>
        <r>
          <rPr>
            <sz val="11"/>
            <color indexed="81"/>
            <rFont val="Tahoma"/>
            <family val="2"/>
          </rPr>
          <t xml:space="preserve">
Special formula, will hide whole section if no entries at all.</t>
        </r>
      </text>
    </comment>
    <comment ref="B588" authorId="0">
      <text>
        <r>
          <rPr>
            <b/>
            <sz val="11"/>
            <color indexed="81"/>
            <rFont val="Tahoma"/>
            <family val="2"/>
          </rPr>
          <t>Martin M. Rasmussen:</t>
        </r>
        <r>
          <rPr>
            <sz val="11"/>
            <color indexed="81"/>
            <rFont val="Tahoma"/>
            <family val="2"/>
          </rPr>
          <t xml:space="preserve">
Special formula, will hide whole section if no entries at all.</t>
        </r>
      </text>
    </comment>
    <comment ref="B589" authorId="0">
      <text>
        <r>
          <rPr>
            <b/>
            <sz val="11"/>
            <color indexed="81"/>
            <rFont val="Tahoma"/>
            <family val="2"/>
          </rPr>
          <t>Martin M. Rasmussen:</t>
        </r>
        <r>
          <rPr>
            <sz val="11"/>
            <color indexed="81"/>
            <rFont val="Tahoma"/>
            <family val="2"/>
          </rPr>
          <t xml:space="preserve">
Special formula, will hide whole section if no entries at all.</t>
        </r>
      </text>
    </comment>
    <comment ref="B590" authorId="0">
      <text>
        <r>
          <rPr>
            <b/>
            <sz val="11"/>
            <color indexed="81"/>
            <rFont val="Tahoma"/>
            <family val="2"/>
          </rPr>
          <t>Martin M. Rasmussen:</t>
        </r>
        <r>
          <rPr>
            <sz val="11"/>
            <color indexed="81"/>
            <rFont val="Tahoma"/>
            <family val="2"/>
          </rPr>
          <t xml:space="preserve">
Special formula, will hide whole section if no entries at all.</t>
        </r>
      </text>
    </comment>
    <comment ref="B591" authorId="0">
      <text>
        <r>
          <rPr>
            <b/>
            <sz val="11"/>
            <color indexed="81"/>
            <rFont val="Tahoma"/>
            <family val="2"/>
          </rPr>
          <t>Martin M. Rasmussen:</t>
        </r>
        <r>
          <rPr>
            <sz val="11"/>
            <color indexed="81"/>
            <rFont val="Tahoma"/>
            <family val="2"/>
          </rPr>
          <t xml:space="preserve">
Special formula, will hide whole section if no entries at all.</t>
        </r>
      </text>
    </comment>
    <comment ref="B592" authorId="0">
      <text>
        <r>
          <rPr>
            <b/>
            <sz val="11"/>
            <color indexed="81"/>
            <rFont val="Tahoma"/>
            <family val="2"/>
          </rPr>
          <t>Martin M. Rasmussen:</t>
        </r>
        <r>
          <rPr>
            <sz val="11"/>
            <color indexed="81"/>
            <rFont val="Tahoma"/>
            <family val="2"/>
          </rPr>
          <t xml:space="preserve">
Special formula, will hide whole section if no entries at all.</t>
        </r>
      </text>
    </comment>
    <comment ref="B595" authorId="0">
      <text>
        <r>
          <rPr>
            <b/>
            <sz val="11"/>
            <color indexed="81"/>
            <rFont val="Tahoma"/>
            <family val="2"/>
          </rPr>
          <t>Martin M. Rasmussen:</t>
        </r>
        <r>
          <rPr>
            <sz val="11"/>
            <color indexed="81"/>
            <rFont val="Tahoma"/>
            <family val="2"/>
          </rPr>
          <t xml:space="preserve">
Special formula, will hide whole section if no entries at all.</t>
        </r>
      </text>
    </comment>
    <comment ref="B596" authorId="0">
      <text>
        <r>
          <rPr>
            <b/>
            <sz val="11"/>
            <color indexed="81"/>
            <rFont val="Tahoma"/>
            <family val="2"/>
          </rPr>
          <t>Martin M. Rasmussen:</t>
        </r>
        <r>
          <rPr>
            <sz val="11"/>
            <color indexed="81"/>
            <rFont val="Tahoma"/>
            <family val="2"/>
          </rPr>
          <t xml:space="preserve">
Special formula, will hide whole section if no entries at all.</t>
        </r>
      </text>
    </comment>
    <comment ref="B59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03" authorId="0">
      <text>
        <r>
          <rPr>
            <b/>
            <sz val="11"/>
            <color indexed="81"/>
            <rFont val="Tahoma"/>
            <family val="2"/>
          </rPr>
          <t>Martin M. Rasmussen:</t>
        </r>
        <r>
          <rPr>
            <sz val="11"/>
            <color indexed="81"/>
            <rFont val="Tahoma"/>
            <family val="2"/>
          </rPr>
          <t xml:space="preserve">
Contains funding for January - April, allocated quantities.</t>
        </r>
      </text>
    </comment>
    <comment ref="B60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10" authorId="0">
      <text>
        <r>
          <rPr>
            <b/>
            <sz val="11"/>
            <color indexed="81"/>
            <rFont val="Tahoma"/>
            <family val="2"/>
          </rPr>
          <t>Martin M. Rasmussen:</t>
        </r>
        <r>
          <rPr>
            <sz val="11"/>
            <color indexed="81"/>
            <rFont val="Tahoma"/>
            <family val="2"/>
          </rPr>
          <t xml:space="preserve">
Contains funding for January - April, allocated quantities.</t>
        </r>
      </text>
    </comment>
    <comment ref="B61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17" authorId="0">
      <text>
        <r>
          <rPr>
            <b/>
            <sz val="11"/>
            <color indexed="81"/>
            <rFont val="Tahoma"/>
            <family val="2"/>
          </rPr>
          <t>Martin M. Rasmussen:</t>
        </r>
        <r>
          <rPr>
            <sz val="11"/>
            <color indexed="81"/>
            <rFont val="Tahoma"/>
            <family val="2"/>
          </rPr>
          <t xml:space="preserve">
Contains funding for January - April, allocated quantities.</t>
        </r>
      </text>
    </comment>
    <comment ref="B61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24" authorId="0">
      <text>
        <r>
          <rPr>
            <b/>
            <sz val="11"/>
            <color indexed="81"/>
            <rFont val="Tahoma"/>
            <family val="2"/>
          </rPr>
          <t>Martin M. Rasmussen:</t>
        </r>
        <r>
          <rPr>
            <sz val="11"/>
            <color indexed="81"/>
            <rFont val="Tahoma"/>
            <family val="2"/>
          </rPr>
          <t xml:space="preserve">
Contains funding for January - April, allocated quantities.</t>
        </r>
      </text>
    </comment>
    <comment ref="B62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31" authorId="0">
      <text>
        <r>
          <rPr>
            <b/>
            <sz val="11"/>
            <color indexed="81"/>
            <rFont val="Tahoma"/>
            <family val="2"/>
          </rPr>
          <t>Martin M. Rasmussen:</t>
        </r>
        <r>
          <rPr>
            <sz val="11"/>
            <color indexed="81"/>
            <rFont val="Tahoma"/>
            <family val="2"/>
          </rPr>
          <t xml:space="preserve">
Contains funding for January - April, allocated quantities.</t>
        </r>
      </text>
    </comment>
    <comment ref="B63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38" authorId="0">
      <text>
        <r>
          <rPr>
            <b/>
            <sz val="11"/>
            <color indexed="81"/>
            <rFont val="Tahoma"/>
            <family val="2"/>
          </rPr>
          <t>Martin M. Rasmussen:</t>
        </r>
        <r>
          <rPr>
            <sz val="11"/>
            <color indexed="81"/>
            <rFont val="Tahoma"/>
            <family val="2"/>
          </rPr>
          <t xml:space="preserve">
Contains funding for January - April, allocated quantities.</t>
        </r>
      </text>
    </comment>
    <comment ref="B63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45" authorId="0">
      <text>
        <r>
          <rPr>
            <b/>
            <sz val="11"/>
            <color indexed="81"/>
            <rFont val="Tahoma"/>
            <family val="2"/>
          </rPr>
          <t>Martin M. Rasmussen:</t>
        </r>
        <r>
          <rPr>
            <sz val="11"/>
            <color indexed="81"/>
            <rFont val="Tahoma"/>
            <family val="2"/>
          </rPr>
          <t xml:space="preserve">
Contains funding for January - April, allocated quantities.</t>
        </r>
      </text>
    </comment>
    <comment ref="B64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52" authorId="0">
      <text>
        <r>
          <rPr>
            <b/>
            <sz val="11"/>
            <color indexed="81"/>
            <rFont val="Tahoma"/>
            <family val="2"/>
          </rPr>
          <t>Martin M. Rasmussen:</t>
        </r>
        <r>
          <rPr>
            <sz val="11"/>
            <color indexed="81"/>
            <rFont val="Tahoma"/>
            <family val="2"/>
          </rPr>
          <t xml:space="preserve">
Contains funding for January - April, allocated quantities.</t>
        </r>
      </text>
    </comment>
    <comment ref="B65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59" authorId="0">
      <text>
        <r>
          <rPr>
            <b/>
            <sz val="11"/>
            <color indexed="81"/>
            <rFont val="Tahoma"/>
            <family val="2"/>
          </rPr>
          <t>Martin M. Rasmussen:</t>
        </r>
        <r>
          <rPr>
            <sz val="11"/>
            <color indexed="81"/>
            <rFont val="Tahoma"/>
            <family val="2"/>
          </rPr>
          <t xml:space="preserve">
Contains funding for January - April, allocated quantities.</t>
        </r>
      </text>
    </comment>
    <comment ref="B66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66" authorId="0">
      <text>
        <r>
          <rPr>
            <b/>
            <sz val="11"/>
            <color indexed="81"/>
            <rFont val="Tahoma"/>
            <family val="2"/>
          </rPr>
          <t>Martin M. Rasmussen:</t>
        </r>
        <r>
          <rPr>
            <sz val="11"/>
            <color indexed="81"/>
            <rFont val="Tahoma"/>
            <family val="2"/>
          </rPr>
          <t xml:space="preserve">
Contains funding for January - April, allocated quantities.</t>
        </r>
      </text>
    </comment>
    <comment ref="B66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73" authorId="0">
      <text>
        <r>
          <rPr>
            <b/>
            <sz val="11"/>
            <color indexed="81"/>
            <rFont val="Tahoma"/>
            <family val="2"/>
          </rPr>
          <t>Martin M. Rasmussen:</t>
        </r>
        <r>
          <rPr>
            <sz val="11"/>
            <color indexed="81"/>
            <rFont val="Tahoma"/>
            <family val="2"/>
          </rPr>
          <t xml:space="preserve">
Contains funding for January - April, allocated quantities.</t>
        </r>
      </text>
    </comment>
    <comment ref="B67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80" authorId="0">
      <text>
        <r>
          <rPr>
            <b/>
            <sz val="11"/>
            <color indexed="81"/>
            <rFont val="Tahoma"/>
            <family val="2"/>
          </rPr>
          <t>Martin M. Rasmussen:</t>
        </r>
        <r>
          <rPr>
            <sz val="11"/>
            <color indexed="81"/>
            <rFont val="Tahoma"/>
            <family val="2"/>
          </rPr>
          <t xml:space="preserve">
Contains funding for January - April, allocated quantities.</t>
        </r>
      </text>
    </comment>
    <comment ref="B68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87" authorId="0">
      <text>
        <r>
          <rPr>
            <b/>
            <sz val="11"/>
            <color indexed="81"/>
            <rFont val="Tahoma"/>
            <family val="2"/>
          </rPr>
          <t>Martin M. Rasmussen:</t>
        </r>
        <r>
          <rPr>
            <sz val="11"/>
            <color indexed="81"/>
            <rFont val="Tahoma"/>
            <family val="2"/>
          </rPr>
          <t xml:space="preserve">
Contains funding for January - April, allocated quantities.</t>
        </r>
      </text>
    </comment>
    <comment ref="B68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94" authorId="0">
      <text>
        <r>
          <rPr>
            <b/>
            <sz val="11"/>
            <color indexed="81"/>
            <rFont val="Tahoma"/>
            <family val="2"/>
          </rPr>
          <t>Martin M. Rasmussen:</t>
        </r>
        <r>
          <rPr>
            <sz val="11"/>
            <color indexed="81"/>
            <rFont val="Tahoma"/>
            <family val="2"/>
          </rPr>
          <t xml:space="preserve">
Contains funding for January - April, allocated quantities.</t>
        </r>
      </text>
    </comment>
    <comment ref="B69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01" authorId="0">
      <text>
        <r>
          <rPr>
            <b/>
            <sz val="11"/>
            <color indexed="81"/>
            <rFont val="Tahoma"/>
            <family val="2"/>
          </rPr>
          <t>Martin M. Rasmussen:</t>
        </r>
        <r>
          <rPr>
            <sz val="11"/>
            <color indexed="81"/>
            <rFont val="Tahoma"/>
            <family val="2"/>
          </rPr>
          <t xml:space="preserve">
Contains funding for January - April, allocated quantities.</t>
        </r>
      </text>
    </comment>
    <comment ref="B702" authorId="0">
      <text>
        <r>
          <rPr>
            <b/>
            <sz val="11"/>
            <color indexed="81"/>
            <rFont val="Tahoma"/>
            <family val="2"/>
          </rPr>
          <t>Martin M. Rasmussen:</t>
        </r>
        <r>
          <rPr>
            <sz val="11"/>
            <color indexed="81"/>
            <rFont val="Tahoma"/>
            <family val="2"/>
          </rPr>
          <t xml:space="preserve">
Special formula, will hide whole section if no entries at all.</t>
        </r>
      </text>
    </comment>
    <comment ref="B703" authorId="0">
      <text>
        <r>
          <rPr>
            <b/>
            <sz val="11"/>
            <color indexed="81"/>
            <rFont val="Tahoma"/>
            <family val="2"/>
          </rPr>
          <t>Martin M. Rasmussen:</t>
        </r>
        <r>
          <rPr>
            <sz val="11"/>
            <color indexed="81"/>
            <rFont val="Tahoma"/>
            <family val="2"/>
          </rPr>
          <t xml:space="preserve">
Special formula, will hide whole section if no entries at all.</t>
        </r>
      </text>
    </comment>
    <comment ref="B704" authorId="0">
      <text>
        <r>
          <rPr>
            <b/>
            <sz val="11"/>
            <color indexed="81"/>
            <rFont val="Tahoma"/>
            <family val="2"/>
          </rPr>
          <t>Martin M. Rasmussen:</t>
        </r>
        <r>
          <rPr>
            <sz val="11"/>
            <color indexed="81"/>
            <rFont val="Tahoma"/>
            <family val="2"/>
          </rPr>
          <t xml:space="preserve">
Special formula, will hide whole section if no entries at all.</t>
        </r>
      </text>
    </comment>
    <comment ref="B705" authorId="0">
      <text>
        <r>
          <rPr>
            <b/>
            <sz val="11"/>
            <color indexed="81"/>
            <rFont val="Tahoma"/>
            <family val="2"/>
          </rPr>
          <t>Martin M. Rasmussen:</t>
        </r>
        <r>
          <rPr>
            <sz val="11"/>
            <color indexed="81"/>
            <rFont val="Tahoma"/>
            <family val="2"/>
          </rPr>
          <t xml:space="preserve">
Special formula, will hide whole section if no entries at all.</t>
        </r>
      </text>
    </comment>
    <comment ref="B706" authorId="0">
      <text>
        <r>
          <rPr>
            <b/>
            <sz val="11"/>
            <color indexed="81"/>
            <rFont val="Tahoma"/>
            <family val="2"/>
          </rPr>
          <t>Martin M. Rasmussen:</t>
        </r>
        <r>
          <rPr>
            <sz val="11"/>
            <color indexed="81"/>
            <rFont val="Tahoma"/>
            <family val="2"/>
          </rPr>
          <t xml:space="preserve">
Special formula, will hide whole section if no entries at all.</t>
        </r>
      </text>
    </comment>
    <comment ref="B707" authorId="0">
      <text>
        <r>
          <rPr>
            <b/>
            <sz val="11"/>
            <color indexed="81"/>
            <rFont val="Tahoma"/>
            <family val="2"/>
          </rPr>
          <t>Martin M. Rasmussen:</t>
        </r>
        <r>
          <rPr>
            <sz val="11"/>
            <color indexed="81"/>
            <rFont val="Tahoma"/>
            <family val="2"/>
          </rPr>
          <t xml:space="preserve">
Special formula, will hide whole section if no entries at all.</t>
        </r>
      </text>
    </comment>
    <comment ref="B710" authorId="0">
      <text>
        <r>
          <rPr>
            <b/>
            <sz val="11"/>
            <color indexed="81"/>
            <rFont val="Tahoma"/>
            <family val="2"/>
          </rPr>
          <t>Martin M. Rasmussen:</t>
        </r>
        <r>
          <rPr>
            <sz val="11"/>
            <color indexed="81"/>
            <rFont val="Tahoma"/>
            <family val="2"/>
          </rPr>
          <t xml:space="preserve">
Special formula, will hide whole section if no entries at all.</t>
        </r>
      </text>
    </comment>
    <comment ref="B711" authorId="0">
      <text>
        <r>
          <rPr>
            <b/>
            <sz val="11"/>
            <color indexed="81"/>
            <rFont val="Tahoma"/>
            <family val="2"/>
          </rPr>
          <t>Martin M. Rasmussen:</t>
        </r>
        <r>
          <rPr>
            <sz val="11"/>
            <color indexed="81"/>
            <rFont val="Tahoma"/>
            <family val="2"/>
          </rPr>
          <t xml:space="preserve">
Special formula, will hide whole section if no entries at all.</t>
        </r>
      </text>
    </comment>
    <comment ref="B71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18" authorId="0">
      <text>
        <r>
          <rPr>
            <b/>
            <sz val="11"/>
            <color indexed="81"/>
            <rFont val="Tahoma"/>
            <family val="2"/>
          </rPr>
          <t>Martin M. Rasmussen:</t>
        </r>
        <r>
          <rPr>
            <sz val="11"/>
            <color indexed="81"/>
            <rFont val="Tahoma"/>
            <family val="2"/>
          </rPr>
          <t xml:space="preserve">
Contains funding for January - April, allocated quantities.</t>
        </r>
      </text>
    </comment>
    <comment ref="B71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25" authorId="0">
      <text>
        <r>
          <rPr>
            <b/>
            <sz val="11"/>
            <color indexed="81"/>
            <rFont val="Tahoma"/>
            <family val="2"/>
          </rPr>
          <t>Martin M. Rasmussen:</t>
        </r>
        <r>
          <rPr>
            <sz val="11"/>
            <color indexed="81"/>
            <rFont val="Tahoma"/>
            <family val="2"/>
          </rPr>
          <t xml:space="preserve">
Contains funding for January - April, allocated quantities.</t>
        </r>
      </text>
    </comment>
    <comment ref="B72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32" authorId="0">
      <text>
        <r>
          <rPr>
            <b/>
            <sz val="11"/>
            <color indexed="81"/>
            <rFont val="Tahoma"/>
            <family val="2"/>
          </rPr>
          <t>Martin M. Rasmussen:</t>
        </r>
        <r>
          <rPr>
            <sz val="11"/>
            <color indexed="81"/>
            <rFont val="Tahoma"/>
            <family val="2"/>
          </rPr>
          <t xml:space="preserve">
Contains funding for January - April, allocated quantities.</t>
        </r>
      </text>
    </comment>
    <comment ref="B73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39" authorId="0">
      <text>
        <r>
          <rPr>
            <b/>
            <sz val="11"/>
            <color indexed="81"/>
            <rFont val="Tahoma"/>
            <family val="2"/>
          </rPr>
          <t>Martin M. Rasmussen:</t>
        </r>
        <r>
          <rPr>
            <sz val="11"/>
            <color indexed="81"/>
            <rFont val="Tahoma"/>
            <family val="2"/>
          </rPr>
          <t xml:space="preserve">
Contains funding for January - April, allocated quantities.</t>
        </r>
      </text>
    </comment>
    <comment ref="B74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46" authorId="0">
      <text>
        <r>
          <rPr>
            <b/>
            <sz val="11"/>
            <color indexed="81"/>
            <rFont val="Tahoma"/>
            <family val="2"/>
          </rPr>
          <t>Martin M. Rasmussen:</t>
        </r>
        <r>
          <rPr>
            <sz val="11"/>
            <color indexed="81"/>
            <rFont val="Tahoma"/>
            <family val="2"/>
          </rPr>
          <t xml:space="preserve">
Contains funding for January - April, allocated quantities.</t>
        </r>
      </text>
    </comment>
    <comment ref="B74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53" authorId="0">
      <text>
        <r>
          <rPr>
            <b/>
            <sz val="11"/>
            <color indexed="81"/>
            <rFont val="Tahoma"/>
            <family val="2"/>
          </rPr>
          <t>Martin M. Rasmussen:</t>
        </r>
        <r>
          <rPr>
            <sz val="11"/>
            <color indexed="81"/>
            <rFont val="Tahoma"/>
            <family val="2"/>
          </rPr>
          <t xml:space="preserve">
Contains funding for January - April, allocated quantities.</t>
        </r>
      </text>
    </comment>
    <comment ref="B75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60" authorId="0">
      <text>
        <r>
          <rPr>
            <b/>
            <sz val="11"/>
            <color indexed="81"/>
            <rFont val="Tahoma"/>
            <family val="2"/>
          </rPr>
          <t>Martin M. Rasmussen:</t>
        </r>
        <r>
          <rPr>
            <sz val="11"/>
            <color indexed="81"/>
            <rFont val="Tahoma"/>
            <family val="2"/>
          </rPr>
          <t xml:space="preserve">
Contains funding for January - April, allocated quantities.</t>
        </r>
      </text>
    </comment>
    <comment ref="B76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67" authorId="0">
      <text>
        <r>
          <rPr>
            <b/>
            <sz val="11"/>
            <color indexed="81"/>
            <rFont val="Tahoma"/>
            <family val="2"/>
          </rPr>
          <t>Martin M. Rasmussen:</t>
        </r>
        <r>
          <rPr>
            <sz val="11"/>
            <color indexed="81"/>
            <rFont val="Tahoma"/>
            <family val="2"/>
          </rPr>
          <t xml:space="preserve">
Contains funding for January - April, allocated quantities.</t>
        </r>
      </text>
    </comment>
    <comment ref="B76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74" authorId="0">
      <text>
        <r>
          <rPr>
            <b/>
            <sz val="11"/>
            <color indexed="81"/>
            <rFont val="Tahoma"/>
            <family val="2"/>
          </rPr>
          <t>Martin M. Rasmussen:</t>
        </r>
        <r>
          <rPr>
            <sz val="11"/>
            <color indexed="81"/>
            <rFont val="Tahoma"/>
            <family val="2"/>
          </rPr>
          <t xml:space="preserve">
Contains funding for January - April, allocated quantities.</t>
        </r>
      </text>
    </comment>
    <comment ref="B77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81" authorId="0">
      <text>
        <r>
          <rPr>
            <b/>
            <sz val="11"/>
            <color indexed="81"/>
            <rFont val="Tahoma"/>
            <family val="2"/>
          </rPr>
          <t>Martin M. Rasmussen:</t>
        </r>
        <r>
          <rPr>
            <sz val="11"/>
            <color indexed="81"/>
            <rFont val="Tahoma"/>
            <family val="2"/>
          </rPr>
          <t xml:space="preserve">
Contains funding for January - April, allocated quantities.</t>
        </r>
      </text>
    </comment>
    <comment ref="B78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88" authorId="0">
      <text>
        <r>
          <rPr>
            <b/>
            <sz val="11"/>
            <color indexed="81"/>
            <rFont val="Tahoma"/>
            <family val="2"/>
          </rPr>
          <t>Martin M. Rasmussen:</t>
        </r>
        <r>
          <rPr>
            <sz val="11"/>
            <color indexed="81"/>
            <rFont val="Tahoma"/>
            <family val="2"/>
          </rPr>
          <t xml:space="preserve">
Contains funding for January - April, allocated quantities.</t>
        </r>
      </text>
    </comment>
    <comment ref="B78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95" authorId="0">
      <text>
        <r>
          <rPr>
            <b/>
            <sz val="11"/>
            <color indexed="81"/>
            <rFont val="Tahoma"/>
            <family val="2"/>
          </rPr>
          <t>Martin M. Rasmussen:</t>
        </r>
        <r>
          <rPr>
            <sz val="11"/>
            <color indexed="81"/>
            <rFont val="Tahoma"/>
            <family val="2"/>
          </rPr>
          <t xml:space="preserve">
Contains funding for January - April, allocated quantities.</t>
        </r>
      </text>
    </comment>
    <comment ref="B79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02" authorId="0">
      <text>
        <r>
          <rPr>
            <b/>
            <sz val="11"/>
            <color indexed="81"/>
            <rFont val="Tahoma"/>
            <family val="2"/>
          </rPr>
          <t>Martin M. Rasmussen:</t>
        </r>
        <r>
          <rPr>
            <sz val="11"/>
            <color indexed="81"/>
            <rFont val="Tahoma"/>
            <family val="2"/>
          </rPr>
          <t xml:space="preserve">
Contains funding for January - April, allocated quantities.</t>
        </r>
      </text>
    </comment>
    <comment ref="B80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09" authorId="0">
      <text>
        <r>
          <rPr>
            <b/>
            <sz val="11"/>
            <color indexed="81"/>
            <rFont val="Tahoma"/>
            <family val="2"/>
          </rPr>
          <t>Martin M. Rasmussen:</t>
        </r>
        <r>
          <rPr>
            <sz val="11"/>
            <color indexed="81"/>
            <rFont val="Tahoma"/>
            <family val="2"/>
          </rPr>
          <t xml:space="preserve">
Contains funding for January - April, allocated quantities.</t>
        </r>
      </text>
    </comment>
    <comment ref="B81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16" authorId="0">
      <text>
        <r>
          <rPr>
            <b/>
            <sz val="11"/>
            <color indexed="81"/>
            <rFont val="Tahoma"/>
            <family val="2"/>
          </rPr>
          <t>Martin M. Rasmussen:</t>
        </r>
        <r>
          <rPr>
            <sz val="11"/>
            <color indexed="81"/>
            <rFont val="Tahoma"/>
            <family val="2"/>
          </rPr>
          <t xml:space="preserve">
Contains funding for January - April, allocated quantities.</t>
        </r>
      </text>
    </comment>
    <comment ref="B817" authorId="0">
      <text>
        <r>
          <rPr>
            <b/>
            <sz val="11"/>
            <color indexed="81"/>
            <rFont val="Tahoma"/>
            <family val="2"/>
          </rPr>
          <t>Martin M. Rasmussen:</t>
        </r>
        <r>
          <rPr>
            <sz val="11"/>
            <color indexed="81"/>
            <rFont val="Tahoma"/>
            <family val="2"/>
          </rPr>
          <t xml:space="preserve">
Special formula, will hide whole section if no entries at all.</t>
        </r>
      </text>
    </comment>
    <comment ref="B818" authorId="0">
      <text>
        <r>
          <rPr>
            <b/>
            <sz val="11"/>
            <color indexed="81"/>
            <rFont val="Tahoma"/>
            <family val="2"/>
          </rPr>
          <t>Martin M. Rasmussen:</t>
        </r>
        <r>
          <rPr>
            <sz val="11"/>
            <color indexed="81"/>
            <rFont val="Tahoma"/>
            <family val="2"/>
          </rPr>
          <t xml:space="preserve">
Special formula, will hide whole section if no entries at all.</t>
        </r>
      </text>
    </comment>
    <comment ref="B819" authorId="0">
      <text>
        <r>
          <rPr>
            <b/>
            <sz val="11"/>
            <color indexed="81"/>
            <rFont val="Tahoma"/>
            <family val="2"/>
          </rPr>
          <t>Martin M. Rasmussen:</t>
        </r>
        <r>
          <rPr>
            <sz val="11"/>
            <color indexed="81"/>
            <rFont val="Tahoma"/>
            <family val="2"/>
          </rPr>
          <t xml:space="preserve">
Special formula, will hide whole section if no entries at all.</t>
        </r>
      </text>
    </comment>
    <comment ref="B820" authorId="0">
      <text>
        <r>
          <rPr>
            <b/>
            <sz val="11"/>
            <color indexed="81"/>
            <rFont val="Tahoma"/>
            <family val="2"/>
          </rPr>
          <t>Martin M. Rasmussen:</t>
        </r>
        <r>
          <rPr>
            <sz val="11"/>
            <color indexed="81"/>
            <rFont val="Tahoma"/>
            <family val="2"/>
          </rPr>
          <t xml:space="preserve">
Special formula, will hide whole section if no entries at all.</t>
        </r>
      </text>
    </comment>
    <comment ref="B821" authorId="0">
      <text>
        <r>
          <rPr>
            <b/>
            <sz val="11"/>
            <color indexed="81"/>
            <rFont val="Tahoma"/>
            <family val="2"/>
          </rPr>
          <t>Martin M. Rasmussen:</t>
        </r>
        <r>
          <rPr>
            <sz val="11"/>
            <color indexed="81"/>
            <rFont val="Tahoma"/>
            <family val="2"/>
          </rPr>
          <t xml:space="preserve">
Special formula, will hide whole section if no entries at all.</t>
        </r>
      </text>
    </comment>
    <comment ref="B822" authorId="0">
      <text>
        <r>
          <rPr>
            <b/>
            <sz val="11"/>
            <color indexed="81"/>
            <rFont val="Tahoma"/>
            <family val="2"/>
          </rPr>
          <t>Martin M. Rasmussen:</t>
        </r>
        <r>
          <rPr>
            <sz val="11"/>
            <color indexed="81"/>
            <rFont val="Tahoma"/>
            <family val="2"/>
          </rPr>
          <t xml:space="preserve">
Special formula, will hide whole section if no entries at all.</t>
        </r>
      </text>
    </comment>
    <comment ref="B825" authorId="0">
      <text>
        <r>
          <rPr>
            <b/>
            <sz val="11"/>
            <color indexed="81"/>
            <rFont val="Tahoma"/>
            <family val="2"/>
          </rPr>
          <t>Martin M. Rasmussen:</t>
        </r>
        <r>
          <rPr>
            <sz val="11"/>
            <color indexed="81"/>
            <rFont val="Tahoma"/>
            <family val="2"/>
          </rPr>
          <t xml:space="preserve">
Special formula, will hide whole section if no entries at all.</t>
        </r>
      </text>
    </comment>
    <comment ref="B826" authorId="0">
      <text>
        <r>
          <rPr>
            <b/>
            <sz val="11"/>
            <color indexed="81"/>
            <rFont val="Tahoma"/>
            <family val="2"/>
          </rPr>
          <t>Martin M. Rasmussen:</t>
        </r>
        <r>
          <rPr>
            <sz val="11"/>
            <color indexed="81"/>
            <rFont val="Tahoma"/>
            <family val="2"/>
          </rPr>
          <t xml:space="preserve">
Special formula, will hide whole section if no entries at all.</t>
        </r>
      </text>
    </comment>
    <comment ref="B82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33" authorId="0">
      <text>
        <r>
          <rPr>
            <b/>
            <sz val="11"/>
            <color indexed="81"/>
            <rFont val="Tahoma"/>
            <family val="2"/>
          </rPr>
          <t>Martin M. Rasmussen:</t>
        </r>
        <r>
          <rPr>
            <sz val="11"/>
            <color indexed="81"/>
            <rFont val="Tahoma"/>
            <family val="2"/>
          </rPr>
          <t xml:space="preserve">
Contains funding for January - April, allocated quantities.</t>
        </r>
      </text>
    </comment>
    <comment ref="B83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40" authorId="0">
      <text>
        <r>
          <rPr>
            <b/>
            <sz val="11"/>
            <color indexed="81"/>
            <rFont val="Tahoma"/>
            <family val="2"/>
          </rPr>
          <t>Martin M. Rasmussen:</t>
        </r>
        <r>
          <rPr>
            <sz val="11"/>
            <color indexed="81"/>
            <rFont val="Tahoma"/>
            <family val="2"/>
          </rPr>
          <t xml:space="preserve">
Contains funding for January - April, allocated quantities.</t>
        </r>
      </text>
    </comment>
    <comment ref="B84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47" authorId="0">
      <text>
        <r>
          <rPr>
            <b/>
            <sz val="11"/>
            <color indexed="81"/>
            <rFont val="Tahoma"/>
            <family val="2"/>
          </rPr>
          <t>Martin M. Rasmussen:</t>
        </r>
        <r>
          <rPr>
            <sz val="11"/>
            <color indexed="81"/>
            <rFont val="Tahoma"/>
            <family val="2"/>
          </rPr>
          <t xml:space="preserve">
Contains funding for January - April, allocated quantities.</t>
        </r>
      </text>
    </comment>
    <comment ref="B84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54" authorId="0">
      <text>
        <r>
          <rPr>
            <b/>
            <sz val="11"/>
            <color indexed="81"/>
            <rFont val="Tahoma"/>
            <family val="2"/>
          </rPr>
          <t>Martin M. Rasmussen:</t>
        </r>
        <r>
          <rPr>
            <sz val="11"/>
            <color indexed="81"/>
            <rFont val="Tahoma"/>
            <family val="2"/>
          </rPr>
          <t xml:space="preserve">
Contains funding for January - April, allocated quantities.</t>
        </r>
      </text>
    </comment>
    <comment ref="B85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61" authorId="0">
      <text>
        <r>
          <rPr>
            <b/>
            <sz val="11"/>
            <color indexed="81"/>
            <rFont val="Tahoma"/>
            <family val="2"/>
          </rPr>
          <t>Martin M. Rasmussen:</t>
        </r>
        <r>
          <rPr>
            <sz val="11"/>
            <color indexed="81"/>
            <rFont val="Tahoma"/>
            <family val="2"/>
          </rPr>
          <t xml:space="preserve">
Contains funding for January - April, allocated quantities.</t>
        </r>
      </text>
    </comment>
    <comment ref="B86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68" authorId="0">
      <text>
        <r>
          <rPr>
            <b/>
            <sz val="11"/>
            <color indexed="81"/>
            <rFont val="Tahoma"/>
            <family val="2"/>
          </rPr>
          <t>Martin M. Rasmussen:</t>
        </r>
        <r>
          <rPr>
            <sz val="11"/>
            <color indexed="81"/>
            <rFont val="Tahoma"/>
            <family val="2"/>
          </rPr>
          <t xml:space="preserve">
Contains funding for January - April, allocated quantities.</t>
        </r>
      </text>
    </comment>
    <comment ref="B86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75" authorId="0">
      <text>
        <r>
          <rPr>
            <b/>
            <sz val="11"/>
            <color indexed="81"/>
            <rFont val="Tahoma"/>
            <family val="2"/>
          </rPr>
          <t>Martin M. Rasmussen:</t>
        </r>
        <r>
          <rPr>
            <sz val="11"/>
            <color indexed="81"/>
            <rFont val="Tahoma"/>
            <family val="2"/>
          </rPr>
          <t xml:space="preserve">
Contains funding for January - April, allocated quantities.</t>
        </r>
      </text>
    </comment>
    <comment ref="B87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82" authorId="0">
      <text>
        <r>
          <rPr>
            <b/>
            <sz val="11"/>
            <color indexed="81"/>
            <rFont val="Tahoma"/>
            <family val="2"/>
          </rPr>
          <t>Martin M. Rasmussen:</t>
        </r>
        <r>
          <rPr>
            <sz val="11"/>
            <color indexed="81"/>
            <rFont val="Tahoma"/>
            <family val="2"/>
          </rPr>
          <t xml:space="preserve">
Contains funding for January - April, allocated quantities.</t>
        </r>
      </text>
    </comment>
    <comment ref="B88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89" authorId="0">
      <text>
        <r>
          <rPr>
            <b/>
            <sz val="11"/>
            <color indexed="81"/>
            <rFont val="Tahoma"/>
            <family val="2"/>
          </rPr>
          <t>Martin M. Rasmussen:</t>
        </r>
        <r>
          <rPr>
            <sz val="11"/>
            <color indexed="81"/>
            <rFont val="Tahoma"/>
            <family val="2"/>
          </rPr>
          <t xml:space="preserve">
Contains funding for January - April, allocated quantities.</t>
        </r>
      </text>
    </comment>
    <comment ref="B89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96" authorId="0">
      <text>
        <r>
          <rPr>
            <b/>
            <sz val="11"/>
            <color indexed="81"/>
            <rFont val="Tahoma"/>
            <family val="2"/>
          </rPr>
          <t>Martin M. Rasmussen:</t>
        </r>
        <r>
          <rPr>
            <sz val="11"/>
            <color indexed="81"/>
            <rFont val="Tahoma"/>
            <family val="2"/>
          </rPr>
          <t xml:space="preserve">
Contains funding for January - April, allocated quantities.</t>
        </r>
      </text>
    </comment>
    <comment ref="B89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903" authorId="0">
      <text>
        <r>
          <rPr>
            <b/>
            <sz val="11"/>
            <color indexed="81"/>
            <rFont val="Tahoma"/>
            <family val="2"/>
          </rPr>
          <t>Martin M. Rasmussen:</t>
        </r>
        <r>
          <rPr>
            <sz val="11"/>
            <color indexed="81"/>
            <rFont val="Tahoma"/>
            <family val="2"/>
          </rPr>
          <t xml:space="preserve">
Contains funding for January - April, allocated quantities.</t>
        </r>
      </text>
    </comment>
    <comment ref="B90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910" authorId="0">
      <text>
        <r>
          <rPr>
            <b/>
            <sz val="11"/>
            <color indexed="81"/>
            <rFont val="Tahoma"/>
            <family val="2"/>
          </rPr>
          <t>Martin M. Rasmussen:</t>
        </r>
        <r>
          <rPr>
            <sz val="11"/>
            <color indexed="81"/>
            <rFont val="Tahoma"/>
            <family val="2"/>
          </rPr>
          <t xml:space="preserve">
Contains funding for January - April, allocated quantities.</t>
        </r>
      </text>
    </comment>
    <comment ref="B91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917" authorId="0">
      <text>
        <r>
          <rPr>
            <b/>
            <sz val="11"/>
            <color indexed="81"/>
            <rFont val="Tahoma"/>
            <family val="2"/>
          </rPr>
          <t>Martin M. Rasmussen:</t>
        </r>
        <r>
          <rPr>
            <sz val="11"/>
            <color indexed="81"/>
            <rFont val="Tahoma"/>
            <family val="2"/>
          </rPr>
          <t xml:space="preserve">
Contains funding for January - April, allocated quantities.</t>
        </r>
      </text>
    </comment>
    <comment ref="B91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924" authorId="0">
      <text>
        <r>
          <rPr>
            <b/>
            <sz val="11"/>
            <color indexed="81"/>
            <rFont val="Tahoma"/>
            <family val="2"/>
          </rPr>
          <t>Martin M. Rasmussen:</t>
        </r>
        <r>
          <rPr>
            <sz val="11"/>
            <color indexed="81"/>
            <rFont val="Tahoma"/>
            <family val="2"/>
          </rPr>
          <t xml:space="preserve">
Contains funding for January - April, allocated quantities.</t>
        </r>
      </text>
    </comment>
    <comment ref="B92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931" authorId="0">
      <text>
        <r>
          <rPr>
            <b/>
            <sz val="11"/>
            <color indexed="81"/>
            <rFont val="Tahoma"/>
            <family val="2"/>
          </rPr>
          <t>Martin M. Rasmussen:</t>
        </r>
        <r>
          <rPr>
            <sz val="11"/>
            <color indexed="81"/>
            <rFont val="Tahoma"/>
            <family val="2"/>
          </rPr>
          <t xml:space="preserve">
Contains funding for January - April, allocated quantities.</t>
        </r>
      </text>
    </comment>
    <comment ref="B932" authorId="0">
      <text>
        <r>
          <rPr>
            <b/>
            <sz val="11"/>
            <color indexed="81"/>
            <rFont val="Tahoma"/>
            <family val="2"/>
          </rPr>
          <t>Martin M. Rasmussen:</t>
        </r>
        <r>
          <rPr>
            <sz val="11"/>
            <color indexed="81"/>
            <rFont val="Tahoma"/>
            <family val="2"/>
          </rPr>
          <t xml:space="preserve">
Special formula, will hide whole section if no entries at all.</t>
        </r>
      </text>
    </comment>
    <comment ref="B933" authorId="0">
      <text>
        <r>
          <rPr>
            <b/>
            <sz val="11"/>
            <color indexed="81"/>
            <rFont val="Tahoma"/>
            <family val="2"/>
          </rPr>
          <t>Martin M. Rasmussen:</t>
        </r>
        <r>
          <rPr>
            <sz val="11"/>
            <color indexed="81"/>
            <rFont val="Tahoma"/>
            <family val="2"/>
          </rPr>
          <t xml:space="preserve">
Special formula, will hide whole section if no entries at all.</t>
        </r>
      </text>
    </comment>
  </commentList>
</comments>
</file>

<file path=xl/sharedStrings.xml><?xml version="1.0" encoding="utf-8"?>
<sst xmlns="http://schemas.openxmlformats.org/spreadsheetml/2006/main" count="21950" uniqueCount="5941">
  <si>
    <t>Interface</t>
  </si>
  <si>
    <t>User</t>
  </si>
  <si>
    <t>Action</t>
  </si>
  <si>
    <t>Reason</t>
  </si>
  <si>
    <t>Theme</t>
  </si>
  <si>
    <t>Web</t>
  </si>
  <si>
    <t>As a system admin</t>
  </si>
  <si>
    <t>Account Management</t>
  </si>
  <si>
    <t>Tablet</t>
  </si>
  <si>
    <t>As a pharm</t>
  </si>
  <si>
    <t>I want to add my digital 'signature' to my facility's requisition form</t>
  </si>
  <si>
    <t>so the system knows who created and sent the requisition form</t>
  </si>
  <si>
    <t>Approve</t>
  </si>
  <si>
    <t>This could be their login information, their employee ID, a photo, a fingerprint, etc.</t>
  </si>
  <si>
    <t>As a medical chief</t>
  </si>
  <si>
    <t>I want to approve emergency requisitions on the web portal</t>
  </si>
  <si>
    <t>so that these requsitions can be exported and sent to SIMAM</t>
  </si>
  <si>
    <t>I want to approve my facilities' essential med requisitions</t>
  </si>
  <si>
    <t>So that these requsitions can be exported and sent to SIMAM</t>
  </si>
  <si>
    <t>As a DPS</t>
  </si>
  <si>
    <t>I want to approve my facilities' MMIA</t>
  </si>
  <si>
    <t>So that MMIA can be exported and sent to SIMAM</t>
  </si>
  <si>
    <t>So that only correct products and amounts will be requested from the district store</t>
  </si>
  <si>
    <t>I want to assign a DDM account to a district</t>
  </si>
  <si>
    <t>so that a DDM only sees information for facilities in their district</t>
  </si>
  <si>
    <t>I want to assign a DPS account to a province</t>
  </si>
  <si>
    <t>so that a DPS only sees information for facilities in their province</t>
  </si>
  <si>
    <t>I want to add a justification to my emergency requisition</t>
  </si>
  <si>
    <t>So tht DDM will understand the reason why I request emergency</t>
  </si>
  <si>
    <t>1. justification is a simple text.</t>
  </si>
  <si>
    <t xml:space="preserve">I want to assign requisition approval rights to user accounts </t>
  </si>
  <si>
    <t>so that only authorised users can approve requisitions</t>
  </si>
  <si>
    <t xml:space="preserve">I want to change a password for a users account </t>
  </si>
  <si>
    <t>so that a user who has forgotten their password can get a new password</t>
  </si>
  <si>
    <t>As a interface user</t>
  </si>
  <si>
    <t>I want to change my password on the web portal</t>
  </si>
  <si>
    <t>so that I have a new password</t>
  </si>
  <si>
    <t>I want to create a mobile user account for a facility</t>
  </si>
  <si>
    <t>so that the facility can start using the system</t>
  </si>
  <si>
    <t>so that a DDM can access &amp; act on information from health facilities</t>
  </si>
  <si>
    <t>I want to create an individual web portal user account for a DPS</t>
  </si>
  <si>
    <t>so that a DPS can access &amp; act on information from health facilities</t>
  </si>
  <si>
    <t>I want to create an individual web portal user account for a MISAU member</t>
  </si>
  <si>
    <t>so that a MISAU member can access information from health facilities</t>
  </si>
  <si>
    <t>I want to deactivate a user account on the web portal</t>
  </si>
  <si>
    <t>so that a user who is no longer supposed to use the system cannot access it</t>
  </si>
  <si>
    <t>I want to receive a rejected MMIA on the tablet</t>
  </si>
  <si>
    <t>so I can select and update the rejected MMIA</t>
  </si>
  <si>
    <t>I want to receive a rejected requisition on the tablet</t>
  </si>
  <si>
    <t>so I can select and update the rejected requisition</t>
  </si>
  <si>
    <t>M</t>
  </si>
  <si>
    <t>I want to reject and return a MMIA</t>
  </si>
  <si>
    <t>So that incorrect MMIA will be returned back to facility to modify</t>
  </si>
  <si>
    <t>I want to reject and return an emergency requisition</t>
  </si>
  <si>
    <t>So that incorrect requisition will be returned back to facility to modify</t>
  </si>
  <si>
    <t>I want to reject and return an essential med requisition</t>
  </si>
  <si>
    <t>I want to reset my forgotten password</t>
  </si>
  <si>
    <t>so that I can access my account</t>
  </si>
  <si>
    <t>I want to update and resubmit a rejected MMIA on the tablet</t>
  </si>
  <si>
    <t>so that I can place a MMIA for stock</t>
  </si>
  <si>
    <t>I want to update and resubmit a rejected requisition on the tablet</t>
  </si>
  <si>
    <t>so that I can place a requisition for stock</t>
  </si>
  <si>
    <t>I want to receive new stock for a product</t>
  </si>
  <si>
    <t>So that my SOH reflects all incoming stock</t>
  </si>
  <si>
    <t>Movement</t>
  </si>
  <si>
    <t>So that I will know when this product expires</t>
  </si>
  <si>
    <t>I want to send a receipt of stock when I sync</t>
  </si>
  <si>
    <t>So that...</t>
  </si>
  <si>
    <t>Guia de remessa is out of scope</t>
  </si>
  <si>
    <t>I want to report damage upon receipt of stock</t>
  </si>
  <si>
    <t>Not a specific transaction type. Instead, it's a receipt movement and a negative adjustment movement.</t>
  </si>
  <si>
    <t>So that I can record the information of this product locally</t>
  </si>
  <si>
    <t>Stock Management</t>
  </si>
  <si>
    <t>I want to make a negative adjustment to a product</t>
  </si>
  <si>
    <t>I want to issue a product to a location/ward in my facility</t>
  </si>
  <si>
    <t>So that I know why my SOH decreases</t>
  </si>
  <si>
    <t>As an admin</t>
  </si>
  <si>
    <t>System Administration</t>
  </si>
  <si>
    <t>So that my process is customized to my actual actions</t>
  </si>
  <si>
    <t>I want to view issued stock per ward for one product</t>
  </si>
  <si>
    <t>Tablet Reporting</t>
  </si>
  <si>
    <t>I want to view all pending requistions that I am in charge</t>
  </si>
  <si>
    <t>So that I can check whether this data is correct or not</t>
  </si>
  <si>
    <t>I want to view approved emergency requisitions on the web portal</t>
  </si>
  <si>
    <t>so I know which requisitions have been sent to SIMAM</t>
  </si>
  <si>
    <t>I want to view approved essential meds requisitions on the web portal</t>
  </si>
  <si>
    <t>I want to view approved MMIAs on the web portal</t>
  </si>
  <si>
    <t>so I know which MMIAs have been sent to SIMAM</t>
  </si>
  <si>
    <t>I want to view essential meds requisitions pending approval on the web portal</t>
  </si>
  <si>
    <t xml:space="preserve">so that I can select and approve requisitions </t>
  </si>
  <si>
    <t>I want to view pending emergency requisitions on the web portal</t>
  </si>
  <si>
    <t>so I can select and approve emergency requisitions</t>
  </si>
  <si>
    <t>I want to view pending MMIAs on the web portal</t>
  </si>
  <si>
    <t>so that I can select and approve MMIAs</t>
  </si>
  <si>
    <t>I want to receive alerts on the app that a product [batch?] is close to expiration</t>
  </si>
  <si>
    <t>So that I can adjust and/or order more</t>
  </si>
  <si>
    <t>Expiration</t>
  </si>
  <si>
    <t>I want to configure when I receive an expiry alert [for one product]</t>
  </si>
  <si>
    <t>I want to initiate a physical inventory from a SOH view</t>
  </si>
  <si>
    <t>So that my requisitions are up to date</t>
  </si>
  <si>
    <t>Inventory</t>
  </si>
  <si>
    <t>I want to confirm a SOH as physical inventory</t>
  </si>
  <si>
    <t>So that only correct data will be recorded</t>
  </si>
  <si>
    <t>I want to make an adjustment to SOH to enter a physical inventory</t>
  </si>
  <si>
    <t xml:space="preserve">So that I can modify my requistion data if there is any changes </t>
  </si>
  <si>
    <t>I want my requisition order fields to adjust based on unopened kits</t>
  </si>
  <si>
    <t>So that when I open this kit my requisition will update to date</t>
  </si>
  <si>
    <t>Kits</t>
  </si>
  <si>
    <t>Size</t>
  </si>
  <si>
    <t>Total Story Count</t>
  </si>
  <si>
    <t>I want to upload a the latest kit algorithm</t>
  </si>
  <si>
    <t>So that it can automate calcuation when I unpack kit</t>
  </si>
  <si>
    <t>Must, Could, Should?</t>
  </si>
  <si>
    <t>I want to view a list of my historical MMIAs</t>
  </si>
  <si>
    <t>Size S (1)</t>
  </si>
  <si>
    <t>MMIA Requisition</t>
  </si>
  <si>
    <t>MVP 1: Pessimistic</t>
  </si>
  <si>
    <t>I want to view a single historical MMIA</t>
  </si>
  <si>
    <t>So that I can track what I submited that time</t>
  </si>
  <si>
    <t>I want my MMIA to autocalculate the products section from all ARV F. de S.</t>
  </si>
  <si>
    <t>So that my workload can be reduced</t>
  </si>
  <si>
    <t>I want edit my MMIA form including all three sections</t>
  </si>
  <si>
    <t>So that I will send correct data</t>
  </si>
  <si>
    <t>I want to fill out the regime and program sums on my MMIA</t>
  </si>
  <si>
    <t>So that these data will be recorded and report to DPS</t>
  </si>
  <si>
    <t>I want to receive an alert/navigation if the total regime and total program data differs on my MMIA</t>
  </si>
  <si>
    <t>So that I am informed when there is a error</t>
  </si>
  <si>
    <t>So that this alert is verified and will not show up</t>
  </si>
  <si>
    <t>I want to dismiss the alert after total regime and total program data updates to equal on my MMIA</t>
  </si>
  <si>
    <t>So that misleading alert will not show up</t>
  </si>
  <si>
    <t>I want to submit my MMIA requisition form</t>
  </si>
  <si>
    <t>So that this form will sync with DPS and inform them what products we used and patients number</t>
  </si>
  <si>
    <t>I want to add a justifciation to my MMIA</t>
  </si>
  <si>
    <t>So that I can provide additional information to DPS/DDM if I want</t>
  </si>
  <si>
    <t>Size M (3)</t>
  </si>
  <si>
    <t>Size L (5)</t>
  </si>
  <si>
    <t>TOTAL STORY POINTS</t>
  </si>
  <si>
    <t>So that my SOH reflects not requested product</t>
  </si>
  <si>
    <t>So that I can track why my SOH decreases AND have an up to date SOH for issue and requisitions</t>
  </si>
  <si>
    <t>I want to generate a something happened form</t>
  </si>
  <si>
    <t>So that any unexpected scenario happened for products I can record it</t>
  </si>
  <si>
    <t>OpenLMIS has the function that we can just adopt</t>
  </si>
  <si>
    <t>S</t>
  </si>
  <si>
    <t>Reporting</t>
  </si>
  <si>
    <t>Requisition(Emergency)</t>
  </si>
  <si>
    <t>I want to generate a requisition with autocalculations from existing products with "F. de S."</t>
  </si>
  <si>
    <t>So that I can reduce my manual workload and errors</t>
  </si>
  <si>
    <t>Requisition</t>
  </si>
  <si>
    <t>I want to edit/override an auto-calculation in my requisition</t>
  </si>
  <si>
    <t>So that I can account for facility-specific needs and variances</t>
  </si>
  <si>
    <t>I want to submit my requisition form</t>
  </si>
  <si>
    <t>So that DDM understand how many I used this month, stock status and how many I request</t>
  </si>
  <si>
    <t>GOAL: Musts</t>
  </si>
  <si>
    <t>I want to view the approved amount for my requisition</t>
  </si>
  <si>
    <t>Web portal</t>
  </si>
  <si>
    <t>As a</t>
  </si>
  <si>
    <t>I want a theoretical requisition to be calculated and submitted for a facility that did not submit</t>
  </si>
  <si>
    <t>So that even if my requisition does not deliver to DDM, DDM will still generate theoretical one based on the theoretical data and send drugs to me</t>
  </si>
  <si>
    <t>Must</t>
  </si>
  <si>
    <t>I want to view a theoretical requisition submitted for a period for my facility</t>
  </si>
  <si>
    <t>I want to create an individual web portal user account [?for DDM?]</t>
  </si>
  <si>
    <t>So that I know what to expect to receive</t>
  </si>
  <si>
    <t>I want to view a list of my historical requisitions</t>
  </si>
  <si>
    <t>So that I know what I have requested so far</t>
  </si>
  <si>
    <t>I want to view a single historical requisition</t>
  </si>
  <si>
    <t>So that I can view and track my previous requisition</t>
  </si>
  <si>
    <t>Y</t>
  </si>
  <si>
    <t>I want to create a 2* re-order requisition (empty)</t>
  </si>
  <si>
    <t>So that when I did not receive all product I can request I can re-order them</t>
  </si>
  <si>
    <t>Requisition (re-order)</t>
  </si>
  <si>
    <t>I want to view transaction history per ward</t>
  </si>
  <si>
    <t>I want to edit my 2* re-order requisition form</t>
  </si>
  <si>
    <t>So that only correct data exist</t>
  </si>
  <si>
    <t>I want to view all movements history for one product's F. de S.</t>
  </si>
  <si>
    <t>I want to view stock on hand for all current products on the tablet</t>
  </si>
  <si>
    <t>I want to submit a 2* re-order requisition form</t>
  </si>
  <si>
    <t>So that DDM/DPS will know there are some products not deliver to me and will send new ones</t>
  </si>
  <si>
    <t>So that I can make necessary adjustments and orders</t>
  </si>
  <si>
    <t>I want to view stock on hand for all essential medicines on the tablet</t>
  </si>
  <si>
    <t>So that I can look at medications by supply chain or warehouse organization</t>
  </si>
  <si>
    <t>I want to the option to navigate to a 2*Via after entering certain negative adjustment reasons</t>
  </si>
  <si>
    <t>So that it will auto-fill the form for me and reduce my workload</t>
  </si>
  <si>
    <t>I want to view stock on hand for all ARVs on the tablet</t>
  </si>
  <si>
    <t>I want to manually complete a 2*Via requisition</t>
  </si>
  <si>
    <t>I want to add a new product to the master product list</t>
  </si>
  <si>
    <t>So that I can accept "other" products at my facility</t>
  </si>
  <si>
    <t>I want to add a justification to my 2*Via re-order requisition</t>
  </si>
  <si>
    <t>I want to approve a product added by a facility for the master product list</t>
  </si>
  <si>
    <t>so that DDM can understand why I submit this requisition</t>
  </si>
  <si>
    <t>I want to merge a product added by a facility with an existing product on the master product list</t>
  </si>
  <si>
    <t>I want to generate an emergency requistion from a low-stock or stock-out alert, auto-generate the stock-out product</t>
  </si>
  <si>
    <t>So that my DDM can help me</t>
  </si>
  <si>
    <t>I want updates to the master product list to sync with facilities' tablets</t>
  </si>
  <si>
    <t>So that I can send accurate information to receive new stock</t>
  </si>
  <si>
    <t>As a clinical director at facility</t>
  </si>
  <si>
    <t>I want to update the negative adjustment reasons list</t>
  </si>
  <si>
    <t>I want to update a positive adjustment reasons list</t>
  </si>
  <si>
    <t>I want updates to the positive adjustment reasons list to sync with the facilities' tablets</t>
  </si>
  <si>
    <t>I want to submit an emergency requisition form</t>
  </si>
  <si>
    <t>So that DDM know that I am stock out and can help me</t>
  </si>
  <si>
    <t>I want to edit approved ammount in my via essential requisition, 2*via, and emergency req</t>
  </si>
  <si>
    <t>1. clincial director and pharm share the same account
?So that only proper products and amount will be requested for central store</t>
  </si>
  <si>
    <t>I want to receive an alert that a product is stocked-out</t>
  </si>
  <si>
    <t>So that I understand I need to submit a emergency requisition</t>
  </si>
  <si>
    <t>s</t>
  </si>
  <si>
    <t>I want to install app on my tablet</t>
  </si>
  <si>
    <t>Deployment: Production, Release 1</t>
  </si>
  <si>
    <t>So that I can make a timely requisition</t>
  </si>
  <si>
    <t>I want to configure Open LMIS</t>
  </si>
  <si>
    <t>Deployment: Production: Release 1</t>
  </si>
  <si>
    <t>L</t>
  </si>
  <si>
    <t>Stock card data model is completed and we just need user's input</t>
  </si>
  <si>
    <t>I want to block multiple MMIAs in one period</t>
  </si>
  <si>
    <t>I want to set the minimum for products</t>
  </si>
  <si>
    <t>I want to deactivate products from the master product list</t>
  </si>
  <si>
    <t>so that products not in use any more are not visible or available for transactions</t>
  </si>
  <si>
    <t>This is likely functionality existing in OpenLMIS</t>
  </si>
  <si>
    <t>So that I can fill it what I think is at stock-out risk but not receive the alert yet</t>
  </si>
  <si>
    <t>I want to add products from a SOH view to an open emergency requisition</t>
  </si>
  <si>
    <t>So that I do not need to type it all by myself</t>
  </si>
  <si>
    <t>So that the system can trigger a stock-out alert</t>
  </si>
  <si>
    <t>I want to remove a stock-out alert after I've taken an action</t>
  </si>
  <si>
    <t>So that only relevant information is visible</t>
  </si>
  <si>
    <t>So that only one MMIA requisition will be submitted in one period and errors avoid</t>
  </si>
  <si>
    <t>I want to configure when I receive a stock-out alert [for one product]</t>
  </si>
  <si>
    <t>1. MIMIA form is done.</t>
  </si>
  <si>
    <t>1. ARV F.de.S data model done.
2. We need to buid the MIMIA form UI.
3. We know the formula of auto caculation.</t>
  </si>
  <si>
    <t>I want submitted requisitions and MMIAs to have an auto-generated document number</t>
  </si>
  <si>
    <t>So that I can file the electronic documents with the other facilities' paper documents</t>
  </si>
  <si>
    <t>Permissions</t>
  </si>
  <si>
    <t>1.The format of  document Number can be configure on server.
2. Document Number will not change after first setup.</t>
  </si>
  <si>
    <t>1. we need to buid the edit form UI .
2. There is a MIMIA form record.</t>
  </si>
  <si>
    <t>?</t>
  </si>
  <si>
    <t>So that this data can be imported to SIMAM and make deliver order to health facility</t>
  </si>
  <si>
    <t>SIMAM</t>
  </si>
  <si>
    <t>Web Portal</t>
  </si>
  <si>
    <t>I want to export my MMIA requisition in the SIMAM format</t>
  </si>
  <si>
    <t>1. MIMIA form for editing is done.
2. we know what fileds need to be sum.</t>
  </si>
  <si>
    <t>I want the system to email approved requisitions in SIMAM csv format to a designated email address</t>
  </si>
  <si>
    <t>I want to add a new product to my requisition from master list</t>
  </si>
  <si>
    <t>So that I can receive the stock I need for my facility's activities</t>
  </si>
  <si>
    <t>I want to delete a product from my requisition form</t>
  </si>
  <si>
    <t>So that unneeded product will not be request</t>
  </si>
  <si>
    <t>1. MIMIA form is filled correctly.</t>
  </si>
  <si>
    <t>I want to add a new F. de Stock for a product that is NOT on the master list</t>
  </si>
  <si>
    <t>So that DPS receive this will understand it and import in SIMAM</t>
  </si>
  <si>
    <t xml:space="preserve">As a </t>
  </si>
  <si>
    <t>I want to export my via essential emergency/2nd via requisition export in the web portal as the SIMAM format</t>
  </si>
  <si>
    <t>So that DDM will understand it and import in SIMAM</t>
  </si>
  <si>
    <t>So that I can have the overview of what i am doing, avoiding repeatation of movements.</t>
  </si>
  <si>
    <t>So that I can see what i have on stock.</t>
  </si>
  <si>
    <t>1. F.de.Stock is done.
2. we need to build a list to show SOH of products.
3. The list can be indexed by product name
4. We need to read all F.de.Stock for this facility, and calculate SOH.</t>
  </si>
  <si>
    <t>So that I can easy to find the drug to do the movement.</t>
  </si>
  <si>
    <t>Should</t>
  </si>
  <si>
    <t>I want to view approved amount for a 2*Via requisition</t>
  </si>
  <si>
    <t>1. 2*Via requisiton form is the same with nomal requisitons
2. we read 2*Via requisition from local database.
3. 2*Via have been synced form server
4. we reuse the requisition form page UI.</t>
  </si>
  <si>
    <t>As a DDM</t>
  </si>
  <si>
    <t>I want to enter the approved amount for 2*Via requisition</t>
  </si>
  <si>
    <t>1. OpenLMIS already have this function, we just adopt.</t>
  </si>
  <si>
    <t>As a clinic director</t>
  </si>
  <si>
    <t>1. we need to build a list page for emergency requisitions on web porttal.</t>
  </si>
  <si>
    <t>AS a DDM</t>
  </si>
  <si>
    <t>I want to input the approved amounts per Essential Med requisition</t>
  </si>
  <si>
    <t>1. we can get location/ward from local database
2. we have product list.
3. we need to build a issue page.</t>
  </si>
  <si>
    <t>I want to auto-attach a "facility-only" ficha de stock with my requisition as justification</t>
  </si>
  <si>
    <t>So that the health facility can view how much to expect</t>
  </si>
  <si>
    <t>1. OpenLMIS have this function, we just adopt.</t>
  </si>
  <si>
    <t>1. Product list is done
2. Stock data model is done.
3. We need to build a receive page .</t>
  </si>
  <si>
    <t>I want to view stock on hand for one product on the tablet</t>
  </si>
  <si>
    <t>I want to make a positive adjustment to a product. I want to make a negative adjustment to a product</t>
  </si>
  <si>
    <t>So that I know how much to expect from my DDM</t>
  </si>
  <si>
    <t>1. we need sync requistion from server, and update the requistion in local database
2. we need a field to requistion form to show how many approved.</t>
  </si>
  <si>
    <t>I want to change my account details [ex: email address] on the web portal</t>
  </si>
  <si>
    <t>so that the web portal has my correct contact information</t>
  </si>
  <si>
    <t>What account info would we need? user names? phone numbers? Why? Do system admins need contract details for their users
OpenLMIS has the function that we can just adopt
so that I can access my account when I have a new email address</t>
  </si>
  <si>
    <t>1. Open LMIS send mails to a specific emal address which can be config in Open LMIS</t>
  </si>
  <si>
    <t>1. We can read positive / negtive adjustment reaseon form local database.
2. We can read localtion / ward from local database.
3. F.de. Stock data model is done.
4. we need to build a page for do adjustment for a product</t>
  </si>
  <si>
    <t>I want to view recently zeroed drugs at the bottom (top?) of my SOH list</t>
  </si>
  <si>
    <t>I want to color-code my SOH views based on proximity to stock-out</t>
  </si>
  <si>
    <t>Combined Pos and Neg to a Medium</t>
  </si>
  <si>
    <t>Usage: Volume</t>
  </si>
  <si>
    <t>[on physical card]</t>
  </si>
  <si>
    <t>All web portal</t>
  </si>
  <si>
    <t>SOH for all products at one facility</t>
  </si>
  <si>
    <t>So that i can identify easily which drug is going to stock out and I can make a timely requisition</t>
  </si>
  <si>
    <t>I want to submit a something happened form</t>
  </si>
  <si>
    <t>So that I can inform the DDM/DPS</t>
  </si>
  <si>
    <t>Acceptance criteria of alert story, not an individual story</t>
  </si>
  <si>
    <t>1. F.de.S is done.
2. We know how to calculation from existing F.de.S
3. We need to build a requisition form page.</t>
  </si>
  <si>
    <t>I want to receive requisition form as an attachment from a health facility</t>
  </si>
  <si>
    <t>So that I can directly import this attachment in to SIMAM</t>
  </si>
  <si>
    <t>1. we have a requisition.
2. we need to build a edit page for requisition.
3. we know the validate rule.
4. we need to do validate when edit a field.</t>
  </si>
  <si>
    <t>As a DPM</t>
  </si>
  <si>
    <t>I want to receive a MMIA form as an attachment from a health facility</t>
  </si>
  <si>
    <t>I want to install Open LMIS on production server</t>
  </si>
  <si>
    <t>Deployment: Production: Release 2</t>
  </si>
  <si>
    <t>1. requistion form is done
2. we change the status to submited, and then save to local database.</t>
  </si>
  <si>
    <t>I want to receive an alert on the app that a product is close to stock-out</t>
  </si>
  <si>
    <t xml:space="preserve">As a pham </t>
  </si>
  <si>
    <t>I want to block multiple via requisitions in one period</t>
  </si>
  <si>
    <t>So that only one via requisition will be submitted for one month</t>
  </si>
  <si>
    <t>1. requisition form is done.</t>
  </si>
  <si>
    <t>So that all facilities, DDMs, etc. have a common list that can be used for comparisons and reporting</t>
  </si>
  <si>
    <t>I want to view the master product list</t>
  </si>
  <si>
    <t>so that I know what products are available for use</t>
  </si>
  <si>
    <t>I want to create a location hierarchy for the country</t>
  </si>
  <si>
    <t>I want to update the master product list by editing existing product details and adding new products</t>
  </si>
  <si>
    <t>So that the list is correct and reflects the actual products being used</t>
  </si>
  <si>
    <t>I want to create a master ward list that facilities can issue to</t>
  </si>
  <si>
    <t>Duplicate</t>
  </si>
  <si>
    <t>Support Release 1</t>
  </si>
  <si>
    <t>Deployment: Support</t>
  </si>
  <si>
    <t>I want to upload a master product list that facilities can transact in</t>
  </si>
  <si>
    <t>Support Release 2</t>
  </si>
  <si>
    <t>Tablets</t>
  </si>
  <si>
    <t>so that all facilities have common data</t>
  </si>
  <si>
    <t>I want to view the master ward list</t>
  </si>
  <si>
    <t>I want to update the master ward list by editing existing ward details and adding new wards</t>
  </si>
  <si>
    <t>I want to deactivate wards from the master ward list</t>
  </si>
  <si>
    <t>I want updates to the software to be pulled automatically by the tablets when they have connectivity</t>
  </si>
  <si>
    <t>I want updates to the master ward list to sync with facilities' tablets</t>
  </si>
  <si>
    <t xml:space="preserve">We need to build a product list page for inventory. </t>
  </si>
  <si>
    <t>As a pharmacist</t>
  </si>
  <si>
    <t>I want to automatically sync my data with the server when I have connectivity</t>
  </si>
  <si>
    <t>Adjusement function already done , we just link to that page.</t>
  </si>
  <si>
    <t>I want to view the location hierarchy</t>
  </si>
  <si>
    <t>I want to update the location hierarchy by editing existing location details and adding new locations</t>
  </si>
  <si>
    <t>requistion form is created. and fields are filled correctly</t>
  </si>
  <si>
    <t>I want to deactivate locations from the location hierarchy</t>
  </si>
  <si>
    <t>1. we know what is formual to calculate the theoretical requistion.
2. we need to change OpenLMIS data model to support theoretical requistion
3. we need to create a background job running on server to auto create theoretical requistion.</t>
  </si>
  <si>
    <t>I want my SOH updated after I confirm the unpack kit</t>
  </si>
  <si>
    <t>So that it can reduce my workload for SOH</t>
  </si>
  <si>
    <t>1. theoretical requistion have same form with nomal requistion
2. theoretical have been synced  from server.
3. we get theoretical requisition from local database.
3. we can reuse the UI of nomal requisition.</t>
  </si>
  <si>
    <t>I want updates to the location hierarchy to sync with facilities' tablets</t>
  </si>
  <si>
    <t>I want to create a positive adjustment reasons list</t>
  </si>
  <si>
    <t>I want to book kits onto stock as a single unit (data model)</t>
  </si>
  <si>
    <t>So that I can track stock</t>
  </si>
  <si>
    <t>I want to create a negative adjustment reasons list</t>
  </si>
  <si>
    <t>I want to view the positive adjustment reasons list</t>
  </si>
  <si>
    <t>I want to adjust the amount automated by unpacking kit before update SOH</t>
  </si>
  <si>
    <t>So that if the kit is not standard, I can edit the auto-generated amount and make it correct</t>
  </si>
  <si>
    <t>I want to view the negative adjustment reasons list</t>
  </si>
  <si>
    <t>So that I know what I have submitted and allow me to track</t>
  </si>
  <si>
    <t>we already have MINIA forms and data model. We need to build a page to load MINIA record from local database.</t>
  </si>
  <si>
    <t>I want to deactivate reasons from the positive adjustment reasons list</t>
  </si>
  <si>
    <t>I want to deactivate reasons from the negative adjustment reasons list</t>
  </si>
  <si>
    <t>MIMIA form is done, we reuse the same page to dispaly the MIMIA data.</t>
  </si>
  <si>
    <t>I want updates to the negative adjustment reasons to sync with the facilities' tablets</t>
  </si>
  <si>
    <t>I want to download [my data] to an [SD card?]</t>
  </si>
  <si>
    <t>I want to upload a facility's data from an [SD card?] to the web portal</t>
  </si>
  <si>
    <t>As an interface user</t>
  </si>
  <si>
    <t>I want to view which [users/tablets?] have received software updates</t>
  </si>
  <si>
    <t>I want to view a list of which forms have NOT synced</t>
  </si>
  <si>
    <t>I want to know when my last successful sync was</t>
  </si>
  <si>
    <t>I want to select a language for a facility's tablet during account set-up</t>
  </si>
  <si>
    <t>I want to select the products that my facility uses from the master product list</t>
  </si>
  <si>
    <t>I want to take an initial inventory of the products in my stock room</t>
  </si>
  <si>
    <t>I want to configure my facility's wards from the master list</t>
  </si>
  <si>
    <t>1. we have MIMIA form.</t>
  </si>
  <si>
    <t>I want to dismiss the total number mismatch alert [after I give some comments on the comment section of MMIA requisition form]</t>
  </si>
  <si>
    <t>1. F.de.Stock is done.
2. we have Mismatch Alert.</t>
  </si>
  <si>
    <t>As a web portal user</t>
  </si>
  <si>
    <t>I want to view submitted MMIA requisitions</t>
  </si>
  <si>
    <t>So that I can reference what was submitted</t>
  </si>
  <si>
    <t>1. Build at least the page
2. Build a details page for each MMIA</t>
  </si>
  <si>
    <t>1. MIMA form is done.</t>
  </si>
  <si>
    <t>I want to search a [drug name] product by keyword.</t>
  </si>
  <si>
    <t>1. product list is done.
2. we can get product information form locat database
3. we need to buid a search function to search the name of products.</t>
  </si>
  <si>
    <t>I want to record (mutiple) expiry date for a product</t>
  </si>
  <si>
    <t>1. receive stock is done.
2. we need add experied field to receive page, and change product data model.</t>
  </si>
  <si>
    <t>1. we know how is something happended form looks like, how many fields does it have .
2. we need to buid something happened form data model 
3. we need to build something happeded form page.</t>
  </si>
  <si>
    <t>Permissions for only superadministators to to sys admin tasks</t>
  </si>
  <si>
    <t>So that others cannot do my tasks</t>
  </si>
  <si>
    <t>Permissions for all reports to be either ALL or superadministrator only</t>
  </si>
  <si>
    <t>So that some reports are only used for system administration, while others are visible to anyone</t>
  </si>
  <si>
    <t>Usage: Time (in a day)</t>
  </si>
  <si>
    <t>SOH for a product at all facilities</t>
  </si>
  <si>
    <t>Trend of consumption per month for a product at all facilities</t>
  </si>
  <si>
    <t>Requisition (all): dates and times submitted</t>
  </si>
  <si>
    <t>Export all raw data</t>
  </si>
  <si>
    <t>Edit column headings for raw data exports</t>
  </si>
  <si>
    <t>Recent stock out events per product at all facilities</t>
  </si>
  <si>
    <t>Duration of stockouts of one product at all facilities</t>
  </si>
  <si>
    <t>Recent stock out events of all products at one facility</t>
  </si>
  <si>
    <t>Duration of stockouts of products at one facility</t>
  </si>
  <si>
    <t>Trend of consumption per month for some products at one facility</t>
  </si>
  <si>
    <t>Syncing: time between save and sync</t>
  </si>
  <si>
    <t>Order fulfillment rates for one product at all facilities</t>
  </si>
  <si>
    <t>26 tracer products</t>
  </si>
  <si>
    <t>Interfacility transfer movements</t>
  </si>
  <si>
    <t>Positive adjustment donations</t>
  </si>
  <si>
    <t>Negative adjustment losses/damage</t>
  </si>
  <si>
    <t>I want to view submitted essential/emergency/2*Via requisitions</t>
  </si>
  <si>
    <t>So that I know what was submitted on each</t>
  </si>
  <si>
    <t>I want to save before I submit my requistion</t>
  </si>
  <si>
    <t>So that only what I can edit it afterwards and make sure only correct data is submitted</t>
  </si>
  <si>
    <t>1. requistion form is done.
2. we just save requistion to local database</t>
  </si>
  <si>
    <t>1. We read requistions from local database
2. We need to build a requisition list page.</t>
  </si>
  <si>
    <t>1. we read requistion from local database
2. we reuse the requisition form page</t>
  </si>
  <si>
    <t>1. 2* re-order requsition form is the same with normal requisition form.
2. we will reuse the requistion form UI.</t>
  </si>
  <si>
    <t>1. 2*re-order requisition form is the same with nomal requsition's.
2. we can reuse the edit page UI of nomal requisition form.</t>
  </si>
  <si>
    <t>1. we save 2* re-order requisition to local database
2. we change the status to submited.</t>
  </si>
  <si>
    <t>1. only one product</t>
  </si>
  <si>
    <t>1. Low-stock &amp; stock-out alert is done.
2. we need to build emergency requisiton form.
3. emergency requisition saved in local database</t>
  </si>
  <si>
    <t>I want to edit my emergency requisition, including amount to request and adding in additional products</t>
  </si>
  <si>
    <t>1. we need build edit page for emergency requisition
2. we know how to validate the fields on emergency requisiton
3. we need to validate values when eidt the form.</t>
  </si>
  <si>
    <t>1. requisition saved in local database
2. we change the status to submited.
3. sync service will sync the requisition to serve when connection is avaliable.</t>
  </si>
  <si>
    <t>I want to be able to choose Something Happened form for my emergency requisition as my justification when I submit it</t>
  </si>
  <si>
    <t>So that DDM will understand the reason why I request emergency</t>
  </si>
  <si>
    <t>1. the alert is the in-app alert.</t>
  </si>
  <si>
    <t>I want to manually generate an emergency requisition</t>
  </si>
  <si>
    <t>1. reuse emergency form
2. buid a entry for user to create emergency requisition</t>
  </si>
  <si>
    <t>1. reuse the same function of nomal requisition page</t>
  </si>
  <si>
    <t>1. display local F.de.S data .
2. we cannot edit the old record
3. can filter by date.
4. load record by pages.</t>
  </si>
  <si>
    <t>I want to view SOH (products) for different programs.</t>
  </si>
  <si>
    <t>1. each product have a program associated.
2. view the list by different programs
3. We can reuse the UI of SOH list.</t>
  </si>
  <si>
    <t>1. Each product has different  low-stock level.
2. we know how to calculate low-stock level
3. We need to track the consumed amount per month to calculate the low-stock level.</t>
  </si>
  <si>
    <t>As a pham</t>
  </si>
  <si>
    <t>I want to add a new F. de Stock for a product from the master list</t>
  </si>
  <si>
    <t>So that I receive new drugs that not receive before I can record it and track</t>
  </si>
  <si>
    <t>1. Low-stock is done.
2. we know what is color for different stock level.</t>
  </si>
  <si>
    <t>1. The new product will not used for requisition.
2. we need to build private product list data model on the server.
3. we need sync private product list with server
4. we need to handle conflic for master list and private list.</t>
  </si>
  <si>
    <t>Could</t>
  </si>
  <si>
    <t>I want to see SOH for one product at all facilities in my district</t>
  </si>
  <si>
    <t>So that I can call for transfer</t>
  </si>
  <si>
    <t>I want SOH for products at other facilities to synch with my tablet</t>
  </si>
  <si>
    <t>So that I can use the information for transfer</t>
  </si>
  <si>
    <t>So that my SOH lists include products that are stocked out.</t>
  </si>
  <si>
    <t>Assumes initial view of SOH includes all products WITH stock</t>
  </si>
  <si>
    <t>m</t>
  </si>
  <si>
    <t>I want to select a language for my interface</t>
  </si>
  <si>
    <t xml:space="preserve">I want to create the kit formula/algorithm </t>
  </si>
  <si>
    <t>So that unpacking can be automated</t>
  </si>
  <si>
    <t>I want to edit the kit formula/algorithm</t>
  </si>
  <si>
    <t>So that unpacking aumotated is accurate</t>
  </si>
  <si>
    <t>Shoulds</t>
  </si>
  <si>
    <t>Coulds</t>
  </si>
  <si>
    <t>MVP 2: Optimistic</t>
  </si>
  <si>
    <t>Dependency on Stock Management API? 1=Y</t>
  </si>
  <si>
    <t>Assumptions and comments (business and technical)</t>
  </si>
  <si>
    <t>MVP 2 Story List, Optimistic</t>
  </si>
  <si>
    <t>MVP 1 Story List, Pessimistic</t>
  </si>
  <si>
    <t>Merge</t>
  </si>
  <si>
    <t>Test Cases pt. 3</t>
  </si>
  <si>
    <t>Test Cases pt. 2</t>
  </si>
  <si>
    <t>Test Cases pt. 1</t>
  </si>
  <si>
    <t>Program Management</t>
  </si>
  <si>
    <t>Data entry</t>
  </si>
  <si>
    <t>Offline capability once logged in</t>
  </si>
  <si>
    <t>Unstable internet connection</t>
  </si>
  <si>
    <t>Icon/Picture-driven</t>
  </si>
  <si>
    <t>Ease of use</t>
  </si>
  <si>
    <t>Compatible with mobile devices/platform</t>
  </si>
  <si>
    <t>To expand user base. Computers are currently not readily avaialable</t>
  </si>
  <si>
    <t>All</t>
  </si>
  <si>
    <t>To protect sensitive information</t>
  </si>
  <si>
    <t>TBD</t>
  </si>
  <si>
    <t>To stimulate action</t>
  </si>
  <si>
    <t>Notifications,update reminders and alerts capabilities- email &amp;/or sms</t>
  </si>
  <si>
    <t>Printing capability</t>
  </si>
  <si>
    <t>Record filing</t>
  </si>
  <si>
    <t>NMS VMSO/SA</t>
  </si>
  <si>
    <t>Stock management</t>
  </si>
  <si>
    <t>NMS VMSO/SA &amp; Program Manager UNEPI</t>
  </si>
  <si>
    <t>Procurement plan</t>
  </si>
  <si>
    <t>Offline</t>
  </si>
  <si>
    <t>For cold chain visibilty</t>
  </si>
  <si>
    <t>WHO/UVRI</t>
  </si>
  <si>
    <t>Upload Uganda routine immunisation data sheets monthly</t>
  </si>
  <si>
    <t>Aggregated database</t>
  </si>
  <si>
    <t>Generate filter summary and trend reports &amp; graphs by district or antigen</t>
  </si>
  <si>
    <t>Generate filter trend graphs by district or antigen</t>
  </si>
  <si>
    <t>Trend analysis</t>
  </si>
  <si>
    <t>Central team</t>
  </si>
  <si>
    <t>Presentations</t>
  </si>
  <si>
    <t>To inform areas requiring improvement</t>
  </si>
  <si>
    <t>Central vaccines store</t>
  </si>
  <si>
    <t>*** Unlimited view for DG,Program Manager UNEPI, GAVI Cordination unit, CC Technicians/MOH, VSMO NMS, CHAI, WHO, UNICEF</t>
  </si>
  <si>
    <t>Planning</t>
  </si>
  <si>
    <t>Upload distribution report excel sheets monthly</t>
  </si>
  <si>
    <t>Synchronization between online and offline applications/data</t>
  </si>
  <si>
    <t>To update records</t>
  </si>
  <si>
    <t>∘ Average monthly consupmtion [AMC] (forecasted) = [annual requirement/12]</t>
  </si>
  <si>
    <t>∘ Months of stock based on ( Forecasted consumption) = [current stock / AMC]</t>
  </si>
  <si>
    <r>
      <rPr>
        <sz val="10"/>
        <color rgb="FF000000"/>
        <rFont val="Cambria"/>
        <family val="1"/>
      </rPr>
      <t xml:space="preserve">∘ </t>
    </r>
    <r>
      <rPr>
        <sz val="10"/>
        <color rgb="FF000000"/>
        <rFont val="Arial"/>
      </rPr>
      <t>UNEPI annual forecast (Doses / pcs) - requirement for 12 months (Annually)</t>
    </r>
  </si>
  <si>
    <t>∘ Reqiurements for the period - requirement for 4 months (Annually)</t>
  </si>
  <si>
    <t>∘ Max stock level (Doses / pcs) - requirement for 6 months (Annually)</t>
  </si>
  <si>
    <t>∘ Min stock level (Doses / pcs) - requirement for 1.5 months (Annually)</t>
  </si>
  <si>
    <t>∘ Ordering level - requirement for 2 months (Annually)</t>
  </si>
  <si>
    <t>∘ Current stock at CVS - Doses / pcs currently held at the centre (Weekly)</t>
  </si>
  <si>
    <t>∘ Earliest Expiry Date - earliest expiry date (Weekly)</t>
  </si>
  <si>
    <t xml:space="preserve">∘ Expected Re-order quantity = [Max stock - Current stock] </t>
  </si>
  <si>
    <t>∘ Confirmed expected quantity - qty confirmed on shipping documents (Weekly)</t>
  </si>
  <si>
    <t>∘ Expected delivery date - Date on Air way bill/ Bill of lading (Weekly)</t>
  </si>
  <si>
    <t xml:space="preserve">∘ Current stock at CVS - Doses / pcs currently held at the centre </t>
  </si>
  <si>
    <t xml:space="preserve">∘ Average monthly consupmtion [AMC] (Actual) </t>
  </si>
  <si>
    <t>I would like to upload district vaccines balance excel sheets (monthly)</t>
  </si>
  <si>
    <t>I want to be able to update the following information regarding the central level (NMS) for the different types of Antigen(7) / syringe(4) / Safety box(1)</t>
  </si>
  <si>
    <t>I would like to track actual national procurements vs procurement plan</t>
  </si>
  <si>
    <r>
      <rPr>
        <sz val="10"/>
        <color rgb="FF000000"/>
        <rFont val="Cambria"/>
        <family val="1"/>
      </rPr>
      <t xml:space="preserve">∘ </t>
    </r>
    <r>
      <rPr>
        <sz val="10"/>
        <color rgb="FF000000"/>
        <rFont val="Arial"/>
      </rPr>
      <t>Update records for actual deliveries by; qty(doses), delivery date, expiry date, manufacturer</t>
    </r>
  </si>
  <si>
    <r>
      <rPr>
        <sz val="10"/>
        <color rgb="FF000000"/>
        <rFont val="Cambria"/>
        <family val="1"/>
      </rPr>
      <t xml:space="preserve">∘ </t>
    </r>
    <r>
      <rPr>
        <sz val="10"/>
        <color rgb="FF000000"/>
        <rFont val="Arial"/>
      </rPr>
      <t>Update the annual procurement plan (annual)</t>
    </r>
  </si>
  <si>
    <t>UNEPI</t>
  </si>
  <si>
    <t>Cold chain management</t>
  </si>
  <si>
    <t>Program Manager UNEPI &amp; NMS VSMO</t>
  </si>
  <si>
    <t>To inform repair and maintenance</t>
  </si>
  <si>
    <t>∘ The balances are organised by month (Columns) for a period of 12 months and by districts (rows) curently n=112 "this may change upwards".</t>
  </si>
  <si>
    <t>∘ Includes stock balances for each district (n=112 "this may change upwards going forward")</t>
  </si>
  <si>
    <t>∘ Includes stock distributed to each district (n=112 "this may change upwards going forward")</t>
  </si>
  <si>
    <t>∘ Months of stock based on Forecasted consumption vs Actual consumption</t>
  </si>
  <si>
    <t>Analytics</t>
  </si>
  <si>
    <t>Compare the number of monthly doses distributed by NMS to the district vs Number of children immmunised (from immunization data sheets)</t>
  </si>
  <si>
    <t>∘ Represented as a line or column graph</t>
  </si>
  <si>
    <t>Automatic RED categorization for Uganda routine immunisation data on a monthly basis</t>
  </si>
  <si>
    <t>∘ Category 3 : Coverage &lt;90% &amp; Drop out rate &lt;10%</t>
  </si>
  <si>
    <t>∘ Category 2 : Coverage &gt;90% &amp; Drop out rate &gt;10%</t>
  </si>
  <si>
    <t>∘ Category 1 : Coverage &gt;90% &amp; Drop out rate &lt;10%</t>
  </si>
  <si>
    <t>∘ Category 4 : Coverage &lt;90% &amp; Drop out rate &gt;10%</t>
  </si>
  <si>
    <t>National immunisation coverage</t>
  </si>
  <si>
    <t>I want to be able to update the following information as shown on the next tab</t>
  </si>
  <si>
    <t>∘ District eg Kamwenge</t>
  </si>
  <si>
    <t>∘ Sub county</t>
  </si>
  <si>
    <t>∘ Parish</t>
  </si>
  <si>
    <t>∘ Facility Name</t>
  </si>
  <si>
    <t>∘ Facility Type</t>
  </si>
  <si>
    <t>∘ Ownership</t>
  </si>
  <si>
    <t>∘ Electricity Availability</t>
  </si>
  <si>
    <t>∘ Working status</t>
  </si>
  <si>
    <t>∘ Reason for not working</t>
  </si>
  <si>
    <t>∘ Energy source (auto populates from model chosen)</t>
  </si>
  <si>
    <t>∘ Year of installation</t>
  </si>
  <si>
    <t>∘ Stabilizer availability</t>
  </si>
  <si>
    <t>∘ Stabilizer working status</t>
  </si>
  <si>
    <t>∘ Fridge Tag availability</t>
  </si>
  <si>
    <t>∘ Fridge Tag working status</t>
  </si>
  <si>
    <t>∘ Cylinders per fridge</t>
  </si>
  <si>
    <t>∘ Heat alarms</t>
  </si>
  <si>
    <t>∘ Freeze alarms</t>
  </si>
  <si>
    <t>I want to visualize working status of cold chain equipment for a given period</t>
  </si>
  <si>
    <t>I want to visualize reasons why cold chain equipment is not working</t>
  </si>
  <si>
    <t>∘ (# with no spare parts/total # not working)*100</t>
  </si>
  <si>
    <t>∘ (# with no gas/total # not working)*100</t>
  </si>
  <si>
    <t>∘ (# with no electricity/total # not working)*100</t>
  </si>
  <si>
    <t>∘ (# waiting for technician/total # not working)*100</t>
  </si>
  <si>
    <t>∘ (# of obsolete/total # not working)*100</t>
  </si>
  <si>
    <t>∘ (# of not installed/total # not working)*100</t>
  </si>
  <si>
    <t>∘ (# with other/total # not working)*100</t>
  </si>
  <si>
    <t>I want to visualize refrigerator and freezer capacity available at a given period of time at District vaccine stores and at facilities</t>
  </si>
  <si>
    <t xml:space="preserve">∘ Freezer capacity = Sum of freezer capacity of all working well + Working but needs maintenance fridges and freezers </t>
  </si>
  <si>
    <t>∘ ((# of electric fridges working well + # of electric fridges working but need maintenance)/total # of electric fridges)*100</t>
  </si>
  <si>
    <t>∘ ((# of Solar fridges working well + # of Solar fridges working but need maintenance)/total # of Solar fridges)*100</t>
  </si>
  <si>
    <t>∘ ((# of gas fridges working well + # of gas fridges working but need maintenance)/total # of gas fridges)*100</t>
  </si>
  <si>
    <t>∘ ((# of kerosene fridges working well + # of kerosene fridges working but need maintenance)/total # of kerosene fridges)*100</t>
  </si>
  <si>
    <t>Survellaince</t>
  </si>
  <si>
    <t>Track total numbers Case based Laboratory confirmed tests by month for</t>
  </si>
  <si>
    <t>∘ Measles</t>
  </si>
  <si>
    <t>∘ Acute flacid paralysis (AFP)</t>
  </si>
  <si>
    <t>[Graphical representation for these will surfice]</t>
  </si>
  <si>
    <t>Access control capabilities [ By user ], This will be determined by UNEPI PM</t>
  </si>
  <si>
    <t>Views determined by access (This will be determined by UNEPI PM)</t>
  </si>
  <si>
    <t>Antigen / syringe / Safety box</t>
  </si>
  <si>
    <t>Reqiurements for the period (4_months)</t>
  </si>
  <si>
    <t>Max stock level (Doses / pcs)</t>
  </si>
  <si>
    <t>Min stock level (Doses / pcs)</t>
  </si>
  <si>
    <t xml:space="preserve">Ordering level </t>
  </si>
  <si>
    <t xml:space="preserve"> SIA stock at CVS                         (Doses / pcs)</t>
  </si>
  <si>
    <t>Earliest Expiry Date</t>
  </si>
  <si>
    <t>Months of stock based on ( Forecasted consumption)</t>
  </si>
  <si>
    <t>Months of stock based on ( Actual consumption in last 4 months )</t>
  </si>
  <si>
    <t>Expected Re-order quantity</t>
  </si>
  <si>
    <t>Confirmed expected quantity(dose/pcs)</t>
  </si>
  <si>
    <t>Expected delivery date</t>
  </si>
  <si>
    <t>Comment</t>
  </si>
  <si>
    <t>BCG</t>
  </si>
  <si>
    <t>Penta</t>
  </si>
  <si>
    <t>Measles</t>
  </si>
  <si>
    <t>tOPV</t>
  </si>
  <si>
    <t>TT</t>
  </si>
  <si>
    <t>PCV</t>
  </si>
  <si>
    <t>HPV</t>
  </si>
  <si>
    <t>Hepatitis B</t>
  </si>
  <si>
    <t>Syringes 0.05ml</t>
  </si>
  <si>
    <t xml:space="preserve">Syringes 2ml </t>
  </si>
  <si>
    <t>Syringes 0.5ml</t>
  </si>
  <si>
    <t>Syringes 5ml</t>
  </si>
  <si>
    <t>Safety boxes</t>
  </si>
  <si>
    <t/>
  </si>
  <si>
    <t>IPV</t>
  </si>
  <si>
    <t>Rota</t>
  </si>
  <si>
    <t>CVS stock status</t>
  </si>
  <si>
    <t>CVS (See tabular details)</t>
  </si>
  <si>
    <t>A</t>
  </si>
  <si>
    <t>B</t>
  </si>
  <si>
    <t>C</t>
  </si>
  <si>
    <t>D</t>
  </si>
  <si>
    <t>E</t>
  </si>
  <si>
    <t>F</t>
  </si>
  <si>
    <t>G</t>
  </si>
  <si>
    <t>H</t>
  </si>
  <si>
    <t>I</t>
  </si>
  <si>
    <t>J</t>
  </si>
  <si>
    <t>K</t>
  </si>
  <si>
    <t>N</t>
  </si>
  <si>
    <t>O</t>
  </si>
  <si>
    <t>#</t>
  </si>
  <si>
    <t>=(D/12)*4</t>
  </si>
  <si>
    <t>=E+G</t>
  </si>
  <si>
    <t>=(E/4)+((E/4)/2)</t>
  </si>
  <si>
    <t>=E/2</t>
  </si>
  <si>
    <t>=I/(E/4)</t>
  </si>
  <si>
    <t>=I/J</t>
  </si>
  <si>
    <t>CVS Trends</t>
  </si>
  <si>
    <t>Annual forecast      (Doses / pcs)</t>
  </si>
  <si>
    <t>Current stock of Routine supplies  (Doses / pcs)</t>
  </si>
  <si>
    <t>Average Monthly Consumption  (Doses / pcs)</t>
  </si>
  <si>
    <t>I would like to generate graphical illustrations by antigen/syringe over time for;</t>
  </si>
  <si>
    <t>∘ Average monthly consupmtion [AMC] (Actual) = [total actual consumption in last 4 months / 4]</t>
  </si>
  <si>
    <t>∘ Months of stock based on = [Actual consumption in last 4 months/4 ]</t>
  </si>
  <si>
    <t>AMC</t>
  </si>
  <si>
    <t>Jan</t>
  </si>
  <si>
    <t>Feb</t>
  </si>
  <si>
    <t>Mar</t>
  </si>
  <si>
    <t>May</t>
  </si>
  <si>
    <t>Jun</t>
  </si>
  <si>
    <t>Jul</t>
  </si>
  <si>
    <t>Aug</t>
  </si>
  <si>
    <t>Sep</t>
  </si>
  <si>
    <t>Oct</t>
  </si>
  <si>
    <t>Nov</t>
  </si>
  <si>
    <t>Dec</t>
  </si>
  <si>
    <t>TOPV</t>
  </si>
  <si>
    <t>Item</t>
  </si>
  <si>
    <t>Stock on hand</t>
  </si>
  <si>
    <t>Stock status</t>
  </si>
  <si>
    <t>Average monthly consumption</t>
  </si>
  <si>
    <t>Months of stock</t>
  </si>
  <si>
    <t>See graphical illustration</t>
  </si>
  <si>
    <t>∘ Identify districts with reported stock balance &lt;safety stock by antigen.</t>
  </si>
  <si>
    <t>Apr</t>
  </si>
  <si>
    <t>OPV</t>
  </si>
  <si>
    <t>DPT-Hep+Hib</t>
  </si>
  <si>
    <t>measles</t>
  </si>
  <si>
    <t>Monthly distribution</t>
  </si>
  <si>
    <t>Ministry of Health - Expanded Program on Immunization
National coverage as at May 30th 2015</t>
  </si>
  <si>
    <t>National Coverage</t>
  </si>
  <si>
    <t>Annaulized coverage</t>
  </si>
  <si>
    <t>DPT3</t>
  </si>
  <si>
    <t>OPV3</t>
  </si>
  <si>
    <t>MEASLES</t>
  </si>
  <si>
    <t>PCV3</t>
  </si>
  <si>
    <t>TT5 [preg]</t>
  </si>
  <si>
    <t>Trend</t>
  </si>
  <si>
    <t>National drop out rates</t>
  </si>
  <si>
    <t>The drop out rates for TT vaccine remain high while those for BCG-Measels are gradually reducing</t>
  </si>
  <si>
    <t>TT [preg]</t>
  </si>
  <si>
    <t>Coverage</t>
  </si>
  <si>
    <t>Drop out</t>
  </si>
  <si>
    <t>Gap</t>
  </si>
  <si>
    <t>Drop out rates</t>
  </si>
  <si>
    <t>BCG-Measles</t>
  </si>
  <si>
    <t>DPT1-3</t>
  </si>
  <si>
    <t>PCV 1-3</t>
  </si>
  <si>
    <t>TT 1-2 [preg]</t>
  </si>
  <si>
    <t xml:space="preserve">Jan </t>
  </si>
  <si>
    <t>Coverage trends</t>
  </si>
  <si>
    <t>Ministry of Health - Expanded Program on Immunization
Stock status</t>
  </si>
  <si>
    <t>DTP-HepB-Hib</t>
  </si>
  <si>
    <t>CVS Stock status [Months of stock]</t>
  </si>
  <si>
    <t>RED categorization</t>
  </si>
  <si>
    <t>Generate district specific reports for un-immunized children</t>
  </si>
  <si>
    <t>Follow-up for improved performance</t>
  </si>
  <si>
    <t>PROVISIONAL PLAN 2015 - Uganda</t>
  </si>
  <si>
    <t>VISIBILITY</t>
  </si>
  <si>
    <t>VACCINE &amp; DEVICE DELIVERIES</t>
  </si>
  <si>
    <t>VISIBLE</t>
  </si>
  <si>
    <t>INVISIBLE</t>
  </si>
  <si>
    <t>SYSTEM ROW:</t>
  </si>
  <si>
    <t>2015-01</t>
  </si>
  <si>
    <t>2015-02</t>
  </si>
  <si>
    <t>2015-03</t>
  </si>
  <si>
    <t>2015-04</t>
  </si>
  <si>
    <t>2015-05</t>
  </si>
  <si>
    <t>2015-06</t>
  </si>
  <si>
    <t>2015-07</t>
  </si>
  <si>
    <t>2015-08</t>
  </si>
  <si>
    <t>2015-09</t>
  </si>
  <si>
    <t>2015-10</t>
  </si>
  <si>
    <t>2015-11</t>
  </si>
  <si>
    <t>2015-12</t>
  </si>
  <si>
    <t>Please note that in the tables below cash flow is offset by -3 months and that January contains the funding for the first 3 months of the year.</t>
  </si>
  <si>
    <t>Vaccine - Routine - Non GAVI</t>
  </si>
  <si>
    <t>Product Type</t>
  </si>
  <si>
    <t>Vaccine</t>
  </si>
  <si>
    <t>Activity</t>
  </si>
  <si>
    <t>Routine</t>
  </si>
  <si>
    <t>GAVI?</t>
  </si>
  <si>
    <t>Non GAVI</t>
  </si>
  <si>
    <t>Product #</t>
  </si>
  <si>
    <t>Supplier #</t>
  </si>
  <si>
    <t>GAVI</t>
  </si>
  <si>
    <t>SUMIF/LOOKUP KEY</t>
  </si>
  <si>
    <t>Product</t>
  </si>
  <si>
    <t>Supplier</t>
  </si>
  <si>
    <t>Data Type</t>
  </si>
  <si>
    <t>Origin of Shipment</t>
  </si>
  <si>
    <t>Jan 2015</t>
  </si>
  <si>
    <t>Feb 2015</t>
  </si>
  <si>
    <t>Mar 2015</t>
  </si>
  <si>
    <t>Apr 2015</t>
  </si>
  <si>
    <t>May 2015</t>
  </si>
  <si>
    <t>Jun 2015</t>
  </si>
  <si>
    <t>Jul 2015</t>
  </si>
  <si>
    <t>Aug 2015</t>
  </si>
  <si>
    <t>Sep 2015</t>
  </si>
  <si>
    <t>Oct 2015</t>
  </si>
  <si>
    <t>Nov 2015</t>
  </si>
  <si>
    <t>Dec 2015</t>
  </si>
  <si>
    <t>Total</t>
  </si>
  <si>
    <t>Price / Vial</t>
  </si>
  <si>
    <t>Product Budget</t>
  </si>
  <si>
    <t>Freight Rate %</t>
  </si>
  <si>
    <t>Freight Budget</t>
  </si>
  <si>
    <t>Total Budget</t>
  </si>
  <si>
    <t>Vaccine_1_Routine_Non GAVI</t>
  </si>
  <si>
    <t>BCG-20</t>
  </si>
  <si>
    <t>Forecast Quantity</t>
  </si>
  <si>
    <t>Vaccine_1_1_Routine_Non GAVI</t>
  </si>
  <si>
    <t>Allocated Quantity</t>
  </si>
  <si>
    <t>Vaccine_1_2_Routine_Non GAVI</t>
  </si>
  <si>
    <t>Serum India</t>
  </si>
  <si>
    <t>India</t>
  </si>
  <si>
    <t>Vaccine_1_3_Routine_Non GAVI</t>
  </si>
  <si>
    <t>Vaccine_1_4_Routine_Non GAVI</t>
  </si>
  <si>
    <t>Vaccine_1_5_Routine_Non GAVI</t>
  </si>
  <si>
    <t>Funds Required</t>
  </si>
  <si>
    <t>Vaccine_2_Routine_Non GAVI</t>
  </si>
  <si>
    <t>DTP-HepB-Hib-10 (lqd)</t>
  </si>
  <si>
    <t>Vaccine_2_1_Routine_Non GAVI</t>
  </si>
  <si>
    <t>Vaccine_2_2_Routine_Non GAVI</t>
  </si>
  <si>
    <t>Vaccine_2_3_Routine_Non GAVI</t>
  </si>
  <si>
    <t>Vaccine_2_4_Routine_Non GAVI</t>
  </si>
  <si>
    <t>Vaccine_2_5_Routine_Non GAVI</t>
  </si>
  <si>
    <t>Vaccine_3_Routine_Non GAVI</t>
  </si>
  <si>
    <t>Vaccine_3_1_Routine_Non GAVI</t>
  </si>
  <si>
    <t>Vaccine_3_2_Routine_Non GAVI</t>
  </si>
  <si>
    <t>Vaccine_3_3_Routine_Non GAVI</t>
  </si>
  <si>
    <t>Vaccine_3_4_Routine_Non GAVI</t>
  </si>
  <si>
    <t>Vaccine_3_5_Routine_Non GAVI</t>
  </si>
  <si>
    <t>Vaccine_4_Routine_Non GAVI</t>
  </si>
  <si>
    <t>Mea-10</t>
  </si>
  <si>
    <t>Vaccine_4_1_Routine_Non GAVI</t>
  </si>
  <si>
    <t>Biofarma</t>
  </si>
  <si>
    <t>Indonesia</t>
  </si>
  <si>
    <t>Vaccine_4_2_Routine_Non GAVI</t>
  </si>
  <si>
    <t>Vaccine_4_3_Routine_Non GAVI</t>
  </si>
  <si>
    <t>Vaccine_4_4_Routine_Non GAVI</t>
  </si>
  <si>
    <t>Vaccine_4_5_Routine_Non GAVI</t>
  </si>
  <si>
    <t>Vaccine_5_Routine_Non GAVI</t>
  </si>
  <si>
    <t>PCV10-2</t>
  </si>
  <si>
    <t>Vaccine_5_1_Routine_Non GAVI</t>
  </si>
  <si>
    <t>GSK</t>
  </si>
  <si>
    <t>Belgium</t>
  </si>
  <si>
    <t>Vaccine_5_2_Routine_Non GAVI</t>
  </si>
  <si>
    <t>Vaccine_5_3_Routine_Non GAVI</t>
  </si>
  <si>
    <t>Vaccine_5_4_Routine_Non GAVI</t>
  </si>
  <si>
    <t>Vaccine_5_5_Routine_Non GAVI</t>
  </si>
  <si>
    <t>Vaccine_6_Routine_Non GAVI</t>
  </si>
  <si>
    <t>TOPV-20</t>
  </si>
  <si>
    <t>Vaccine_6_1_Routine_Non GAVI</t>
  </si>
  <si>
    <t>Vaccine_6_2_Routine_Non GAVI</t>
  </si>
  <si>
    <t>Vaccine_6_3_Routine_Non GAVI</t>
  </si>
  <si>
    <t>Vaccine_6_4_Routine_Non GAVI</t>
  </si>
  <si>
    <t>Vaccine_6_5_Routine_Non GAVI</t>
  </si>
  <si>
    <t>Vaccine_7_Routine_Non GAVI</t>
  </si>
  <si>
    <t>TT-20</t>
  </si>
  <si>
    <t>Vaccine_7_1_Routine_Non GAVI</t>
  </si>
  <si>
    <t>Biological E</t>
  </si>
  <si>
    <t>Vaccine_7_2_Routine_Non GAVI</t>
  </si>
  <si>
    <t>Vaccine_7_3_Routine_Non GAVI</t>
  </si>
  <si>
    <t>Vaccine_7_4_Routine_Non GAVI</t>
  </si>
  <si>
    <t>Vaccine_7_5_Routine_Non GAVI</t>
  </si>
  <si>
    <t>Vaccine_8_Routine_Non GAVI</t>
  </si>
  <si>
    <t>Vaccine_8_1_Routine_Non GAVI</t>
  </si>
  <si>
    <t>Vaccine_8_2_Routine_Non GAVI</t>
  </si>
  <si>
    <t>Vaccine_8_3_Routine_Non GAVI</t>
  </si>
  <si>
    <t>Vaccine_8_4_Routine_Non GAVI</t>
  </si>
  <si>
    <t>Vaccine_8_5_Routine_Non GAVI</t>
  </si>
  <si>
    <t>Vaccine_9_Routine_Non GAVI</t>
  </si>
  <si>
    <t>Vaccine_9_1_Routine_Non GAVI</t>
  </si>
  <si>
    <t>Vaccine_9_2_Routine_Non GAVI</t>
  </si>
  <si>
    <t>Vaccine_9_3_Routine_Non GAVI</t>
  </si>
  <si>
    <t>Vaccine_9_4_Routine_Non GAVI</t>
  </si>
  <si>
    <t>Vaccine_9_5_Routine_Non GAVI</t>
  </si>
  <si>
    <t>Vaccine_10_Routine_Non GAVI</t>
  </si>
  <si>
    <t>Vaccine_10_1_Routine_Non GAVI</t>
  </si>
  <si>
    <t>Vaccine_10_2_Routine_Non GAVI</t>
  </si>
  <si>
    <t>Vaccine_10_3_Routine_Non GAVI</t>
  </si>
  <si>
    <t>Vaccine_10_4_Routine_Non GAVI</t>
  </si>
  <si>
    <t>Vaccine_10_5_Routine_Non GAVI</t>
  </si>
  <si>
    <t>Vaccine_11_Routine_Non GAVI</t>
  </si>
  <si>
    <t>Vaccine_11_1_Routine_Non GAVI</t>
  </si>
  <si>
    <t>Vaccine_11_2_Routine_Non GAVI</t>
  </si>
  <si>
    <t>Vaccine_11_3_Routine_Non GAVI</t>
  </si>
  <si>
    <t>Vaccine_11_4_Routine_Non GAVI</t>
  </si>
  <si>
    <t>Vaccine_11_5_Routine_Non GAVI</t>
  </si>
  <si>
    <t>Vaccine_12_Routine_Non GAVI</t>
  </si>
  <si>
    <t>Vaccine_12_1_Routine_Non GAVI</t>
  </si>
  <si>
    <t>Vaccine_12_2_Routine_Non GAVI</t>
  </si>
  <si>
    <t>Vaccine_12_3_Routine_Non GAVI</t>
  </si>
  <si>
    <t>Vaccine_12_4_Routine_Non GAVI</t>
  </si>
  <si>
    <t>Vaccine_12_5_Routine_Non GAVI</t>
  </si>
  <si>
    <t>Vaccine_13_Routine_Non GAVI</t>
  </si>
  <si>
    <t>Vaccine_13_1_Routine_Non GAVI</t>
  </si>
  <si>
    <t>Vaccine_13_2_Routine_Non GAVI</t>
  </si>
  <si>
    <t>Vaccine_13_3_Routine_Non GAVI</t>
  </si>
  <si>
    <t>Vaccine_13_4_Routine_Non GAVI</t>
  </si>
  <si>
    <t>Vaccine_13_5_Routine_Non GAVI</t>
  </si>
  <si>
    <t>Vaccine_14_Routine_Non GAVI</t>
  </si>
  <si>
    <t>Vaccine_14_1_Routine_Non GAVI</t>
  </si>
  <si>
    <t>Vaccine_14_2_Routine_Non GAVI</t>
  </si>
  <si>
    <t>Vaccine_14_3_Routine_Non GAVI</t>
  </si>
  <si>
    <t>Vaccine_14_4_Routine_Non GAVI</t>
  </si>
  <si>
    <t>Vaccine_14_5_Routine_Non GAVI</t>
  </si>
  <si>
    <t>Vaccine_15_Routine_Non GAVI</t>
  </si>
  <si>
    <t>Vaccine_15_1_Routine_Non GAVI</t>
  </si>
  <si>
    <t>Vaccine_15_2_Routine_Non GAVI</t>
  </si>
  <si>
    <t>Vaccine_15_3_Routine_Non GAVI</t>
  </si>
  <si>
    <t>Vaccine_15_4_Routine_Non GAVI</t>
  </si>
  <si>
    <t>Vaccine_15_5_Routine_Non GAVI</t>
  </si>
  <si>
    <t>Financial Summary</t>
  </si>
  <si>
    <t>Vaccine - Supplementary - Non GAVI</t>
  </si>
  <si>
    <t>Supplementary</t>
  </si>
  <si>
    <t>Vaccine_1_Supplementary_Non GAVI</t>
  </si>
  <si>
    <t>Vaccine_1_1_Supplementary_Non GAVI</t>
  </si>
  <si>
    <t>Vaccine_1_2_Supplementary_Non GAVI</t>
  </si>
  <si>
    <t>Vaccine_1_3_Supplementary_Non GAVI</t>
  </si>
  <si>
    <t>Vaccine_1_4_Supplementary_Non GAVI</t>
  </si>
  <si>
    <t>Vaccine_1_5_Supplementary_Non GAVI</t>
  </si>
  <si>
    <t>Vaccine_2_Supplementary_Non GAVI</t>
  </si>
  <si>
    <t>Vaccine_2_1_Supplementary_Non GAVI</t>
  </si>
  <si>
    <t>Vaccine_2_2_Supplementary_Non GAVI</t>
  </si>
  <si>
    <t>Vaccine_2_3_Supplementary_Non GAVI</t>
  </si>
  <si>
    <t>Vaccine_2_4_Supplementary_Non GAVI</t>
  </si>
  <si>
    <t>Vaccine_2_5_Supplementary_Non GAVI</t>
  </si>
  <si>
    <t>Vaccine_3_Supplementary_Non GAVI</t>
  </si>
  <si>
    <t>Vaccine_3_1_Supplementary_Non GAVI</t>
  </si>
  <si>
    <t>Vaccine_3_2_Supplementary_Non GAVI</t>
  </si>
  <si>
    <t>Vaccine_3_3_Supplementary_Non GAVI</t>
  </si>
  <si>
    <t>Vaccine_3_4_Supplementary_Non GAVI</t>
  </si>
  <si>
    <t>Vaccine_3_5_Supplementary_Non GAVI</t>
  </si>
  <si>
    <t>Vaccine_4_Supplementary_Non GAVI</t>
  </si>
  <si>
    <t>Vaccine_4_1_Supplementary_Non GAVI</t>
  </si>
  <si>
    <t>Vaccine_4_2_Supplementary_Non GAVI</t>
  </si>
  <si>
    <t>Vaccine_4_3_Supplementary_Non GAVI</t>
  </si>
  <si>
    <t>Vaccine_4_4_Supplementary_Non GAVI</t>
  </si>
  <si>
    <t>Vaccine_4_5_Supplementary_Non GAVI</t>
  </si>
  <si>
    <t>Vaccine_5_Supplementary_Non GAVI</t>
  </si>
  <si>
    <t>Vaccine_5_1_Supplementary_Non GAVI</t>
  </si>
  <si>
    <t>Vaccine_5_2_Supplementary_Non GAVI</t>
  </si>
  <si>
    <t>Vaccine_5_3_Supplementary_Non GAVI</t>
  </si>
  <si>
    <t>Vaccine_5_4_Supplementary_Non GAVI</t>
  </si>
  <si>
    <t>Vaccine_5_5_Supplementary_Non GAVI</t>
  </si>
  <si>
    <t>Vaccine_6_Supplementary_Non GAVI</t>
  </si>
  <si>
    <t>Vaccine_6_1_Supplementary_Non GAVI</t>
  </si>
  <si>
    <t>Vaccine_6_2_Supplementary_Non GAVI</t>
  </si>
  <si>
    <t>Vaccine_6_3_Supplementary_Non GAVI</t>
  </si>
  <si>
    <t>Vaccine_6_4_Supplementary_Non GAVI</t>
  </si>
  <si>
    <t>Vaccine_6_5_Supplementary_Non GAVI</t>
  </si>
  <si>
    <t>Vaccine_7_Supplementary_Non GAVI</t>
  </si>
  <si>
    <t>Vaccine_7_1_Supplementary_Non GAVI</t>
  </si>
  <si>
    <t>Vaccine_7_2_Supplementary_Non GAVI</t>
  </si>
  <si>
    <t>Vaccine_7_3_Supplementary_Non GAVI</t>
  </si>
  <si>
    <t>Vaccine_7_4_Supplementary_Non GAVI</t>
  </si>
  <si>
    <t>Vaccine_7_5_Supplementary_Non GAVI</t>
  </si>
  <si>
    <t>Vaccine_8_Supplementary_Non GAVI</t>
  </si>
  <si>
    <t>Vaccine_8_1_Supplementary_Non GAVI</t>
  </si>
  <si>
    <t>Vaccine_8_2_Supplementary_Non GAVI</t>
  </si>
  <si>
    <t>Vaccine_8_3_Supplementary_Non GAVI</t>
  </si>
  <si>
    <t>Vaccine_8_4_Supplementary_Non GAVI</t>
  </si>
  <si>
    <t>Vaccine_8_5_Supplementary_Non GAVI</t>
  </si>
  <si>
    <t>Vaccine_9_Supplementary_Non GAVI</t>
  </si>
  <si>
    <t>Vaccine_9_1_Supplementary_Non GAVI</t>
  </si>
  <si>
    <t>Vaccine_9_2_Supplementary_Non GAVI</t>
  </si>
  <si>
    <t>Vaccine_9_3_Supplementary_Non GAVI</t>
  </si>
  <si>
    <t>Vaccine_9_4_Supplementary_Non GAVI</t>
  </si>
  <si>
    <t>Vaccine_9_5_Supplementary_Non GAVI</t>
  </si>
  <si>
    <t>Vaccine_10_Supplementary_Non GAVI</t>
  </si>
  <si>
    <t>Vaccine_10_1_Supplementary_Non GAVI</t>
  </si>
  <si>
    <t>Vaccine_10_2_Supplementary_Non GAVI</t>
  </si>
  <si>
    <t>Vaccine_10_3_Supplementary_Non GAVI</t>
  </si>
  <si>
    <t>Vaccine_10_4_Supplementary_Non GAVI</t>
  </si>
  <si>
    <t>Vaccine_10_5_Supplementary_Non GAVI</t>
  </si>
  <si>
    <t>Vaccine_11_Supplementary_Non GAVI</t>
  </si>
  <si>
    <t>Vaccine_11_1_Supplementary_Non GAVI</t>
  </si>
  <si>
    <t>Vaccine_11_2_Supplementary_Non GAVI</t>
  </si>
  <si>
    <t>Vaccine_11_3_Supplementary_Non GAVI</t>
  </si>
  <si>
    <t>Vaccine_11_4_Supplementary_Non GAVI</t>
  </si>
  <si>
    <t>Vaccine_11_5_Supplementary_Non GAVI</t>
  </si>
  <si>
    <t>Vaccine_12_Supplementary_Non GAVI</t>
  </si>
  <si>
    <t>Vaccine_12_1_Supplementary_Non GAVI</t>
  </si>
  <si>
    <t>Vaccine_12_2_Supplementary_Non GAVI</t>
  </si>
  <si>
    <t>Vaccine_12_3_Supplementary_Non GAVI</t>
  </si>
  <si>
    <t>Vaccine_12_4_Supplementary_Non GAVI</t>
  </si>
  <si>
    <t>Vaccine_12_5_Supplementary_Non GAVI</t>
  </si>
  <si>
    <t>Vaccine_13_Supplementary_Non GAVI</t>
  </si>
  <si>
    <t>Vaccine_13_1_Supplementary_Non GAVI</t>
  </si>
  <si>
    <t>Vaccine_13_2_Supplementary_Non GAVI</t>
  </si>
  <si>
    <t>Vaccine_13_3_Supplementary_Non GAVI</t>
  </si>
  <si>
    <t>Vaccine_13_4_Supplementary_Non GAVI</t>
  </si>
  <si>
    <t>Vaccine_13_5_Supplementary_Non GAVI</t>
  </si>
  <si>
    <t>Vaccine_14_Supplementary_Non GAVI</t>
  </si>
  <si>
    <t>Vaccine_14_1_Supplementary_Non GAVI</t>
  </si>
  <si>
    <t>Vaccine_14_2_Supplementary_Non GAVI</t>
  </si>
  <si>
    <t>Vaccine_14_3_Supplementary_Non GAVI</t>
  </si>
  <si>
    <t>Vaccine_14_4_Supplementary_Non GAVI</t>
  </si>
  <si>
    <t>Vaccine_14_5_Supplementary_Non GAVI</t>
  </si>
  <si>
    <t>Vaccine_15_Supplementary_Non GAVI</t>
  </si>
  <si>
    <t>Vaccine_15_1_Supplementary_Non GAVI</t>
  </si>
  <si>
    <t>Vaccine_15_2_Supplementary_Non GAVI</t>
  </si>
  <si>
    <t>Vaccine_15_3_Supplementary_Non GAVI</t>
  </si>
  <si>
    <t>Vaccine_15_4_Supplementary_Non GAVI</t>
  </si>
  <si>
    <t>Vaccine_15_5_Supplementary_Non GAVI</t>
  </si>
  <si>
    <t>Vaccine - Routine - GAVI</t>
  </si>
  <si>
    <t>Vaccine_1_Routine_GAVI</t>
  </si>
  <si>
    <t>Vaccine_1_1_Routine_GAVI</t>
  </si>
  <si>
    <t>Vaccine_1_2_Routine_GAVI</t>
  </si>
  <si>
    <t>Vaccine_1_3_Routine_GAVI</t>
  </si>
  <si>
    <t>Vaccine_1_4_Routine_GAVI</t>
  </si>
  <si>
    <t>Vaccine_1_5_Routine_GAVI</t>
  </si>
  <si>
    <t>Vaccine_2_Routine_GAVI</t>
  </si>
  <si>
    <t>Vaccine_2_1_Routine_GAVI</t>
  </si>
  <si>
    <t>Vaccine_2_2_Routine_GAVI</t>
  </si>
  <si>
    <t>Vaccine_2_3_Routine_GAVI</t>
  </si>
  <si>
    <t>Vaccine_2_4_Routine_GAVI</t>
  </si>
  <si>
    <t>Vaccine_2_5_Routine_GAVI</t>
  </si>
  <si>
    <t>Vaccine_3_Routine_GAVI</t>
  </si>
  <si>
    <t>IPV-5</t>
  </si>
  <si>
    <t>Vaccine_3_1_Routine_GAVI</t>
  </si>
  <si>
    <t>Bilthoven</t>
  </si>
  <si>
    <t>Netherlands</t>
  </si>
  <si>
    <t>Vaccine_3_2_Routine_GAVI</t>
  </si>
  <si>
    <t>Vaccine_3_3_Routine_GAVI</t>
  </si>
  <si>
    <t>Vaccine_3_4_Routine_GAVI</t>
  </si>
  <si>
    <t>Vaccine_3_5_Routine_GAVI</t>
  </si>
  <si>
    <t>Vaccine_4_Routine_GAVI</t>
  </si>
  <si>
    <t>Vaccine_4_1_Routine_GAVI</t>
  </si>
  <si>
    <t>Vaccine_4_2_Routine_GAVI</t>
  </si>
  <si>
    <t>Vaccine_4_3_Routine_GAVI</t>
  </si>
  <si>
    <t>Vaccine_4_4_Routine_GAVI</t>
  </si>
  <si>
    <t>Vaccine_4_5_Routine_GAVI</t>
  </si>
  <si>
    <t>Vaccine_5_Routine_GAVI</t>
  </si>
  <si>
    <t>Vaccine_5_1_Routine_GAVI</t>
  </si>
  <si>
    <t>Vaccine_5_2_Routine_GAVI</t>
  </si>
  <si>
    <t>Vaccine_5_3_Routine_GAVI</t>
  </si>
  <si>
    <t>Vaccine_5_4_Routine_GAVI</t>
  </si>
  <si>
    <t>Vaccine_5_5_Routine_GAVI</t>
  </si>
  <si>
    <t>Vaccine_6_Routine_GAVI</t>
  </si>
  <si>
    <t>Vaccine_6_1_Routine_GAVI</t>
  </si>
  <si>
    <t>Vaccine_6_2_Routine_GAVI</t>
  </si>
  <si>
    <t>Vaccine_6_3_Routine_GAVI</t>
  </si>
  <si>
    <t>Vaccine_6_4_Routine_GAVI</t>
  </si>
  <si>
    <t>Vaccine_6_5_Routine_GAVI</t>
  </si>
  <si>
    <t>Vaccine_7_Routine_GAVI</t>
  </si>
  <si>
    <t>Vaccine_7_1_Routine_GAVI</t>
  </si>
  <si>
    <t>Vaccine_7_2_Routine_GAVI</t>
  </si>
  <si>
    <t>Vaccine_7_3_Routine_GAVI</t>
  </si>
  <si>
    <t>Vaccine_7_4_Routine_GAVI</t>
  </si>
  <si>
    <t>Vaccine_7_5_Routine_GAVI</t>
  </si>
  <si>
    <t>Vaccine_8_Routine_GAVI</t>
  </si>
  <si>
    <t>Vaccine_8_1_Routine_GAVI</t>
  </si>
  <si>
    <t>Vaccine_8_2_Routine_GAVI</t>
  </si>
  <si>
    <t>Vaccine_8_3_Routine_GAVI</t>
  </si>
  <si>
    <t>Vaccine_8_4_Routine_GAVI</t>
  </si>
  <si>
    <t>Vaccine_8_5_Routine_GAVI</t>
  </si>
  <si>
    <t>Vaccine_9_Routine_GAVI</t>
  </si>
  <si>
    <t>Vaccine_9_1_Routine_GAVI</t>
  </si>
  <si>
    <t>Vaccine_9_2_Routine_GAVI</t>
  </si>
  <si>
    <t>Vaccine_9_3_Routine_GAVI</t>
  </si>
  <si>
    <t>Vaccine_9_4_Routine_GAVI</t>
  </si>
  <si>
    <t>Vaccine_9_5_Routine_GAVI</t>
  </si>
  <si>
    <t>Vaccine_10_Routine_GAVI</t>
  </si>
  <si>
    <t>Vaccine_10_1_Routine_GAVI</t>
  </si>
  <si>
    <t>Vaccine_10_2_Routine_GAVI</t>
  </si>
  <si>
    <t>Vaccine_10_3_Routine_GAVI</t>
  </si>
  <si>
    <t>Vaccine_10_4_Routine_GAVI</t>
  </si>
  <si>
    <t>Vaccine_10_5_Routine_GAVI</t>
  </si>
  <si>
    <t>Vaccine_11_Routine_GAVI</t>
  </si>
  <si>
    <t>Vaccine_11_1_Routine_GAVI</t>
  </si>
  <si>
    <t>Vaccine_11_2_Routine_GAVI</t>
  </si>
  <si>
    <t>Vaccine_11_3_Routine_GAVI</t>
  </si>
  <si>
    <t>Vaccine_11_4_Routine_GAVI</t>
  </si>
  <si>
    <t>Vaccine_11_5_Routine_GAVI</t>
  </si>
  <si>
    <t>Vaccine_12_Routine_GAVI</t>
  </si>
  <si>
    <t>Vaccine_12_1_Routine_GAVI</t>
  </si>
  <si>
    <t>Vaccine_12_2_Routine_GAVI</t>
  </si>
  <si>
    <t>Vaccine_12_3_Routine_GAVI</t>
  </si>
  <si>
    <t>Vaccine_12_4_Routine_GAVI</t>
  </si>
  <si>
    <t>Vaccine_12_5_Routine_GAVI</t>
  </si>
  <si>
    <t>Vaccine_13_Routine_GAVI</t>
  </si>
  <si>
    <t>Vaccine_13_1_Routine_GAVI</t>
  </si>
  <si>
    <t>Vaccine_13_2_Routine_GAVI</t>
  </si>
  <si>
    <t>Vaccine_13_3_Routine_GAVI</t>
  </si>
  <si>
    <t>Vaccine_13_4_Routine_GAVI</t>
  </si>
  <si>
    <t>Vaccine_13_5_Routine_GAVI</t>
  </si>
  <si>
    <t>Vaccine_14_Routine_GAVI</t>
  </si>
  <si>
    <t>Vaccine_14_1_Routine_GAVI</t>
  </si>
  <si>
    <t>Vaccine_14_2_Routine_GAVI</t>
  </si>
  <si>
    <t>Vaccine_14_3_Routine_GAVI</t>
  </si>
  <si>
    <t>Vaccine_14_4_Routine_GAVI</t>
  </si>
  <si>
    <t>Vaccine_14_5_Routine_GAVI</t>
  </si>
  <si>
    <t>Vaccine_15_Routine_GAVI</t>
  </si>
  <si>
    <t>Vaccine_15_1_Routine_GAVI</t>
  </si>
  <si>
    <t>Vaccine_15_2_Routine_GAVI</t>
  </si>
  <si>
    <t>Vaccine_15_3_Routine_GAVI</t>
  </si>
  <si>
    <t>Vaccine_15_4_Routine_GAVI</t>
  </si>
  <si>
    <t>Vaccine_15_5_Routine_GAVI</t>
  </si>
  <si>
    <t>Vaccine - Supplementary - GAVI</t>
  </si>
  <si>
    <t>Vaccine_1_Supplementary_GAVI</t>
  </si>
  <si>
    <t>Vaccine_1_1_Supplementary_GAVI</t>
  </si>
  <si>
    <t>Vaccine_1_2_Supplementary_GAVI</t>
  </si>
  <si>
    <t>Vaccine_1_3_Supplementary_GAVI</t>
  </si>
  <si>
    <t>Vaccine_1_4_Supplementary_GAVI</t>
  </si>
  <si>
    <t>Vaccine_1_5_Supplementary_GAVI</t>
  </si>
  <si>
    <t>Vaccine_2_Supplementary_GAVI</t>
  </si>
  <si>
    <t>Vaccine_2_1_Supplementary_GAVI</t>
  </si>
  <si>
    <t>Vaccine_2_2_Supplementary_GAVI</t>
  </si>
  <si>
    <t>Vaccine_2_3_Supplementary_GAVI</t>
  </si>
  <si>
    <t>Vaccine_2_4_Supplementary_GAVI</t>
  </si>
  <si>
    <t>Vaccine_2_5_Supplementary_GAVI</t>
  </si>
  <si>
    <t>Vaccine_3_Supplementary_GAVI</t>
  </si>
  <si>
    <t>Vaccine_3_1_Supplementary_GAVI</t>
  </si>
  <si>
    <t>Vaccine_3_2_Supplementary_GAVI</t>
  </si>
  <si>
    <t>Vaccine_3_3_Supplementary_GAVI</t>
  </si>
  <si>
    <t>Vaccine_3_4_Supplementary_GAVI</t>
  </si>
  <si>
    <t>Vaccine_3_5_Supplementary_GAVI</t>
  </si>
  <si>
    <t>Vaccine_4_Supplementary_GAVI</t>
  </si>
  <si>
    <t>Vaccine_4_1_Supplementary_GAVI</t>
  </si>
  <si>
    <t>Vaccine_4_2_Supplementary_GAVI</t>
  </si>
  <si>
    <t>Vaccine_4_3_Supplementary_GAVI</t>
  </si>
  <si>
    <t>Vaccine_4_4_Supplementary_GAVI</t>
  </si>
  <si>
    <t>Vaccine_4_5_Supplementary_GAVI</t>
  </si>
  <si>
    <t>Vaccine_5_Supplementary_GAVI</t>
  </si>
  <si>
    <t>Vaccine_5_1_Supplementary_GAVI</t>
  </si>
  <si>
    <t>Vaccine_5_2_Supplementary_GAVI</t>
  </si>
  <si>
    <t>Vaccine_5_3_Supplementary_GAVI</t>
  </si>
  <si>
    <t>Vaccine_5_4_Supplementary_GAVI</t>
  </si>
  <si>
    <t>Vaccine_5_5_Supplementary_GAVI</t>
  </si>
  <si>
    <t>Vaccine_6_Supplementary_GAVI</t>
  </si>
  <si>
    <t>Vaccine_6_1_Supplementary_GAVI</t>
  </si>
  <si>
    <t>Vaccine_6_2_Supplementary_GAVI</t>
  </si>
  <si>
    <t>Vaccine_6_3_Supplementary_GAVI</t>
  </si>
  <si>
    <t>Vaccine_6_4_Supplementary_GAVI</t>
  </si>
  <si>
    <t>Vaccine_6_5_Supplementary_GAVI</t>
  </si>
  <si>
    <t>Vaccine_7_Supplementary_GAVI</t>
  </si>
  <si>
    <t>Vaccine_7_1_Supplementary_GAVI</t>
  </si>
  <si>
    <t>Vaccine_7_2_Supplementary_GAVI</t>
  </si>
  <si>
    <t>Vaccine_7_3_Supplementary_GAVI</t>
  </si>
  <si>
    <t>Vaccine_7_4_Supplementary_GAVI</t>
  </si>
  <si>
    <t>Vaccine_7_5_Supplementary_GAVI</t>
  </si>
  <si>
    <t>Vaccine_8_Supplementary_GAVI</t>
  </si>
  <si>
    <t>Vaccine_8_1_Supplementary_GAVI</t>
  </si>
  <si>
    <t>Vaccine_8_2_Supplementary_GAVI</t>
  </si>
  <si>
    <t>Vaccine_8_3_Supplementary_GAVI</t>
  </si>
  <si>
    <t>Vaccine_8_4_Supplementary_GAVI</t>
  </si>
  <si>
    <t>Vaccine_8_5_Supplementary_GAVI</t>
  </si>
  <si>
    <t>Vaccine_9_Supplementary_GAVI</t>
  </si>
  <si>
    <t>Vaccine_9_1_Supplementary_GAVI</t>
  </si>
  <si>
    <t>Vaccine_9_2_Supplementary_GAVI</t>
  </si>
  <si>
    <t>Vaccine_9_3_Supplementary_GAVI</t>
  </si>
  <si>
    <t>Vaccine_9_4_Supplementary_GAVI</t>
  </si>
  <si>
    <t>Vaccine_9_5_Supplementary_GAVI</t>
  </si>
  <si>
    <t>Vaccine_10_Supplementary_GAVI</t>
  </si>
  <si>
    <t>Vaccine_10_1_Supplementary_GAVI</t>
  </si>
  <si>
    <t>Vaccine_10_2_Supplementary_GAVI</t>
  </si>
  <si>
    <t>Vaccine_10_3_Supplementary_GAVI</t>
  </si>
  <si>
    <t>Vaccine_10_4_Supplementary_GAVI</t>
  </si>
  <si>
    <t>Vaccine_10_5_Supplementary_GAVI</t>
  </si>
  <si>
    <t>Vaccine_11_Supplementary_GAVI</t>
  </si>
  <si>
    <t>Vaccine_11_1_Supplementary_GAVI</t>
  </si>
  <si>
    <t>Vaccine_11_2_Supplementary_GAVI</t>
  </si>
  <si>
    <t>Vaccine_11_3_Supplementary_GAVI</t>
  </si>
  <si>
    <t>Vaccine_11_4_Supplementary_GAVI</t>
  </si>
  <si>
    <t>Vaccine_11_5_Supplementary_GAVI</t>
  </si>
  <si>
    <t>Vaccine_12_Supplementary_GAVI</t>
  </si>
  <si>
    <t>Vaccine_12_1_Supplementary_GAVI</t>
  </si>
  <si>
    <t>Vaccine_12_2_Supplementary_GAVI</t>
  </si>
  <si>
    <t>Vaccine_12_3_Supplementary_GAVI</t>
  </si>
  <si>
    <t>Vaccine_12_4_Supplementary_GAVI</t>
  </si>
  <si>
    <t>Vaccine_12_5_Supplementary_GAVI</t>
  </si>
  <si>
    <t>Vaccine_13_Supplementary_GAVI</t>
  </si>
  <si>
    <t>Vaccine_13_1_Supplementary_GAVI</t>
  </si>
  <si>
    <t>Vaccine_13_2_Supplementary_GAVI</t>
  </si>
  <si>
    <t>Vaccine_13_3_Supplementary_GAVI</t>
  </si>
  <si>
    <t>Vaccine_13_4_Supplementary_GAVI</t>
  </si>
  <si>
    <t>Vaccine_13_5_Supplementary_GAVI</t>
  </si>
  <si>
    <t>Vaccine_14_Supplementary_GAVI</t>
  </si>
  <si>
    <t>Vaccine_14_1_Supplementary_GAVI</t>
  </si>
  <si>
    <t>Vaccine_14_2_Supplementary_GAVI</t>
  </si>
  <si>
    <t>Vaccine_14_3_Supplementary_GAVI</t>
  </si>
  <si>
    <t>Vaccine_14_4_Supplementary_GAVI</t>
  </si>
  <si>
    <t>Vaccine_14_5_Supplementary_GAVI</t>
  </si>
  <si>
    <t>Vaccine_15_Supplementary_GAVI</t>
  </si>
  <si>
    <t>Vaccine_15_1_Supplementary_GAVI</t>
  </si>
  <si>
    <t>Vaccine_15_2_Supplementary_GAVI</t>
  </si>
  <si>
    <t>Vaccine_15_3_Supplementary_GAVI</t>
  </si>
  <si>
    <t>Vaccine_15_4_Supplementary_GAVI</t>
  </si>
  <si>
    <t>Vaccine_15_5_Supplementary_GAVI</t>
  </si>
  <si>
    <t>Device - Routine - Non GAVI</t>
  </si>
  <si>
    <t>Device</t>
  </si>
  <si>
    <t>Device_1_Routine_Non GAVI</t>
  </si>
  <si>
    <t>AD-Syringe, 0.5 ml</t>
  </si>
  <si>
    <t>Device_1_1_Routine_Non GAVI</t>
  </si>
  <si>
    <t>BD Int</t>
  </si>
  <si>
    <t>Spain</t>
  </si>
  <si>
    <t>Device_1_2_Routine_Non GAVI</t>
  </si>
  <si>
    <t>Device_1_3_Routine_Non GAVI</t>
  </si>
  <si>
    <t>Device_1_4_Routine_Non GAVI</t>
  </si>
  <si>
    <t>Device_1_5_Routine_Non GAVI</t>
  </si>
  <si>
    <t>Device_2_Routine_Non GAVI</t>
  </si>
  <si>
    <t>BCG AD Syringe, 0.05 ml</t>
  </si>
  <si>
    <t>Device_2_1_Routine_Non GAVI</t>
  </si>
  <si>
    <t>Device_2_2_Routine_Non GAVI</t>
  </si>
  <si>
    <t>Device_2_3_Routine_Non GAVI</t>
  </si>
  <si>
    <t>Device_2_4_Routine_Non GAVI</t>
  </si>
  <si>
    <t>Device_2_5_Routine_Non GAVI</t>
  </si>
  <si>
    <t>Device_3_Routine_Non GAVI</t>
  </si>
  <si>
    <t>RUP-2.0 ml</t>
  </si>
  <si>
    <t>Device_3_1_Routine_Non GAVI</t>
  </si>
  <si>
    <t>Helm</t>
  </si>
  <si>
    <t>China</t>
  </si>
  <si>
    <t>Device_3_2_Routine_Non GAVI</t>
  </si>
  <si>
    <t>Device_3_3_Routine_Non GAVI</t>
  </si>
  <si>
    <t>Device_3_4_Routine_Non GAVI</t>
  </si>
  <si>
    <t>Device_3_5_Routine_Non GAVI</t>
  </si>
  <si>
    <t>Device_4_Routine_Non GAVI</t>
  </si>
  <si>
    <t>RUP-5.0 ml</t>
  </si>
  <si>
    <t>Device_4_1_Routine_Non GAVI</t>
  </si>
  <si>
    <t>Device_4_2_Routine_Non GAVI</t>
  </si>
  <si>
    <t>Device_4_3_Routine_Non GAVI</t>
  </si>
  <si>
    <t>Device_4_4_Routine_Non GAVI</t>
  </si>
  <si>
    <t>Device_4_5_Routine_Non GAVI</t>
  </si>
  <si>
    <t>Device_5_Routine_Non GAVI</t>
  </si>
  <si>
    <t>Device_5_1_Routine_Non GAVI</t>
  </si>
  <si>
    <t>Device_5_2_Routine_Non GAVI</t>
  </si>
  <si>
    <t>Device_5_3_Routine_Non GAVI</t>
  </si>
  <si>
    <t>Device_5_4_Routine_Non GAVI</t>
  </si>
  <si>
    <t>Device_5_5_Routine_Non GAVI</t>
  </si>
  <si>
    <t>Device_6_Routine_Non GAVI</t>
  </si>
  <si>
    <t>Device_6_1_Routine_Non GAVI</t>
  </si>
  <si>
    <t>Device_6_2_Routine_Non GAVI</t>
  </si>
  <si>
    <t>Device_6_3_Routine_Non GAVI</t>
  </si>
  <si>
    <t>Device_6_4_Routine_Non GAVI</t>
  </si>
  <si>
    <t>Device_6_5_Routine_Non GAVI</t>
  </si>
  <si>
    <t>Device_7_Routine_Non GAVI</t>
  </si>
  <si>
    <t>Device_7_1_Routine_Non GAVI</t>
  </si>
  <si>
    <t>Device_7_2_Routine_Non GAVI</t>
  </si>
  <si>
    <t>Device_7_3_Routine_Non GAVI</t>
  </si>
  <si>
    <t>Device_7_4_Routine_Non GAVI</t>
  </si>
  <si>
    <t>Device_7_5_Routine_Non GAVI</t>
  </si>
  <si>
    <t>Device_8_Routine_Non GAVI</t>
  </si>
  <si>
    <t>Device_8_1_Routine_Non GAVI</t>
  </si>
  <si>
    <t>Device_8_2_Routine_Non GAVI</t>
  </si>
  <si>
    <t>Device_8_3_Routine_Non GAVI</t>
  </si>
  <si>
    <t>Device_8_4_Routine_Non GAVI</t>
  </si>
  <si>
    <t>Device_8_5_Routine_Non GAVI</t>
  </si>
  <si>
    <t>Device_9_Routine_Non GAVI</t>
  </si>
  <si>
    <t>Device_9_1_Routine_Non GAVI</t>
  </si>
  <si>
    <t>Device_9_2_Routine_Non GAVI</t>
  </si>
  <si>
    <t>Device_9_3_Routine_Non GAVI</t>
  </si>
  <si>
    <t>Device_9_4_Routine_Non GAVI</t>
  </si>
  <si>
    <t>Device_9_5_Routine_Non GAVI</t>
  </si>
  <si>
    <t>Device_10_Routine_Non GAVI</t>
  </si>
  <si>
    <t>Device_10_1_Routine_Non GAVI</t>
  </si>
  <si>
    <t>Device_10_2_Routine_Non GAVI</t>
  </si>
  <si>
    <t>Device_10_3_Routine_Non GAVI</t>
  </si>
  <si>
    <t>Device_10_4_Routine_Non GAVI</t>
  </si>
  <si>
    <t>Device_10_5_Routine_Non GAVI</t>
  </si>
  <si>
    <t>Device_11_Routine_Non GAVI</t>
  </si>
  <si>
    <t>Device_11_1_Routine_Non GAVI</t>
  </si>
  <si>
    <t>Device_11_2_Routine_Non GAVI</t>
  </si>
  <si>
    <t>Device_11_3_Routine_Non GAVI</t>
  </si>
  <si>
    <t>Device_11_4_Routine_Non GAVI</t>
  </si>
  <si>
    <t>Device_11_5_Routine_Non GAVI</t>
  </si>
  <si>
    <t>Device_12_Routine_Non GAVI</t>
  </si>
  <si>
    <t>Device_12_1_Routine_Non GAVI</t>
  </si>
  <si>
    <t>Device_12_2_Routine_Non GAVI</t>
  </si>
  <si>
    <t>Device_12_3_Routine_Non GAVI</t>
  </si>
  <si>
    <t>Device_12_4_Routine_Non GAVI</t>
  </si>
  <si>
    <t>Device_12_5_Routine_Non GAVI</t>
  </si>
  <si>
    <t>Device_13_Routine_Non GAVI</t>
  </si>
  <si>
    <t>Device_13_1_Routine_Non GAVI</t>
  </si>
  <si>
    <t>Device_13_2_Routine_Non GAVI</t>
  </si>
  <si>
    <t>Device_13_3_Routine_Non GAVI</t>
  </si>
  <si>
    <t>Device_13_4_Routine_Non GAVI</t>
  </si>
  <si>
    <t>Device_13_5_Routine_Non GAVI</t>
  </si>
  <si>
    <t>Device_14_Routine_Non GAVI</t>
  </si>
  <si>
    <t>Device_14_1_Routine_Non GAVI</t>
  </si>
  <si>
    <t>Device_14_2_Routine_Non GAVI</t>
  </si>
  <si>
    <t>Device_14_3_Routine_Non GAVI</t>
  </si>
  <si>
    <t>Device_14_4_Routine_Non GAVI</t>
  </si>
  <si>
    <t>Device_14_5_Routine_Non GAVI</t>
  </si>
  <si>
    <t>Device_15_Routine_Non GAVI</t>
  </si>
  <si>
    <t>Device_15_1_Routine_Non GAVI</t>
  </si>
  <si>
    <t>Device_15_2_Routine_Non GAVI</t>
  </si>
  <si>
    <t>Device_15_3_Routine_Non GAVI</t>
  </si>
  <si>
    <t>Device_15_4_Routine_Non GAVI</t>
  </si>
  <si>
    <t>Device_15_5_Routine_Non GAVI</t>
  </si>
  <si>
    <t>Device - Supplementary - Non GAVI</t>
  </si>
  <si>
    <t>Device_1_Supplementary_Non GAVI</t>
  </si>
  <si>
    <t>Device_1_1_Supplementary_Non GAVI</t>
  </si>
  <si>
    <t>Device_1_2_Supplementary_Non GAVI</t>
  </si>
  <si>
    <t>Device_1_3_Supplementary_Non GAVI</t>
  </si>
  <si>
    <t>Device_1_4_Supplementary_Non GAVI</t>
  </si>
  <si>
    <t>Device_1_5_Supplementary_Non GAVI</t>
  </si>
  <si>
    <t>Device_2_Supplementary_Non GAVI</t>
  </si>
  <si>
    <t>Device_2_1_Supplementary_Non GAVI</t>
  </si>
  <si>
    <t>Device_2_2_Supplementary_Non GAVI</t>
  </si>
  <si>
    <t>Device_2_3_Supplementary_Non GAVI</t>
  </si>
  <si>
    <t>Device_2_4_Supplementary_Non GAVI</t>
  </si>
  <si>
    <t>Device_2_5_Supplementary_Non GAVI</t>
  </si>
  <si>
    <t>Device_3_Supplementary_Non GAVI</t>
  </si>
  <si>
    <t>Device_3_1_Supplementary_Non GAVI</t>
  </si>
  <si>
    <t>Device_3_2_Supplementary_Non GAVI</t>
  </si>
  <si>
    <t>Device_3_3_Supplementary_Non GAVI</t>
  </si>
  <si>
    <t>Device_3_4_Supplementary_Non GAVI</t>
  </si>
  <si>
    <t>Device_3_5_Supplementary_Non GAVI</t>
  </si>
  <si>
    <t>Device_4_Supplementary_Non GAVI</t>
  </si>
  <si>
    <t>Device_4_1_Supplementary_Non GAVI</t>
  </si>
  <si>
    <t>Device_4_2_Supplementary_Non GAVI</t>
  </si>
  <si>
    <t>Device_4_3_Supplementary_Non GAVI</t>
  </si>
  <si>
    <t>Device_4_4_Supplementary_Non GAVI</t>
  </si>
  <si>
    <t>Device_4_5_Supplementary_Non GAVI</t>
  </si>
  <si>
    <t>Device_5_Supplementary_Non GAVI</t>
  </si>
  <si>
    <t>Safety Box, 5 Litre</t>
  </si>
  <si>
    <t>Device_5_1_Supplementary_Non GAVI</t>
  </si>
  <si>
    <t>Device_5_2_Supplementary_Non GAVI</t>
  </si>
  <si>
    <t>Smurfit</t>
  </si>
  <si>
    <t>Sweden</t>
  </si>
  <si>
    <t>Device_5_3_Supplementary_Non GAVI</t>
  </si>
  <si>
    <t>Device_5_4_Supplementary_Non GAVI</t>
  </si>
  <si>
    <t>Device_5_5_Supplementary_Non GAVI</t>
  </si>
  <si>
    <t>Device_6_Supplementary_Non GAVI</t>
  </si>
  <si>
    <t>Device_6_1_Supplementary_Non GAVI</t>
  </si>
  <si>
    <t>Device_6_2_Supplementary_Non GAVI</t>
  </si>
  <si>
    <t>Device_6_3_Supplementary_Non GAVI</t>
  </si>
  <si>
    <t>Device_6_4_Supplementary_Non GAVI</t>
  </si>
  <si>
    <t>Device_6_5_Supplementary_Non GAVI</t>
  </si>
  <si>
    <t>Device_7_Supplementary_Non GAVI</t>
  </si>
  <si>
    <t>Device_7_1_Supplementary_Non GAVI</t>
  </si>
  <si>
    <t>Device_7_2_Supplementary_Non GAVI</t>
  </si>
  <si>
    <t>Device_7_3_Supplementary_Non GAVI</t>
  </si>
  <si>
    <t>Device_7_4_Supplementary_Non GAVI</t>
  </si>
  <si>
    <t>Device_7_5_Supplementary_Non GAVI</t>
  </si>
  <si>
    <t>Device_8_Supplementary_Non GAVI</t>
  </si>
  <si>
    <t>Device_8_1_Supplementary_Non GAVI</t>
  </si>
  <si>
    <t>Device_8_2_Supplementary_Non GAVI</t>
  </si>
  <si>
    <t>Device_8_3_Supplementary_Non GAVI</t>
  </si>
  <si>
    <t>Device_8_4_Supplementary_Non GAVI</t>
  </si>
  <si>
    <t>Device_8_5_Supplementary_Non GAVI</t>
  </si>
  <si>
    <t>Device_9_Supplementary_Non GAVI</t>
  </si>
  <si>
    <t>Device_9_1_Supplementary_Non GAVI</t>
  </si>
  <si>
    <t>Device_9_2_Supplementary_Non GAVI</t>
  </si>
  <si>
    <t>Device_9_3_Supplementary_Non GAVI</t>
  </si>
  <si>
    <t>Device_9_4_Supplementary_Non GAVI</t>
  </si>
  <si>
    <t>Device_9_5_Supplementary_Non GAVI</t>
  </si>
  <si>
    <t>Device_10_Supplementary_Non GAVI</t>
  </si>
  <si>
    <t>Device_10_1_Supplementary_Non GAVI</t>
  </si>
  <si>
    <t>Device_10_2_Supplementary_Non GAVI</t>
  </si>
  <si>
    <t>Device_10_3_Supplementary_Non GAVI</t>
  </si>
  <si>
    <t>Device_10_4_Supplementary_Non GAVI</t>
  </si>
  <si>
    <t>Device_10_5_Supplementary_Non GAVI</t>
  </si>
  <si>
    <t>Device_11_Supplementary_Non GAVI</t>
  </si>
  <si>
    <t>Device_11_1_Supplementary_Non GAVI</t>
  </si>
  <si>
    <t>Device_11_2_Supplementary_Non GAVI</t>
  </si>
  <si>
    <t>Device_11_3_Supplementary_Non GAVI</t>
  </si>
  <si>
    <t>Device_11_4_Supplementary_Non GAVI</t>
  </si>
  <si>
    <t>Device_11_5_Supplementary_Non GAVI</t>
  </si>
  <si>
    <t>Device_12_Supplementary_Non GAVI</t>
  </si>
  <si>
    <t>Device_12_1_Supplementary_Non GAVI</t>
  </si>
  <si>
    <t>Device_12_2_Supplementary_Non GAVI</t>
  </si>
  <si>
    <t>Device_12_3_Supplementary_Non GAVI</t>
  </si>
  <si>
    <t>Device_12_4_Supplementary_Non GAVI</t>
  </si>
  <si>
    <t>Device_12_5_Supplementary_Non GAVI</t>
  </si>
  <si>
    <t>Device_13_Supplementary_Non GAVI</t>
  </si>
  <si>
    <t>Device_13_1_Supplementary_Non GAVI</t>
  </si>
  <si>
    <t>Device_13_2_Supplementary_Non GAVI</t>
  </si>
  <si>
    <t>Device_13_3_Supplementary_Non GAVI</t>
  </si>
  <si>
    <t>Device_13_4_Supplementary_Non GAVI</t>
  </si>
  <si>
    <t>Device_13_5_Supplementary_Non GAVI</t>
  </si>
  <si>
    <t>Device_14_Supplementary_Non GAVI</t>
  </si>
  <si>
    <t>Device_14_1_Supplementary_Non GAVI</t>
  </si>
  <si>
    <t>Device_14_2_Supplementary_Non GAVI</t>
  </si>
  <si>
    <t>Device_14_3_Supplementary_Non GAVI</t>
  </si>
  <si>
    <t>Device_14_4_Supplementary_Non GAVI</t>
  </si>
  <si>
    <t>Device_14_5_Supplementary_Non GAVI</t>
  </si>
  <si>
    <t>Device_15_Supplementary_Non GAVI</t>
  </si>
  <si>
    <t>Device_15_1_Supplementary_Non GAVI</t>
  </si>
  <si>
    <t>Device_15_2_Supplementary_Non GAVI</t>
  </si>
  <si>
    <t>Device_15_3_Supplementary_Non GAVI</t>
  </si>
  <si>
    <t>Device_15_4_Supplementary_Non GAVI</t>
  </si>
  <si>
    <t>Device_15_5_Supplementary_Non GAVI</t>
  </si>
  <si>
    <t>Device - Routine - GAVI</t>
  </si>
  <si>
    <t>Device_1_Routine_GAVI</t>
  </si>
  <si>
    <t>Device_1_1_Routine_GAVI</t>
  </si>
  <si>
    <t>Device_1_2_Routine_GAVI</t>
  </si>
  <si>
    <t>Device_1_3_Routine_GAVI</t>
  </si>
  <si>
    <t>Device_1_4_Routine_GAVI</t>
  </si>
  <si>
    <t>Device_1_5_Routine_GAVI</t>
  </si>
  <si>
    <t>Device_2_Routine_GAVI</t>
  </si>
  <si>
    <t>Device_2_1_Routine_GAVI</t>
  </si>
  <si>
    <t>Device_2_2_Routine_GAVI</t>
  </si>
  <si>
    <t>Device_2_3_Routine_GAVI</t>
  </si>
  <si>
    <t>Device_2_4_Routine_GAVI</t>
  </si>
  <si>
    <t>Device_2_5_Routine_GAVI</t>
  </si>
  <si>
    <t>Device_3_Routine_GAVI</t>
  </si>
  <si>
    <t>Device_3_1_Routine_GAVI</t>
  </si>
  <si>
    <t>Device_3_2_Routine_GAVI</t>
  </si>
  <si>
    <t>Device_3_3_Routine_GAVI</t>
  </si>
  <si>
    <t>Device_3_4_Routine_GAVI</t>
  </si>
  <si>
    <t>Device_3_5_Routine_GAVI</t>
  </si>
  <si>
    <t>Device_4_Routine_GAVI</t>
  </si>
  <si>
    <t>Device_4_1_Routine_GAVI</t>
  </si>
  <si>
    <t>Device_4_2_Routine_GAVI</t>
  </si>
  <si>
    <t>Device_4_3_Routine_GAVI</t>
  </si>
  <si>
    <t>Device_4_4_Routine_GAVI</t>
  </si>
  <si>
    <t>Device_4_5_Routine_GAVI</t>
  </si>
  <si>
    <t>Device_5_Routine_GAVI</t>
  </si>
  <si>
    <t>Device_5_1_Routine_GAVI</t>
  </si>
  <si>
    <t>Device_5_2_Routine_GAVI</t>
  </si>
  <si>
    <t>Device_5_3_Routine_GAVI</t>
  </si>
  <si>
    <t>Device_5_4_Routine_GAVI</t>
  </si>
  <si>
    <t>Device_5_5_Routine_GAVI</t>
  </si>
  <si>
    <t>Device_6_Routine_GAVI</t>
  </si>
  <si>
    <t>Device_6_1_Routine_GAVI</t>
  </si>
  <si>
    <t>Device_6_2_Routine_GAVI</t>
  </si>
  <si>
    <t>Device_6_3_Routine_GAVI</t>
  </si>
  <si>
    <t>Device_6_4_Routine_GAVI</t>
  </si>
  <si>
    <t>Device_6_5_Routine_GAVI</t>
  </si>
  <si>
    <t>Device_7_Routine_GAVI</t>
  </si>
  <si>
    <t>Device_7_1_Routine_GAVI</t>
  </si>
  <si>
    <t>Device_7_2_Routine_GAVI</t>
  </si>
  <si>
    <t>Device_7_3_Routine_GAVI</t>
  </si>
  <si>
    <t>Device_7_4_Routine_GAVI</t>
  </si>
  <si>
    <t>Device_7_5_Routine_GAVI</t>
  </si>
  <si>
    <t>Device_8_Routine_GAVI</t>
  </si>
  <si>
    <t>Device_8_1_Routine_GAVI</t>
  </si>
  <si>
    <t>Device_8_2_Routine_GAVI</t>
  </si>
  <si>
    <t>Device_8_3_Routine_GAVI</t>
  </si>
  <si>
    <t>Device_8_4_Routine_GAVI</t>
  </si>
  <si>
    <t>Device_8_5_Routine_GAVI</t>
  </si>
  <si>
    <t>Device_9_Routine_GAVI</t>
  </si>
  <si>
    <t>Device_9_1_Routine_GAVI</t>
  </si>
  <si>
    <t>Device_9_2_Routine_GAVI</t>
  </si>
  <si>
    <t>Device_9_3_Routine_GAVI</t>
  </si>
  <si>
    <t>Device_9_4_Routine_GAVI</t>
  </si>
  <si>
    <t>Device_9_5_Routine_GAVI</t>
  </si>
  <si>
    <t>Device_10_Routine_GAVI</t>
  </si>
  <si>
    <t>Device_10_1_Routine_GAVI</t>
  </si>
  <si>
    <t>Device_10_2_Routine_GAVI</t>
  </si>
  <si>
    <t>Device_10_3_Routine_GAVI</t>
  </si>
  <si>
    <t>Device_10_4_Routine_GAVI</t>
  </si>
  <si>
    <t>Device_10_5_Routine_GAVI</t>
  </si>
  <si>
    <t>Device_11_Routine_GAVI</t>
  </si>
  <si>
    <t>Device_11_1_Routine_GAVI</t>
  </si>
  <si>
    <t>Device_11_2_Routine_GAVI</t>
  </si>
  <si>
    <t>Device_11_3_Routine_GAVI</t>
  </si>
  <si>
    <t>Device_11_4_Routine_GAVI</t>
  </si>
  <si>
    <t>Device_11_5_Routine_GAVI</t>
  </si>
  <si>
    <t>Device_12_Routine_GAVI</t>
  </si>
  <si>
    <t>Device_12_1_Routine_GAVI</t>
  </si>
  <si>
    <t>Device_12_2_Routine_GAVI</t>
  </si>
  <si>
    <t>Device_12_3_Routine_GAVI</t>
  </si>
  <si>
    <t>Device_12_4_Routine_GAVI</t>
  </si>
  <si>
    <t>Device_12_5_Routine_GAVI</t>
  </si>
  <si>
    <t>Device_13_Routine_GAVI</t>
  </si>
  <si>
    <t>Device_13_1_Routine_GAVI</t>
  </si>
  <si>
    <t>Device_13_2_Routine_GAVI</t>
  </si>
  <si>
    <t>Device_13_3_Routine_GAVI</t>
  </si>
  <si>
    <t>Device_13_4_Routine_GAVI</t>
  </si>
  <si>
    <t>Device_13_5_Routine_GAVI</t>
  </si>
  <si>
    <t>Device_14_Routine_GAVI</t>
  </si>
  <si>
    <t>Device_14_1_Routine_GAVI</t>
  </si>
  <si>
    <t>Device_14_2_Routine_GAVI</t>
  </si>
  <si>
    <t>Device_14_3_Routine_GAVI</t>
  </si>
  <si>
    <t>Device_14_4_Routine_GAVI</t>
  </si>
  <si>
    <t>Device_14_5_Routine_GAVI</t>
  </si>
  <si>
    <t>Device_15_Routine_GAVI</t>
  </si>
  <si>
    <t>Device_15_1_Routine_GAVI</t>
  </si>
  <si>
    <t>Device_15_2_Routine_GAVI</t>
  </si>
  <si>
    <t>Device_15_3_Routine_GAVI</t>
  </si>
  <si>
    <t>Device_15_4_Routine_GAVI</t>
  </si>
  <si>
    <t>Device_15_5_Routine_GAVI</t>
  </si>
  <si>
    <t>Device - Supplementary - GAVI</t>
  </si>
  <si>
    <t>Device_1_Supplementary_GAVI</t>
  </si>
  <si>
    <t>Device_1_1_Supplementary_GAVI</t>
  </si>
  <si>
    <t>Device_1_2_Supplementary_GAVI</t>
  </si>
  <si>
    <t>Device_1_3_Supplementary_GAVI</t>
  </si>
  <si>
    <t>Device_1_4_Supplementary_GAVI</t>
  </si>
  <si>
    <t>Device_1_5_Supplementary_GAVI</t>
  </si>
  <si>
    <t>Device_2_Supplementary_GAVI</t>
  </si>
  <si>
    <t>Device_2_1_Supplementary_GAVI</t>
  </si>
  <si>
    <t>Device_2_2_Supplementary_GAVI</t>
  </si>
  <si>
    <t>Device_2_3_Supplementary_GAVI</t>
  </si>
  <si>
    <t>Device_2_4_Supplementary_GAVI</t>
  </si>
  <si>
    <t>Device_2_5_Supplementary_GAVI</t>
  </si>
  <si>
    <t>Device_3_Supplementary_GAVI</t>
  </si>
  <si>
    <t>Device_3_1_Supplementary_GAVI</t>
  </si>
  <si>
    <t>Device_3_2_Supplementary_GAVI</t>
  </si>
  <si>
    <t>Device_3_3_Supplementary_GAVI</t>
  </si>
  <si>
    <t>Device_3_4_Supplementary_GAVI</t>
  </si>
  <si>
    <t>Device_3_5_Supplementary_GAVI</t>
  </si>
  <si>
    <t>Device_4_Supplementary_GAVI</t>
  </si>
  <si>
    <t>Device_4_1_Supplementary_GAVI</t>
  </si>
  <si>
    <t>Device_4_2_Supplementary_GAVI</t>
  </si>
  <si>
    <t>Device_4_3_Supplementary_GAVI</t>
  </si>
  <si>
    <t>Device_4_4_Supplementary_GAVI</t>
  </si>
  <si>
    <t>Device_4_5_Supplementary_GAVI</t>
  </si>
  <si>
    <t>Device_5_Supplementary_GAVI</t>
  </si>
  <si>
    <t>Device_5_1_Supplementary_GAVI</t>
  </si>
  <si>
    <t>Device_5_2_Supplementary_GAVI</t>
  </si>
  <si>
    <t>Device_5_3_Supplementary_GAVI</t>
  </si>
  <si>
    <t>Device_5_4_Supplementary_GAVI</t>
  </si>
  <si>
    <t>Device_5_5_Supplementary_GAVI</t>
  </si>
  <si>
    <t>Device_6_Supplementary_GAVI</t>
  </si>
  <si>
    <t>Device_6_1_Supplementary_GAVI</t>
  </si>
  <si>
    <t>Device_6_2_Supplementary_GAVI</t>
  </si>
  <si>
    <t>Device_6_3_Supplementary_GAVI</t>
  </si>
  <si>
    <t>Device_6_4_Supplementary_GAVI</t>
  </si>
  <si>
    <t>Device_6_5_Supplementary_GAVI</t>
  </si>
  <si>
    <t>Device_7_Supplementary_GAVI</t>
  </si>
  <si>
    <t>Device_7_1_Supplementary_GAVI</t>
  </si>
  <si>
    <t>Device_7_2_Supplementary_GAVI</t>
  </si>
  <si>
    <t>Device_7_3_Supplementary_GAVI</t>
  </si>
  <si>
    <t>Device_7_4_Supplementary_GAVI</t>
  </si>
  <si>
    <t>Device_7_5_Supplementary_GAVI</t>
  </si>
  <si>
    <t>Device_8_Supplementary_GAVI</t>
  </si>
  <si>
    <t>Device_8_1_Supplementary_GAVI</t>
  </si>
  <si>
    <t>Device_8_2_Supplementary_GAVI</t>
  </si>
  <si>
    <t>Device_8_3_Supplementary_GAVI</t>
  </si>
  <si>
    <t>Device_8_4_Supplementary_GAVI</t>
  </si>
  <si>
    <t>Device_8_5_Supplementary_GAVI</t>
  </si>
  <si>
    <t>Device_9_Supplementary_GAVI</t>
  </si>
  <si>
    <t>Device_9_1_Supplementary_GAVI</t>
  </si>
  <si>
    <t>Device_9_2_Supplementary_GAVI</t>
  </si>
  <si>
    <t>Device_9_3_Supplementary_GAVI</t>
  </si>
  <si>
    <t>Device_9_4_Supplementary_GAVI</t>
  </si>
  <si>
    <t>Device_9_5_Supplementary_GAVI</t>
  </si>
  <si>
    <t>Device_10_Supplementary_GAVI</t>
  </si>
  <si>
    <t>Device_10_1_Supplementary_GAVI</t>
  </si>
  <si>
    <t>Device_10_2_Supplementary_GAVI</t>
  </si>
  <si>
    <t>Device_10_3_Supplementary_GAVI</t>
  </si>
  <si>
    <t>Device_10_4_Supplementary_GAVI</t>
  </si>
  <si>
    <t>Device_10_5_Supplementary_GAVI</t>
  </si>
  <si>
    <t>Device_11_Supplementary_GAVI</t>
  </si>
  <si>
    <t>Device_11_1_Supplementary_GAVI</t>
  </si>
  <si>
    <t>Device_11_2_Supplementary_GAVI</t>
  </si>
  <si>
    <t>Device_11_3_Supplementary_GAVI</t>
  </si>
  <si>
    <t>Device_11_4_Supplementary_GAVI</t>
  </si>
  <si>
    <t>Device_11_5_Supplementary_GAVI</t>
  </si>
  <si>
    <t>Device_12_Supplementary_GAVI</t>
  </si>
  <si>
    <t>Device_12_1_Supplementary_GAVI</t>
  </si>
  <si>
    <t>Device_12_2_Supplementary_GAVI</t>
  </si>
  <si>
    <t>Device_12_3_Supplementary_GAVI</t>
  </si>
  <si>
    <t>Device_12_4_Supplementary_GAVI</t>
  </si>
  <si>
    <t>Device_12_5_Supplementary_GAVI</t>
  </si>
  <si>
    <t>Device_13_Supplementary_GAVI</t>
  </si>
  <si>
    <t>Device_13_1_Supplementary_GAVI</t>
  </si>
  <si>
    <t>Device_13_2_Supplementary_GAVI</t>
  </si>
  <si>
    <t>Device_13_3_Supplementary_GAVI</t>
  </si>
  <si>
    <t>Device_13_4_Supplementary_GAVI</t>
  </si>
  <si>
    <t>Device_13_5_Supplementary_GAVI</t>
  </si>
  <si>
    <t>Device_14_Supplementary_GAVI</t>
  </si>
  <si>
    <t>Device_14_1_Supplementary_GAVI</t>
  </si>
  <si>
    <t>Device_14_2_Supplementary_GAVI</t>
  </si>
  <si>
    <t>Device_14_3_Supplementary_GAVI</t>
  </si>
  <si>
    <t>Device_14_4_Supplementary_GAVI</t>
  </si>
  <si>
    <t>Device_14_5_Supplementary_GAVI</t>
  </si>
  <si>
    <t>Device_15_Supplementary_GAVI</t>
  </si>
  <si>
    <t>Device_15_1_Supplementary_GAVI</t>
  </si>
  <si>
    <t>Device_15_2_Supplementary_GAVI</t>
  </si>
  <si>
    <t>Device_15_3_Supplementary_GAVI</t>
  </si>
  <si>
    <t>Device_15_4_Supplementary_GAVI</t>
  </si>
  <si>
    <t>Device_15_5_Supplementary_GAVI</t>
  </si>
  <si>
    <t>a.</t>
  </si>
  <si>
    <t>Sample of update form</t>
  </si>
  <si>
    <t>∘ District, sub county, parish, facility name, facility type  -   same file</t>
  </si>
  <si>
    <t>&lt;---- If information provided in list is wrong, users should be able to over ride it and add new information especially relating to administrative data.</t>
  </si>
  <si>
    <t>Govt</t>
  </si>
  <si>
    <t>NGO</t>
  </si>
  <si>
    <t>Private</t>
  </si>
  <si>
    <t>Yes/No</t>
  </si>
  <si>
    <t>∘ Model</t>
  </si>
  <si>
    <t>&lt;--- Model should populate Energy source, type and capacity</t>
  </si>
  <si>
    <t>Techology</t>
  </si>
  <si>
    <t>Manufacturer</t>
  </si>
  <si>
    <t>Model</t>
  </si>
  <si>
    <t>Refrigerator Capacity</t>
  </si>
  <si>
    <t>Freezer Capacity</t>
  </si>
  <si>
    <t>Energy source</t>
  </si>
  <si>
    <t>Type</t>
  </si>
  <si>
    <t>&lt;--- If a facility has more than one fridge, form should allow it to be added including all its details ie stabilizer, fridge tag and gas cylinders perfridge</t>
  </si>
  <si>
    <t>Electric</t>
  </si>
  <si>
    <t>Electrolux</t>
  </si>
  <si>
    <t>RCW 42 AC</t>
  </si>
  <si>
    <t>Electricity</t>
  </si>
  <si>
    <t>&lt;--- Details on fridge tag, stabilizer, heat alarms, freeze alarms and gas cylinders should be captured for every fridge</t>
  </si>
  <si>
    <t>Freezer</t>
  </si>
  <si>
    <t>Haier</t>
  </si>
  <si>
    <t>HBD 116</t>
  </si>
  <si>
    <t>&lt;--- A facility may have a gas cylinder with out a gas fridge. It should be possible to capture this data</t>
  </si>
  <si>
    <t>HBD 286</t>
  </si>
  <si>
    <t>Vestfrost</t>
  </si>
  <si>
    <t>MF 314</t>
  </si>
  <si>
    <t>MF 114</t>
  </si>
  <si>
    <t>MF 214</t>
  </si>
  <si>
    <t>Dometic</t>
  </si>
  <si>
    <t>TFW 800</t>
  </si>
  <si>
    <t>Gas</t>
  </si>
  <si>
    <t>RCW 42 EG</t>
  </si>
  <si>
    <t>RCW 50 EG</t>
  </si>
  <si>
    <t>Sibir</t>
  </si>
  <si>
    <t xml:space="preserve">V 170 GE </t>
  </si>
  <si>
    <t xml:space="preserve">V 110 GE </t>
  </si>
  <si>
    <t>ILR</t>
  </si>
  <si>
    <t>TCW 3000AC</t>
  </si>
  <si>
    <t>VLS 400</t>
  </si>
  <si>
    <t>MK 144</t>
  </si>
  <si>
    <t>VLS 200 Green Line</t>
  </si>
  <si>
    <t>VLS 300</t>
  </si>
  <si>
    <t>VLS 350</t>
  </si>
  <si>
    <t>HBC-70</t>
  </si>
  <si>
    <t>HBC-200</t>
  </si>
  <si>
    <t>MK304</t>
  </si>
  <si>
    <t>MK F074</t>
  </si>
  <si>
    <t>MK 204</t>
  </si>
  <si>
    <t>MK 404</t>
  </si>
  <si>
    <t>SureChill</t>
  </si>
  <si>
    <t>BLF 100AC</t>
  </si>
  <si>
    <t>TCW 2000AC</t>
  </si>
  <si>
    <t>HBC-110</t>
  </si>
  <si>
    <t>Zero</t>
  </si>
  <si>
    <t>ZLF 100AC</t>
  </si>
  <si>
    <t>HBC-340</t>
  </si>
  <si>
    <t>ZLF 150AC</t>
  </si>
  <si>
    <t xml:space="preserve">Godrej &amp; Boyce </t>
  </si>
  <si>
    <t>GVR 50AC</t>
  </si>
  <si>
    <t>GVR 100AC</t>
  </si>
  <si>
    <t>ZLF 30AC</t>
  </si>
  <si>
    <t>Kerosene</t>
  </si>
  <si>
    <t xml:space="preserve">V 170 KE </t>
  </si>
  <si>
    <t xml:space="preserve">V 110 KE </t>
  </si>
  <si>
    <t>RCW 42 EK</t>
  </si>
  <si>
    <t>RCW 50 EK</t>
  </si>
  <si>
    <t>SB</t>
  </si>
  <si>
    <t>TCW 2000DC</t>
  </si>
  <si>
    <t>Solar</t>
  </si>
  <si>
    <t>TCW 3000DC</t>
  </si>
  <si>
    <t>Dulas Solar</t>
  </si>
  <si>
    <t>VC 65-2</t>
  </si>
  <si>
    <t>VC 150-2</t>
  </si>
  <si>
    <t>VC 200-1</t>
  </si>
  <si>
    <t>SDD</t>
  </si>
  <si>
    <t>MKS 044</t>
  </si>
  <si>
    <t>HTC-60</t>
  </si>
  <si>
    <t>BLF 100DC</t>
  </si>
  <si>
    <t>SunDanzer</t>
  </si>
  <si>
    <t>BFRV 55</t>
  </si>
  <si>
    <t>TCW 3000SDD</t>
  </si>
  <si>
    <t>TCW 2000SDD</t>
  </si>
  <si>
    <t>ZLF100DC</t>
  </si>
  <si>
    <t>BFRV 15 SDD</t>
  </si>
  <si>
    <t>VC200 SDD</t>
  </si>
  <si>
    <t>VLS 054 Green Line SDD</t>
  </si>
  <si>
    <t>TCW 40SDD</t>
  </si>
  <si>
    <t>TCW 2043SDD</t>
  </si>
  <si>
    <t>TCW 3043SDD</t>
  </si>
  <si>
    <t>VC150 SDD</t>
  </si>
  <si>
    <t>GVR50DC SDD</t>
  </si>
  <si>
    <t>GVR 100DC(SureChill)</t>
  </si>
  <si>
    <t>ZLF 150DC</t>
  </si>
  <si>
    <t>VLS094 Greenline SDD</t>
  </si>
  <si>
    <t>VLS154 Greenline SDD</t>
  </si>
  <si>
    <t>ZLF30DC SDD</t>
  </si>
  <si>
    <t>HTC-60H</t>
  </si>
  <si>
    <t>HTCD-160</t>
  </si>
  <si>
    <t>VC110 SDD</t>
  </si>
  <si>
    <t>VC88 SDD</t>
  </si>
  <si>
    <t>Working well/Working but needs maintenance/Not working</t>
  </si>
  <si>
    <t>No spare parts/No gas/No electricity/Waiting for technician/Obsolete/Not installed/Other</t>
  </si>
  <si>
    <t>Use calendar in dd/mm/yr format</t>
  </si>
  <si>
    <t>Working well/Not working</t>
  </si>
  <si>
    <t>1/2/3/4….</t>
  </si>
  <si>
    <t>2 to 5</t>
  </si>
  <si>
    <t>&gt; 5</t>
  </si>
  <si>
    <t>Visual sample</t>
  </si>
  <si>
    <t>Alarm Rate - June</t>
  </si>
  <si>
    <t>Alarm Rate - July</t>
  </si>
  <si>
    <t>Alarm Rate - August</t>
  </si>
  <si>
    <t>Health Centre A</t>
  </si>
  <si>
    <t>Health Centre B</t>
  </si>
  <si>
    <t>Health Centre C</t>
  </si>
  <si>
    <t>District</t>
  </si>
  <si>
    <t>Sub-county</t>
  </si>
  <si>
    <t>Parish</t>
  </si>
  <si>
    <t>Facility Name</t>
  </si>
  <si>
    <t>Facility Type</t>
  </si>
  <si>
    <t>ABIM</t>
  </si>
  <si>
    <t>ABIM SC</t>
  </si>
  <si>
    <t>ATUNGA</t>
  </si>
  <si>
    <t>PUBLIC HCII</t>
  </si>
  <si>
    <t>KANU</t>
  </si>
  <si>
    <t>ABIM TC</t>
  </si>
  <si>
    <t>KIRU</t>
  </si>
  <si>
    <t>PUBLIC HCIII</t>
  </si>
  <si>
    <t>WIAWER</t>
  </si>
  <si>
    <t>PUBLIC HOSPITAL</t>
  </si>
  <si>
    <t>ALEREK</t>
  </si>
  <si>
    <t>KOYA</t>
  </si>
  <si>
    <t>WILELA</t>
  </si>
  <si>
    <t>OTUMPILI</t>
  </si>
  <si>
    <t>LOTUKEI</t>
  </si>
  <si>
    <t>ACHANGALI</t>
  </si>
  <si>
    <t>GANGMING</t>
  </si>
  <si>
    <t>OPOROTH</t>
  </si>
  <si>
    <t>AWACH</t>
  </si>
  <si>
    <t>ORWAMUGE</t>
  </si>
  <si>
    <t>MORULEM</t>
  </si>
  <si>
    <t>ADEA</t>
  </si>
  <si>
    <t>ANGOLEBWAL</t>
  </si>
  <si>
    <t>OBOLOKOME</t>
  </si>
  <si>
    <t>AREMO</t>
  </si>
  <si>
    <t>NGO HCIV</t>
  </si>
  <si>
    <t>KATABOK</t>
  </si>
  <si>
    <t>NYAKWAE</t>
  </si>
  <si>
    <t>OPOPONGO</t>
  </si>
  <si>
    <t>ORETA</t>
  </si>
  <si>
    <t>ROGOM</t>
  </si>
  <si>
    <t>ADJUMANI</t>
  </si>
  <si>
    <t>ADJUMANI TC</t>
  </si>
  <si>
    <t>CESIA</t>
  </si>
  <si>
    <t>ADJUMANI MISSION</t>
  </si>
  <si>
    <t>NGO HCIII</t>
  </si>
  <si>
    <t>ADROPI</t>
  </si>
  <si>
    <t>ESIA</t>
  </si>
  <si>
    <t>OBILOKONGO</t>
  </si>
  <si>
    <t>JIHWA</t>
  </si>
  <si>
    <t>ALERE</t>
  </si>
  <si>
    <t>PRIVATE HCIII</t>
  </si>
  <si>
    <t>KEYO</t>
  </si>
  <si>
    <t>NGO HCII</t>
  </si>
  <si>
    <t>ROBIDIRE</t>
  </si>
  <si>
    <t>PACARA</t>
  </si>
  <si>
    <t>LAJOPI</t>
  </si>
  <si>
    <t>UDERU</t>
  </si>
  <si>
    <t>OMI</t>
  </si>
  <si>
    <t>ARRA</t>
  </si>
  <si>
    <t>OPENZINZI</t>
  </si>
  <si>
    <t>CIFORO</t>
  </si>
  <si>
    <t>KIRABA</t>
  </si>
  <si>
    <t>UKUSIJONI</t>
  </si>
  <si>
    <t>LOA</t>
  </si>
  <si>
    <t>DUBAJO</t>
  </si>
  <si>
    <t>MAAJI</t>
  </si>
  <si>
    <t>MAAJI A</t>
  </si>
  <si>
    <t>MAJI B</t>
  </si>
  <si>
    <t>MAAJI B</t>
  </si>
  <si>
    <t>MUGI</t>
  </si>
  <si>
    <t>AGOJO</t>
  </si>
  <si>
    <t>OKANGALI</t>
  </si>
  <si>
    <t>MAGBURU</t>
  </si>
  <si>
    <t>OPEJO</t>
  </si>
  <si>
    <t>OPEJO II</t>
  </si>
  <si>
    <t>DZAIPI</t>
  </si>
  <si>
    <t>AJUGOPI</t>
  </si>
  <si>
    <t>NYUMAZI</t>
  </si>
  <si>
    <t>ARINYAPI</t>
  </si>
  <si>
    <t>MGBWERE</t>
  </si>
  <si>
    <t>MINIKI</t>
  </si>
  <si>
    <t>ELEMA</t>
  </si>
  <si>
    <t>OFUA</t>
  </si>
  <si>
    <t>ITIRIKWA</t>
  </si>
  <si>
    <t>ZUKA</t>
  </si>
  <si>
    <t>ODU</t>
  </si>
  <si>
    <t>ALIWARA</t>
  </si>
  <si>
    <t>MUNGULA</t>
  </si>
  <si>
    <t>PUBLIC HCIV</t>
  </si>
  <si>
    <t>TIANYU</t>
  </si>
  <si>
    <t>KUREKU</t>
  </si>
  <si>
    <t>PAKELLE</t>
  </si>
  <si>
    <t>ATABOO CENTRAL</t>
  </si>
  <si>
    <t>BOROLI</t>
  </si>
  <si>
    <t>BIRRA</t>
  </si>
  <si>
    <t>LEWA</t>
  </si>
  <si>
    <t>MELIADERI</t>
  </si>
  <si>
    <t>OLIA</t>
  </si>
  <si>
    <t>PERECI</t>
  </si>
  <si>
    <t>MARYLAND</t>
  </si>
  <si>
    <t>AMOLATAR</t>
  </si>
  <si>
    <t>APUTI</t>
  </si>
  <si>
    <t>AKWON</t>
  </si>
  <si>
    <t>ANYWALI</t>
  </si>
  <si>
    <t>AMAI COMMUNITY HOSPITAL</t>
  </si>
  <si>
    <t>NGO HOSPITAL</t>
  </si>
  <si>
    <t>AWELO</t>
  </si>
  <si>
    <t>ARWOTCEK</t>
  </si>
  <si>
    <t>ETAM</t>
  </si>
  <si>
    <t>NAMASALE</t>
  </si>
  <si>
    <t>NABWEYO</t>
  </si>
  <si>
    <t>AMURIA</t>
  </si>
  <si>
    <t>ABARILELA</t>
  </si>
  <si>
    <t>DODOS</t>
  </si>
  <si>
    <t>OLELAI</t>
  </si>
  <si>
    <t>ONGUTUI</t>
  </si>
  <si>
    <t>ASAMUK</t>
  </si>
  <si>
    <t>AJAKI</t>
  </si>
  <si>
    <t>AMUCU</t>
  </si>
  <si>
    <t>KUJU</t>
  </si>
  <si>
    <t>AMUSUS</t>
  </si>
  <si>
    <t>WILLA</t>
  </si>
  <si>
    <t>ORUNGO</t>
  </si>
  <si>
    <t>ST.CLAIRE OCOCIA</t>
  </si>
  <si>
    <t>OGONGORA</t>
  </si>
  <si>
    <t>CALVARY</t>
  </si>
  <si>
    <t>WERA</t>
  </si>
  <si>
    <t>AMOLO</t>
  </si>
  <si>
    <t>ANGOLE</t>
  </si>
  <si>
    <t>ST.MICHEAL</t>
  </si>
  <si>
    <t>MORUNGATUNY</t>
  </si>
  <si>
    <t>ACOWA</t>
  </si>
  <si>
    <t>ANGEREPO</t>
  </si>
  <si>
    <t>AKUM</t>
  </si>
  <si>
    <t>AJELEIK</t>
  </si>
  <si>
    <t>KAPELEBYONG</t>
  </si>
  <si>
    <t>AMASENIKO</t>
  </si>
  <si>
    <t>ACUMET</t>
  </si>
  <si>
    <t>SUB-DISTRICT STORE</t>
  </si>
  <si>
    <t>OBALANGA</t>
  </si>
  <si>
    <t>AMURU</t>
  </si>
  <si>
    <t>PAGAK</t>
  </si>
  <si>
    <t>AMURU NGO</t>
  </si>
  <si>
    <t>PAMUCA</t>
  </si>
  <si>
    <t>LABONGOGALI</t>
  </si>
  <si>
    <t>ATIAK</t>
  </si>
  <si>
    <t>BIBIA</t>
  </si>
  <si>
    <t>KAL</t>
  </si>
  <si>
    <t>ATTIAK</t>
  </si>
  <si>
    <t>LAMOGI</t>
  </si>
  <si>
    <t>GIRAGIRA</t>
  </si>
  <si>
    <t>OLWAL</t>
  </si>
  <si>
    <t>PAGORO</t>
  </si>
  <si>
    <t>KALADIMA</t>
  </si>
  <si>
    <t>PALEMA</t>
  </si>
  <si>
    <t>AWER</t>
  </si>
  <si>
    <t>PABBO</t>
  </si>
  <si>
    <t>PAWEL</t>
  </si>
  <si>
    <t>PALWONG</t>
  </si>
  <si>
    <t>JENGARI</t>
  </si>
  <si>
    <t>POGO</t>
  </si>
  <si>
    <t>NWOYA</t>
  </si>
  <si>
    <t>ALERO</t>
  </si>
  <si>
    <t>ALERO KAL</t>
  </si>
  <si>
    <t>ANAKA</t>
  </si>
  <si>
    <t>PADUNY</t>
  </si>
  <si>
    <t>TODORA</t>
  </si>
  <si>
    <t>PURONGO</t>
  </si>
  <si>
    <t>LATORO</t>
  </si>
  <si>
    <t>PAWATOMERO</t>
  </si>
  <si>
    <t>KOCH GOMA</t>
  </si>
  <si>
    <t>KOCH-GOMA</t>
  </si>
  <si>
    <t>LII</t>
  </si>
  <si>
    <t>KOCHLII</t>
  </si>
  <si>
    <t>KOLE</t>
  </si>
  <si>
    <t>ABOKE</t>
  </si>
  <si>
    <t>APACH</t>
  </si>
  <si>
    <t>OKOLE</t>
  </si>
  <si>
    <t>APURU</t>
  </si>
  <si>
    <t>ABONGODERO</t>
  </si>
  <si>
    <t>OGWANGACUMA</t>
  </si>
  <si>
    <t>OPETA</t>
  </si>
  <si>
    <t>AKOLO</t>
  </si>
  <si>
    <t>ADYEDA</t>
  </si>
  <si>
    <t>AKALO</t>
  </si>
  <si>
    <t>ALITO</t>
  </si>
  <si>
    <t>OTKWAC</t>
  </si>
  <si>
    <t>APALA</t>
  </si>
  <si>
    <t>APALABAROWO</t>
  </si>
  <si>
    <t>AYER</t>
  </si>
  <si>
    <t>ALEMI</t>
  </si>
  <si>
    <t>TELELA</t>
  </si>
  <si>
    <t>BUNG</t>
  </si>
  <si>
    <t>BALA</t>
  </si>
  <si>
    <t>OMUGE</t>
  </si>
  <si>
    <t>APAC</t>
  </si>
  <si>
    <t>ABONGOMOLA</t>
  </si>
  <si>
    <t>ACUNGI</t>
  </si>
  <si>
    <t>AMORIGOGA</t>
  </si>
  <si>
    <t>ABEDOBER</t>
  </si>
  <si>
    <t>ADUKU</t>
  </si>
  <si>
    <t>ONGOCENG</t>
  </si>
  <si>
    <t>CHAWENTE</t>
  </si>
  <si>
    <t>ACENLWORO</t>
  </si>
  <si>
    <t>APWORI</t>
  </si>
  <si>
    <t>ABEI</t>
  </si>
  <si>
    <t>ALIDO</t>
  </si>
  <si>
    <t>INOMO</t>
  </si>
  <si>
    <t>NAMBIESO</t>
  </si>
  <si>
    <t>ABULI</t>
  </si>
  <si>
    <t>AKALI</t>
  </si>
  <si>
    <t>ACABA</t>
  </si>
  <si>
    <t>ACWAO</t>
  </si>
  <si>
    <t>ANWANGI</t>
  </si>
  <si>
    <t>ABWONG</t>
  </si>
  <si>
    <t>AORNGA</t>
  </si>
  <si>
    <t>OWINY</t>
  </si>
  <si>
    <t>AKOKORO</t>
  </si>
  <si>
    <t>APOI</t>
  </si>
  <si>
    <t>AYAGO</t>
  </si>
  <si>
    <t>AYEOLYEC</t>
  </si>
  <si>
    <t>KUNGU</t>
  </si>
  <si>
    <t>ABEDI</t>
  </si>
  <si>
    <t>ATAR</t>
  </si>
  <si>
    <t>AKERE</t>
  </si>
  <si>
    <t>OLELPEK</t>
  </si>
  <si>
    <t>APAC TC</t>
  </si>
  <si>
    <t>WESTERN</t>
  </si>
  <si>
    <t>BISHARA</t>
  </si>
  <si>
    <t>CEGERE</t>
  </si>
  <si>
    <t>KADILANI</t>
  </si>
  <si>
    <t>TEBOKE</t>
  </si>
  <si>
    <t>IBUJE</t>
  </si>
  <si>
    <t>AGANGA</t>
  </si>
  <si>
    <t>ALWOROCENG</t>
  </si>
  <si>
    <t>AMII</t>
  </si>
  <si>
    <t>TAROGALI</t>
  </si>
  <si>
    <t>ALENGA</t>
  </si>
  <si>
    <t>ARUA</t>
  </si>
  <si>
    <t>ARUA HILL DIVISION</t>
  </si>
  <si>
    <t>MVARA</t>
  </si>
  <si>
    <t>OLI RIVER DIVISION</t>
  </si>
  <si>
    <t>PANGISA</t>
  </si>
  <si>
    <t>REPRODUCTIVE HEALTH UGANDA</t>
  </si>
  <si>
    <t>TANGANYIKA</t>
  </si>
  <si>
    <t>OLI RIVER</t>
  </si>
  <si>
    <t>KENYA</t>
  </si>
  <si>
    <t>ARUA PRISON</t>
  </si>
  <si>
    <t>ADUMI</t>
  </si>
  <si>
    <t>KUBO</t>
  </si>
  <si>
    <t>AYIVUNI</t>
  </si>
  <si>
    <t>MITE</t>
  </si>
  <si>
    <t>OJE</t>
  </si>
  <si>
    <t>OMBACI</t>
  </si>
  <si>
    <t>AROI</t>
  </si>
  <si>
    <t>ROBU</t>
  </si>
  <si>
    <t>DADAMU</t>
  </si>
  <si>
    <t>YAPI</t>
  </si>
  <si>
    <t>ORIVU</t>
  </si>
  <si>
    <t>MANIBE</t>
  </si>
  <si>
    <t>EWADRI</t>
  </si>
  <si>
    <t>OMBIDRIODREA</t>
  </si>
  <si>
    <t>OLUKO</t>
  </si>
  <si>
    <t>TURU</t>
  </si>
  <si>
    <t>SOLEDALE</t>
  </si>
  <si>
    <t>YABIAVOKO</t>
  </si>
  <si>
    <t>RIKI</t>
  </si>
  <si>
    <t>PAJULU</t>
  </si>
  <si>
    <t>KOMITE</t>
  </si>
  <si>
    <t>EDIOFE</t>
  </si>
  <si>
    <t>URUGBO</t>
  </si>
  <si>
    <t>OFFAKA</t>
  </si>
  <si>
    <t>ELIBU</t>
  </si>
  <si>
    <t>OMUA</t>
  </si>
  <si>
    <t>ANYIRIBU</t>
  </si>
  <si>
    <t>OGOKO</t>
  </si>
  <si>
    <t>AYAVU</t>
  </si>
  <si>
    <t>INDE</t>
  </si>
  <si>
    <t>ENYIO</t>
  </si>
  <si>
    <t>ODRAKA</t>
  </si>
  <si>
    <t>OLALI</t>
  </si>
  <si>
    <t>PARABOK</t>
  </si>
  <si>
    <t>PAWOR</t>
  </si>
  <si>
    <t>OKOLLO</t>
  </si>
  <si>
    <t>BAITO</t>
  </si>
  <si>
    <t>OYIMA</t>
  </si>
  <si>
    <t>ONYOMU</t>
  </si>
  <si>
    <t>AKINU</t>
  </si>
  <si>
    <t>RHINO CAMP</t>
  </si>
  <si>
    <t>ERAMVA</t>
  </si>
  <si>
    <t>RHINO CAMP HEALTH CENTRE</t>
  </si>
  <si>
    <t>RIGBO</t>
  </si>
  <si>
    <t>ALIBA</t>
  </si>
  <si>
    <t>OLUJOBU</t>
  </si>
  <si>
    <t>OCEA</t>
  </si>
  <si>
    <t>ODUOBU</t>
  </si>
  <si>
    <t>ULEPPI</t>
  </si>
  <si>
    <t>LAURA</t>
  </si>
  <si>
    <t>AJIA</t>
  </si>
  <si>
    <t>OMBOKORO</t>
  </si>
  <si>
    <t>ARIVU</t>
  </si>
  <si>
    <t>AWIKA</t>
  </si>
  <si>
    <t>BONDO</t>
  </si>
  <si>
    <t>LOGIRI</t>
  </si>
  <si>
    <t>ANYAVU</t>
  </si>
  <si>
    <t>LAZEBU</t>
  </si>
  <si>
    <t>OZOO</t>
  </si>
  <si>
    <t>VURRA</t>
  </si>
  <si>
    <t>ST LUKE KATIYI</t>
  </si>
  <si>
    <t>EZUKU</t>
  </si>
  <si>
    <t>KULUVA</t>
  </si>
  <si>
    <t>KULUVA HOSPITAL</t>
  </si>
  <si>
    <t>OPIA</t>
  </si>
  <si>
    <t>BUDAKA</t>
  </si>
  <si>
    <t>MACHOLI</t>
  </si>
  <si>
    <t>NAMENGO</t>
  </si>
  <si>
    <t>IKI-IKI</t>
  </si>
  <si>
    <t>IKI -IKI</t>
  </si>
  <si>
    <t>IKI - IKI</t>
  </si>
  <si>
    <t>KATIRA</t>
  </si>
  <si>
    <t>KATIIRA</t>
  </si>
  <si>
    <t>KEREKERENE</t>
  </si>
  <si>
    <t>KADERUNA</t>
  </si>
  <si>
    <t>KABUNA</t>
  </si>
  <si>
    <t>KEBUNA</t>
  </si>
  <si>
    <t>KACHOMO</t>
  </si>
  <si>
    <t>KEBULA</t>
  </si>
  <si>
    <t>KAMONKOLI</t>
  </si>
  <si>
    <t>MARAH CLINIC</t>
  </si>
  <si>
    <t>NYANZA</t>
  </si>
  <si>
    <t>LYAMA</t>
  </si>
  <si>
    <t>TADEMERI</t>
  </si>
  <si>
    <t>BUTOVE</t>
  </si>
  <si>
    <t>NABOA</t>
  </si>
  <si>
    <t>NAMUSITA</t>
  </si>
  <si>
    <t>KAMERUKA</t>
  </si>
  <si>
    <t>BUDUDA</t>
  </si>
  <si>
    <t>BUBIITA</t>
  </si>
  <si>
    <t>BUKALASI</t>
  </si>
  <si>
    <t>NAMASHETI</t>
  </si>
  <si>
    <t>BUMUSI</t>
  </si>
  <si>
    <t>BUKIBINO</t>
  </si>
  <si>
    <t>NAMITSU</t>
  </si>
  <si>
    <t>BUSHINYEKWA</t>
  </si>
  <si>
    <t>BUKIBOKOLO</t>
  </si>
  <si>
    <t>BUKIGAI</t>
  </si>
  <si>
    <t>BUNAMUBI</t>
  </si>
  <si>
    <t>BULUCHEKE</t>
  </si>
  <si>
    <t>BUSHIYI</t>
  </si>
  <si>
    <t>BUSHIYA</t>
  </si>
  <si>
    <t>BUMAYOKA</t>
  </si>
  <si>
    <t>BUFUMA</t>
  </si>
  <si>
    <t>BUSHIKA</t>
  </si>
  <si>
    <t>BUMUSENYI</t>
  </si>
  <si>
    <t>BUSHUNYA</t>
  </si>
  <si>
    <t>BUBUNGI</t>
  </si>
  <si>
    <t>NAMAINGO</t>
  </si>
  <si>
    <t>BANDA</t>
  </si>
  <si>
    <t>LUTOLO</t>
  </si>
  <si>
    <t>BUJWANGA</t>
  </si>
  <si>
    <t>BUSIRO</t>
  </si>
  <si>
    <t>BUGIRI</t>
  </si>
  <si>
    <t>BUDHAYA</t>
  </si>
  <si>
    <t>MAYUGE</t>
  </si>
  <si>
    <t>BUKATU</t>
  </si>
  <si>
    <t>MAZIRIGA</t>
  </si>
  <si>
    <t>PRIVATE HCII</t>
  </si>
  <si>
    <t>BUGIRI TC</t>
  </si>
  <si>
    <t>NDIFAKULYA</t>
  </si>
  <si>
    <t>BWOLE</t>
  </si>
  <si>
    <t>BUSWALE</t>
  </si>
  <si>
    <t>BULESA</t>
  </si>
  <si>
    <t>IGWE</t>
  </si>
  <si>
    <t>NTAWAWULA</t>
  </si>
  <si>
    <t>KITODHA</t>
  </si>
  <si>
    <t>KITOODHA</t>
  </si>
  <si>
    <t>NAMASERE</t>
  </si>
  <si>
    <t>BULUWE</t>
  </si>
  <si>
    <t>KIBIMBA</t>
  </si>
  <si>
    <t>BULIDHA</t>
  </si>
  <si>
    <t>WAKAWAKA</t>
  </si>
  <si>
    <t>BULUGUYI</t>
  </si>
  <si>
    <t>BUFUNDA</t>
  </si>
  <si>
    <t>NANSUMA</t>
  </si>
  <si>
    <t>BUMOOLI</t>
  </si>
  <si>
    <t>BUWUNGA</t>
  </si>
  <si>
    <t>BUSOGA</t>
  </si>
  <si>
    <t>BUSOWA</t>
  </si>
  <si>
    <t>BUSOBA</t>
  </si>
  <si>
    <t>KAVULE</t>
  </si>
  <si>
    <t>MAWANGA</t>
  </si>
  <si>
    <t>BUYINJA</t>
  </si>
  <si>
    <t>BUHEMBA</t>
  </si>
  <si>
    <t>BUKIMBI</t>
  </si>
  <si>
    <t>SYANYONJA</t>
  </si>
  <si>
    <t>IWEMBA</t>
  </si>
  <si>
    <t>KAPYANGA</t>
  </si>
  <si>
    <t>NAMUKONGE</t>
  </si>
  <si>
    <t>KAYANGO</t>
  </si>
  <si>
    <t>MUTERERE</t>
  </si>
  <si>
    <t>KAYOGERA</t>
  </si>
  <si>
    <t>ST LUKE MUTERERE</t>
  </si>
  <si>
    <t>NABUKALU</t>
  </si>
  <si>
    <t>KASITA</t>
  </si>
  <si>
    <t>NANKOMA</t>
  </si>
  <si>
    <t>SIGULU ISLANDS</t>
  </si>
  <si>
    <t>BUGANA</t>
  </si>
  <si>
    <t>BUMALENGE</t>
  </si>
  <si>
    <t>HAMA</t>
  </si>
  <si>
    <t>LOLWE WEST</t>
  </si>
  <si>
    <t>LOLWE</t>
  </si>
  <si>
    <t>SIGULU MANGA</t>
  </si>
  <si>
    <t>SIGULU</t>
  </si>
  <si>
    <t>SINGIRA</t>
  </si>
  <si>
    <t>MULONBI</t>
  </si>
  <si>
    <t>MUTUMBA</t>
  </si>
  <si>
    <t>BUKEDEA</t>
  </si>
  <si>
    <t>KAKERE</t>
  </si>
  <si>
    <t>OKUNGURO</t>
  </si>
  <si>
    <t>KACHUMBALA</t>
  </si>
  <si>
    <t>KONGOIDI</t>
  </si>
  <si>
    <t>KIDONGOLE</t>
  </si>
  <si>
    <t>KOLIR</t>
  </si>
  <si>
    <t>KAMUTUR/KAMONGOMERI</t>
  </si>
  <si>
    <t>TAJAR</t>
  </si>
  <si>
    <t>MALERA</t>
  </si>
  <si>
    <t>KABARWA</t>
  </si>
  <si>
    <t>KACOC</t>
  </si>
  <si>
    <t>BUKWO</t>
  </si>
  <si>
    <t>CHEPKWASTA</t>
  </si>
  <si>
    <t>CHEKWASTA</t>
  </si>
  <si>
    <t>MUIMET</t>
  </si>
  <si>
    <t>KAPSURUR</t>
  </si>
  <si>
    <t>CHESOWER</t>
  </si>
  <si>
    <t>KAMET</t>
  </si>
  <si>
    <t>kamet</t>
  </si>
  <si>
    <t>NYALIT</t>
  </si>
  <si>
    <t>KABEI</t>
  </si>
  <si>
    <t>KORTEK</t>
  </si>
  <si>
    <t>MUTUSHET</t>
  </si>
  <si>
    <t>RIWO</t>
  </si>
  <si>
    <t>BRIM</t>
  </si>
  <si>
    <t>SUAM</t>
  </si>
  <si>
    <t>KAPTERERWA</t>
  </si>
  <si>
    <t>KAPKOLOSWA</t>
  </si>
  <si>
    <t>SENENDET</t>
  </si>
  <si>
    <t>KAPKOROS</t>
  </si>
  <si>
    <t>BULIISA</t>
  </si>
  <si>
    <t>BIISO</t>
  </si>
  <si>
    <t>BUTIABA</t>
  </si>
  <si>
    <t>BIGOIGO</t>
  </si>
  <si>
    <t>KISIABI</t>
  </si>
  <si>
    <t>NGWEDO</t>
  </si>
  <si>
    <t>PARAA</t>
  </si>
  <si>
    <t>AVOGERA</t>
  </si>
  <si>
    <t>BUNDIBUGYO</t>
  </si>
  <si>
    <t>BUBANDI</t>
  </si>
  <si>
    <t>BUNDIKAHUNGU</t>
  </si>
  <si>
    <t>NYAHUKA</t>
  </si>
  <si>
    <t>BUNDINGOMA</t>
  </si>
  <si>
    <t>BUSUNGA</t>
  </si>
  <si>
    <t>BUBUKWANGA</t>
  </si>
  <si>
    <t>BUBUKWANGA HC III</t>
  </si>
  <si>
    <t>BUNDIMULANGYA</t>
  </si>
  <si>
    <t>BUHANDA</t>
  </si>
  <si>
    <t>BUNDIBUGYO TC</t>
  </si>
  <si>
    <t>HAMUTITI</t>
  </si>
  <si>
    <t>BUNDUBUGYO</t>
  </si>
  <si>
    <t>BUSARU</t>
  </si>
  <si>
    <t>BURYAMBWA</t>
  </si>
  <si>
    <t>BUSORU</t>
  </si>
  <si>
    <t>HAKITARA</t>
  </si>
  <si>
    <t>KISUMBBA</t>
  </si>
  <si>
    <t>MIRAMBI</t>
  </si>
  <si>
    <t>HARUGALI</t>
  </si>
  <si>
    <t>BUKANGAMA</t>
  </si>
  <si>
    <t>BUPOMBOLI</t>
  </si>
  <si>
    <t>KASULENGE</t>
  </si>
  <si>
    <t>KASITU</t>
  </si>
  <si>
    <t>BURONDO</t>
  </si>
  <si>
    <t>NTANDI</t>
  </si>
  <si>
    <t>KIKYO</t>
  </si>
  <si>
    <t>PRIVATE HCIV</t>
  </si>
  <si>
    <t>NGAMBA</t>
  </si>
  <si>
    <t>NTOTORO</t>
  </si>
  <si>
    <t>MATOROBA</t>
  </si>
  <si>
    <t>NDUGUTO</t>
  </si>
  <si>
    <t>KAKUKA</t>
  </si>
  <si>
    <t>MUTUNDA</t>
  </si>
  <si>
    <t>BUTAMA</t>
  </si>
  <si>
    <t>NTOROKO</t>
  </si>
  <si>
    <t>KANARA</t>
  </si>
  <si>
    <t>KARUGUTU</t>
  </si>
  <si>
    <t>RWANGARA</t>
  </si>
  <si>
    <t>MUSANDAMA</t>
  </si>
  <si>
    <t>RWEBISENGO</t>
  </si>
  <si>
    <t>BUHWEJU</t>
  </si>
  <si>
    <t>BIHANGA</t>
  </si>
  <si>
    <t>KATONGO</t>
  </si>
  <si>
    <t>ENGAJU</t>
  </si>
  <si>
    <t>RUKIRI</t>
  </si>
  <si>
    <t>BURERE</t>
  </si>
  <si>
    <t>KIRAMIRA</t>
  </si>
  <si>
    <t>RWAJERE</t>
  </si>
  <si>
    <t>KIKAMBA</t>
  </si>
  <si>
    <t>KARUNGU</t>
  </si>
  <si>
    <t>BITSYA</t>
  </si>
  <si>
    <t>MUSHASHA</t>
  </si>
  <si>
    <t>RUGONGO</t>
  </si>
  <si>
    <t>RWENGWE</t>
  </si>
  <si>
    <t>KASHENYI</t>
  </si>
  <si>
    <t>BUTARE</t>
  </si>
  <si>
    <t>NSIIKA</t>
  </si>
  <si>
    <t>RUBIRIZI</t>
  </si>
  <si>
    <t>KATERERA</t>
  </si>
  <si>
    <t>KYABAKARA</t>
  </si>
  <si>
    <t>MWONGYERA</t>
  </si>
  <si>
    <t>KATUNGURU</t>
  </si>
  <si>
    <t>KASHAKA</t>
  </si>
  <si>
    <t>KAZINGA</t>
  </si>
  <si>
    <t>KISHENYI</t>
  </si>
  <si>
    <t>KICHWAMBA</t>
  </si>
  <si>
    <t>KIRUGU</t>
  </si>
  <si>
    <t>KYENZAZA</t>
  </si>
  <si>
    <t>RYERU</t>
  </si>
  <si>
    <t>NDANGARO</t>
  </si>
  <si>
    <t>RUTOTO</t>
  </si>
  <si>
    <t>RWANDARO</t>
  </si>
  <si>
    <t>RUGAZI</t>
  </si>
  <si>
    <t>BUSHENYI</t>
  </si>
  <si>
    <t>BUMBAIRE</t>
  </si>
  <si>
    <t>KABUSHAHO</t>
  </si>
  <si>
    <t>BUSHENYI TC</t>
  </si>
  <si>
    <t>WARD I</t>
  </si>
  <si>
    <t>BUSHENYI MEDICAL CENTER</t>
  </si>
  <si>
    <t>WARD II</t>
  </si>
  <si>
    <t>KIU HOSPITAL</t>
  </si>
  <si>
    <t>WARD IV</t>
  </si>
  <si>
    <t>ISHAKA HOSPITAL</t>
  </si>
  <si>
    <t>KAKANJU</t>
  </si>
  <si>
    <t>KABAARE</t>
  </si>
  <si>
    <t>KAKANJU MOSLEM</t>
  </si>
  <si>
    <t>NOMBE</t>
  </si>
  <si>
    <t>KYABUGIMBI</t>
  </si>
  <si>
    <t>KAJUNJU</t>
  </si>
  <si>
    <t>KATIKAMWE</t>
  </si>
  <si>
    <t>BUHUMURO</t>
  </si>
  <si>
    <t>BURUNGIRA</t>
  </si>
  <si>
    <t>RWENJERU</t>
  </si>
  <si>
    <t>KATUNGA</t>
  </si>
  <si>
    <t>KYAMUHUNGA</t>
  </si>
  <si>
    <t>BITOOMA</t>
  </si>
  <si>
    <t>COMBONI SISTERS</t>
  </si>
  <si>
    <t>MASHONGA</t>
  </si>
  <si>
    <t>ANKOLE TEA FACTORY</t>
  </si>
  <si>
    <t>SWAZI</t>
  </si>
  <si>
    <t>KYEIZOOBA</t>
  </si>
  <si>
    <t>BUYANJA</t>
  </si>
  <si>
    <t>KITAGATA</t>
  </si>
  <si>
    <t>HUNTER HOSPITAL</t>
  </si>
  <si>
    <t>NYAMIYAGA</t>
  </si>
  <si>
    <t>KYEIZOBA</t>
  </si>
  <si>
    <t>NYABUBARE</t>
  </si>
  <si>
    <t>KAHUNGYE</t>
  </si>
  <si>
    <t>KASHOZI</t>
  </si>
  <si>
    <t>NYARUGOOTE</t>
  </si>
  <si>
    <t>MITOOMA</t>
  </si>
  <si>
    <t>BITEREKO</t>
  </si>
  <si>
    <t>KIGARAMA</t>
  </si>
  <si>
    <t>NYAKASHOJWA</t>
  </si>
  <si>
    <t>NYAKATSIRO</t>
  </si>
  <si>
    <t>KABIRA</t>
  </si>
  <si>
    <t>MAYANGA</t>
  </si>
  <si>
    <t>NYABUBAARE</t>
  </si>
  <si>
    <t>RYENGYERERO</t>
  </si>
  <si>
    <t>KANYABWANGA</t>
  </si>
  <si>
    <t>KIGYENDE</t>
  </si>
  <si>
    <t>RUCENCE</t>
  </si>
  <si>
    <t>KASHENSHERO</t>
  </si>
  <si>
    <t>BUKARI</t>
  </si>
  <si>
    <t>BUBANGIZI</t>
  </si>
  <si>
    <t>KIYANGA</t>
  </si>
  <si>
    <t>RURAMA</t>
  </si>
  <si>
    <t>RWOBURUNGA</t>
  </si>
  <si>
    <t>RUBAARE</t>
  </si>
  <si>
    <t>RUSHOROZA</t>
  </si>
  <si>
    <t>MUTARA</t>
  </si>
  <si>
    <t>NYAKIZINGA</t>
  </si>
  <si>
    <t>SHEEMA</t>
  </si>
  <si>
    <t>BUGONGI</t>
  </si>
  <si>
    <t>KARERA</t>
  </si>
  <si>
    <t>KYAMURARI</t>
  </si>
  <si>
    <t>RUGARAMA</t>
  </si>
  <si>
    <t>NYAKASHOGA</t>
  </si>
  <si>
    <t>KABWOHE-ITENDERO TC</t>
  </si>
  <si>
    <t>KABWOHE</t>
  </si>
  <si>
    <t>Kabwohe</t>
  </si>
  <si>
    <t>KAGANGO</t>
  </si>
  <si>
    <t>NYAKASHAMBYA</t>
  </si>
  <si>
    <t>MUSHANGA</t>
  </si>
  <si>
    <t>TUHWERANE DOMICILLIARY CLINIC</t>
  </si>
  <si>
    <t>MABARE</t>
  </si>
  <si>
    <t>BURARO</t>
  </si>
  <si>
    <t>KYEIHARA</t>
  </si>
  <si>
    <t>KASAANA WEST</t>
  </si>
  <si>
    <t>KASANA WEST</t>
  </si>
  <si>
    <t>KASHEKURO</t>
  </si>
  <si>
    <t>KARUGORORA</t>
  </si>
  <si>
    <t>MUHITO</t>
  </si>
  <si>
    <t>PRIVATE HOSPITAL</t>
  </si>
  <si>
    <t>KYANGYENYI</t>
  </si>
  <si>
    <t>KYANGUNDU</t>
  </si>
  <si>
    <t>SHUUKU</t>
  </si>
  <si>
    <t>BIGONA</t>
  </si>
  <si>
    <t>KISHABYA</t>
  </si>
  <si>
    <t>BUSIA</t>
  </si>
  <si>
    <t>BUHEHE</t>
  </si>
  <si>
    <t>BULWENGE</t>
  </si>
  <si>
    <t>SIBONA</t>
  </si>
  <si>
    <t>BULUMBI</t>
  </si>
  <si>
    <t>BUBANGO</t>
  </si>
  <si>
    <t>BUWEMBE</t>
  </si>
  <si>
    <t>BUSIA TC</t>
  </si>
  <si>
    <t>NORTH</t>
  </si>
  <si>
    <t>SOUTH EAST WARD</t>
  </si>
  <si>
    <t>BUSITEMA</t>
  </si>
  <si>
    <t>HABULEKE</t>
  </si>
  <si>
    <t>BUTEBA</t>
  </si>
  <si>
    <t>DABANI</t>
  </si>
  <si>
    <t>LUMINO</t>
  </si>
  <si>
    <t>HASYULE</t>
  </si>
  <si>
    <t>LUMWO FOCREV MINISTRIES</t>
  </si>
  <si>
    <t>MAJANJI</t>
  </si>
  <si>
    <t>LUNYO</t>
  </si>
  <si>
    <t>BUSIME</t>
  </si>
  <si>
    <t>BUSIABALA</t>
  </si>
  <si>
    <t>MASABA</t>
  </si>
  <si>
    <t>MBEHENYI</t>
  </si>
  <si>
    <t>MASAFU</t>
  </si>
  <si>
    <t>BUMUNJI</t>
  </si>
  <si>
    <t>BUTALEJA</t>
  </si>
  <si>
    <t>BUDUMBA</t>
  </si>
  <si>
    <t>BUDUSU</t>
  </si>
  <si>
    <t>BUNAWALE</t>
  </si>
  <si>
    <t>BUWESA</t>
  </si>
  <si>
    <t>MUHUYU</t>
  </si>
  <si>
    <t>MABALE</t>
  </si>
  <si>
    <t>BUSABA</t>
  </si>
  <si>
    <t>MULAGI</t>
  </si>
  <si>
    <t>MULANGA</t>
  </si>
  <si>
    <t>BUSOLWE</t>
  </si>
  <si>
    <t>BUBALYA</t>
  </si>
  <si>
    <t>KANGALABA</t>
  </si>
  <si>
    <t>NAKWASI</t>
  </si>
  <si>
    <t>NAMULO</t>
  </si>
  <si>
    <t>KACHONGA</t>
  </si>
  <si>
    <t>NAWEYO</t>
  </si>
  <si>
    <t>NABIGANDA</t>
  </si>
  <si>
    <t>NAMBALE</t>
  </si>
  <si>
    <t>NAKASANGA</t>
  </si>
  <si>
    <t>NAWANJOFU</t>
  </si>
  <si>
    <t>BINGO</t>
  </si>
  <si>
    <t>BUBBINGE</t>
  </si>
  <si>
    <t>BUGALO</t>
  </si>
  <si>
    <t>MAZIMASA</t>
  </si>
  <si>
    <t>DOKOLO</t>
  </si>
  <si>
    <t>AGWATA</t>
  </si>
  <si>
    <t>AGWICIRI</t>
  </si>
  <si>
    <t>APYE</t>
  </si>
  <si>
    <t>ADOK</t>
  </si>
  <si>
    <t>BATTA</t>
  </si>
  <si>
    <t>TEYAO</t>
  </si>
  <si>
    <t>AMWOMA</t>
  </si>
  <si>
    <t>ANGWECIBANGE</t>
  </si>
  <si>
    <t>KANGAI</t>
  </si>
  <si>
    <t>AKUROLANGO</t>
  </si>
  <si>
    <t>KWERA</t>
  </si>
  <si>
    <t>GULU</t>
  </si>
  <si>
    <t>BUNGATIRA</t>
  </si>
  <si>
    <t>ATIABA</t>
  </si>
  <si>
    <t>COOPEE</t>
  </si>
  <si>
    <t>PABWO</t>
  </si>
  <si>
    <t>PAICHO</t>
  </si>
  <si>
    <t>KAL- UMU</t>
  </si>
  <si>
    <t>TEGOT ATO</t>
  </si>
  <si>
    <t>KAL-ALI</t>
  </si>
  <si>
    <t>OMEL</t>
  </si>
  <si>
    <t>PAGIK</t>
  </si>
  <si>
    <t>CWERO</t>
  </si>
  <si>
    <t>PAKWELO</t>
  </si>
  <si>
    <t>UNYAMA</t>
  </si>
  <si>
    <t>PALARO</t>
  </si>
  <si>
    <t>LABWOROMOR</t>
  </si>
  <si>
    <t>MEDE</t>
  </si>
  <si>
    <t>OROKO</t>
  </si>
  <si>
    <t>OWALO</t>
  </si>
  <si>
    <t>LUGORE</t>
  </si>
  <si>
    <t>PATIKO</t>
  </si>
  <si>
    <t>PATIKO HC III</t>
  </si>
  <si>
    <t>PUGWINYI</t>
  </si>
  <si>
    <t>PUGWINY</t>
  </si>
  <si>
    <t>BAR-DEGE DIVISION</t>
  </si>
  <si>
    <t>BAR-DEGE</t>
  </si>
  <si>
    <t>FOURTH DIVISION</t>
  </si>
  <si>
    <t>KASUBI</t>
  </si>
  <si>
    <t>BARDEGE</t>
  </si>
  <si>
    <t>GULU INDEPENDENT HOSPITAL</t>
  </si>
  <si>
    <t>FOR GOD</t>
  </si>
  <si>
    <t>LACOR HOSPITAL</t>
  </si>
  <si>
    <t>LAROO DIVISION</t>
  </si>
  <si>
    <t>AGWEE</t>
  </si>
  <si>
    <t>LAYIBI DIVISION</t>
  </si>
  <si>
    <t>TECHO</t>
  </si>
  <si>
    <t>LAYIBI- TECHO</t>
  </si>
  <si>
    <t>PECE DIVISION</t>
  </si>
  <si>
    <t>TEGWANA</t>
  </si>
  <si>
    <t>AYWEE</t>
  </si>
  <si>
    <t>BOBI</t>
  </si>
  <si>
    <t>PAIDWE</t>
  </si>
  <si>
    <t>PALENGA</t>
  </si>
  <si>
    <t>LELA OBARO</t>
  </si>
  <si>
    <t>PALWO</t>
  </si>
  <si>
    <t>MINAKULU- BOBI</t>
  </si>
  <si>
    <t>MINAKULU</t>
  </si>
  <si>
    <t>KORO</t>
  </si>
  <si>
    <t>IBAKARA</t>
  </si>
  <si>
    <t>LAKWATOMER</t>
  </si>
  <si>
    <t>LAPAINAT WEST</t>
  </si>
  <si>
    <t>LAPAINAT HC III</t>
  </si>
  <si>
    <t>LAKWANA</t>
  </si>
  <si>
    <t>LANENOBER</t>
  </si>
  <si>
    <t>PARAK</t>
  </si>
  <si>
    <t>AWOO</t>
  </si>
  <si>
    <t>TE-GOT</t>
  </si>
  <si>
    <t>OPIT HC</t>
  </si>
  <si>
    <t>LALOGI</t>
  </si>
  <si>
    <t>GEM</t>
  </si>
  <si>
    <t>IDOBO</t>
  </si>
  <si>
    <t>LOYOAJONGA</t>
  </si>
  <si>
    <t>ODEK</t>
  </si>
  <si>
    <t>LAMOLA</t>
  </si>
  <si>
    <t>AWERE</t>
  </si>
  <si>
    <t>DINO</t>
  </si>
  <si>
    <t>LUKWOR</t>
  </si>
  <si>
    <t>ACET</t>
  </si>
  <si>
    <t>ONGAKO</t>
  </si>
  <si>
    <t>ONGAKO HC III</t>
  </si>
  <si>
    <t>HOIMA</t>
  </si>
  <si>
    <t>BUHANIKA</t>
  </si>
  <si>
    <t>BUCHUNGA</t>
  </si>
  <si>
    <t>BUTEBERE</t>
  </si>
  <si>
    <t>KYAKAPEYA</t>
  </si>
  <si>
    <t>BUTEMA</t>
  </si>
  <si>
    <t>BUSERUKA</t>
  </si>
  <si>
    <t>KABALE</t>
  </si>
  <si>
    <t>KABAALE</t>
  </si>
  <si>
    <t>NYAKABINGO</t>
  </si>
  <si>
    <t>TOONYA</t>
  </si>
  <si>
    <t>BUSIISI</t>
  </si>
  <si>
    <t>KIHUKYA</t>
  </si>
  <si>
    <t>HOIMA TC</t>
  </si>
  <si>
    <t>CENTRAL WARD</t>
  </si>
  <si>
    <t>AZURU CHRISTIAN</t>
  </si>
  <si>
    <t>NORTHERN WARD</t>
  </si>
  <si>
    <t>BUJUMBURA</t>
  </si>
  <si>
    <t>KIGOROBYA TC</t>
  </si>
  <si>
    <t>KIGOROBYA</t>
  </si>
  <si>
    <t>KITANA</t>
  </si>
  <si>
    <t>KAPAAPI</t>
  </si>
  <si>
    <t>KAPAPI</t>
  </si>
  <si>
    <t>KIGANJA</t>
  </si>
  <si>
    <t>KIBIRO</t>
  </si>
  <si>
    <t>KITOBA</t>
  </si>
  <si>
    <t>BIRUNGU</t>
  </si>
  <si>
    <t>KISEKE</t>
  </si>
  <si>
    <t>BULYANGO</t>
  </si>
  <si>
    <t>MBARARA</t>
  </si>
  <si>
    <t>KARONGO/KIBANJWA</t>
  </si>
  <si>
    <t>KARONGO</t>
  </si>
  <si>
    <t>KIRAGURA</t>
  </si>
  <si>
    <t>DWOLI</t>
  </si>
  <si>
    <t>KIRYANGOBE</t>
  </si>
  <si>
    <t>KYABASENGYA</t>
  </si>
  <si>
    <t>KYABIGAMBIRE</t>
  </si>
  <si>
    <t>BULINDI</t>
  </si>
  <si>
    <t>KIBAIRE</t>
  </si>
  <si>
    <t>BURARU</t>
  </si>
  <si>
    <t>KIBUGUBYA</t>
  </si>
  <si>
    <t>KASOMORO</t>
  </si>
  <si>
    <t>MPARANGASI</t>
  </si>
  <si>
    <t>KISABAGWA</t>
  </si>
  <si>
    <t>BUGAMBE</t>
  </si>
  <si>
    <t>KATANGA</t>
  </si>
  <si>
    <t>RUGUSE</t>
  </si>
  <si>
    <t>BUJUGU</t>
  </si>
  <si>
    <t>BUHIMBA</t>
  </si>
  <si>
    <t>KINOGOZI</t>
  </si>
  <si>
    <t>LUCY BISEREKO</t>
  </si>
  <si>
    <t>KYABATALYA</t>
  </si>
  <si>
    <t>MUSAIJA-MUKURU EAST</t>
  </si>
  <si>
    <t>BUJALYA</t>
  </si>
  <si>
    <t>KISIIHA</t>
  </si>
  <si>
    <t>RUHUNGA</t>
  </si>
  <si>
    <t>KITOOLE</t>
  </si>
  <si>
    <t>KABWOYA</t>
  </si>
  <si>
    <t>BUBOGO</t>
  </si>
  <si>
    <t>KASEETA</t>
  </si>
  <si>
    <t>KISARO</t>
  </si>
  <si>
    <t>NKONDO</t>
  </si>
  <si>
    <t>SEBIGORO</t>
  </si>
  <si>
    <t>KIZIRANFUMBI</t>
  </si>
  <si>
    <t>BULIMYA</t>
  </si>
  <si>
    <t>MUKABARA</t>
  </si>
  <si>
    <t>KIKUUBE</t>
  </si>
  <si>
    <t>KIDOMA</t>
  </si>
  <si>
    <t>WAMBABYA</t>
  </si>
  <si>
    <t>MUNTEME</t>
  </si>
  <si>
    <t>KYANGWALI</t>
  </si>
  <si>
    <t>KASONGA</t>
  </si>
  <si>
    <t>NSOZI</t>
  </si>
  <si>
    <t>RWENYAWAWA</t>
  </si>
  <si>
    <t>IBANDA</t>
  </si>
  <si>
    <t>BISHESHE</t>
  </si>
  <si>
    <t>BUGARAMA</t>
  </si>
  <si>
    <t>KAKATSI</t>
  </si>
  <si>
    <t>NYAKATOKYE</t>
  </si>
  <si>
    <t>KASHUNGURA</t>
  </si>
  <si>
    <t>KYEIKUCHU</t>
  </si>
  <si>
    <t>KARANGARA</t>
  </si>
  <si>
    <t>IBANDA TC</t>
  </si>
  <si>
    <t>KAGONGO</t>
  </si>
  <si>
    <t>IBANDA HOSPITAL</t>
  </si>
  <si>
    <t>ISHONGORORO</t>
  </si>
  <si>
    <t>BIRONGO</t>
  </si>
  <si>
    <t>IRONGO</t>
  </si>
  <si>
    <t>KAKINGA</t>
  </si>
  <si>
    <t>KIBURARA</t>
  </si>
  <si>
    <t>KIJONGO</t>
  </si>
  <si>
    <t>RWENKOBWA</t>
  </si>
  <si>
    <t>NYANTSIMBO</t>
  </si>
  <si>
    <t>KICUZI</t>
  </si>
  <si>
    <t>IRIMYA</t>
  </si>
  <si>
    <t>IRIMYA HC II</t>
  </si>
  <si>
    <t>KANYWAMBOGO</t>
  </si>
  <si>
    <t>KICUZI HC II</t>
  </si>
  <si>
    <t>KIKYENKYE</t>
  </si>
  <si>
    <t>KEIHANGARA</t>
  </si>
  <si>
    <t>KIHANI</t>
  </si>
  <si>
    <t>RUGAAGA</t>
  </si>
  <si>
    <t>RUGAGA</t>
  </si>
  <si>
    <t>RWENGWE HC II</t>
  </si>
  <si>
    <t>NYABUHIKYE</t>
  </si>
  <si>
    <t>KANYANSHEKO</t>
  </si>
  <si>
    <t>RUHOKO</t>
  </si>
  <si>
    <t>KAYENJE</t>
  </si>
  <si>
    <t>RUBAYA HC</t>
  </si>
  <si>
    <t>NSASI</t>
  </si>
  <si>
    <t>NYAMIRIMA</t>
  </si>
  <si>
    <t>BWAHWA</t>
  </si>
  <si>
    <t>RWOBUZIIZI</t>
  </si>
  <si>
    <t>RWOBUZIZI</t>
  </si>
  <si>
    <t>NYAMAREBE</t>
  </si>
  <si>
    <t>KYENGANDO</t>
  </si>
  <si>
    <t>RUSHANGO</t>
  </si>
  <si>
    <t>BWENDA</t>
  </si>
  <si>
    <t>NYARUKIIKA</t>
  </si>
  <si>
    <t>KIGUNGA</t>
  </si>
  <si>
    <t>MABONA</t>
  </si>
  <si>
    <t>MPASHA</t>
  </si>
  <si>
    <t>IGANGA</t>
  </si>
  <si>
    <t>BUYANGA</t>
  </si>
  <si>
    <t>BUWOYA</t>
  </si>
  <si>
    <t>NKOMBE</t>
  </si>
  <si>
    <t>BWIGULA</t>
  </si>
  <si>
    <t>BUTABA HC</t>
  </si>
  <si>
    <t>LUBIRA</t>
  </si>
  <si>
    <t>IBULANKU</t>
  </si>
  <si>
    <t>BUTENDE</t>
  </si>
  <si>
    <t>BUKOTEKO</t>
  </si>
  <si>
    <t>IBAAKO</t>
  </si>
  <si>
    <t>BUSESA</t>
  </si>
  <si>
    <t>IGOMBE</t>
  </si>
  <si>
    <t>BUBENGE</t>
  </si>
  <si>
    <t>KIKUNYU</t>
  </si>
  <si>
    <t>BULYANSIME</t>
  </si>
  <si>
    <t>NAWANSEGA</t>
  </si>
  <si>
    <t>NAMIGANDA</t>
  </si>
  <si>
    <t>NSALE</t>
  </si>
  <si>
    <t>NSALE HC</t>
  </si>
  <si>
    <t>MAKUUTU</t>
  </si>
  <si>
    <t>MAKUUTI</t>
  </si>
  <si>
    <t>NAMALEMBA</t>
  </si>
  <si>
    <t>IDINDA</t>
  </si>
  <si>
    <t>NAMUNYUMYA</t>
  </si>
  <si>
    <t>BUSEMBATYA</t>
  </si>
  <si>
    <t>BULAMAGI</t>
  </si>
  <si>
    <t>BULOWOZA</t>
  </si>
  <si>
    <t>KASOLO</t>
  </si>
  <si>
    <t>BUNYIIRO</t>
  </si>
  <si>
    <t>BUNYIRO</t>
  </si>
  <si>
    <t>IWAWU</t>
  </si>
  <si>
    <t>ST. PETER CLAVER</t>
  </si>
  <si>
    <t>NAWANYINGI</t>
  </si>
  <si>
    <t>NAWANSINGE</t>
  </si>
  <si>
    <t>IGANGA TC</t>
  </si>
  <si>
    <t>KASOKOSO</t>
  </si>
  <si>
    <t>IGANGA ISLAMIC</t>
  </si>
  <si>
    <t>BETHANY</t>
  </si>
  <si>
    <t>NAKAVULE</t>
  </si>
  <si>
    <t>NKONO</t>
  </si>
  <si>
    <t>IGANGA TOWN COUNCIL</t>
  </si>
  <si>
    <t>NABITENDE</t>
  </si>
  <si>
    <t>BUGONO</t>
  </si>
  <si>
    <t>ITANDA</t>
  </si>
  <si>
    <t>ITUBA</t>
  </si>
  <si>
    <t>KASAMBIKA</t>
  </si>
  <si>
    <t>NAKALAMA</t>
  </si>
  <si>
    <t>NAKIGO</t>
  </si>
  <si>
    <t>BUNYAMA</t>
  </si>
  <si>
    <t>BUKWAYA</t>
  </si>
  <si>
    <t>BUSOWOBI</t>
  </si>
  <si>
    <t>KAKOMBO</t>
  </si>
  <si>
    <t>NAMBALE HC</t>
  </si>
  <si>
    <t>NASUTI</t>
  </si>
  <si>
    <t>NAMUNGALWE</t>
  </si>
  <si>
    <t>NAMUNGALWE HC 3</t>
  </si>
  <si>
    <t>NAMUNSALA</t>
  </si>
  <si>
    <t>NAWANDALA</t>
  </si>
  <si>
    <t>BUGONGO</t>
  </si>
  <si>
    <t>KIWANYI</t>
  </si>
  <si>
    <t>LUUKA</t>
  </si>
  <si>
    <t>BUKANGA</t>
  </si>
  <si>
    <t>BUSALAMU</t>
  </si>
  <si>
    <t>NAMUKUBEMBE</t>
  </si>
  <si>
    <t>BUKOOMA</t>
  </si>
  <si>
    <t>BULALU</t>
  </si>
  <si>
    <t>NABYOTO</t>
  </si>
  <si>
    <t>BUSANDA</t>
  </si>
  <si>
    <t>BUKOOVA</t>
  </si>
  <si>
    <t>NAIGOBYA</t>
  </si>
  <si>
    <t>NAIRIKANO</t>
  </si>
  <si>
    <t>NAMULANDA</t>
  </si>
  <si>
    <t>BULONGO</t>
  </si>
  <si>
    <t>KIYUNGA</t>
  </si>
  <si>
    <t>IKUMBYA</t>
  </si>
  <si>
    <t>INUULA</t>
  </si>
  <si>
    <t>NAWAKA</t>
  </si>
  <si>
    <t>NANTAMALI</t>
  </si>
  <si>
    <t>KALYOWA</t>
  </si>
  <si>
    <t>NAWANYAGO</t>
  </si>
  <si>
    <t>NAWAMPITI</t>
  </si>
  <si>
    <t>BUYOLA</t>
  </si>
  <si>
    <t>IKONIA</t>
  </si>
  <si>
    <t>NAKISWIGA</t>
  </si>
  <si>
    <t>WAIBUGA</t>
  </si>
  <si>
    <t>BUSIIRO</t>
  </si>
  <si>
    <t>BUTIMBWA</t>
  </si>
  <si>
    <t>WALIBO</t>
  </si>
  <si>
    <t>MAWUNDO</t>
  </si>
  <si>
    <t>ISINGIRO</t>
  </si>
  <si>
    <t>ENDINZI</t>
  </si>
  <si>
    <t>BUSHEKA</t>
  </si>
  <si>
    <t>KIKOBA</t>
  </si>
  <si>
    <t>ENDIZI HCII</t>
  </si>
  <si>
    <t>RWANTAHA</t>
  </si>
  <si>
    <t>RWANTAHA HCII</t>
  </si>
  <si>
    <t>KASHUMBA</t>
  </si>
  <si>
    <t>NAKIVALE</t>
  </si>
  <si>
    <t>MBAARE HCIII</t>
  </si>
  <si>
    <t>MUREMA</t>
  </si>
  <si>
    <t>NGARAMA</t>
  </si>
  <si>
    <t>KYABISHAHO</t>
  </si>
  <si>
    <t>RWEKUBO HCIV</t>
  </si>
  <si>
    <t>KAKAMBA</t>
  </si>
  <si>
    <t>KYAMPANGO</t>
  </si>
  <si>
    <t>RUGAAGA HCIII</t>
  </si>
  <si>
    <t>KYARUBAMBURA</t>
  </si>
  <si>
    <t>BIRINDUMA</t>
  </si>
  <si>
    <t>BIRERE</t>
  </si>
  <si>
    <t>KAHENDA</t>
  </si>
  <si>
    <t>KASAANA</t>
  </si>
  <si>
    <t>KIKOKWA</t>
  </si>
  <si>
    <t>KISHURO</t>
  </si>
  <si>
    <t>KAKOMA</t>
  </si>
  <si>
    <t>NYAMUYANJA</t>
  </si>
  <si>
    <t>KABINGO</t>
  </si>
  <si>
    <t>KAGARAMA</t>
  </si>
  <si>
    <t>KYABINUNGA</t>
  </si>
  <si>
    <t>KAHARO</t>
  </si>
  <si>
    <t>KYEIRUMBA HCII</t>
  </si>
  <si>
    <t>KAMURI</t>
  </si>
  <si>
    <t>ISIBUKA</t>
  </si>
  <si>
    <t>KYARUGAJU</t>
  </si>
  <si>
    <t>KABUYANDA</t>
  </si>
  <si>
    <t>KISYORO</t>
  </si>
  <si>
    <t>RUBOROGOTA</t>
  </si>
  <si>
    <t>RUBORONGOTA</t>
  </si>
  <si>
    <t>RWAKAKWENDA</t>
  </si>
  <si>
    <t>KIKAGATE</t>
  </si>
  <si>
    <t>KAJAHO</t>
  </si>
  <si>
    <t>NSHUNGYEZI</t>
  </si>
  <si>
    <t>KAMUBEIZI</t>
  </si>
  <si>
    <t>MASHA</t>
  </si>
  <si>
    <t>NYARUBUNGO</t>
  </si>
  <si>
    <t>NYARUBAGO</t>
  </si>
  <si>
    <t>RWETANGO</t>
  </si>
  <si>
    <t>RWENTANGO</t>
  </si>
  <si>
    <t>NYAKITUNDA</t>
  </si>
  <si>
    <t>RUHIRA</t>
  </si>
  <si>
    <t>KIHIIHI</t>
  </si>
  <si>
    <t>KIHIHI</t>
  </si>
  <si>
    <t>JINJA</t>
  </si>
  <si>
    <t>BUSEDDE</t>
  </si>
  <si>
    <t>BUGOBYA</t>
  </si>
  <si>
    <t>KISASI</t>
  </si>
  <si>
    <t>ITAKAIBOLU</t>
  </si>
  <si>
    <t>MPAMBWA</t>
  </si>
  <si>
    <t>NABITAMBALA</t>
  </si>
  <si>
    <t>BWIDABWANGU</t>
  </si>
  <si>
    <t>NALINAIBI</t>
  </si>
  <si>
    <t>KAKIRA</t>
  </si>
  <si>
    <t>MAWOITO</t>
  </si>
  <si>
    <t>KABEMBE</t>
  </si>
  <si>
    <t>WAIRAKA</t>
  </si>
  <si>
    <t>WAILAKA</t>
  </si>
  <si>
    <t>MAFUBIRA</t>
  </si>
  <si>
    <t>BUGEMBE</t>
  </si>
  <si>
    <t>BUWEKULA</t>
  </si>
  <si>
    <t>WAKITAKA</t>
  </si>
  <si>
    <t>BUWENDA</t>
  </si>
  <si>
    <t>NAMULESA</t>
  </si>
  <si>
    <t>AROMA</t>
  </si>
  <si>
    <t>LWANDA</t>
  </si>
  <si>
    <t>WANYANGE</t>
  </si>
  <si>
    <t>MUSIMA</t>
  </si>
  <si>
    <t>ST. BENEDICT</t>
  </si>
  <si>
    <t>CENTRAL DIVISION</t>
  </si>
  <si>
    <t>CENTRAL EAST WARD</t>
  </si>
  <si>
    <t>AL- SHAFA MODERN MC</t>
  </si>
  <si>
    <t>MUWUMBA</t>
  </si>
  <si>
    <t>CENTRAL WEST WARD</t>
  </si>
  <si>
    <t>JINJA ISLAMIC</t>
  </si>
  <si>
    <t>MAGWA WARD</t>
  </si>
  <si>
    <t>NAWANGOMA</t>
  </si>
  <si>
    <t>OLD BOMA WARD</t>
  </si>
  <si>
    <t>JINJA CENTRAL CLINIC</t>
  </si>
  <si>
    <t>BUDONDO</t>
  </si>
  <si>
    <t>KIRINYA PRISONS</t>
  </si>
  <si>
    <t>MPUMUDDE-KIMAKA DIVISION</t>
  </si>
  <si>
    <t>KIMAKA WARD</t>
  </si>
  <si>
    <t>KIMAKA UPDF</t>
  </si>
  <si>
    <t>NALUFENYA WARD</t>
  </si>
  <si>
    <t>JINJA REGIONAL REFFERAL</t>
  </si>
  <si>
    <t>JINJA HOSPITAL CHILDREN'S WARD</t>
  </si>
  <si>
    <t>MPUMUDDE</t>
  </si>
  <si>
    <t>GADDAFI</t>
  </si>
  <si>
    <t>RUBAGA</t>
  </si>
  <si>
    <t>MASESE-WALUKUBA DIVISION</t>
  </si>
  <si>
    <t>MASESE</t>
  </si>
  <si>
    <t>MASESE DANIDA</t>
  </si>
  <si>
    <t>WALUKUBA EAST</t>
  </si>
  <si>
    <t>WALUKUBA</t>
  </si>
  <si>
    <t>KISIMA ISLAND</t>
  </si>
  <si>
    <t>IVUNAMBA</t>
  </si>
  <si>
    <t>KIBIBI</t>
  </si>
  <si>
    <t>KYOMYA</t>
  </si>
  <si>
    <t>LUKOLO</t>
  </si>
  <si>
    <t>BUTAGAYA</t>
  </si>
  <si>
    <t>BUDIMA</t>
  </si>
  <si>
    <t>LUBANI</t>
  </si>
  <si>
    <t>KIBUNDAIRE</t>
  </si>
  <si>
    <t>NAMWENDWA</t>
  </si>
  <si>
    <t>NAKAKULWE</t>
  </si>
  <si>
    <t>LUMULI</t>
  </si>
  <si>
    <t>IWOLOLO</t>
  </si>
  <si>
    <t>NAMAGERA</t>
  </si>
  <si>
    <t>MUGULUKA</t>
  </si>
  <si>
    <t>NAWAMPANDA</t>
  </si>
  <si>
    <t>BUBUGO</t>
  </si>
  <si>
    <t>WANSIMBA</t>
  </si>
  <si>
    <t>BUWENGE</t>
  </si>
  <si>
    <t>BUWEERA</t>
  </si>
  <si>
    <t>BUWOLERO</t>
  </si>
  <si>
    <t>KAGOMA</t>
  </si>
  <si>
    <t>MUTAI</t>
  </si>
  <si>
    <t>ALL SAINTS KAGOMA</t>
  </si>
  <si>
    <t>KABAGANDA</t>
  </si>
  <si>
    <t>KAIIRA</t>
  </si>
  <si>
    <t>KITANABA</t>
  </si>
  <si>
    <t>MPUNGWA</t>
  </si>
  <si>
    <t>MAGAMAGA</t>
  </si>
  <si>
    <t>BUWENGE TC</t>
  </si>
  <si>
    <t>BUWENGE EAST WARD</t>
  </si>
  <si>
    <t>BWASE</t>
  </si>
  <si>
    <t>BUWENGE NORTH WARD</t>
  </si>
  <si>
    <t>BUWENGE SOUTH WARD</t>
  </si>
  <si>
    <t>BUWENGE HOSPITAL</t>
  </si>
  <si>
    <t>BUWENGE WEST WARD</t>
  </si>
  <si>
    <t>BUNAWONA</t>
  </si>
  <si>
    <t>BUYENGO</t>
  </si>
  <si>
    <t>BULUGO</t>
  </si>
  <si>
    <t>BUSEGULA</t>
  </si>
  <si>
    <t>BUTAMIRA</t>
  </si>
  <si>
    <t>NSOZIBBIRI</t>
  </si>
  <si>
    <t>BUWABUZZI</t>
  </si>
  <si>
    <t>KAMIIGO HC</t>
  </si>
  <si>
    <t>IZIRU</t>
  </si>
  <si>
    <t>KAKAIRE</t>
  </si>
  <si>
    <t>KAABONG</t>
  </si>
  <si>
    <t>KAABONG TC</t>
  </si>
  <si>
    <t>CENTRAL</t>
  </si>
  <si>
    <t>LOKERUI</t>
  </si>
  <si>
    <t>LOKOLIA</t>
  </si>
  <si>
    <t>LOPUTUK</t>
  </si>
  <si>
    <t>KAABONG MISSION</t>
  </si>
  <si>
    <t>KALAPATA</t>
  </si>
  <si>
    <t>KAMION</t>
  </si>
  <si>
    <t>LOKWAKARAMOE</t>
  </si>
  <si>
    <t>LOKWAKARAMAE</t>
  </si>
  <si>
    <t>LOTIM</t>
  </si>
  <si>
    <t>KAPEDO</t>
  </si>
  <si>
    <t>KOCHOLO</t>
  </si>
  <si>
    <t>LOKIAL</t>
  </si>
  <si>
    <t>KALIMON</t>
  </si>
  <si>
    <t>KARENGA</t>
  </si>
  <si>
    <t>LOBALANGIT</t>
  </si>
  <si>
    <t>LOKORI</t>
  </si>
  <si>
    <t>PIRE</t>
  </si>
  <si>
    <t>KATHILE</t>
  </si>
  <si>
    <t>NARENGEPAK</t>
  </si>
  <si>
    <t>LOLELIA</t>
  </si>
  <si>
    <t>KAIMESE</t>
  </si>
  <si>
    <t>LOMODACH</t>
  </si>
  <si>
    <t>LOTETELEIT</t>
  </si>
  <si>
    <t>LOYORO</t>
  </si>
  <si>
    <t>LOKAYANA</t>
  </si>
  <si>
    <t>TOROI</t>
  </si>
  <si>
    <t>SIDOK</t>
  </si>
  <si>
    <t>KAKAMAR</t>
  </si>
  <si>
    <t>KATHIMERI</t>
  </si>
  <si>
    <t>LOCHOM</t>
  </si>
  <si>
    <t>LONGARO</t>
  </si>
  <si>
    <t>KOPOTH</t>
  </si>
  <si>
    <t>KABALE MC</t>
  </si>
  <si>
    <t>KIGONGI</t>
  </si>
  <si>
    <t>YARD CLINIC</t>
  </si>
  <si>
    <t>NORTHERN DIVISION</t>
  </si>
  <si>
    <t>LOWER BUGONGI</t>
  </si>
  <si>
    <t>SOUTHERN DIVISION</t>
  </si>
  <si>
    <t>KARUBANDA</t>
  </si>
  <si>
    <t>KIRIGIME</t>
  </si>
  <si>
    <t>KAMUKIRA</t>
  </si>
  <si>
    <t>BUHARA</t>
  </si>
  <si>
    <t>KAFUNJO</t>
  </si>
  <si>
    <t>RWENE</t>
  </si>
  <si>
    <t>NYAKASHARARA</t>
  </si>
  <si>
    <t>KAMUGANGUZI</t>
  </si>
  <si>
    <t>BURANGA</t>
  </si>
  <si>
    <t>BUTANDA</t>
  </si>
  <si>
    <t>KASHEREGENYI</t>
  </si>
  <si>
    <t>KATENGA</t>
  </si>
  <si>
    <t>NYAMIRYANGO</t>
  </si>
  <si>
    <t>KYASANO</t>
  </si>
  <si>
    <t>MAYENGO</t>
  </si>
  <si>
    <t>IRAAPA</t>
  </si>
  <si>
    <t>KITUMBA</t>
  </si>
  <si>
    <t>MWENDO</t>
  </si>
  <si>
    <t>KAKOOMO</t>
  </si>
  <si>
    <t>KYANAMIRA</t>
  </si>
  <si>
    <t>MAZIBA</t>
  </si>
  <si>
    <t>BIRAMBO</t>
  </si>
  <si>
    <t>KAHONDO</t>
  </si>
  <si>
    <t>MUKOKYE</t>
  </si>
  <si>
    <t>KARWERU</t>
  </si>
  <si>
    <t>KAVU</t>
  </si>
  <si>
    <t>NYANJA</t>
  </si>
  <si>
    <t>RUSIKIZI</t>
  </si>
  <si>
    <t>RUBAYA</t>
  </si>
  <si>
    <t>BIGAAGA</t>
  </si>
  <si>
    <t>HABUBALE</t>
  </si>
  <si>
    <t>KARUJANGA</t>
  </si>
  <si>
    <t>KITOOMA</t>
  </si>
  <si>
    <t>MUGANDU</t>
  </si>
  <si>
    <t>BUBARE</t>
  </si>
  <si>
    <t>BUTOBOORE</t>
  </si>
  <si>
    <t>KIBUZIGYE</t>
  </si>
  <si>
    <t>BWINDI</t>
  </si>
  <si>
    <t>Bwindi</t>
  </si>
  <si>
    <t>MUYANJE</t>
  </si>
  <si>
    <t>BIGUNGIRO</t>
  </si>
  <si>
    <t>NANGARA</t>
  </si>
  <si>
    <t>BUFUNDI</t>
  </si>
  <si>
    <t>KAGUNGA</t>
  </si>
  <si>
    <t>KASHASHA</t>
  </si>
  <si>
    <t>KISHANJE</t>
  </si>
  <si>
    <t>MUGYERA</t>
  </si>
  <si>
    <t>HAMURWA</t>
  </si>
  <si>
    <t>KIGAZI</t>
  </si>
  <si>
    <t>MPUNGU</t>
  </si>
  <si>
    <t>SHEBEYA</t>
  </si>
  <si>
    <t>IKUMBA</t>
  </si>
  <si>
    <t>KASHAASHA</t>
  </si>
  <si>
    <t>IHUNGA</t>
  </si>
  <si>
    <t>KITOJO</t>
  </si>
  <si>
    <t>RUHIJA</t>
  </si>
  <si>
    <t>KIYEBE</t>
  </si>
  <si>
    <t>MUSHANJE</t>
  </si>
  <si>
    <t>NYARUHANGA</t>
  </si>
  <si>
    <t>RUBANDA SISTERS</t>
  </si>
  <si>
    <t>MUKO</t>
  </si>
  <si>
    <t>BANYENZAKI MEMORIAL</t>
  </si>
  <si>
    <t>IKAMIRO</t>
  </si>
  <si>
    <t>KAARA</t>
  </si>
  <si>
    <t>KABERE</t>
  </si>
  <si>
    <t>KARENGYERE</t>
  </si>
  <si>
    <t>KYENYI</t>
  </si>
  <si>
    <t>NYARURAMBI</t>
  </si>
  <si>
    <t>BUKINDA</t>
  </si>
  <si>
    <t>KYERERO</t>
  </si>
  <si>
    <t>KYERERO HC</t>
  </si>
  <si>
    <t>NYABIREREMA</t>
  </si>
  <si>
    <t>KAKATUNDA</t>
  </si>
  <si>
    <t>KAMWEZI</t>
  </si>
  <si>
    <t>KIBANDA</t>
  </si>
  <si>
    <t>KIGARA</t>
  </si>
  <si>
    <t>KYOGO</t>
  </si>
  <si>
    <t>RWENYANGYE</t>
  </si>
  <si>
    <t>KASHAMBYA</t>
  </si>
  <si>
    <t>BUCHUNDURA</t>
  </si>
  <si>
    <t>KITANGA</t>
  </si>
  <si>
    <t>KITUNGA</t>
  </si>
  <si>
    <t>RUTENGYE</t>
  </si>
  <si>
    <t>RWAMUCUCU</t>
  </si>
  <si>
    <t>IBUMBA</t>
  </si>
  <si>
    <t>KAHAMA</t>
  </si>
  <si>
    <t>MPARO</t>
  </si>
  <si>
    <t>NYAKAGABAGABA</t>
  </si>
  <si>
    <t>RWANJURA</t>
  </si>
  <si>
    <t>KABAROLE</t>
  </si>
  <si>
    <t>BUHEESI</t>
  </si>
  <si>
    <t>KIYOMBYA</t>
  </si>
  <si>
    <t>KIBIITO</t>
  </si>
  <si>
    <t>KASUNGANYANJA</t>
  </si>
  <si>
    <t>RAMBIA</t>
  </si>
  <si>
    <t>KERYA</t>
  </si>
  <si>
    <t>MITANDI</t>
  </si>
  <si>
    <t>KISOMORO</t>
  </si>
  <si>
    <t>KICUUCU</t>
  </si>
  <si>
    <t>RWIIMI</t>
  </si>
  <si>
    <t>KADINDIMO</t>
  </si>
  <si>
    <t>RWIMI</t>
  </si>
  <si>
    <t>BUKUKU</t>
  </si>
  <si>
    <t>KARAGO</t>
  </si>
  <si>
    <t>KASENDA</t>
  </si>
  <si>
    <t>KAZINGO</t>
  </si>
  <si>
    <t>BUSORO</t>
  </si>
  <si>
    <t>RWENGAJU</t>
  </si>
  <si>
    <t>KASWA</t>
  </si>
  <si>
    <t>HAKIBAALE</t>
  </si>
  <si>
    <t>KIBASI</t>
  </si>
  <si>
    <t>KIJURA</t>
  </si>
  <si>
    <t>NSORRO</t>
  </si>
  <si>
    <t>TOORO</t>
  </si>
  <si>
    <t>KARAMBI</t>
  </si>
  <si>
    <t>KICWAMBA</t>
  </si>
  <si>
    <t>KIHONDO</t>
  </si>
  <si>
    <t>NYANTAMABONA</t>
  </si>
  <si>
    <t>NYANTABOOMA</t>
  </si>
  <si>
    <t>MUGUSU</t>
  </si>
  <si>
    <t>KIBOHA</t>
  </si>
  <si>
    <t>RUTEETE</t>
  </si>
  <si>
    <t>ISUNGA</t>
  </si>
  <si>
    <t>IRUHURA</t>
  </si>
  <si>
    <t>KYAMUKOKA</t>
  </si>
  <si>
    <t>NKURUBA</t>
  </si>
  <si>
    <t>KIDI HOSPITAL</t>
  </si>
  <si>
    <t>KIKO</t>
  </si>
  <si>
    <t>EASTERN DIVISION</t>
  </si>
  <si>
    <t>NYAKAGONGO WARD</t>
  </si>
  <si>
    <t>KATARAKA</t>
  </si>
  <si>
    <t>WESTERN DIVISION</t>
  </si>
  <si>
    <t>KAGOTE</t>
  </si>
  <si>
    <t>BAZAAR</t>
  </si>
  <si>
    <t>KIJANJU</t>
  </si>
  <si>
    <t>MUHOTI</t>
  </si>
  <si>
    <t>VIRIKA</t>
  </si>
  <si>
    <t>KABERAMAIDO</t>
  </si>
  <si>
    <t>ALWA</t>
  </si>
  <si>
    <t>PALATAU</t>
  </si>
  <si>
    <t>ABIRABIRA</t>
  </si>
  <si>
    <t>KAMUK</t>
  </si>
  <si>
    <t>KABERAMAIDO CATHOLIC CHURCH</t>
  </si>
  <si>
    <t>KOBULUBULU</t>
  </si>
  <si>
    <t>KATINGE</t>
  </si>
  <si>
    <t>PAKEGIDO</t>
  </si>
  <si>
    <t>OGERAI</t>
  </si>
  <si>
    <t>MUREUM</t>
  </si>
  <si>
    <t>OCHERO</t>
  </si>
  <si>
    <t>KAGAA</t>
  </si>
  <si>
    <t>ANYARA</t>
  </si>
  <si>
    <t>BULULU</t>
  </si>
  <si>
    <t>KIBIMO</t>
  </si>
  <si>
    <t>OCHELAKUR</t>
  </si>
  <si>
    <t>OCHELAKAR</t>
  </si>
  <si>
    <t>KALAKI</t>
  </si>
  <si>
    <t>OTUBOI</t>
  </si>
  <si>
    <t>AMORU</t>
  </si>
  <si>
    <t>APAPAI</t>
  </si>
  <si>
    <t>LWALA</t>
  </si>
  <si>
    <t>KALANGALA</t>
  </si>
  <si>
    <t>BUJJUMBA</t>
  </si>
  <si>
    <t>BUJUMBA</t>
  </si>
  <si>
    <t>BWENDERO</t>
  </si>
  <si>
    <t>MULABANA</t>
  </si>
  <si>
    <t>KALANGALA TC</t>
  </si>
  <si>
    <t>KALANGALA 'A'</t>
  </si>
  <si>
    <t>MUGOYE</t>
  </si>
  <si>
    <t>BBETA</t>
  </si>
  <si>
    <t>KAYUNGA</t>
  </si>
  <si>
    <t>BUMANGI</t>
  </si>
  <si>
    <t>BUBEKE</t>
  </si>
  <si>
    <t>JAANA</t>
  </si>
  <si>
    <t>BUFUMIRA</t>
  </si>
  <si>
    <t>LULAMBA</t>
  </si>
  <si>
    <t>KYAMUSWA</t>
  </si>
  <si>
    <t>BUZINGO</t>
  </si>
  <si>
    <t>BUKASA</t>
  </si>
  <si>
    <t>MAZINGA</t>
  </si>
  <si>
    <t>BUTULUME</t>
  </si>
  <si>
    <t>KALIRO</t>
  </si>
  <si>
    <t>BUMANYA</t>
  </si>
  <si>
    <t>BULUMBA</t>
  </si>
  <si>
    <t>KASULETA</t>
  </si>
  <si>
    <t>NABIGWALI FLEP</t>
  </si>
  <si>
    <t>KYANI</t>
  </si>
  <si>
    <t>GADUMIRE</t>
  </si>
  <si>
    <t>BUPYANA</t>
  </si>
  <si>
    <t>BUYUGE</t>
  </si>
  <si>
    <t>KALIRO TOWN COUNCIL</t>
  </si>
  <si>
    <t>GUDUMIRE</t>
  </si>
  <si>
    <t>NAMUGONGO</t>
  </si>
  <si>
    <t>BUTEGE</t>
  </si>
  <si>
    <t>KASOKWE</t>
  </si>
  <si>
    <t>NABIKOLI</t>
  </si>
  <si>
    <t>NAMWIWA</t>
  </si>
  <si>
    <t>BUYINDA</t>
  </si>
  <si>
    <t>KALIRO FLEP</t>
  </si>
  <si>
    <t>NAWAIKOKE</t>
  </si>
  <si>
    <t>BUDINI</t>
  </si>
  <si>
    <t>KAMPALA</t>
  </si>
  <si>
    <t>CIVIC CENTRE</t>
  </si>
  <si>
    <t>MENGO DOCTOR'S CLINIC</t>
  </si>
  <si>
    <t>VICTORIA MEDICAL CENTER</t>
  </si>
  <si>
    <t>KAMPALA DISPENSARY</t>
  </si>
  <si>
    <t>KAGUGUBE</t>
  </si>
  <si>
    <t>ADVENTIST MEDICAL CENTER</t>
  </si>
  <si>
    <t>KAMWOKYA I</t>
  </si>
  <si>
    <t>FAMILY PLANING UGANDA</t>
  </si>
  <si>
    <t>ST. CATHERINE</t>
  </si>
  <si>
    <t>KOLOLO I</t>
  </si>
  <si>
    <t>KOLOLO</t>
  </si>
  <si>
    <t>KOLOLO III</t>
  </si>
  <si>
    <t>THE SURGERY</t>
  </si>
  <si>
    <t>MENGO</t>
  </si>
  <si>
    <t>BIVA MARTERNITY &amp;HEALTH CLINIC</t>
  </si>
  <si>
    <t>KISENYI</t>
  </si>
  <si>
    <t>NAKASERO I</t>
  </si>
  <si>
    <t>CHILDREN'S CLINIC</t>
  </si>
  <si>
    <t>NAKASERO III</t>
  </si>
  <si>
    <t>CASE MEDICAL CENTER</t>
  </si>
  <si>
    <t>OLD KAMPALA</t>
  </si>
  <si>
    <t>OLD KAMPALA HOSPITAL</t>
  </si>
  <si>
    <t>BAI CENTER</t>
  </si>
  <si>
    <t>KAWEMPE DIVISION</t>
  </si>
  <si>
    <t>BWAISE I</t>
  </si>
  <si>
    <t>NYAMAYALWO MATERNITY CLINIC</t>
  </si>
  <si>
    <t>KANYANYA</t>
  </si>
  <si>
    <t>DRABETH DOM. CLINIC</t>
  </si>
  <si>
    <t>MPERERWE STAGE MEDICAL CENTER</t>
  </si>
  <si>
    <t>SINGA-BODDA DOMICILLARY CLINIC</t>
  </si>
  <si>
    <t>KAWEMPE I</t>
  </si>
  <si>
    <t>KAWEMPE HC 4</t>
  </si>
  <si>
    <t>KYADONDO MEDICAL CENTER</t>
  </si>
  <si>
    <t>AKUGOBA MATERNITY CLINIC</t>
  </si>
  <si>
    <t>KAWEMPE II</t>
  </si>
  <si>
    <t>BAJJABASAAGA CLINIC</t>
  </si>
  <si>
    <t>KIGANDA MATERNITY CENTER</t>
  </si>
  <si>
    <t>MBOGO HC</t>
  </si>
  <si>
    <t>FPAU OUT REACH CLINIC</t>
  </si>
  <si>
    <t>KIKAYA</t>
  </si>
  <si>
    <t>SPAN MEDICAL CENTER</t>
  </si>
  <si>
    <t>MAKERERE I</t>
  </si>
  <si>
    <t>MARIE STOPES UGANDA KAVULE</t>
  </si>
  <si>
    <t>MPERERWE</t>
  </si>
  <si>
    <t>ST. STEVENS</t>
  </si>
  <si>
    <t>KOMAMBOGA HC 3</t>
  </si>
  <si>
    <t>ST.VINCENT HOSPITAL</t>
  </si>
  <si>
    <t>MULAGO I</t>
  </si>
  <si>
    <t>MULAGO</t>
  </si>
  <si>
    <t>MWANA MIGIMU NUTR UNIT</t>
  </si>
  <si>
    <t>UNIVERSITY(MAKERERE)</t>
  </si>
  <si>
    <t>MAKERERE UNIVERITY HOSPITAL</t>
  </si>
  <si>
    <t>MAKYINDE DIVISION</t>
  </si>
  <si>
    <t>GGABA</t>
  </si>
  <si>
    <t>WENTZ MEDICAL CENTER</t>
  </si>
  <si>
    <t>MARTYR'S FAMILY CLINIC &amp; MATERNITY HOME</t>
  </si>
  <si>
    <t>KATWE I</t>
  </si>
  <si>
    <t>VIRGO HEALTH CARE</t>
  </si>
  <si>
    <t>KATWE II</t>
  </si>
  <si>
    <t>ZAAM CLINIC</t>
  </si>
  <si>
    <t>KIBULI</t>
  </si>
  <si>
    <t>KIBULI MUSLIM</t>
  </si>
  <si>
    <t>KIBUYE I</t>
  </si>
  <si>
    <t>SIR ALBERT COOK CLINIC</t>
  </si>
  <si>
    <t>KISUGU</t>
  </si>
  <si>
    <t>ALIVE MEDICAL CENTER</t>
  </si>
  <si>
    <t>LUKULI</t>
  </si>
  <si>
    <t>HOPE CLINIC LUKULI</t>
  </si>
  <si>
    <t>MAKINDYE II</t>
  </si>
  <si>
    <t>KAMPALA INTERNATIONAL</t>
  </si>
  <si>
    <t>KAIRO MEDICAL CENTER</t>
  </si>
  <si>
    <t>MIREMBE STATE CARE</t>
  </si>
  <si>
    <t>JB KABUZA</t>
  </si>
  <si>
    <t>NSAMBYA RAILWAY</t>
  </si>
  <si>
    <t>FAMILY CARE</t>
  </si>
  <si>
    <t>ST. RAPHAEL OF ST. FRANCIS NSAMBYA</t>
  </si>
  <si>
    <t>SALAAMA</t>
  </si>
  <si>
    <t>KIRUDDU</t>
  </si>
  <si>
    <t>BUZIGA</t>
  </si>
  <si>
    <t>BUNGA MATERNITY HOME</t>
  </si>
  <si>
    <t>LUWAFU</t>
  </si>
  <si>
    <t>GLOBA CLINIC</t>
  </si>
  <si>
    <t>GLOBE</t>
  </si>
  <si>
    <t>MAKINDYE I</t>
  </si>
  <si>
    <t>ST ANTHONY'S CLINIC</t>
  </si>
  <si>
    <t>NSAMBYA</t>
  </si>
  <si>
    <t>MAKINDYE MARTENITY HOME</t>
  </si>
  <si>
    <t>NSAMBYA CENTRAL</t>
  </si>
  <si>
    <t>NSAMBYA GENERAL CLINIC</t>
  </si>
  <si>
    <t>JUUSI</t>
  </si>
  <si>
    <t>KANSANGA - MUYENGA</t>
  </si>
  <si>
    <t>CENTRE FOR LIFE MEDICAL CLINIC</t>
  </si>
  <si>
    <t>NSAMBYA POLICE BARRACKS</t>
  </si>
  <si>
    <t>NSAMBYA POLICE CLINIC</t>
  </si>
  <si>
    <t>MAKINDYE MILITARY POLICE BARRACKS</t>
  </si>
  <si>
    <t>NAKAWA DIVISION</t>
  </si>
  <si>
    <t>BCDP HC 3</t>
  </si>
  <si>
    <t>BUKOTO II</t>
  </si>
  <si>
    <t>MOTHER'S CLINIC</t>
  </si>
  <si>
    <t>BUTABIKA</t>
  </si>
  <si>
    <t>KISWA</t>
  </si>
  <si>
    <t>KIWATULE</t>
  </si>
  <si>
    <t>KYOSIMA MATERNITY CLINIC</t>
  </si>
  <si>
    <t>KYAMBOGO</t>
  </si>
  <si>
    <t>KYAMBOGO UNIVERSITY MEDICAL CENTER</t>
  </si>
  <si>
    <t>LUZIRA</t>
  </si>
  <si>
    <t>MURCHSION BAY BARRACKS</t>
  </si>
  <si>
    <t>MARTYR'S MATERNITY CLINIC</t>
  </si>
  <si>
    <t>ST. STEPHEN DISP &amp; MEDICAL CENTER</t>
  </si>
  <si>
    <t>RAPHA HEALTH DIVISION</t>
  </si>
  <si>
    <t>MBUYA I</t>
  </si>
  <si>
    <t>MBUYA GENERAL MILITARY</t>
  </si>
  <si>
    <t>HIS GRACE MATERNITY</t>
  </si>
  <si>
    <t>MBUYA II</t>
  </si>
  <si>
    <t>BUGOLOBI NURSING HOME</t>
  </si>
  <si>
    <t>MUTUNGO</t>
  </si>
  <si>
    <t>GOOD WILL POLY CLINIC</t>
  </si>
  <si>
    <t>NAGURU II</t>
  </si>
  <si>
    <t>NAGURU POLICE HEALTH CENTER</t>
  </si>
  <si>
    <t>NAKAWA</t>
  </si>
  <si>
    <t>KADIC</t>
  </si>
  <si>
    <t>NTINDA</t>
  </si>
  <si>
    <t>MUSOKE DOIMCILLIARY CLINIC</t>
  </si>
  <si>
    <t>RUBAGA DIVISION</t>
  </si>
  <si>
    <t>ST. JAMES DOMICILLIARY HOME</t>
  </si>
  <si>
    <t>KAWAALA</t>
  </si>
  <si>
    <t>NAMUGONA ORTHODOX HOSPITAL</t>
  </si>
  <si>
    <t>LUBIA</t>
  </si>
  <si>
    <t>MILNE MEDICAL CENTER</t>
  </si>
  <si>
    <t>LUKE MEDICAL CENTRE</t>
  </si>
  <si>
    <t>MUTUNDWE</t>
  </si>
  <si>
    <t>KITEBI HC 2</t>
  </si>
  <si>
    <t>NAKULABYE</t>
  </si>
  <si>
    <t>BISHOP DUNUSTAN NSUBUGA M.C.C</t>
  </si>
  <si>
    <t>NATEETE</t>
  </si>
  <si>
    <t>NATEETE ARCHDICONARY MOBILE CLINIC</t>
  </si>
  <si>
    <t>NATEETE GENERAL CLINIC</t>
  </si>
  <si>
    <t>PROB MEDICAL CENTER</t>
  </si>
  <si>
    <t>NDEEBA</t>
  </si>
  <si>
    <t>KATWE MARTRY'S CLINIC</t>
  </si>
  <si>
    <t>JOY MEDICAL CLINIC</t>
  </si>
  <si>
    <t>RUBAGA HOSPITAL</t>
  </si>
  <si>
    <t>BUSABALA NURSING HOME</t>
  </si>
  <si>
    <t>ST.VINCENT</t>
  </si>
  <si>
    <t>KAMPALA CHILDREN'S HOSPITAL</t>
  </si>
  <si>
    <t>BUYENDE</t>
  </si>
  <si>
    <t>BUGAYA</t>
  </si>
  <si>
    <t>NGANDHO</t>
  </si>
  <si>
    <t>KAKOOGE</t>
  </si>
  <si>
    <t>NAMULIKYA</t>
  </si>
  <si>
    <t>NDOLWA</t>
  </si>
  <si>
    <t>WANUNIRE FLEP</t>
  </si>
  <si>
    <t>WESUNIRE</t>
  </si>
  <si>
    <t>WESUNIRE CATHOLIC</t>
  </si>
  <si>
    <t>KAGULU</t>
  </si>
  <si>
    <t>IRUNDU</t>
  </si>
  <si>
    <t>KABUKYE</t>
  </si>
  <si>
    <t>KAGUGULU</t>
  </si>
  <si>
    <t>KIDERA</t>
  </si>
  <si>
    <t>BUKUNGU</t>
  </si>
  <si>
    <t>KIGINGI</t>
  </si>
  <si>
    <t>IRINGA</t>
  </si>
  <si>
    <t>NDULYA</t>
  </si>
  <si>
    <t>KAMULI</t>
  </si>
  <si>
    <t>BALAWOLI</t>
  </si>
  <si>
    <t>KAGUMBA</t>
  </si>
  <si>
    <t>KASOLWE</t>
  </si>
  <si>
    <t>KIBUYE</t>
  </si>
  <si>
    <t>NABULEZI</t>
  </si>
  <si>
    <t>NAMAIRA</t>
  </si>
  <si>
    <t>NABIRUMBA</t>
  </si>
  <si>
    <t>BULOPA</t>
  </si>
  <si>
    <t>BUTANSI</t>
  </si>
  <si>
    <t>BUGEYWA</t>
  </si>
  <si>
    <t>NALUWOLI</t>
  </si>
  <si>
    <t>NABIRAMA</t>
  </si>
  <si>
    <t>KAMULI TC</t>
  </si>
  <si>
    <t>MANDWA/MUTEKANGA</t>
  </si>
  <si>
    <t>MULAMBA</t>
  </si>
  <si>
    <t>KAMULI MISSION</t>
  </si>
  <si>
    <t>KITAYUNJWA</t>
  </si>
  <si>
    <t>BUGANZA</t>
  </si>
  <si>
    <t>BUDHATAMWA</t>
  </si>
  <si>
    <t>BUSOTA</t>
  </si>
  <si>
    <t>NAMINAGE</t>
  </si>
  <si>
    <t>NAMISAMBYA II</t>
  </si>
  <si>
    <t>NAMISAMBYA</t>
  </si>
  <si>
    <t>NABWIGULU</t>
  </si>
  <si>
    <t>KAMULI SABAWALI</t>
  </si>
  <si>
    <t>NAMUNYIGI</t>
  </si>
  <si>
    <t>NAMASAGALI</t>
  </si>
  <si>
    <t>KASOZI</t>
  </si>
  <si>
    <t>NAWANKOFU</t>
  </si>
  <si>
    <t>KIDIKI</t>
  </si>
  <si>
    <t>KINU</t>
  </si>
  <si>
    <t>MAKOKA</t>
  </si>
  <si>
    <t>KINAWAMPERE</t>
  </si>
  <si>
    <t>BUGULUMBYA</t>
  </si>
  <si>
    <t>KASAMBIRA</t>
  </si>
  <si>
    <t>KISOZI</t>
  </si>
  <si>
    <t>NAKANDULO</t>
  </si>
  <si>
    <t>NAMAGANDA</t>
  </si>
  <si>
    <t>MBULAMUTI</t>
  </si>
  <si>
    <t>BULUUYA</t>
  </si>
  <si>
    <t>BUPANDHENGO</t>
  </si>
  <si>
    <t>BUPANDHENGO FLEP</t>
  </si>
  <si>
    <t>NAWANTUMBI</t>
  </si>
  <si>
    <t>WANKOLE</t>
  </si>
  <si>
    <t>LULYAMBUZI</t>
  </si>
  <si>
    <t>LUZINGA</t>
  </si>
  <si>
    <t>ST.CATHERINE</t>
  </si>
  <si>
    <t>NAWANDYO</t>
  </si>
  <si>
    <t>KAMWENGE</t>
  </si>
  <si>
    <t>BWIIZI</t>
  </si>
  <si>
    <t>BIGULI</t>
  </si>
  <si>
    <t>BWIZI</t>
  </si>
  <si>
    <t>NTONWA</t>
  </si>
  <si>
    <t>KAHUNGE</t>
  </si>
  <si>
    <t>BIGODI</t>
  </si>
  <si>
    <t>BUSIRIBA</t>
  </si>
  <si>
    <t>KINONI</t>
  </si>
  <si>
    <t>BUNOGA</t>
  </si>
  <si>
    <t>KAKASI</t>
  </si>
  <si>
    <t>KYAKANYEMERA</t>
  </si>
  <si>
    <t>RUKUNYU</t>
  </si>
  <si>
    <t>RWENKUBA</t>
  </si>
  <si>
    <t>KYABENDA</t>
  </si>
  <si>
    <t>KABAMBIRO</t>
  </si>
  <si>
    <t>KABUNGA</t>
  </si>
  <si>
    <t>KAMWENGE TC</t>
  </si>
  <si>
    <t>KABURISOKE</t>
  </si>
  <si>
    <t>KIMULI-KIDONGO</t>
  </si>
  <si>
    <t>PADRE PIO II</t>
  </si>
  <si>
    <t>NKOMA</t>
  </si>
  <si>
    <t>RWAMWANJA</t>
  </si>
  <si>
    <t>KICHECHE</t>
  </si>
  <si>
    <t>KAGAZI</t>
  </si>
  <si>
    <t>MAHYORO</t>
  </si>
  <si>
    <t>BUKURUNGO</t>
  </si>
  <si>
    <t>NTARA</t>
  </si>
  <si>
    <t>NYABANI</t>
  </si>
  <si>
    <t>RWENJAZA</t>
  </si>
  <si>
    <t>RWENKUBEBE</t>
  </si>
  <si>
    <t>KANUNGU</t>
  </si>
  <si>
    <t>KAMBUGA</t>
  </si>
  <si>
    <t>KATETE</t>
  </si>
  <si>
    <t>RUHANDAGAZI</t>
  </si>
  <si>
    <t>KANYANTOROGO</t>
  </si>
  <si>
    <t>BUREMA</t>
  </si>
  <si>
    <t>KIHEMBE</t>
  </si>
  <si>
    <t>KIHEBE</t>
  </si>
  <si>
    <t>KAYONZA</t>
  </si>
  <si>
    <t>BUJENGWE</t>
  </si>
  <si>
    <t>KYESHERO</t>
  </si>
  <si>
    <t>NTUNGAMO</t>
  </si>
  <si>
    <t>BUTOGOTA</t>
  </si>
  <si>
    <t>KIBIMBIRI</t>
  </si>
  <si>
    <t>MATANDA</t>
  </si>
  <si>
    <t>KIHIHI TOWN</t>
  </si>
  <si>
    <t>NYANGA</t>
  </si>
  <si>
    <t>KIRIMA</t>
  </si>
  <si>
    <t>KIHANDA</t>
  </si>
  <si>
    <t>RUTUGUNDA</t>
  </si>
  <si>
    <t>NYAMIRAMA</t>
  </si>
  <si>
    <t>NTUNGWA</t>
  </si>
  <si>
    <t>RUGYEYO</t>
  </si>
  <si>
    <t>KASHOJWA</t>
  </si>
  <si>
    <t>RUGYERO</t>
  </si>
  <si>
    <t>RUTENGA</t>
  </si>
  <si>
    <t>KATOJO</t>
  </si>
  <si>
    <t>KINAABA</t>
  </si>
  <si>
    <t>KINABA</t>
  </si>
  <si>
    <t>KANUNGU TC</t>
  </si>
  <si>
    <t>EASTERN WARD</t>
  </si>
  <si>
    <t>WESTERN WARD</t>
  </si>
  <si>
    <t>NYAMWEGABIRA</t>
  </si>
  <si>
    <t>NYAKATARE</t>
  </si>
  <si>
    <t>MURAMBA</t>
  </si>
  <si>
    <t>KWEEN</t>
  </si>
  <si>
    <t>BENET</t>
  </si>
  <si>
    <t>KASEKO</t>
  </si>
  <si>
    <t>LIKIL</t>
  </si>
  <si>
    <t>CHEMWOM</t>
  </si>
  <si>
    <t>KITAWOI</t>
  </si>
  <si>
    <t>TERENBOY</t>
  </si>
  <si>
    <t>KWOSIR</t>
  </si>
  <si>
    <t>PISWA</t>
  </si>
  <si>
    <t>TEREMBOY</t>
  </si>
  <si>
    <t>MENGYA</t>
  </si>
  <si>
    <t>YATUI</t>
  </si>
  <si>
    <t>KONGTA</t>
  </si>
  <si>
    <t>BENYINY</t>
  </si>
  <si>
    <t>KAPTOYOY</t>
  </si>
  <si>
    <t>KONO</t>
  </si>
  <si>
    <t>BINYINY</t>
  </si>
  <si>
    <t>KAPRORON</t>
  </si>
  <si>
    <t>CHEMINY</t>
  </si>
  <si>
    <t>GREEK</t>
  </si>
  <si>
    <t>KAMWAM</t>
  </si>
  <si>
    <t>KWORUS</t>
  </si>
  <si>
    <t>KAPTUM</t>
  </si>
  <si>
    <t>KAPKOCH</t>
  </si>
  <si>
    <t>KWANYINY</t>
  </si>
  <si>
    <t>KAPKWATA</t>
  </si>
  <si>
    <t>KABELYO</t>
  </si>
  <si>
    <t>MOYOK</t>
  </si>
  <si>
    <t>NYIMEI</t>
  </si>
  <si>
    <t>KWANYIY</t>
  </si>
  <si>
    <t>NGENGE</t>
  </si>
  <si>
    <t>KAPKWOT</t>
  </si>
  <si>
    <t>KAPCHORWA</t>
  </si>
  <si>
    <t>CHEMA</t>
  </si>
  <si>
    <t>CHEMOSONG</t>
  </si>
  <si>
    <t>KAPKWAI</t>
  </si>
  <si>
    <t>GAMOGO</t>
  </si>
  <si>
    <t>MUNARYA</t>
  </si>
  <si>
    <t>CHEBONET</t>
  </si>
  <si>
    <t>KAPCHORWA TC</t>
  </si>
  <si>
    <t>KAWOWO</t>
  </si>
  <si>
    <t>KAKWOMURYA</t>
  </si>
  <si>
    <t>BARAWA</t>
  </si>
  <si>
    <t>FAMILY PLANNING</t>
  </si>
  <si>
    <t>KAPTANYA</t>
  </si>
  <si>
    <t>KWOTI</t>
  </si>
  <si>
    <t>TUMBOBOY</t>
  </si>
  <si>
    <t>KASEREM</t>
  </si>
  <si>
    <t>CHEBELAT</t>
  </si>
  <si>
    <t>CHEPTUYA</t>
  </si>
  <si>
    <t>SANZARA</t>
  </si>
  <si>
    <t>ZAMZARA</t>
  </si>
  <si>
    <t>SIPI</t>
  </si>
  <si>
    <t>GAMATUI</t>
  </si>
  <si>
    <t>KABEYWA</t>
  </si>
  <si>
    <t>KAPKWIRWOK</t>
  </si>
  <si>
    <t>TEGERES</t>
  </si>
  <si>
    <t>KABAT</t>
  </si>
  <si>
    <t>KAPTERET</t>
  </si>
  <si>
    <t>KAPLELKO</t>
  </si>
  <si>
    <t>TEGRES</t>
  </si>
  <si>
    <t>TIGIRIM</t>
  </si>
  <si>
    <t>KASESE</t>
  </si>
  <si>
    <t>BWERA</t>
  </si>
  <si>
    <t>KYEMPARA</t>
  </si>
  <si>
    <t>KYEMPARA HC II</t>
  </si>
  <si>
    <t>MPONDWE</t>
  </si>
  <si>
    <t>IHANDIRO</t>
  </si>
  <si>
    <t>BUBOTYO</t>
  </si>
  <si>
    <t>BUBOTHO</t>
  </si>
  <si>
    <t>KIHOKO</t>
  </si>
  <si>
    <t>BIKUNYA</t>
  </si>
  <si>
    <t>KITHOLHU</t>
  </si>
  <si>
    <t>KISOLHOLHO</t>
  </si>
  <si>
    <t>KYAMBOGHO</t>
  </si>
  <si>
    <t>NYABUGANO</t>
  </si>
  <si>
    <t>KAMASASA</t>
  </si>
  <si>
    <t>KISINGA</t>
  </si>
  <si>
    <t>KAGANDO</t>
  </si>
  <si>
    <t>NSENYI</t>
  </si>
  <si>
    <t>KASANGA</t>
  </si>
  <si>
    <t>KASENYI</t>
  </si>
  <si>
    <t>NYABIRONGO</t>
  </si>
  <si>
    <t>KANYATSI</t>
  </si>
  <si>
    <t>KATHOLHU</t>
  </si>
  <si>
    <t>KYARUMBA</t>
  </si>
  <si>
    <t>KABIRIZI</t>
  </si>
  <si>
    <t>KAGHEMA</t>
  </si>
  <si>
    <t>KITABU</t>
  </si>
  <si>
    <t>KYARUMBA PHC</t>
  </si>
  <si>
    <t>KYONDO</t>
  </si>
  <si>
    <t>BWETHE</t>
  </si>
  <si>
    <t>MAHANGO</t>
  </si>
  <si>
    <t>KAHOKYA</t>
  </si>
  <si>
    <t>MUNKUNYU</t>
  </si>
  <si>
    <t>KICUCU</t>
  </si>
  <si>
    <t>KINYAMASEKE</t>
  </si>
  <si>
    <t>NYAKIYUMBU</t>
  </si>
  <si>
    <t>KAYANJA</t>
  </si>
  <si>
    <t>KAYANZI II</t>
  </si>
  <si>
    <t>MUHINDI</t>
  </si>
  <si>
    <t>MUSHENENE</t>
  </si>
  <si>
    <t>BUGOYE</t>
  </si>
  <si>
    <t>RMS</t>
  </si>
  <si>
    <t>KATOOKE</t>
  </si>
  <si>
    <t>NYANGONGE</t>
  </si>
  <si>
    <t>KARUSANDARA</t>
  </si>
  <si>
    <t>KANAMBA</t>
  </si>
  <si>
    <t>KASESE TC</t>
  </si>
  <si>
    <t>KAMAIBA</t>
  </si>
  <si>
    <t>ST PAUL</t>
  </si>
  <si>
    <t>NYAKASANGA I</t>
  </si>
  <si>
    <t>TOWN COUNCIL</t>
  </si>
  <si>
    <t>TOWN CENTRE</t>
  </si>
  <si>
    <t>KATADOBA</t>
  </si>
  <si>
    <t>KARUCAN</t>
  </si>
  <si>
    <t>BISHOP MASEREKA</t>
  </si>
  <si>
    <t>BISHOP MASEREKA MC</t>
  </si>
  <si>
    <t>KILEMBE</t>
  </si>
  <si>
    <t>KIBANDAMA</t>
  </si>
  <si>
    <t>MBUNGA</t>
  </si>
  <si>
    <t>NAMUHUGA</t>
  </si>
  <si>
    <t>KILEMBE MINES</t>
  </si>
  <si>
    <t>KITSWAMBA</t>
  </si>
  <si>
    <t>HIMA</t>
  </si>
  <si>
    <t>KIHYO</t>
  </si>
  <si>
    <t>KINYABWAMBA</t>
  </si>
  <si>
    <t>RUGENDABARA</t>
  </si>
  <si>
    <t>IBUGA</t>
  </si>
  <si>
    <t>IBUGA PRISONS</t>
  </si>
  <si>
    <t>KYABARUNGIRA</t>
  </si>
  <si>
    <t>BUHUHIRA</t>
  </si>
  <si>
    <t>BWESUMBU</t>
  </si>
  <si>
    <t>KABATUNDA</t>
  </si>
  <si>
    <t>KASANGARI</t>
  </si>
  <si>
    <t>RWESANDE</t>
  </si>
  <si>
    <t>LAKE KATWE</t>
  </si>
  <si>
    <t>HAMUKUNGU</t>
  </si>
  <si>
    <t>MALIBA</t>
  </si>
  <si>
    <t>BIKONE</t>
  </si>
  <si>
    <t>BIKONE II</t>
  </si>
  <si>
    <t>ISULE</t>
  </si>
  <si>
    <t>MUBUKU</t>
  </si>
  <si>
    <t>KISOJO</t>
  </si>
  <si>
    <t>NYABISUSI</t>
  </si>
  <si>
    <t>MUKATHI</t>
  </si>
  <si>
    <t>NYAGORONGO</t>
  </si>
  <si>
    <t>MUHOKYA</t>
  </si>
  <si>
    <t>MUKOKYA</t>
  </si>
  <si>
    <t>NYAMIRAMI</t>
  </si>
  <si>
    <t>RUKOKI</t>
  </si>
  <si>
    <t>RUKOOKI</t>
  </si>
  <si>
    <t>BUGHALITSA</t>
  </si>
  <si>
    <t>SCHEME</t>
  </si>
  <si>
    <t>MUBUKU IRRIGATION</t>
  </si>
  <si>
    <t>KATAKWI</t>
  </si>
  <si>
    <t>KAPUJAN</t>
  </si>
  <si>
    <t>ORIMAI</t>
  </si>
  <si>
    <t>KAPUJJAN</t>
  </si>
  <si>
    <t>ALUKUCOK</t>
  </si>
  <si>
    <t>AKOBOI</t>
  </si>
  <si>
    <t>KATAKWI TC</t>
  </si>
  <si>
    <t>KATAKWI NORTHERN</t>
  </si>
  <si>
    <t>MAGORO</t>
  </si>
  <si>
    <t>NGARIAM</t>
  </si>
  <si>
    <t>BISINA</t>
  </si>
  <si>
    <t>OLILIM</t>
  </si>
  <si>
    <t>TOROMA</t>
  </si>
  <si>
    <t>USUK</t>
  </si>
  <si>
    <t>ST ANNE USUK</t>
  </si>
  <si>
    <t>AAKUM</t>
  </si>
  <si>
    <t>ONGONGOJA</t>
  </si>
  <si>
    <t>AKETA</t>
  </si>
  <si>
    <t>OKOCHO</t>
  </si>
  <si>
    <t>OMODOI</t>
  </si>
  <si>
    <t>APARISIA</t>
  </si>
  <si>
    <t>ST KEVIN</t>
  </si>
  <si>
    <t>BBAALE</t>
  </si>
  <si>
    <t>NAKITOKOLO</t>
  </si>
  <si>
    <t>GALIRAAYA</t>
  </si>
  <si>
    <t>NTIMBA ISLAND</t>
  </si>
  <si>
    <t>KAWONGO</t>
  </si>
  <si>
    <t>NAKYESA</t>
  </si>
  <si>
    <t>NAKYESANJA</t>
  </si>
  <si>
    <t>KAKIIKA</t>
  </si>
  <si>
    <t>NAMALIIRI</t>
  </si>
  <si>
    <t>LUGASA</t>
  </si>
  <si>
    <t>WABWOKO-KITIMBWA</t>
  </si>
  <si>
    <t>NKOKONJERU</t>
  </si>
  <si>
    <t>NKONKONJERU</t>
  </si>
  <si>
    <t>BULAWULA</t>
  </si>
  <si>
    <t>WABWOKO</t>
  </si>
  <si>
    <t>BUSANA</t>
  </si>
  <si>
    <t>KASANA</t>
  </si>
  <si>
    <t>BUSAANA</t>
  </si>
  <si>
    <t>NAMUSAALA</t>
  </si>
  <si>
    <t>KIWANGULA-WAMPONGO</t>
  </si>
  <si>
    <t>NAKATOVU</t>
  </si>
  <si>
    <t>KANGULUMIRA</t>
  </si>
  <si>
    <t>KANGULUMIRA MISSION</t>
  </si>
  <si>
    <t>KAWOMYA</t>
  </si>
  <si>
    <t>KANGULUMIRA INTERGRATED</t>
  </si>
  <si>
    <t>BUSAALE</t>
  </si>
  <si>
    <t>BUYOBE</t>
  </si>
  <si>
    <t>KAYUNGA TC</t>
  </si>
  <si>
    <t>NAMAGABI WARD</t>
  </si>
  <si>
    <t>NAMAGABI MISSION HCII</t>
  </si>
  <si>
    <t>NTENJERU WARD</t>
  </si>
  <si>
    <t>NTENJERU</t>
  </si>
  <si>
    <t>NAZIGO</t>
  </si>
  <si>
    <t>BUKAMBA</t>
  </si>
  <si>
    <t>NATETA</t>
  </si>
  <si>
    <t>NAZIGO MISSION</t>
  </si>
  <si>
    <t>NAZIGO HCIII</t>
  </si>
  <si>
    <t>KIBAALE</t>
  </si>
  <si>
    <t>BWANSWA</t>
  </si>
  <si>
    <t>KASINGO</t>
  </si>
  <si>
    <t>BUKUMI</t>
  </si>
  <si>
    <t>KAKINDO</t>
  </si>
  <si>
    <t>KASAMBYA</t>
  </si>
  <si>
    <t>KAKAYO</t>
  </si>
  <si>
    <t>KISIITA</t>
  </si>
  <si>
    <t>KISITA</t>
  </si>
  <si>
    <t>NALWEYO</t>
  </si>
  <si>
    <t>MASAKA</t>
  </si>
  <si>
    <t>NKOOKO</t>
  </si>
  <si>
    <t>KITEGULA</t>
  </si>
  <si>
    <t>MUKORA</t>
  </si>
  <si>
    <t>KITUTUMA</t>
  </si>
  <si>
    <t>KABUUBWA</t>
  </si>
  <si>
    <t>BWIKARA</t>
  </si>
  <si>
    <t>KISUURA</t>
  </si>
  <si>
    <t>MUZIZ ESTATE CLINIC</t>
  </si>
  <si>
    <t>KAGADI</t>
  </si>
  <si>
    <t>ST.AMBROSE CHARITY</t>
  </si>
  <si>
    <t>BUYAGA</t>
  </si>
  <si>
    <t>KIRYANGA</t>
  </si>
  <si>
    <t>KIRYANGA HC 3</t>
  </si>
  <si>
    <t>KYAKABANDA</t>
  </si>
  <si>
    <t>KYABASARA</t>
  </si>
  <si>
    <t>KYANAISOKE</t>
  </si>
  <si>
    <t>KAHUNDE</t>
  </si>
  <si>
    <t>KITEMA</t>
  </si>
  <si>
    <t>MUGALIKE</t>
  </si>
  <si>
    <t>MABAALE</t>
  </si>
  <si>
    <t>KIRANZI</t>
  </si>
  <si>
    <t>KINYARUGONJO</t>
  </si>
  <si>
    <t>MPEEFU</t>
  </si>
  <si>
    <t>KYATEREKERA</t>
  </si>
  <si>
    <t>NYAMUKARA</t>
  </si>
  <si>
    <t>RWABARANGA</t>
  </si>
  <si>
    <t>MUHORO</t>
  </si>
  <si>
    <t>NYANSEKE</t>
  </si>
  <si>
    <t>RUGASHARI</t>
  </si>
  <si>
    <t>BURORA</t>
  </si>
  <si>
    <t>KYAKABADIIMA</t>
  </si>
  <si>
    <t>RUGASHALI</t>
  </si>
  <si>
    <t>BWAMIRAMIRA</t>
  </si>
  <si>
    <t>RWAMAGANDO</t>
  </si>
  <si>
    <t>RWEGA</t>
  </si>
  <si>
    <t>KYABASAIJA</t>
  </si>
  <si>
    <t>KIBAALE TC</t>
  </si>
  <si>
    <t>RUGUNZA</t>
  </si>
  <si>
    <t>BUJUNI</t>
  </si>
  <si>
    <t>KYEBANDO</t>
  </si>
  <si>
    <t>KICUNDA</t>
  </si>
  <si>
    <t>MATALE</t>
  </si>
  <si>
    <t>KAMONDO</t>
  </si>
  <si>
    <t>NYAMARWA</t>
  </si>
  <si>
    <t>KITABA</t>
  </si>
  <si>
    <t>MUGARAMA</t>
  </si>
  <si>
    <t>KIBOGO</t>
  </si>
  <si>
    <t>KAKUMIRO</t>
  </si>
  <si>
    <t>KITUUMA</t>
  </si>
  <si>
    <t>KIBOGA</t>
  </si>
  <si>
    <t>BUKOMERO</t>
  </si>
  <si>
    <t>KAGOGO</t>
  </si>
  <si>
    <t>KYANAMUYONJO</t>
  </si>
  <si>
    <t>KATEERA</t>
  </si>
  <si>
    <t>MWEZI</t>
  </si>
  <si>
    <t>KYANKWANZI</t>
  </si>
  <si>
    <t>BUTEMBA</t>
  </si>
  <si>
    <t>BUKWIRI</t>
  </si>
  <si>
    <t>DWANIRO</t>
  </si>
  <si>
    <t>KAKINZI</t>
  </si>
  <si>
    <t>MUYENJE</t>
  </si>
  <si>
    <t>KALOKOLA</t>
  </si>
  <si>
    <t>KATWE</t>
  </si>
  <si>
    <t>KATALAMA</t>
  </si>
  <si>
    <t>GAYAZA</t>
  </si>
  <si>
    <t>KIYUNI</t>
  </si>
  <si>
    <t>LUWUUNA</t>
  </si>
  <si>
    <t>KISALA</t>
  </si>
  <si>
    <t>KAPEKE</t>
  </si>
  <si>
    <t>KYAYIMBA</t>
  </si>
  <si>
    <t>NYAMIRINGA</t>
  </si>
  <si>
    <t>KIBIGA</t>
  </si>
  <si>
    <t>KAJJERE</t>
  </si>
  <si>
    <t>KIKWATAMBOGO</t>
  </si>
  <si>
    <t>SEETA</t>
  </si>
  <si>
    <t>NKANDWA</t>
  </si>
  <si>
    <t>KAMBUGU</t>
  </si>
  <si>
    <t>KIBOGA TC</t>
  </si>
  <si>
    <t>KIBOGA TOWN WARD</t>
  </si>
  <si>
    <t>KACHWANGOZI</t>
  </si>
  <si>
    <t>BANDI</t>
  </si>
  <si>
    <t>LUBIRI</t>
  </si>
  <si>
    <t>ST. BALIKUDEMBE</t>
  </si>
  <si>
    <t>LWEBISANJA</t>
  </si>
  <si>
    <t>NALI</t>
  </si>
  <si>
    <t>LWAMATA</t>
  </si>
  <si>
    <t>KYEKUMBYA</t>
  </si>
  <si>
    <t>LWATAMA</t>
  </si>
  <si>
    <t>NSALA</t>
  </si>
  <si>
    <t>BULAGA</t>
  </si>
  <si>
    <t>KIGANDO</t>
  </si>
  <si>
    <t>NALINYA</t>
  </si>
  <si>
    <t>NABWENDO</t>
  </si>
  <si>
    <t>LUWAWU</t>
  </si>
  <si>
    <t>ST NOAH VVUMBA</t>
  </si>
  <si>
    <t>MUWANGA</t>
  </si>
  <si>
    <t>NAKASOZI</t>
  </si>
  <si>
    <t>BUNANYWA</t>
  </si>
  <si>
    <t>BANANYWA</t>
  </si>
  <si>
    <t>KIKONDA</t>
  </si>
  <si>
    <t>MUJUNZA</t>
  </si>
  <si>
    <t>NTWETWE</t>
  </si>
  <si>
    <t>KISOJJO</t>
  </si>
  <si>
    <t>ST TEREZA NDIBATTA</t>
  </si>
  <si>
    <t>SIRIMULA</t>
  </si>
  <si>
    <t>WATTUBA</t>
  </si>
  <si>
    <t>LWANSAMA</t>
  </si>
  <si>
    <t>KIKOLIMBO</t>
  </si>
  <si>
    <t>MASODDE</t>
  </si>
  <si>
    <t>MASODDE SOCIAL CENTRE</t>
  </si>
  <si>
    <t>NAKITEMBE</t>
  </si>
  <si>
    <t>KIRUHURA</t>
  </si>
  <si>
    <t>BUREMBA</t>
  </si>
  <si>
    <t>NKUNGU</t>
  </si>
  <si>
    <t>NKUNGU HCII</t>
  </si>
  <si>
    <t>BUREMA HCIII</t>
  </si>
  <si>
    <t>KABINGO HC II</t>
  </si>
  <si>
    <t>NSHUNGA</t>
  </si>
  <si>
    <t>NGOMBA</t>
  </si>
  <si>
    <t>BURUNGA</t>
  </si>
  <si>
    <t>KANONI</t>
  </si>
  <si>
    <t>ENGARI</t>
  </si>
  <si>
    <t>RWEMENGO</t>
  </si>
  <si>
    <t>MBOGO</t>
  </si>
  <si>
    <t>KAICUMU</t>
  </si>
  <si>
    <t>KAZO</t>
  </si>
  <si>
    <t>KAYANGA</t>
  </si>
  <si>
    <t>KYAMPANGARA</t>
  </si>
  <si>
    <t>MBABA</t>
  </si>
  <si>
    <t>MBABA COMMUNITY BASED HEALTH CARE CENTER</t>
  </si>
  <si>
    <t>RWAMURANGA</t>
  </si>
  <si>
    <t>RWEMIKOMA</t>
  </si>
  <si>
    <t>KIJUMA</t>
  </si>
  <si>
    <t>MIGINA</t>
  </si>
  <si>
    <t>KANYARYERU</t>
  </si>
  <si>
    <t>LAKE MBURO</t>
  </si>
  <si>
    <t>KASHONGI</t>
  </si>
  <si>
    <t>KITURA</t>
  </si>
  <si>
    <t>RWANYANGWE</t>
  </si>
  <si>
    <t>RWENJUBU</t>
  </si>
  <si>
    <t>KENSHUNGA</t>
  </si>
  <si>
    <t>KIRUHUURA</t>
  </si>
  <si>
    <t>RUSHERE</t>
  </si>
  <si>
    <t>RUSHERE COMMUNITY HOSPITAL</t>
  </si>
  <si>
    <t>KIKATSI</t>
  </si>
  <si>
    <t>EMBAARE</t>
  </si>
  <si>
    <t>KYEIBUZA (ST. MARYS)</t>
  </si>
  <si>
    <t>RWETAMU</t>
  </si>
  <si>
    <t>NYAKASHASHARA</t>
  </si>
  <si>
    <t>KYAKABUNGA</t>
  </si>
  <si>
    <t>NYAKAHITA</t>
  </si>
  <si>
    <t>RURAMBIRA</t>
  </si>
  <si>
    <t>RURAMBIIRA</t>
  </si>
  <si>
    <t>SANGA</t>
  </si>
  <si>
    <t>NOMBE I</t>
  </si>
  <si>
    <t>RWABARATA</t>
  </si>
  <si>
    <t>KISORO</t>
  </si>
  <si>
    <t>BUKIMBIRI</t>
  </si>
  <si>
    <t>IREMERA</t>
  </si>
  <si>
    <t>GATERITERI</t>
  </si>
  <si>
    <t>BUSANZA</t>
  </si>
  <si>
    <t>BUHOZI</t>
  </si>
  <si>
    <t>BUHOOZI</t>
  </si>
  <si>
    <t>BUHUMBU</t>
  </si>
  <si>
    <t>GITOVU</t>
  </si>
  <si>
    <t>KINANIRA</t>
  </si>
  <si>
    <t>CHAHI</t>
  </si>
  <si>
    <t>RUTARE</t>
  </si>
  <si>
    <t>NYABIHUNIKO</t>
  </si>
  <si>
    <t>CLAIRE NSENGA</t>
  </si>
  <si>
    <t>KANABA</t>
  </si>
  <si>
    <t>KAGEZI</t>
  </si>
  <si>
    <t>MUHINDURA</t>
  </si>
  <si>
    <t>KAGANO</t>
  </si>
  <si>
    <t>KIRUNDO</t>
  </si>
  <si>
    <t>RUBUGURI</t>
  </si>
  <si>
    <t>RUBIGURI</t>
  </si>
  <si>
    <t>RUTAKA</t>
  </si>
  <si>
    <t>KISORO TC</t>
  </si>
  <si>
    <t>SOUTH WARD</t>
  </si>
  <si>
    <t>BUNAGANA</t>
  </si>
  <si>
    <t>GISOZI</t>
  </si>
  <si>
    <t>MURORA</t>
  </si>
  <si>
    <t>CHAHAFI</t>
  </si>
  <si>
    <t>CHIBUMBA</t>
  </si>
  <si>
    <t>NYABWISHENYA</t>
  </si>
  <si>
    <t>NTEKO</t>
  </si>
  <si>
    <t>NTENKO</t>
  </si>
  <si>
    <t>NYARUTEMBE</t>
  </si>
  <si>
    <t>GASOVU</t>
  </si>
  <si>
    <t>NYAKABANDE</t>
  </si>
  <si>
    <t>GASIZA</t>
  </si>
  <si>
    <t>MUTORERE</t>
  </si>
  <si>
    <t>MBULABUTURO</t>
  </si>
  <si>
    <t>GISORORA</t>
  </si>
  <si>
    <t>NYAKINAMA</t>
  </si>
  <si>
    <t>CHIHE</t>
  </si>
  <si>
    <t>RWARAMBA</t>
  </si>
  <si>
    <t>NYARUBUYE</t>
  </si>
  <si>
    <t>KALAMBI</t>
  </si>
  <si>
    <t>NYARUSIZA</t>
  </si>
  <si>
    <t>MABUNGO</t>
  </si>
  <si>
    <t>NYUNDO</t>
  </si>
  <si>
    <t>KITGUM</t>
  </si>
  <si>
    <t>KITGUM TC</t>
  </si>
  <si>
    <t>ARCH DECONARY</t>
  </si>
  <si>
    <t>PONDWONG</t>
  </si>
  <si>
    <t>ST JOSEPH</t>
  </si>
  <si>
    <t>KITGUM MATIDI</t>
  </si>
  <si>
    <t>LABONGO AKWANG</t>
  </si>
  <si>
    <t>PAJIMO</t>
  </si>
  <si>
    <t>LABONGO AMIDA</t>
  </si>
  <si>
    <t>KOCH</t>
  </si>
  <si>
    <t>GWENG-COO</t>
  </si>
  <si>
    <t>LABONGO LAYAMO</t>
  </si>
  <si>
    <t>PAGEN</t>
  </si>
  <si>
    <t>LOBOROM HC II</t>
  </si>
  <si>
    <t>LAGORO</t>
  </si>
  <si>
    <t>LABER</t>
  </si>
  <si>
    <t>AKUNA LABER</t>
  </si>
  <si>
    <t>ORYANG LALANO</t>
  </si>
  <si>
    <t>ORYANGO</t>
  </si>
  <si>
    <t>MUCWINI</t>
  </si>
  <si>
    <t>PUDO</t>
  </si>
  <si>
    <t>YEPA</t>
  </si>
  <si>
    <t>MUCWUNI</t>
  </si>
  <si>
    <t>NAMOKORA</t>
  </si>
  <si>
    <t>PUGODA EAST</t>
  </si>
  <si>
    <t>OMIYA ANYIMA</t>
  </si>
  <si>
    <t>PANYUM-PELLA</t>
  </si>
  <si>
    <t>OMIYA- ANYIWA</t>
  </si>
  <si>
    <t>OROM</t>
  </si>
  <si>
    <t>LOLIYA</t>
  </si>
  <si>
    <t>ATILOK</t>
  </si>
  <si>
    <t>LAMWO</t>
  </si>
  <si>
    <t>AGORO</t>
  </si>
  <si>
    <t>LOPULINGI</t>
  </si>
  <si>
    <t>POTIKA</t>
  </si>
  <si>
    <t>LOKUNG</t>
  </si>
  <si>
    <t>DIBOLYEC</t>
  </si>
  <si>
    <t>LELAPWOT</t>
  </si>
  <si>
    <t>LAGOT</t>
  </si>
  <si>
    <t>LICWAR</t>
  </si>
  <si>
    <t>NGOMOROMO</t>
  </si>
  <si>
    <t>OLEBE</t>
  </si>
  <si>
    <t>LUKUNG</t>
  </si>
  <si>
    <t>MADI-OPEI</t>
  </si>
  <si>
    <t>MADI OPEI</t>
  </si>
  <si>
    <t>PARABEK OGILI</t>
  </si>
  <si>
    <t>LUGWAR</t>
  </si>
  <si>
    <t>PALABEK OGILI</t>
  </si>
  <si>
    <t>PADIBE EAST</t>
  </si>
  <si>
    <t>KATUM</t>
  </si>
  <si>
    <t>KULUYE</t>
  </si>
  <si>
    <t>ST PETER PAUL</t>
  </si>
  <si>
    <t>WANGTIT</t>
  </si>
  <si>
    <t>OGAKO</t>
  </si>
  <si>
    <t>PADIBE WEST</t>
  </si>
  <si>
    <t>ABAKADYAK</t>
  </si>
  <si>
    <t>PADIBE</t>
  </si>
  <si>
    <t>MADI-KILOC</t>
  </si>
  <si>
    <t>MADI KILOC</t>
  </si>
  <si>
    <t>PALABEK GEM</t>
  </si>
  <si>
    <t>MOROTO</t>
  </si>
  <si>
    <t>PALABEK KAL</t>
  </si>
  <si>
    <t>OGILI</t>
  </si>
  <si>
    <t>KAPETA</t>
  </si>
  <si>
    <t>PAWUMA</t>
  </si>
  <si>
    <t>PALOGA</t>
  </si>
  <si>
    <t>PALUGA</t>
  </si>
  <si>
    <t>KOBOKO</t>
  </si>
  <si>
    <t>KOBOKO TC</t>
  </si>
  <si>
    <t>APPA</t>
  </si>
  <si>
    <t>TEREMUNGA</t>
  </si>
  <si>
    <t>KOBOKO MISSION</t>
  </si>
  <si>
    <t>KULUBA</t>
  </si>
  <si>
    <t>AYIPE</t>
  </si>
  <si>
    <t>PAMODO</t>
  </si>
  <si>
    <t>ORABA</t>
  </si>
  <si>
    <t>LOBULE</t>
  </si>
  <si>
    <t>GBOROKOLONGO</t>
  </si>
  <si>
    <t>LURUJO</t>
  </si>
  <si>
    <t>PONYURA</t>
  </si>
  <si>
    <t>LUDARA</t>
  </si>
  <si>
    <t>BAMURE</t>
  </si>
  <si>
    <t>LONGIRA</t>
  </si>
  <si>
    <t>LUNGIRA</t>
  </si>
  <si>
    <t>MIDIA</t>
  </si>
  <si>
    <t>AUNGA</t>
  </si>
  <si>
    <t>DRANYA</t>
  </si>
  <si>
    <t>DRICILE</t>
  </si>
  <si>
    <t>KOTIDO</t>
  </si>
  <si>
    <t>KACHERI</t>
  </si>
  <si>
    <t>LOKIDING</t>
  </si>
  <si>
    <t>LOSAKUCA</t>
  </si>
  <si>
    <t>LOSUKUCHA</t>
  </si>
  <si>
    <t>KANAWAT</t>
  </si>
  <si>
    <t>LOKITELAEBU</t>
  </si>
  <si>
    <t>LOKITELABU</t>
  </si>
  <si>
    <t>LOSILANG</t>
  </si>
  <si>
    <t>KOTIDO TC</t>
  </si>
  <si>
    <t>KOTIDO CENTRAL</t>
  </si>
  <si>
    <t>CHURCH OF UGANDA</t>
  </si>
  <si>
    <t>KOTIDO NORTH</t>
  </si>
  <si>
    <t>NAKAPELIMORU</t>
  </si>
  <si>
    <t>LOOKOROK</t>
  </si>
  <si>
    <t>LOKOROK</t>
  </si>
  <si>
    <t>WATAKAO</t>
  </si>
  <si>
    <t>PANYANGARA</t>
  </si>
  <si>
    <t>KAMORU</t>
  </si>
  <si>
    <t>LOLETIO</t>
  </si>
  <si>
    <t>LOPOTHA</t>
  </si>
  <si>
    <t>NAPUMPUM</t>
  </si>
  <si>
    <t>RENGEN</t>
  </si>
  <si>
    <t>KOTYANG</t>
  </si>
  <si>
    <t>NAKWAKWA</t>
  </si>
  <si>
    <t>LOPUYO</t>
  </si>
  <si>
    <t>KUMI</t>
  </si>
  <si>
    <t>ATUTUR</t>
  </si>
  <si>
    <t>AKALABAI</t>
  </si>
  <si>
    <t>KANYUM</t>
  </si>
  <si>
    <t>KAMACHA</t>
  </si>
  <si>
    <t>KAMACA</t>
  </si>
  <si>
    <t>KANYUM HC III</t>
  </si>
  <si>
    <t>OLIMAI</t>
  </si>
  <si>
    <t>OMURANG</t>
  </si>
  <si>
    <t>KANYUM NGO HC II</t>
  </si>
  <si>
    <t>OMATENGA</t>
  </si>
  <si>
    <t>OMATENGA HC II</t>
  </si>
  <si>
    <t>KUMI TC</t>
  </si>
  <si>
    <t>BOMA</t>
  </si>
  <si>
    <t>MUKONGORO</t>
  </si>
  <si>
    <t>AGARIA (ISLAND)</t>
  </si>
  <si>
    <t>AGARIA</t>
  </si>
  <si>
    <t>KAKURES</t>
  </si>
  <si>
    <t>NYERO</t>
  </si>
  <si>
    <t>AGURUT</t>
  </si>
  <si>
    <t>ONGINO</t>
  </si>
  <si>
    <t>AKIDE</t>
  </si>
  <si>
    <t>KACHABOI</t>
  </si>
  <si>
    <t>KUMI HOSPITAL</t>
  </si>
  <si>
    <t>NGORA</t>
  </si>
  <si>
    <t>KAPIR</t>
  </si>
  <si>
    <t>AJESA</t>
  </si>
  <si>
    <t>OMIITO</t>
  </si>
  <si>
    <t>KOBWIN</t>
  </si>
  <si>
    <t>ATOOT</t>
  </si>
  <si>
    <t>MUKURA</t>
  </si>
  <si>
    <t>AJELUK</t>
  </si>
  <si>
    <t>AGU</t>
  </si>
  <si>
    <t>KOBUKU</t>
  </si>
  <si>
    <t>NGORA MATERNITY</t>
  </si>
  <si>
    <t>OKOBOI</t>
  </si>
  <si>
    <t>ST ANTHONY</t>
  </si>
  <si>
    <t>KYEGEGWA</t>
  </si>
  <si>
    <t>HAPUYO</t>
  </si>
  <si>
    <t>KIGAMBO</t>
  </si>
  <si>
    <t>KITALEESA</t>
  </si>
  <si>
    <t>KAKABARA</t>
  </si>
  <si>
    <t>KIJAGUZO</t>
  </si>
  <si>
    <t>KASULE</t>
  </si>
  <si>
    <t>KARAMA</t>
  </si>
  <si>
    <t>BUGOGO</t>
  </si>
  <si>
    <t>KIHAMBA</t>
  </si>
  <si>
    <t>WEKOMIRE</t>
  </si>
  <si>
    <t>NKAAKA</t>
  </si>
  <si>
    <t>MPARA</t>
  </si>
  <si>
    <t>BUGIDO</t>
  </si>
  <si>
    <t>KARWENYI</t>
  </si>
  <si>
    <t>KIJONGOBYA</t>
  </si>
  <si>
    <t>KISHAGAZI</t>
  </si>
  <si>
    <t>KISAMBYA</t>
  </si>
  <si>
    <t>BUJUBULI HCIII (UNHCR) SUPPORTED</t>
  </si>
  <si>
    <t>RWAHUNGA</t>
  </si>
  <si>
    <t>MPARA HC</t>
  </si>
  <si>
    <t>KYENJOJO</t>
  </si>
  <si>
    <t>BUFUNJO</t>
  </si>
  <si>
    <t>NYAMANGA</t>
  </si>
  <si>
    <t>BUGAAKI</t>
  </si>
  <si>
    <t>HIIMA</t>
  </si>
  <si>
    <t>KYAKATARA</t>
  </si>
  <si>
    <t>KAGOROGORO SDA</t>
  </si>
  <si>
    <t>KYAKALARA</t>
  </si>
  <si>
    <t>KYABARANGA</t>
  </si>
  <si>
    <t>MABALE HCII (FACTORY CLINIC)</t>
  </si>
  <si>
    <t>NYAMABUGA</t>
  </si>
  <si>
    <t>BUTIITI</t>
  </si>
  <si>
    <t>ST. ADOLF</t>
  </si>
  <si>
    <t>KAIHURA</t>
  </si>
  <si>
    <t>KAIHURA VILLA MARIA</t>
  </si>
  <si>
    <t>MBALE</t>
  </si>
  <si>
    <t>MUKUNYU</t>
  </si>
  <si>
    <t>BUTITI</t>
  </si>
  <si>
    <t>NYAKARONGO</t>
  </si>
  <si>
    <t>KATOKE</t>
  </si>
  <si>
    <t>MWARO</t>
  </si>
  <si>
    <t>MYERI</t>
  </si>
  <si>
    <t>KIHUURA</t>
  </si>
  <si>
    <t>KYANKARAMATA</t>
  </si>
  <si>
    <t>RWAITENGYA</t>
  </si>
  <si>
    <t>RWIBAALE</t>
  </si>
  <si>
    <t>BUTUNDUZI</t>
  </si>
  <si>
    <t>KYARUSOZI</t>
  </si>
  <si>
    <t>BINUNDA</t>
  </si>
  <si>
    <t>MWENGE CLINIC/JAMES FINALAYS HC</t>
  </si>
  <si>
    <t>KIGOYERA</t>
  </si>
  <si>
    <t>KYAMUGENYI</t>
  </si>
  <si>
    <t>KYEMBOGO</t>
  </si>
  <si>
    <t>KYENJOJO TC</t>
  </si>
  <si>
    <t>KASIINA WARD</t>
  </si>
  <si>
    <t>NYANKWANZI</t>
  </si>
  <si>
    <t>HAIKOONA</t>
  </si>
  <si>
    <t>NYANKWAZI</t>
  </si>
  <si>
    <t>NYANTUNGO</t>
  </si>
  <si>
    <t>KIGARAARE</t>
  </si>
  <si>
    <t>LIRA</t>
  </si>
  <si>
    <t>ADEKOKWOK</t>
  </si>
  <si>
    <t>ABONYO</t>
  </si>
  <si>
    <t>ANYANGAPUC</t>
  </si>
  <si>
    <t>NGETTA</t>
  </si>
  <si>
    <t>BOROBORO</t>
  </si>
  <si>
    <t>ANYANGATIR</t>
  </si>
  <si>
    <t>ONGICA</t>
  </si>
  <si>
    <t>AMACH</t>
  </si>
  <si>
    <t>ABONGORWOT</t>
  </si>
  <si>
    <t>AGALI</t>
  </si>
  <si>
    <t>ABWOC OLIL</t>
  </si>
  <si>
    <t>ALIK</t>
  </si>
  <si>
    <t>AYACH</t>
  </si>
  <si>
    <t>AROMO</t>
  </si>
  <si>
    <t>OTARA</t>
  </si>
  <si>
    <t>BARR</t>
  </si>
  <si>
    <t>ABUNGA</t>
  </si>
  <si>
    <t>AYIRA</t>
  </si>
  <si>
    <t>ONYWAKO</t>
  </si>
  <si>
    <t>AMUCA</t>
  </si>
  <si>
    <t>BAR APWO</t>
  </si>
  <si>
    <t>BARAPWO</t>
  </si>
  <si>
    <t>OGUR</t>
  </si>
  <si>
    <t>ADYEL DIVISION</t>
  </si>
  <si>
    <t>KIROMBE</t>
  </si>
  <si>
    <t>AYIRA NURSING HOME</t>
  </si>
  <si>
    <t>TESO 'A'</t>
  </si>
  <si>
    <t>LIRA RR</t>
  </si>
  <si>
    <t>CENTRAL DIVISIONS</t>
  </si>
  <si>
    <t>SENIOR QUARTERS</t>
  </si>
  <si>
    <t>LIRA MEDICAL CENTRE</t>
  </si>
  <si>
    <t>LMC</t>
  </si>
  <si>
    <t>TE - OBIA</t>
  </si>
  <si>
    <t>PAG</t>
  </si>
  <si>
    <t>OJWINA DIVISION</t>
  </si>
  <si>
    <t>BAR OGOLE</t>
  </si>
  <si>
    <t>DOMICILIARY</t>
  </si>
  <si>
    <t>IPITO AWENO</t>
  </si>
  <si>
    <t>LIRA MATERNITY HOME</t>
  </si>
  <si>
    <t>OJWINA WARD (OBER)</t>
  </si>
  <si>
    <t>MARIE STOPES</t>
  </si>
  <si>
    <t>OBER</t>
  </si>
  <si>
    <t>INTERNATIONAL MEDICAL CLINIC</t>
  </si>
  <si>
    <t>CHARIS</t>
  </si>
  <si>
    <t>RAILWAY DIVISION</t>
  </si>
  <si>
    <t>ALEPTONG</t>
  </si>
  <si>
    <t>ABAKO</t>
  </si>
  <si>
    <t>ALANYI</t>
  </si>
  <si>
    <t>ALOI</t>
  </si>
  <si>
    <t>AKURA</t>
  </si>
  <si>
    <t>ALEBTONG</t>
  </si>
  <si>
    <t>OTWEO-TOKE</t>
  </si>
  <si>
    <t>AWIEPEK</t>
  </si>
  <si>
    <t>ABOKO ELIM</t>
  </si>
  <si>
    <t>AMUGO</t>
  </si>
  <si>
    <t>AJONYI</t>
  </si>
  <si>
    <t>ABIA</t>
  </si>
  <si>
    <t>ADWIR</t>
  </si>
  <si>
    <t>OBIM</t>
  </si>
  <si>
    <t>OBIM ROCK</t>
  </si>
  <si>
    <t>OKWANGOLE</t>
  </si>
  <si>
    <t>OTENO</t>
  </si>
  <si>
    <t>OMORO</t>
  </si>
  <si>
    <t>ABUKAMOLA</t>
  </si>
  <si>
    <t>OTUKE</t>
  </si>
  <si>
    <t>ADWARI</t>
  </si>
  <si>
    <t>OLAROKWON</t>
  </si>
  <si>
    <t>OKWONGO</t>
  </si>
  <si>
    <t>OMITO</t>
  </si>
  <si>
    <t>ALIWANG</t>
  </si>
  <si>
    <t>OKWANG</t>
  </si>
  <si>
    <t>AMOYAI</t>
  </si>
  <si>
    <t>BARJOBI</t>
  </si>
  <si>
    <t>OLWORNGU</t>
  </si>
  <si>
    <t>ANGETTA</t>
  </si>
  <si>
    <t>ORUM</t>
  </si>
  <si>
    <t>ALANGI</t>
  </si>
  <si>
    <t>ATANG-GWATA</t>
  </si>
  <si>
    <t>ATANGWATA</t>
  </si>
  <si>
    <t>LUWERO</t>
  </si>
  <si>
    <t>BAMUNANIKA</t>
  </si>
  <si>
    <t>KYAMPISI (BAMUNANIKA)</t>
  </si>
  <si>
    <t>MULAJJE</t>
  </si>
  <si>
    <t>LUTEETE</t>
  </si>
  <si>
    <t>KALAGALA</t>
  </si>
  <si>
    <t>BUSIIKA</t>
  </si>
  <si>
    <t>JEK COMMUNITY HEALTH SERVICES</t>
  </si>
  <si>
    <t>KAMIRA</t>
  </si>
  <si>
    <t>BUGEMA</t>
  </si>
  <si>
    <t>LUNYOLYA</t>
  </si>
  <si>
    <t>VVUMBA</t>
  </si>
  <si>
    <t>NATYOLE</t>
  </si>
  <si>
    <t>MAZZI</t>
  </si>
  <si>
    <t>KIKYUSA</t>
  </si>
  <si>
    <t>KIBENGO</t>
  </si>
  <si>
    <t>KIREKU</t>
  </si>
  <si>
    <t>KIZIBA</t>
  </si>
  <si>
    <t>HOLY CROSS</t>
  </si>
  <si>
    <t>WABUSANA</t>
  </si>
  <si>
    <t>ZIROBWE</t>
  </si>
  <si>
    <t>BUBUUBI</t>
  </si>
  <si>
    <t>BUBUBI</t>
  </si>
  <si>
    <t>BUKIMU</t>
  </si>
  <si>
    <t>NAMBI</t>
  </si>
  <si>
    <t>NAKIGOZA</t>
  </si>
  <si>
    <t>BOMBO TC</t>
  </si>
  <si>
    <t>MPAKAWERO</t>
  </si>
  <si>
    <t>BOMBO</t>
  </si>
  <si>
    <t>NAMALIGA</t>
  </si>
  <si>
    <t>SPECIAL AREA</t>
  </si>
  <si>
    <t>BOMBO MILITARY</t>
  </si>
  <si>
    <t>BUTUNTUMULA</t>
  </si>
  <si>
    <t>BAMUGOLODDE</t>
  </si>
  <si>
    <t>KABANYI</t>
  </si>
  <si>
    <t>KYAWANGABI</t>
  </si>
  <si>
    <t>LUTUULA</t>
  </si>
  <si>
    <t>NGOGOLO</t>
  </si>
  <si>
    <t>KASAALA</t>
  </si>
  <si>
    <t>KATIKAMU</t>
  </si>
  <si>
    <t>BUKEEKA</t>
  </si>
  <si>
    <t>MUSAALE-BUSULA</t>
  </si>
  <si>
    <t>NSAWO</t>
  </si>
  <si>
    <t>KIKOMA</t>
  </si>
  <si>
    <t>KYALUGONDO</t>
  </si>
  <si>
    <t>MIGADDE</t>
  </si>
  <si>
    <t>LUGO</t>
  </si>
  <si>
    <t>KABAKEDI</t>
  </si>
  <si>
    <t>KATUGO</t>
  </si>
  <si>
    <t>KIGOMBE</t>
  </si>
  <si>
    <t>KIKUBE</t>
  </si>
  <si>
    <t>LUWERO TC</t>
  </si>
  <si>
    <t>KASANA-KAVULE</t>
  </si>
  <si>
    <t>BISHOP ASILI</t>
  </si>
  <si>
    <t>MAKULUBITA</t>
  </si>
  <si>
    <t>KANYANDA</t>
  </si>
  <si>
    <t>MAKUKUBITA</t>
  </si>
  <si>
    <t>WALULEETA</t>
  </si>
  <si>
    <t>BOWA</t>
  </si>
  <si>
    <t>NYIMBWA</t>
  </si>
  <si>
    <t>NAKATONYA</t>
  </si>
  <si>
    <t>NANDERE</t>
  </si>
  <si>
    <t>SSAMBWE</t>
  </si>
  <si>
    <t>NDEJJE</t>
  </si>
  <si>
    <t>SAMBWE</t>
  </si>
  <si>
    <t>WOBULENZI TC</t>
  </si>
  <si>
    <t>BUKALASA</t>
  </si>
  <si>
    <t>ORIENT MEDICAL CENTRE</t>
  </si>
  <si>
    <t>BUKKALASA</t>
  </si>
  <si>
    <t>FPAU</t>
  </si>
  <si>
    <t>BUKOLWA</t>
  </si>
  <si>
    <t>LYANTONDE</t>
  </si>
  <si>
    <t>KALIIRO</t>
  </si>
  <si>
    <t>KASAGAMA</t>
  </si>
  <si>
    <t>KISALUWOKO</t>
  </si>
  <si>
    <t>KINUUKA</t>
  </si>
  <si>
    <t>LYANTONDE TC</t>
  </si>
  <si>
    <t>KOOKI WARD</t>
  </si>
  <si>
    <t>ST. ELIZBETH</t>
  </si>
  <si>
    <t>LYANTONDE MOSLEM</t>
  </si>
  <si>
    <t>LYAKAJULA</t>
  </si>
  <si>
    <t>LYAKAJJULA</t>
  </si>
  <si>
    <t>MANAFWA</t>
  </si>
  <si>
    <t>BUBUTU</t>
  </si>
  <si>
    <t>BUMULIKA</t>
  </si>
  <si>
    <t>NASITSIKI</t>
  </si>
  <si>
    <t>BUMUSOMI</t>
  </si>
  <si>
    <t>BUMUYONGA</t>
  </si>
  <si>
    <t>MAGALE</t>
  </si>
  <si>
    <t>BUGOBERO</t>
  </si>
  <si>
    <t>BUNEFULE</t>
  </si>
  <si>
    <t>BUMBO</t>
  </si>
  <si>
    <t>BUWUNDU</t>
  </si>
  <si>
    <t>SOONO</t>
  </si>
  <si>
    <t>BUMWONI</t>
  </si>
  <si>
    <t>BUTEMULANI</t>
  </si>
  <si>
    <t>BUPOTO</t>
  </si>
  <si>
    <t>BUKHAWEKA</t>
  </si>
  <si>
    <t>BUKEWA</t>
  </si>
  <si>
    <t>BUWASUNGUYI</t>
  </si>
  <si>
    <t>BUYAKA</t>
  </si>
  <si>
    <t>BUTIRU</t>
  </si>
  <si>
    <t>BUKHOFU</t>
  </si>
  <si>
    <t>IKAALI</t>
  </si>
  <si>
    <t>BUMAGAMBO</t>
  </si>
  <si>
    <t>BUTIRU HOLY FAMILY</t>
  </si>
  <si>
    <t>BUMATANDA</t>
  </si>
  <si>
    <t>BUTIRO CHRISCO</t>
  </si>
  <si>
    <t>BUWABWALA</t>
  </si>
  <si>
    <t>BUKHABUSI</t>
  </si>
  <si>
    <t>BUNAMBALE</t>
  </si>
  <si>
    <t>BUSAMBATSA</t>
  </si>
  <si>
    <t>BUWAGOGO</t>
  </si>
  <si>
    <t>BUBULO</t>
  </si>
  <si>
    <t>BUBULO WALANGA C.O.U</t>
  </si>
  <si>
    <t>KAATO</t>
  </si>
  <si>
    <t>BUKIMANAI</t>
  </si>
  <si>
    <t>BUKIMANAYI</t>
  </si>
  <si>
    <t>SIBANGA</t>
  </si>
  <si>
    <t>KIMALULI</t>
  </si>
  <si>
    <t>LWANJUSI</t>
  </si>
  <si>
    <t>BUKOMANSIMBI</t>
  </si>
  <si>
    <t>BIGASA</t>
  </si>
  <si>
    <t>MBIRIZI</t>
  </si>
  <si>
    <t>BUTENGA</t>
  </si>
  <si>
    <t>KABIGI</t>
  </si>
  <si>
    <t>KAWOKO</t>
  </si>
  <si>
    <t>KISAGAZI</t>
  </si>
  <si>
    <t>KITAASA</t>
  </si>
  <si>
    <t>ST MARYS BUKOMANSIBI MT HOME</t>
  </si>
  <si>
    <t>BUKE NURSING HOME</t>
  </si>
  <si>
    <t>KIBINGE</t>
  </si>
  <si>
    <t>MALEKU</t>
  </si>
  <si>
    <t>BUYONGA</t>
  </si>
  <si>
    <t>KITANDA</t>
  </si>
  <si>
    <t>MAKUKUULU</t>
  </si>
  <si>
    <t>MAKUKULU</t>
  </si>
  <si>
    <t>MITIGYERA</t>
  </si>
  <si>
    <t>BUKAKATA</t>
  </si>
  <si>
    <t>BUKIBONGA</t>
  </si>
  <si>
    <t>LAMBU</t>
  </si>
  <si>
    <t>SSUNGA</t>
  </si>
  <si>
    <t>SUNGA</t>
  </si>
  <si>
    <t>MAKONZI</t>
  </si>
  <si>
    <t>BULANDO</t>
  </si>
  <si>
    <t>GGULAMA</t>
  </si>
  <si>
    <t>NAKASOJJO</t>
  </si>
  <si>
    <t>KAMWOZI</t>
  </si>
  <si>
    <t>KANYWA</t>
  </si>
  <si>
    <t>BUKEERI</t>
  </si>
  <si>
    <t>KABONERA</t>
  </si>
  <si>
    <t>BISANJE</t>
  </si>
  <si>
    <t>KAKUNYU</t>
  </si>
  <si>
    <t>BUKOTO</t>
  </si>
  <si>
    <t>MARIAM DOMICILIARY KITANGA</t>
  </si>
  <si>
    <t>KISEKKA</t>
  </si>
  <si>
    <t>KANKAMBA</t>
  </si>
  <si>
    <t>KYAMAGANDA</t>
  </si>
  <si>
    <t>KIKENENE</t>
  </si>
  <si>
    <t>KIWANGALA</t>
  </si>
  <si>
    <t>KKINGO</t>
  </si>
  <si>
    <t>KISANSALA</t>
  </si>
  <si>
    <t>KITEREDDE/KKINGO</t>
  </si>
  <si>
    <t>KIMANYA</t>
  </si>
  <si>
    <t>NKONI</t>
  </si>
  <si>
    <t>SSENYA</t>
  </si>
  <si>
    <t>ST JUDE KASWA</t>
  </si>
  <si>
    <t>KYANAMUKAAKA</t>
  </si>
  <si>
    <t>BUGERE</t>
  </si>
  <si>
    <t>KAMULEGU</t>
  </si>
  <si>
    <t>KAMUZINDA</t>
  </si>
  <si>
    <t>KAMUZINDA COMMUNITY HC II</t>
  </si>
  <si>
    <t>KYANTALE</t>
  </si>
  <si>
    <t>KYANAMUKAKA</t>
  </si>
  <si>
    <t>LWENGO</t>
  </si>
  <si>
    <t>KYAZANGA</t>
  </si>
  <si>
    <t>LWENGENYI</t>
  </si>
  <si>
    <t>KATUULO</t>
  </si>
  <si>
    <t>ST JOSEPHINES BAKHITA,CLINIC</t>
  </si>
  <si>
    <t>KITOORO</t>
  </si>
  <si>
    <t>KATOVU</t>
  </si>
  <si>
    <t>NANYWA</t>
  </si>
  <si>
    <t>LYAKIBIRIZI</t>
  </si>
  <si>
    <t>MBIRIZI MOSLEM</t>
  </si>
  <si>
    <t>ST.FRANCIS MBIRIZI</t>
  </si>
  <si>
    <t>ST ALYOSIUS NGOMBYA DOMICILIARY</t>
  </si>
  <si>
    <t>MAKONDO</t>
  </si>
  <si>
    <t>KALISIZO</t>
  </si>
  <si>
    <t>KITUME</t>
  </si>
  <si>
    <t>MUKUNGWE</t>
  </si>
  <si>
    <t>BUGABIRA</t>
  </si>
  <si>
    <t>BULAYI</t>
  </si>
  <si>
    <t>KIYUMBA</t>
  </si>
  <si>
    <t>MATANGA</t>
  </si>
  <si>
    <t>ST BENEDICTS BUTENDE</t>
  </si>
  <si>
    <t>SAMALIA</t>
  </si>
  <si>
    <t>KAKO</t>
  </si>
  <si>
    <t>MPUGWE</t>
  </si>
  <si>
    <t>KALUNGU</t>
  </si>
  <si>
    <t>BUKULULA</t>
  </si>
  <si>
    <t>KITI</t>
  </si>
  <si>
    <t>LUSANGO</t>
  </si>
  <si>
    <t>KIRAGGA</t>
  </si>
  <si>
    <t>KABUNGU</t>
  </si>
  <si>
    <t>VILLA MARIA</t>
  </si>
  <si>
    <t>KIBISI</t>
  </si>
  <si>
    <t>KYAMULIIBWA</t>
  </si>
  <si>
    <t>KIGASA</t>
  </si>
  <si>
    <t>KYAMULIBWA</t>
  </si>
  <si>
    <t>KYAMULIMBWA</t>
  </si>
  <si>
    <t>LUKAYA TC</t>
  </si>
  <si>
    <t>CENTRAL- WARD</t>
  </si>
  <si>
    <t>LUKAYA</t>
  </si>
  <si>
    <t>LWABENGE</t>
  </si>
  <si>
    <t>ST MONICA BIRONGO</t>
  </si>
  <si>
    <t>KATWE-BUTEGO DIVISION</t>
  </si>
  <si>
    <t>BUTEGO</t>
  </si>
  <si>
    <t>KIRUMBA</t>
  </si>
  <si>
    <t>WELL SPRING</t>
  </si>
  <si>
    <t>MASAKA MUNICIPALITY CLINIC</t>
  </si>
  <si>
    <t>KIMANYA-KYABAKUZA DIVISION</t>
  </si>
  <si>
    <t>ARM BARRACKS</t>
  </si>
  <si>
    <t>MASAKA POLICE</t>
  </si>
  <si>
    <t>KYABAKUZA</t>
  </si>
  <si>
    <t>NYENDO-SENYANGE DIVISION</t>
  </si>
  <si>
    <t>NYENDO</t>
  </si>
  <si>
    <t>NYENDO /SENYANGE</t>
  </si>
  <si>
    <t>SSENYANGE</t>
  </si>
  <si>
    <t>KITOVU HOSPITAL</t>
  </si>
  <si>
    <t>MASINDI</t>
  </si>
  <si>
    <t>BUDONGO</t>
  </si>
  <si>
    <t>KABANGO</t>
  </si>
  <si>
    <t>NYANTOZI</t>
  </si>
  <si>
    <t>KINYARA</t>
  </si>
  <si>
    <t>KINYARA SUGAR</t>
  </si>
  <si>
    <t>NYANTONZI</t>
  </si>
  <si>
    <t>BWIJANGA</t>
  </si>
  <si>
    <t>BIKONZI</t>
  </si>
  <si>
    <t>IKOBA</t>
  </si>
  <si>
    <t>KITAMBA</t>
  </si>
  <si>
    <t>MIHEMBERO</t>
  </si>
  <si>
    <t>KIKUNGURA</t>
  </si>
  <si>
    <t>NTOOMA</t>
  </si>
  <si>
    <t>KARUJUBU</t>
  </si>
  <si>
    <t>KIHUBA</t>
  </si>
  <si>
    <t>NYAKITIBWA</t>
  </si>
  <si>
    <t>KIMENGO</t>
  </si>
  <si>
    <t>KIJUNJUBWA</t>
  </si>
  <si>
    <t>MASINDI TC</t>
  </si>
  <si>
    <t>SOUTHERN</t>
  </si>
  <si>
    <t>NYAMIGISHA</t>
  </si>
  <si>
    <t>MIIRYA</t>
  </si>
  <si>
    <t>BIGANDO</t>
  </si>
  <si>
    <t>KIJENGA</t>
  </si>
  <si>
    <t>ISIMBA</t>
  </si>
  <si>
    <t>PAKANYI</t>
  </si>
  <si>
    <t>KIGUULYA</t>
  </si>
  <si>
    <t>KIGEZI</t>
  </si>
  <si>
    <t>KYAKAMESE</t>
  </si>
  <si>
    <t>KITANYATA</t>
  </si>
  <si>
    <t>KYATIRI</t>
  </si>
  <si>
    <t>KIRYANDONGO</t>
  </si>
  <si>
    <t>KIGUMBA</t>
  </si>
  <si>
    <t>KIGUMBA I</t>
  </si>
  <si>
    <t>MPUMWE</t>
  </si>
  <si>
    <t>MBOIRA</t>
  </si>
  <si>
    <t>APODORWA</t>
  </si>
  <si>
    <t>KICHWABUGINGO</t>
  </si>
  <si>
    <t>KATULIKIRE</t>
  </si>
  <si>
    <t>PANYADOLI</t>
  </si>
  <si>
    <t>KITWARA</t>
  </si>
  <si>
    <t>KYANKENDE</t>
  </si>
  <si>
    <t>DIIKA</t>
  </si>
  <si>
    <t>MASINDI-PORT</t>
  </si>
  <si>
    <t>KADUKU</t>
  </si>
  <si>
    <t>KADUKA</t>
  </si>
  <si>
    <t>WAIBANGO</t>
  </si>
  <si>
    <t>KIGUMBA PARISH (ST. MARYS)</t>
  </si>
  <si>
    <t>MASINDI PORT</t>
  </si>
  <si>
    <t>DIIMA</t>
  </si>
  <si>
    <t>KAKWOKWO</t>
  </si>
  <si>
    <t>BAITAMBOGWE</t>
  </si>
  <si>
    <t>BUTE</t>
  </si>
  <si>
    <t>BUSUYI</t>
  </si>
  <si>
    <t>KATONTE</t>
  </si>
  <si>
    <t>ST. FRANCIS HOSPITAL BULUBA</t>
  </si>
  <si>
    <t>LUGOLOLE</t>
  </si>
  <si>
    <t>BUWAAYA</t>
  </si>
  <si>
    <t>BUWAISWA</t>
  </si>
  <si>
    <t>BUWAYA</t>
  </si>
  <si>
    <t>NANGAMBO</t>
  </si>
  <si>
    <t>MUGGI</t>
  </si>
  <si>
    <t>IMMANYIRO</t>
  </si>
  <si>
    <t>BUFULUBI</t>
  </si>
  <si>
    <t>KYANDO</t>
  </si>
  <si>
    <t>BUKATUBE</t>
  </si>
  <si>
    <t>MAGADA</t>
  </si>
  <si>
    <t>BUKALEBA</t>
  </si>
  <si>
    <t>BUYEMBA</t>
  </si>
  <si>
    <t>NTIKARU</t>
  </si>
  <si>
    <t>KIGANDALO</t>
  </si>
  <si>
    <t>BUGONDO</t>
  </si>
  <si>
    <t>NAWAMPONGO</t>
  </si>
  <si>
    <t>ISENDA</t>
  </si>
  <si>
    <t>BWALULA</t>
  </si>
  <si>
    <t>MAYIRINYA</t>
  </si>
  <si>
    <t>KIOGA</t>
  </si>
  <si>
    <t>KYOGA</t>
  </si>
  <si>
    <t>KITYERERA</t>
  </si>
  <si>
    <t>KALUUBA</t>
  </si>
  <si>
    <t>KITOVU</t>
  </si>
  <si>
    <t>MALONGO</t>
  </si>
  <si>
    <t>MALONGO / BULUUTA</t>
  </si>
  <si>
    <t>BWONDHA</t>
  </si>
  <si>
    <t>BUMWENA</t>
  </si>
  <si>
    <t>JAGUZI</t>
  </si>
  <si>
    <t>SAGITU</t>
  </si>
  <si>
    <t>MAYUGE TC</t>
  </si>
  <si>
    <t>KASUGU</t>
  </si>
  <si>
    <t>WABULUNGU</t>
  </si>
  <si>
    <t>BUFUMBO</t>
  </si>
  <si>
    <t>BUBYANGU</t>
  </si>
  <si>
    <t>BUMADANDA</t>
  </si>
  <si>
    <t>BUKONDE</t>
  </si>
  <si>
    <t>BUMULUYA</t>
  </si>
  <si>
    <t>BUKYEINDE</t>
  </si>
  <si>
    <t>NAMAWANGA</t>
  </si>
  <si>
    <t>BUNGOKHO</t>
  </si>
  <si>
    <t>BUBIRABI</t>
  </si>
  <si>
    <t>BUSHIKORI</t>
  </si>
  <si>
    <t>BUKHUMWA</t>
  </si>
  <si>
    <t>NAIKU</t>
  </si>
  <si>
    <t>BUMAGENI</t>
  </si>
  <si>
    <t>BUGEMA BARRACKS</t>
  </si>
  <si>
    <t>BUNAPONGO</t>
  </si>
  <si>
    <t>BUMBOBI</t>
  </si>
  <si>
    <t>NASASA</t>
  </si>
  <si>
    <t>SIIRA</t>
  </si>
  <si>
    <t>BUNGOKHO MOTOTO</t>
  </si>
  <si>
    <t>BUSANO</t>
  </si>
  <si>
    <t>BUWANGWA</t>
  </si>
  <si>
    <t>BUSIU</t>
  </si>
  <si>
    <t>BUFUKHULA</t>
  </si>
  <si>
    <t>MAKHONJE</t>
  </si>
  <si>
    <t>BUMASIKYE</t>
  </si>
  <si>
    <t>NYONDO</t>
  </si>
  <si>
    <t>BUNANIMI</t>
  </si>
  <si>
    <t>LWANGOLI</t>
  </si>
  <si>
    <t>NAKALOKE</t>
  </si>
  <si>
    <t>KOLONYI</t>
  </si>
  <si>
    <t>NAMANYONYI</t>
  </si>
  <si>
    <t>AISA</t>
  </si>
  <si>
    <t>WANALE</t>
  </si>
  <si>
    <t>BUBENSTYE</t>
  </si>
  <si>
    <t>INDUSTRIAL DIVISION</t>
  </si>
  <si>
    <t>MALUKHU</t>
  </si>
  <si>
    <t>MALUKU</t>
  </si>
  <si>
    <t>NAMATALA</t>
  </si>
  <si>
    <t>SDA</t>
  </si>
  <si>
    <t>SOUTH CENTRAL</t>
  </si>
  <si>
    <t>MMC</t>
  </si>
  <si>
    <t>NKOMA WARD</t>
  </si>
  <si>
    <t>AHAMADIYA</t>
  </si>
  <si>
    <t>NAMAKWEKWE</t>
  </si>
  <si>
    <t>GANGAMA</t>
  </si>
  <si>
    <t>NORTH CENTRAL WARD</t>
  </si>
  <si>
    <t>ISLAMIC UNIVERSITY IN UGANDA</t>
  </si>
  <si>
    <t>MBALE REGIONAL REFFERAL</t>
  </si>
  <si>
    <t>MBALE MUNICIPAL</t>
  </si>
  <si>
    <t>WANALE DIVISION</t>
  </si>
  <si>
    <t>BOOMA WARD</t>
  </si>
  <si>
    <t>ST.AUSTIN</t>
  </si>
  <si>
    <t>BUSAMAGA WARD</t>
  </si>
  <si>
    <t>BUSAMAGA</t>
  </si>
  <si>
    <t>BUBAARE</t>
  </si>
  <si>
    <t>RWENSHANKU</t>
  </si>
  <si>
    <t>MUGARUTSYA</t>
  </si>
  <si>
    <t>BUKIRO</t>
  </si>
  <si>
    <t>KAGONGI</t>
  </si>
  <si>
    <t>NGANGO</t>
  </si>
  <si>
    <t>BUNUTSYA</t>
  </si>
  <si>
    <t>RWEMIGINA</t>
  </si>
  <si>
    <t>KASHARE</t>
  </si>
  <si>
    <t>MIRONGO</t>
  </si>
  <si>
    <t>BIHARWE</t>
  </si>
  <si>
    <t>RUBINDI</t>
  </si>
  <si>
    <t>KABARE</t>
  </si>
  <si>
    <t>RWANYAMAHEMBE</t>
  </si>
  <si>
    <t>RWEBISHEKYE</t>
  </si>
  <si>
    <t>BWIZIBWERA</t>
  </si>
  <si>
    <t>KAKOBA DIVISION</t>
  </si>
  <si>
    <t>KAKOBA</t>
  </si>
  <si>
    <t>MBARARA REFERAL</t>
  </si>
  <si>
    <t>MARIE STOPE</t>
  </si>
  <si>
    <t>MBARARA COMMUNITY HOSPITAL</t>
  </si>
  <si>
    <t>NYAMITYOBORA</t>
  </si>
  <si>
    <t>MAYANJA MEMORIAL</t>
  </si>
  <si>
    <t>MAKENKE BARRACKS</t>
  </si>
  <si>
    <t>KAMUKUZI DIVISION</t>
  </si>
  <si>
    <t>KAMUKUZI</t>
  </si>
  <si>
    <t>MBARARA MUNICIPAL COUNCIL</t>
  </si>
  <si>
    <t>RUHARO</t>
  </si>
  <si>
    <t>NYAMITANGA DIVISION</t>
  </si>
  <si>
    <t>NYAMITANGA</t>
  </si>
  <si>
    <t>HOLY INNOCENT CHILD</t>
  </si>
  <si>
    <t>BUGAMBA</t>
  </si>
  <si>
    <t>NGUGO</t>
  </si>
  <si>
    <t>NYARUHANDAGAZI</t>
  </si>
  <si>
    <t>NYARUHANDANGAZI</t>
  </si>
  <si>
    <t>RWEIBOGO</t>
  </si>
  <si>
    <t>MWIZI</t>
  </si>
  <si>
    <t>BUSHWERE</t>
  </si>
  <si>
    <t>BUSHERE</t>
  </si>
  <si>
    <t>KIGAAGA</t>
  </si>
  <si>
    <t>KIGAGA</t>
  </si>
  <si>
    <t>NGOMA</t>
  </si>
  <si>
    <t>RYAMIYONGA</t>
  </si>
  <si>
    <t>NDAIJA</t>
  </si>
  <si>
    <t>BUJAGA</t>
  </si>
  <si>
    <t>KIBAARE</t>
  </si>
  <si>
    <t>KIBALE</t>
  </si>
  <si>
    <t>KONGORO</t>
  </si>
  <si>
    <t>NYAKAYOJO</t>
  </si>
  <si>
    <t>BUGAASHE</t>
  </si>
  <si>
    <t>RWAKISHAKIIZI</t>
  </si>
  <si>
    <t>RUGANDO</t>
  </si>
  <si>
    <t>NYABIKUNGU</t>
  </si>
  <si>
    <t>MITYANA</t>
  </si>
  <si>
    <t>BUTAYUNJA</t>
  </si>
  <si>
    <t>KITONGO</t>
  </si>
  <si>
    <t>NAKAZIBA</t>
  </si>
  <si>
    <t>KAKINDU</t>
  </si>
  <si>
    <t>MWERA</t>
  </si>
  <si>
    <t>NGUGULO/GGOMBE</t>
  </si>
  <si>
    <t>ARCHBISHOP MAYIRYE</t>
  </si>
  <si>
    <t>KALAMA</t>
  </si>
  <si>
    <t>MAANYI</t>
  </si>
  <si>
    <t>KIMULI</t>
  </si>
  <si>
    <t>MPONGO</t>
  </si>
  <si>
    <t>MPONGO HC 2</t>
  </si>
  <si>
    <t>MALANGALA</t>
  </si>
  <si>
    <t>KIWAWU</t>
  </si>
  <si>
    <t>ZIGOTI</t>
  </si>
  <si>
    <t>ST.JACINTA</t>
  </si>
  <si>
    <t>BULERA</t>
  </si>
  <si>
    <t>KALAMA-KYAMUSISI</t>
  </si>
  <si>
    <t>KYAMUSISI</t>
  </si>
  <si>
    <t>NALUGGI</t>
  </si>
  <si>
    <t>KALANGAALO</t>
  </si>
  <si>
    <t>KIRYOOKYA</t>
  </si>
  <si>
    <t>KYANTUNGO</t>
  </si>
  <si>
    <t>MISEEBE</t>
  </si>
  <si>
    <t>NAMUTAMBA</t>
  </si>
  <si>
    <t>BUSIMBI</t>
  </si>
  <si>
    <t>KABULE</t>
  </si>
  <si>
    <t>KABUWAMBO</t>
  </si>
  <si>
    <t>KABWAMA HC 2</t>
  </si>
  <si>
    <t>NAAMA</t>
  </si>
  <si>
    <t>NAKASEETA</t>
  </si>
  <si>
    <t>NAKIBANGA</t>
  </si>
  <si>
    <t>LULAGALA</t>
  </si>
  <si>
    <t>TTAMU</t>
  </si>
  <si>
    <t>TANDA</t>
  </si>
  <si>
    <t>KIKANDWA</t>
  </si>
  <si>
    <t>KAJOJI</t>
  </si>
  <si>
    <t>NAKWAYA</t>
  </si>
  <si>
    <t>BUKALAMULI</t>
  </si>
  <si>
    <t>MITYANA TC</t>
  </si>
  <si>
    <t>ST.LUKE KIYINDA</t>
  </si>
  <si>
    <t>UMSC-MITYANA</t>
  </si>
  <si>
    <t>SSEKANYONYI</t>
  </si>
  <si>
    <t>BUSUNJU</t>
  </si>
  <si>
    <t>MAGALA</t>
  </si>
  <si>
    <t>NAMUNGO</t>
  </si>
  <si>
    <t>SEKANYONYI</t>
  </si>
  <si>
    <t>NAPAK</t>
  </si>
  <si>
    <t>IRIRIRI</t>
  </si>
  <si>
    <t>IRIIRI</t>
  </si>
  <si>
    <t>LORENGECORA</t>
  </si>
  <si>
    <t>TEPETH</t>
  </si>
  <si>
    <t>AMEDEK</t>
  </si>
  <si>
    <t>LOKOPO</t>
  </si>
  <si>
    <t>LORIKITAE</t>
  </si>
  <si>
    <t>LOTOME</t>
  </si>
  <si>
    <t>MORUONGOR</t>
  </si>
  <si>
    <t>MATANY</t>
  </si>
  <si>
    <t>LOKUWAS</t>
  </si>
  <si>
    <t>MORULINGA</t>
  </si>
  <si>
    <t>NGOLERIET</t>
  </si>
  <si>
    <t>LOKORETO</t>
  </si>
  <si>
    <t>KAKONGOLE</t>
  </si>
  <si>
    <t>LOPEEI</t>
  </si>
  <si>
    <t>NAWAIKOROT</t>
  </si>
  <si>
    <t>NADUNGET</t>
  </si>
  <si>
    <t>MATHENIKO</t>
  </si>
  <si>
    <t>TAPAI</t>
  </si>
  <si>
    <t>RUPA</t>
  </si>
  <si>
    <t>LOBUNEIT</t>
  </si>
  <si>
    <t>ST PIUS KIDEPO -RUPA</t>
  </si>
  <si>
    <t>BOMA NORTH</t>
  </si>
  <si>
    <t>DMO'S CLINIC</t>
  </si>
  <si>
    <t>ARMY CLINIC</t>
  </si>
  <si>
    <t>MUNICIPAL</t>
  </si>
  <si>
    <t>MOYO</t>
  </si>
  <si>
    <t>EWAFA</t>
  </si>
  <si>
    <t>INDILINGA</t>
  </si>
  <si>
    <t>GIMARA</t>
  </si>
  <si>
    <t>GOPELE</t>
  </si>
  <si>
    <t>OBONGI</t>
  </si>
  <si>
    <t>LIWA</t>
  </si>
  <si>
    <t>LOMUGFA</t>
  </si>
  <si>
    <t>ITULA</t>
  </si>
  <si>
    <t>LEGU</t>
  </si>
  <si>
    <t>BELAMELING</t>
  </si>
  <si>
    <t>KALI</t>
  </si>
  <si>
    <t>PALORINYA</t>
  </si>
  <si>
    <t>IBAKWE</t>
  </si>
  <si>
    <t>WAKA</t>
  </si>
  <si>
    <t>IBOA</t>
  </si>
  <si>
    <t>DUFILE</t>
  </si>
  <si>
    <t>PANJALA</t>
  </si>
  <si>
    <t>LAPORI</t>
  </si>
  <si>
    <t>LAROPI</t>
  </si>
  <si>
    <t>GBALALA</t>
  </si>
  <si>
    <t>ORAA</t>
  </si>
  <si>
    <t>ARAA</t>
  </si>
  <si>
    <t>PANYANGA</t>
  </si>
  <si>
    <t>LEFORI</t>
  </si>
  <si>
    <t>EBWEA</t>
  </si>
  <si>
    <t>GWERE</t>
  </si>
  <si>
    <t>MUNU</t>
  </si>
  <si>
    <t>MASALOA</t>
  </si>
  <si>
    <t>COHWE</t>
  </si>
  <si>
    <t>METU</t>
  </si>
  <si>
    <t>PAJAKIRI</t>
  </si>
  <si>
    <t>GOOPI</t>
  </si>
  <si>
    <t>AYA</t>
  </si>
  <si>
    <t>PAMERI</t>
  </si>
  <si>
    <t>FR.BILBAO</t>
  </si>
  <si>
    <t>EREMI</t>
  </si>
  <si>
    <t>PAMOYI</t>
  </si>
  <si>
    <t>ORI</t>
  </si>
  <si>
    <t>PAMUJO</t>
  </si>
  <si>
    <t>KWEYO</t>
  </si>
  <si>
    <t>GBARI</t>
  </si>
  <si>
    <t>MOYO TC</t>
  </si>
  <si>
    <t>BESIA</t>
  </si>
  <si>
    <t>ELENDEREA</t>
  </si>
  <si>
    <t>MOYO CENTRAL</t>
  </si>
  <si>
    <t>RAMOGI</t>
  </si>
  <si>
    <t>ALURU</t>
  </si>
  <si>
    <t>ERIA</t>
  </si>
  <si>
    <t>VUURA</t>
  </si>
  <si>
    <t>MOYO MISSION</t>
  </si>
  <si>
    <t>LAMA</t>
  </si>
  <si>
    <t>LOGOBA</t>
  </si>
  <si>
    <t>BUTAMBALA</t>
  </si>
  <si>
    <t>BUDDE</t>
  </si>
  <si>
    <t>KYABADAZA</t>
  </si>
  <si>
    <t>BULO</t>
  </si>
  <si>
    <t>BULO HC III</t>
  </si>
  <si>
    <t>KALAMBA</t>
  </si>
  <si>
    <t>KILOKOLA</t>
  </si>
  <si>
    <t>KIROKOLA HC II</t>
  </si>
  <si>
    <t>EPICENTER SENGE</t>
  </si>
  <si>
    <t>KITIMBA</t>
  </si>
  <si>
    <t>KITIMBA HC III</t>
  </si>
  <si>
    <t>NSOZIBBIRYE</t>
  </si>
  <si>
    <t>KALAMBA COMMUNITY</t>
  </si>
  <si>
    <t>GOMBE</t>
  </si>
  <si>
    <t>KIBIBI NURSING HOME</t>
  </si>
  <si>
    <t>KIZIKO</t>
  </si>
  <si>
    <t>NGANDO</t>
  </si>
  <si>
    <t>BUKESA</t>
  </si>
  <si>
    <t>BUGOBANGO</t>
  </si>
  <si>
    <t>GOMBA</t>
  </si>
  <si>
    <t>KABULASOKE</t>
  </si>
  <si>
    <t>BULWADDA</t>
  </si>
  <si>
    <t>KIFAMPA</t>
  </si>
  <si>
    <t>MAWUKI</t>
  </si>
  <si>
    <t>MAWUUKI</t>
  </si>
  <si>
    <t>KYEGONZA</t>
  </si>
  <si>
    <t>BUKUNDUGULU</t>
  </si>
  <si>
    <t>KEWERIMIDDE</t>
  </si>
  <si>
    <t>MAMBA</t>
  </si>
  <si>
    <t>NAMABEYA</t>
  </si>
  <si>
    <t>MADDU</t>
  </si>
  <si>
    <t>DEGEYA</t>
  </si>
  <si>
    <t>NTALAGI</t>
  </si>
  <si>
    <t>KITWE</t>
  </si>
  <si>
    <t>KYAYI</t>
  </si>
  <si>
    <t>MPENJA</t>
  </si>
  <si>
    <t>KAKOMO</t>
  </si>
  <si>
    <t>NGOMANENE</t>
  </si>
  <si>
    <t>KANZIIRA</t>
  </si>
  <si>
    <t>MPIGI</t>
  </si>
  <si>
    <t>BUWAMA</t>
  </si>
  <si>
    <t>BBONGOLE</t>
  </si>
  <si>
    <t>MITALA MARIA</t>
  </si>
  <si>
    <t>BUNJAKO</t>
  </si>
  <si>
    <t>MBIZZINYA</t>
  </si>
  <si>
    <t>KAMENGO</t>
  </si>
  <si>
    <t>BUTOOLO</t>
  </si>
  <si>
    <t>KAMMENGO</t>
  </si>
  <si>
    <t>KIBANGA</t>
  </si>
  <si>
    <t>GGOLI</t>
  </si>
  <si>
    <t>MUYIRA</t>
  </si>
  <si>
    <t>KAMPIRINGISA</t>
  </si>
  <si>
    <t>KIRINGENTE</t>
  </si>
  <si>
    <t>ST.MONICA KATENDE</t>
  </si>
  <si>
    <t>LUVUMBULA</t>
  </si>
  <si>
    <t>EPICENTER KIRINGENTE</t>
  </si>
  <si>
    <t>SEKIWUNGA</t>
  </si>
  <si>
    <t>KITUNTU</t>
  </si>
  <si>
    <t>KANTINI</t>
  </si>
  <si>
    <t>MPIGI TC</t>
  </si>
  <si>
    <t>KAFUMU</t>
  </si>
  <si>
    <t>KYALI</t>
  </si>
  <si>
    <t>WARD 'D'</t>
  </si>
  <si>
    <t>MUDUMA</t>
  </si>
  <si>
    <t>JEZA</t>
  </si>
  <si>
    <t>JJEZA</t>
  </si>
  <si>
    <t>LUGYO</t>
  </si>
  <si>
    <t>BUJUUKO</t>
  </si>
  <si>
    <t>MALIMA</t>
  </si>
  <si>
    <t>MUDUUMA</t>
  </si>
  <si>
    <t>NSWANJERE HC III</t>
  </si>
  <si>
    <t>NKOZI</t>
  </si>
  <si>
    <t>BUSEESE</t>
  </si>
  <si>
    <t>GGOLO</t>
  </si>
  <si>
    <t>MUGGE</t>
  </si>
  <si>
    <t>NABYEWANKA</t>
  </si>
  <si>
    <t>NNINDYE</t>
  </si>
  <si>
    <t>NNINDYE HC II</t>
  </si>
  <si>
    <t>MUBENDE</t>
  </si>
  <si>
    <t>BAGEZZA</t>
  </si>
  <si>
    <t>KAWERI</t>
  </si>
  <si>
    <t>KIBALINGA</t>
  </si>
  <si>
    <t>BUTOLOOGO</t>
  </si>
  <si>
    <t>LUBIMBIRI</t>
  </si>
  <si>
    <t>KITUULE</t>
  </si>
  <si>
    <t>KABBO</t>
  </si>
  <si>
    <t>KABAMBA</t>
  </si>
  <si>
    <t>KYAKASA</t>
  </si>
  <si>
    <t>BUTAWATA</t>
  </si>
  <si>
    <t>NABINGOOLA</t>
  </si>
  <si>
    <t>NABINGORA</t>
  </si>
  <si>
    <t>KATENTE</t>
  </si>
  <si>
    <t>KIJUMBA</t>
  </si>
  <si>
    <t>KAKIGANDO</t>
  </si>
  <si>
    <t>MIJUNWA</t>
  </si>
  <si>
    <t>LWEMIKOMAGO</t>
  </si>
  <si>
    <t>MADUDU</t>
  </si>
  <si>
    <t>KABULAMULIRO</t>
  </si>
  <si>
    <t>MADUDU RC H/C III</t>
  </si>
  <si>
    <t>MADUDU H/C III</t>
  </si>
  <si>
    <t>MUBENDE TC</t>
  </si>
  <si>
    <t>BUKUYA</t>
  </si>
  <si>
    <t>KIZIBAWO</t>
  </si>
  <si>
    <t>KITOKOLO H/C II</t>
  </si>
  <si>
    <t>KYATO</t>
  </si>
  <si>
    <t>BUSEREGENYI</t>
  </si>
  <si>
    <t>MAKOKOTO</t>
  </si>
  <si>
    <t>BIRA</t>
  </si>
  <si>
    <t>KYAKIDU</t>
  </si>
  <si>
    <t>KASSANDA</t>
  </si>
  <si>
    <t>BWEYOGEDDE</t>
  </si>
  <si>
    <t>BWEYOGENDE</t>
  </si>
  <si>
    <t>KIGANDA</t>
  </si>
  <si>
    <t>KAMUSENENE</t>
  </si>
  <si>
    <t>MUSOZI</t>
  </si>
  <si>
    <t>KAWUNGERA</t>
  </si>
  <si>
    <t>KABYAOMA</t>
  </si>
  <si>
    <t>ST. MATIA MULUMBA</t>
  </si>
  <si>
    <t>KIGALAMA</t>
  </si>
  <si>
    <t>KITENGA H/C III</t>
  </si>
  <si>
    <t>MYANZI</t>
  </si>
  <si>
    <t>KALONGA H/C III</t>
  </si>
  <si>
    <t>KYANAMUGERA</t>
  </si>
  <si>
    <t>KYANAMUGERA H/C II</t>
  </si>
  <si>
    <t>BUIKWE</t>
  </si>
  <si>
    <t>KAWOLO</t>
  </si>
  <si>
    <t>BIBBO</t>
  </si>
  <si>
    <t>NAKIFUMA</t>
  </si>
  <si>
    <t>BUSABAGA</t>
  </si>
  <si>
    <t>BUTININDI</t>
  </si>
  <si>
    <t>KASAKU</t>
  </si>
  <si>
    <t>LUGAZI TC</t>
  </si>
  <si>
    <t>KIKAULA</t>
  </si>
  <si>
    <t>LUGAZI MUSLIM</t>
  </si>
  <si>
    <t>LUGAZI MISSION</t>
  </si>
  <si>
    <t>LUGAZI CENTRAL</t>
  </si>
  <si>
    <t>MEHTA HOSPITAL</t>
  </si>
  <si>
    <t>SCOUL</t>
  </si>
  <si>
    <t>NAJJA</t>
  </si>
  <si>
    <t>KISIIMBA</t>
  </si>
  <si>
    <t>KISIMBA</t>
  </si>
  <si>
    <t>KIYINDI</t>
  </si>
  <si>
    <t>MAKONGE</t>
  </si>
  <si>
    <t>MAWOTTO</t>
  </si>
  <si>
    <t>MAKINDU</t>
  </si>
  <si>
    <t>NAJJEMBE</t>
  </si>
  <si>
    <t>NSAKYA</t>
  </si>
  <si>
    <t>NGOGWE</t>
  </si>
  <si>
    <t>DDUNGI</t>
  </si>
  <si>
    <t>DUNGI</t>
  </si>
  <si>
    <t>KIRINGO</t>
  </si>
  <si>
    <t>BUBIRO</t>
  </si>
  <si>
    <t>LUBONGO</t>
  </si>
  <si>
    <t>KIKWAYI</t>
  </si>
  <si>
    <t>NJERU TC</t>
  </si>
  <si>
    <t>NJERU EAST</t>
  </si>
  <si>
    <t>BUKAYA</t>
  </si>
  <si>
    <t>NJERU WEST</t>
  </si>
  <si>
    <t>NAMWEZI</t>
  </si>
  <si>
    <t>NKONKONJERU TC</t>
  </si>
  <si>
    <t>NYENGA</t>
  </si>
  <si>
    <t>BUZIIKA</t>
  </si>
  <si>
    <t>BUWAGAJJO</t>
  </si>
  <si>
    <t>NAMABU</t>
  </si>
  <si>
    <t>TONGOLO</t>
  </si>
  <si>
    <t>BUIKWE NORTH</t>
  </si>
  <si>
    <t>CANAAN</t>
  </si>
  <si>
    <t>CHRIST THE KING</t>
  </si>
  <si>
    <t>SSI-BUKUNJA</t>
  </si>
  <si>
    <t>LUGALA</t>
  </si>
  <si>
    <t>SSI</t>
  </si>
  <si>
    <t>ZZITWE</t>
  </si>
  <si>
    <t>KAVULE MISSION</t>
  </si>
  <si>
    <t>WAKISI</t>
  </si>
  <si>
    <t>BUVUMA</t>
  </si>
  <si>
    <t>BUWAGA</t>
  </si>
  <si>
    <t>KIKONGO HC II</t>
  </si>
  <si>
    <t>BUYE</t>
  </si>
  <si>
    <t>BUGAYA HC III</t>
  </si>
  <si>
    <t>BUSAMUZI</t>
  </si>
  <si>
    <t>LINGIRA</t>
  </si>
  <si>
    <t>LINGIRA HC II</t>
  </si>
  <si>
    <t>BWEEMA</t>
  </si>
  <si>
    <t>BWEEMA HC III</t>
  </si>
  <si>
    <t>NAIRAMBI</t>
  </si>
  <si>
    <t>LUFU</t>
  </si>
  <si>
    <t>NAMITI HC II</t>
  </si>
  <si>
    <t>MAGYO</t>
  </si>
  <si>
    <t>BUVUMA HC IV</t>
  </si>
  <si>
    <t>MUKONO</t>
  </si>
  <si>
    <t>GOMA</t>
  </si>
  <si>
    <t>BUKERERE</t>
  </si>
  <si>
    <t>MISINDYE</t>
  </si>
  <si>
    <t>NANTABULIRWA</t>
  </si>
  <si>
    <t>NYENJE</t>
  </si>
  <si>
    <t>NYANJJA</t>
  </si>
  <si>
    <t>KKOME ISLANDS</t>
  </si>
  <si>
    <t>BUGOMBE</t>
  </si>
  <si>
    <t>KOOME HC III</t>
  </si>
  <si>
    <t>MUBEMBE</t>
  </si>
  <si>
    <t>DAMBA HC II</t>
  </si>
  <si>
    <t>KYAMPISI</t>
  </si>
  <si>
    <t>DDUNDU</t>
  </si>
  <si>
    <t>BUNTABA</t>
  </si>
  <si>
    <t>KYABAKADDE</t>
  </si>
  <si>
    <t>MBALIGA</t>
  </si>
  <si>
    <t>MUKONO TC</t>
  </si>
  <si>
    <t>GGULU WARD</t>
  </si>
  <si>
    <t>NAMUMIRA - ANTHONY</t>
  </si>
  <si>
    <t>KYUNGU</t>
  </si>
  <si>
    <t>NSUUBE - KAUGA</t>
  </si>
  <si>
    <t>MUKONO NORTH</t>
  </si>
  <si>
    <t>NTAAWO WARD</t>
  </si>
  <si>
    <t>NAKISUNGA</t>
  </si>
  <si>
    <t>KIYOOLA</t>
  </si>
  <si>
    <t>KYABALOGO</t>
  </si>
  <si>
    <t>NAMAYUBA</t>
  </si>
  <si>
    <t>KYETUME</t>
  </si>
  <si>
    <t>NAMUYENJE</t>
  </si>
  <si>
    <t>SEETA - NAZIGO</t>
  </si>
  <si>
    <t>SEETA-NAZIGO</t>
  </si>
  <si>
    <t>NAMA</t>
  </si>
  <si>
    <t>BULIKA</t>
  </si>
  <si>
    <t>KATOOGO</t>
  </si>
  <si>
    <t>MPOMA</t>
  </si>
  <si>
    <t>NAMUBIRU</t>
  </si>
  <si>
    <t>TAKAJJUNGE</t>
  </si>
  <si>
    <t>KOJJA</t>
  </si>
  <si>
    <t>BOGOYE</t>
  </si>
  <si>
    <t>KABANGA</t>
  </si>
  <si>
    <t>MPUNGE</t>
  </si>
  <si>
    <t>KASAWO</t>
  </si>
  <si>
    <t>KIGOGOLA</t>
  </si>
  <si>
    <t>KASAWO MISSION</t>
  </si>
  <si>
    <t>KIMENYEDDE</t>
  </si>
  <si>
    <t>KIWAFU</t>
  </si>
  <si>
    <t>NABAALE</t>
  </si>
  <si>
    <t>NABALANGA</t>
  </si>
  <si>
    <t>NAGGALAMA</t>
  </si>
  <si>
    <t>NAGOJJE</t>
  </si>
  <si>
    <t>NAMAGUNGA</t>
  </si>
  <si>
    <t>NAMUGANGA</t>
  </si>
  <si>
    <t>WAGALA</t>
  </si>
  <si>
    <t>NTUNDA</t>
  </si>
  <si>
    <t>KATEETE</t>
  </si>
  <si>
    <t>KYABAZALA</t>
  </si>
  <si>
    <t>SEETA-NAMUGANGA</t>
  </si>
  <si>
    <t>NAMANOGA</t>
  </si>
  <si>
    <t>SEETA KASAWO</t>
  </si>
  <si>
    <t>NAKAPIRIPIRIT</t>
  </si>
  <si>
    <t>KAKOMONGOLE</t>
  </si>
  <si>
    <t>TOKORA</t>
  </si>
  <si>
    <t>MORUITA</t>
  </si>
  <si>
    <t>LEMUSUI</t>
  </si>
  <si>
    <t>NAKAPIRIPIT 407 BRIGADE</t>
  </si>
  <si>
    <t>NAKAPIRIPIRIT TC</t>
  </si>
  <si>
    <t>KATANGA/TOWNSHIP</t>
  </si>
  <si>
    <t>NAMALU</t>
  </si>
  <si>
    <t>LOKATAPAN</t>
  </si>
  <si>
    <t>LOPEROT/LOKATAPAN</t>
  </si>
  <si>
    <t>AMALER</t>
  </si>
  <si>
    <t>LOREGAE</t>
  </si>
  <si>
    <t>NABULENGER</t>
  </si>
  <si>
    <t>NAPIANANYA</t>
  </si>
  <si>
    <t>NAKARE</t>
  </si>
  <si>
    <t>LOLACHAT</t>
  </si>
  <si>
    <t>LOTARUK</t>
  </si>
  <si>
    <t>LORENGEDWAT</t>
  </si>
  <si>
    <t>NARISAE</t>
  </si>
  <si>
    <t>NABILATUK</t>
  </si>
  <si>
    <t>LOKAALA</t>
  </si>
  <si>
    <t>NAYONA EGIKALIO</t>
  </si>
  <si>
    <t>MORUANGIBUIN</t>
  </si>
  <si>
    <t>AMUDAT</t>
  </si>
  <si>
    <t>AMUDAT HOSPITAL</t>
  </si>
  <si>
    <t>ALASKAS</t>
  </si>
  <si>
    <t>KARITA</t>
  </si>
  <si>
    <t>LOROO</t>
  </si>
  <si>
    <t>NAKASEKE</t>
  </si>
  <si>
    <t>KAPEEKE</t>
  </si>
  <si>
    <t>ST.KABOGWE</t>
  </si>
  <si>
    <t>KAPEEKA</t>
  </si>
  <si>
    <t>KIVUMU</t>
  </si>
  <si>
    <t>LUSANJA</t>
  </si>
  <si>
    <t>NAMUSAALE</t>
  </si>
  <si>
    <t>KASANGOMBE</t>
  </si>
  <si>
    <t>BUKUUKU</t>
  </si>
  <si>
    <t>BUDDABUGYA</t>
  </si>
  <si>
    <t>BULYAKE</t>
  </si>
  <si>
    <t>MPWEDDE</t>
  </si>
  <si>
    <t>KYANGATTO</t>
  </si>
  <si>
    <t>NAKASETA</t>
  </si>
  <si>
    <t>KIKAMULO</t>
  </si>
  <si>
    <t>KIWOKO</t>
  </si>
  <si>
    <t>MAGOMA</t>
  </si>
  <si>
    <t>KINYOGOGA</t>
  </si>
  <si>
    <t>KAWEWETTA</t>
  </si>
  <si>
    <t>SEMUTO</t>
  </si>
  <si>
    <t>KIREMA</t>
  </si>
  <si>
    <t>SEMUTTO</t>
  </si>
  <si>
    <t>WAKYATO</t>
  </si>
  <si>
    <t>NAKONGE</t>
  </si>
  <si>
    <t>WAMSALANGI</t>
  </si>
  <si>
    <t>NAKASONGOLA</t>
  </si>
  <si>
    <t>KATUUGO</t>
  </si>
  <si>
    <t>KIRALAMBA</t>
  </si>
  <si>
    <t>BATUUSA</t>
  </si>
  <si>
    <t>KALONGO</t>
  </si>
  <si>
    <t>MAYIRIKITI</t>
  </si>
  <si>
    <t>KALUNGI</t>
  </si>
  <si>
    <t>KAZWAMA</t>
  </si>
  <si>
    <t>WANZOGI</t>
  </si>
  <si>
    <t>LWABYATA</t>
  </si>
  <si>
    <t>KANSIRA</t>
  </si>
  <si>
    <t>KIKOGE</t>
  </si>
  <si>
    <t>NALUKONGE</t>
  </si>
  <si>
    <t>NAKAYONZA</t>
  </si>
  <si>
    <t>LWAMPANGA</t>
  </si>
  <si>
    <t>KISAALIZI</t>
  </si>
  <si>
    <t>WAJJALA</t>
  </si>
  <si>
    <t>NABISWERA</t>
  </si>
  <si>
    <t>KALENGEDDE</t>
  </si>
  <si>
    <t>WALUKUUNYU</t>
  </si>
  <si>
    <t>KYAMUKONDA</t>
  </si>
  <si>
    <t>BUYAMBA</t>
  </si>
  <si>
    <t>MULONZI</t>
  </si>
  <si>
    <t>EASTERN</t>
  </si>
  <si>
    <t>NAKITOMA</t>
  </si>
  <si>
    <t>KIGWERA</t>
  </si>
  <si>
    <t>WABINYONYI</t>
  </si>
  <si>
    <t>KAMUNINA</t>
  </si>
  <si>
    <t>KIWONGOIRE</t>
  </si>
  <si>
    <t>SIKYE</t>
  </si>
  <si>
    <t>WAMPITI</t>
  </si>
  <si>
    <t>NAMUTUMBA</t>
  </si>
  <si>
    <t>BULANGE</t>
  </si>
  <si>
    <t>BUGOBI</t>
  </si>
  <si>
    <t>MPUMIRO</t>
  </si>
  <si>
    <t>BUYOBUYA</t>
  </si>
  <si>
    <t>IVUKULA</t>
  </si>
  <si>
    <t>IWUNGIRO</t>
  </si>
  <si>
    <t>NANGONDE</t>
  </si>
  <si>
    <t>KIKALU</t>
  </si>
  <si>
    <t>KISOWOZI</t>
  </si>
  <si>
    <t>KISEGA</t>
  </si>
  <si>
    <t>NAKYERE</t>
  </si>
  <si>
    <t>NABISOIGI</t>
  </si>
  <si>
    <t>MPULIRA</t>
  </si>
  <si>
    <t>NAWANGISA</t>
  </si>
  <si>
    <t>KIRANGA</t>
  </si>
  <si>
    <t>IZIRANGOBI</t>
  </si>
  <si>
    <t>KAITI</t>
  </si>
  <si>
    <t>MULAMA</t>
  </si>
  <si>
    <t>IRIMBA</t>
  </si>
  <si>
    <t>MAZUBA</t>
  </si>
  <si>
    <t>NABINYONYI</t>
  </si>
  <si>
    <t>NSOOLA</t>
  </si>
  <si>
    <t>NAMUWONDO</t>
  </si>
  <si>
    <t>NAKALOKWE</t>
  </si>
  <si>
    <t>IGERERA</t>
  </si>
  <si>
    <t>KASIACRE</t>
  </si>
  <si>
    <t>NAWANSAGWA</t>
  </si>
  <si>
    <t>KISUMU</t>
  </si>
  <si>
    <t>NSINZE</t>
  </si>
  <si>
    <t>BUKONTE</t>
  </si>
  <si>
    <t>BUWONGO</t>
  </si>
  <si>
    <t>NAWAIKONA</t>
  </si>
  <si>
    <t>NEBBI</t>
  </si>
  <si>
    <t>PAKWATCH</t>
  </si>
  <si>
    <t>PANYIGORO</t>
  </si>
  <si>
    <t>PAKWATCH TC</t>
  </si>
  <si>
    <t>POVUNGU</t>
  </si>
  <si>
    <t>PAKWACH</t>
  </si>
  <si>
    <t>PAKWACH MISSION</t>
  </si>
  <si>
    <t>PANYANGO</t>
  </si>
  <si>
    <t>ALWI</t>
  </si>
  <si>
    <t>PAKIA</t>
  </si>
  <si>
    <t>POKWERO</t>
  </si>
  <si>
    <t>FUALWONGA</t>
  </si>
  <si>
    <t>PANYIMUR</t>
  </si>
  <si>
    <t>BARO</t>
  </si>
  <si>
    <t>BORO</t>
  </si>
  <si>
    <t>GANDA</t>
  </si>
  <si>
    <t>WADELAI</t>
  </si>
  <si>
    <t>MUTIR</t>
  </si>
  <si>
    <t>PAKWINYO</t>
  </si>
  <si>
    <t>PACHORA</t>
  </si>
  <si>
    <t>ZOMBO</t>
  </si>
  <si>
    <t>ATYAK</t>
  </si>
  <si>
    <t>ANGOL</t>
  </si>
  <si>
    <t>JULOKA</t>
  </si>
  <si>
    <t>WARR</t>
  </si>
  <si>
    <t>JANGOKORO</t>
  </si>
  <si>
    <t>JUPADINDO</t>
  </si>
  <si>
    <t>PADEA</t>
  </si>
  <si>
    <t>PATEK</t>
  </si>
  <si>
    <t>KANGO</t>
  </si>
  <si>
    <t>OLIRI</t>
  </si>
  <si>
    <t>PASAI</t>
  </si>
  <si>
    <t>AGYERMACH</t>
  </si>
  <si>
    <t>NYAPEA</t>
  </si>
  <si>
    <t>OYEYO</t>
  </si>
  <si>
    <t>PALEY</t>
  </si>
  <si>
    <t>PAIDHA</t>
  </si>
  <si>
    <t>PAKADHA</t>
  </si>
  <si>
    <t>PAIDHA TC</t>
  </si>
  <si>
    <t>ZEU</t>
  </si>
  <si>
    <t>JUPAMATHO</t>
  </si>
  <si>
    <t>AMWONYO</t>
  </si>
  <si>
    <t>OMOYO</t>
  </si>
  <si>
    <t>AKWORO</t>
  </si>
  <si>
    <t>KASATU</t>
  </si>
  <si>
    <t>ERUSSI</t>
  </si>
  <si>
    <t>OWEKO</t>
  </si>
  <si>
    <t>PADOLO</t>
  </si>
  <si>
    <t>JUPANZIRI</t>
  </si>
  <si>
    <t>ORUSSI</t>
  </si>
  <si>
    <t>KUCWINY</t>
  </si>
  <si>
    <t>KUCWING</t>
  </si>
  <si>
    <t>PADWOT MIDYERE</t>
  </si>
  <si>
    <t>JUPANGIRA-PAWONG</t>
  </si>
  <si>
    <t>JUPANGIRA</t>
  </si>
  <si>
    <t>GOLI</t>
  </si>
  <si>
    <t>KALOWANG</t>
  </si>
  <si>
    <t>NEBBI TC</t>
  </si>
  <si>
    <t>NEBBI T C</t>
  </si>
  <si>
    <t>NYARAVUR</t>
  </si>
  <si>
    <t>PAMORA</t>
  </si>
  <si>
    <t>ANGAL</t>
  </si>
  <si>
    <t>PAROMBO</t>
  </si>
  <si>
    <t>PARWO</t>
  </si>
  <si>
    <t>PARAMBO</t>
  </si>
  <si>
    <t>BWONGYERA</t>
  </si>
  <si>
    <t>RWANDA</t>
  </si>
  <si>
    <t>KAGAMBA</t>
  </si>
  <si>
    <t>KITONDO</t>
  </si>
  <si>
    <t>RUTUNGURU</t>
  </si>
  <si>
    <t>KIBATSI</t>
  </si>
  <si>
    <t>RUKONI</t>
  </si>
  <si>
    <t>NYABIHOKO</t>
  </si>
  <si>
    <t>NYABUSHENYI</t>
  </si>
  <si>
    <t>RWASHAMAIRE</t>
  </si>
  <si>
    <t>ITOJO</t>
  </si>
  <si>
    <t>BUHANAMA</t>
  </si>
  <si>
    <t>NYABURIZA</t>
  </si>
  <si>
    <t>NTUNGAMO TC</t>
  </si>
  <si>
    <t>NYAKYERA</t>
  </si>
  <si>
    <t>KAGORORA</t>
  </si>
  <si>
    <t>KIYOORA</t>
  </si>
  <si>
    <t>RUHAAMA</t>
  </si>
  <si>
    <t>KISHAMI</t>
  </si>
  <si>
    <t>KYAMWASHA</t>
  </si>
  <si>
    <t>RWOHO</t>
  </si>
  <si>
    <t>RWEIKINIRO</t>
  </si>
  <si>
    <t>KITASHEKWA</t>
  </si>
  <si>
    <t>KIBEHO</t>
  </si>
  <si>
    <t>RUSHEBEYA</t>
  </si>
  <si>
    <t>RUHEGA</t>
  </si>
  <si>
    <t>RUSHOKA MOTHER FRANCISA'S LECHNER</t>
  </si>
  <si>
    <t>NYAKARIRO</t>
  </si>
  <si>
    <t>MUTOJO</t>
  </si>
  <si>
    <t>KYAFOORA</t>
  </si>
  <si>
    <t>KYAFORA</t>
  </si>
  <si>
    <t>MARACHA</t>
  </si>
  <si>
    <t>AYIVU</t>
  </si>
  <si>
    <t>AMANIPI</t>
  </si>
  <si>
    <t>ARIPEA</t>
  </si>
  <si>
    <t>LOINYA</t>
  </si>
  <si>
    <t>OKUVU</t>
  </si>
  <si>
    <t>WADRA</t>
  </si>
  <si>
    <t>NYADRI</t>
  </si>
  <si>
    <t>PABURA</t>
  </si>
  <si>
    <t>OLEBA</t>
  </si>
  <si>
    <t>BANGO</t>
  </si>
  <si>
    <t>OLUVU</t>
  </si>
  <si>
    <t>OMBACHI</t>
  </si>
  <si>
    <t>RIKABU</t>
  </si>
  <si>
    <t>OLUETE</t>
  </si>
  <si>
    <t>ELIOFE</t>
  </si>
  <si>
    <t>TARA</t>
  </si>
  <si>
    <t>PAJAMA</t>
  </si>
  <si>
    <t>OLUFFE</t>
  </si>
  <si>
    <t>KAMAKA</t>
  </si>
  <si>
    <t>MUNDRU</t>
  </si>
  <si>
    <t>OVUJO</t>
  </si>
  <si>
    <t>KIJAMORO</t>
  </si>
  <si>
    <t>LAMILA</t>
  </si>
  <si>
    <t>KIJOMORO</t>
  </si>
  <si>
    <t>AIIVU</t>
  </si>
  <si>
    <t>ONAI</t>
  </si>
  <si>
    <t>OGUA</t>
  </si>
  <si>
    <t>ONZORO</t>
  </si>
  <si>
    <t>CILIO</t>
  </si>
  <si>
    <t>WANDI</t>
  </si>
  <si>
    <t>OTREVU</t>
  </si>
  <si>
    <t>OBUFIA</t>
  </si>
  <si>
    <t>BELEAFE</t>
  </si>
  <si>
    <t>AJIRAKU</t>
  </si>
  <si>
    <t>ST.FRANCIS</t>
  </si>
  <si>
    <t>NICU</t>
  </si>
  <si>
    <t>KATRINI</t>
  </si>
  <si>
    <t>OCHOPI</t>
  </si>
  <si>
    <t>ORIAGIN</t>
  </si>
  <si>
    <t>ODUPI</t>
  </si>
  <si>
    <t>IMVEPI</t>
  </si>
  <si>
    <t>SIRIPI</t>
  </si>
  <si>
    <t>LUGBARI</t>
  </si>
  <si>
    <t>YINGA</t>
  </si>
  <si>
    <t>OTUMBARI</t>
  </si>
  <si>
    <t>OMUGO</t>
  </si>
  <si>
    <t>ANGAZI</t>
  </si>
  <si>
    <t>URIAMA</t>
  </si>
  <si>
    <t>BILEAFE</t>
  </si>
  <si>
    <t>OYAM</t>
  </si>
  <si>
    <t>ABER</t>
  </si>
  <si>
    <t>AKAKA</t>
  </si>
  <si>
    <t>ATURA</t>
  </si>
  <si>
    <t>OCINI</t>
  </si>
  <si>
    <t>PUKICA</t>
  </si>
  <si>
    <t>ZAMBIA</t>
  </si>
  <si>
    <t>ANYEKE</t>
  </si>
  <si>
    <t>ICEME</t>
  </si>
  <si>
    <t>AUNGU</t>
  </si>
  <si>
    <t>OMOLO</t>
  </si>
  <si>
    <t>ALIRA</t>
  </si>
  <si>
    <t>ORUPO</t>
  </si>
  <si>
    <t>AKWANGI</t>
  </si>
  <si>
    <t>LORO</t>
  </si>
  <si>
    <t>ADIGO</t>
  </si>
  <si>
    <t>AGULURUDE</t>
  </si>
  <si>
    <t>ACENO</t>
  </si>
  <si>
    <t>NGAI</t>
  </si>
  <si>
    <t>AKUCA</t>
  </si>
  <si>
    <t>BAR</t>
  </si>
  <si>
    <t>ARIBA</t>
  </si>
  <si>
    <t>AMWA</t>
  </si>
  <si>
    <t>OTWAL</t>
  </si>
  <si>
    <t>ABELA</t>
  </si>
  <si>
    <t>ACOKARA</t>
  </si>
  <si>
    <t>ACOKORA</t>
  </si>
  <si>
    <t>OKII</t>
  </si>
  <si>
    <t>PADER</t>
  </si>
  <si>
    <t>ACHOL BUR</t>
  </si>
  <si>
    <t>LATIGI</t>
  </si>
  <si>
    <t>OKINYA</t>
  </si>
  <si>
    <t>NGEKIDI</t>
  </si>
  <si>
    <t>ACHOLIBUR</t>
  </si>
  <si>
    <t>LATANYA</t>
  </si>
  <si>
    <t>ATANGA</t>
  </si>
  <si>
    <t>PUNGOLE</t>
  </si>
  <si>
    <t>ANGAGURA</t>
  </si>
  <si>
    <t>LAGILE</t>
  </si>
  <si>
    <t>RACKOKO</t>
  </si>
  <si>
    <t>KILAK</t>
  </si>
  <si>
    <t>LAGUTI</t>
  </si>
  <si>
    <t>LAPYEM</t>
  </si>
  <si>
    <t>PAKEYO</t>
  </si>
  <si>
    <t>WIPOLO</t>
  </si>
  <si>
    <t>LAPUL</t>
  </si>
  <si>
    <t>LUKACI</t>
  </si>
  <si>
    <t>ALIM</t>
  </si>
  <si>
    <t>KAWERA</t>
  </si>
  <si>
    <t>OGOLE</t>
  </si>
  <si>
    <t>MARY IMACULATE</t>
  </si>
  <si>
    <t>PADER TC</t>
  </si>
  <si>
    <t>LAGWAI/PAIPE</t>
  </si>
  <si>
    <t>LUNA</t>
  </si>
  <si>
    <t>PAJULE</t>
  </si>
  <si>
    <t>OGAGO</t>
  </si>
  <si>
    <t>OTOK</t>
  </si>
  <si>
    <t>OGUTA</t>
  </si>
  <si>
    <t>PAIULA</t>
  </si>
  <si>
    <t>AGAGO</t>
  </si>
  <si>
    <t>PURANGA</t>
  </si>
  <si>
    <t>APWOR</t>
  </si>
  <si>
    <t>OGONYO</t>
  </si>
  <si>
    <t>PARWECH</t>
  </si>
  <si>
    <t>ADILANG</t>
  </si>
  <si>
    <t>LALAL</t>
  </si>
  <si>
    <t>ALOP</t>
  </si>
  <si>
    <t>LIGILIGI</t>
  </si>
  <si>
    <t>ORINA</t>
  </si>
  <si>
    <t>LAPONO</t>
  </si>
  <si>
    <t>AMYEL</t>
  </si>
  <si>
    <t>KAKET</t>
  </si>
  <si>
    <t>LIRA KAKET</t>
  </si>
  <si>
    <t>ONGALO</t>
  </si>
  <si>
    <t>LIRAKATO</t>
  </si>
  <si>
    <t>LIRA KATO</t>
  </si>
  <si>
    <t>LIRA PALWO</t>
  </si>
  <si>
    <t>AGENGO</t>
  </si>
  <si>
    <t>ACURU</t>
  </si>
  <si>
    <t>OMUNGO</t>
  </si>
  <si>
    <t>LAMIYO</t>
  </si>
  <si>
    <t>PAICAM</t>
  </si>
  <si>
    <t>KWONKIC</t>
  </si>
  <si>
    <t>LUKOLE</t>
  </si>
  <si>
    <t>NGUDI</t>
  </si>
  <si>
    <t>LAPIRIN</t>
  </si>
  <si>
    <t>OLUNG</t>
  </si>
  <si>
    <t>OMOT</t>
  </si>
  <si>
    <t>ACHOL - PII</t>
  </si>
  <si>
    <t>ACHOLI PII</t>
  </si>
  <si>
    <t>TENGE</t>
  </si>
  <si>
    <t>GEREGERE</t>
  </si>
  <si>
    <t>PAIMOL</t>
  </si>
  <si>
    <t>MUTTO</t>
  </si>
  <si>
    <t>OMIA PACHWA</t>
  </si>
  <si>
    <t>PACABOL</t>
  </si>
  <si>
    <t>KUKIL</t>
  </si>
  <si>
    <t>PARABONGO</t>
  </si>
  <si>
    <t>PABALA</t>
  </si>
  <si>
    <t>KABALA</t>
  </si>
  <si>
    <t>PAKOR</t>
  </si>
  <si>
    <t>PATONGO</t>
  </si>
  <si>
    <t>LUKEE</t>
  </si>
  <si>
    <t>ODOKOMIT</t>
  </si>
  <si>
    <t>WOL</t>
  </si>
  <si>
    <t>GUDA</t>
  </si>
  <si>
    <t>KUYEE</t>
  </si>
  <si>
    <t>PALLISA</t>
  </si>
  <si>
    <t>BUTEBO</t>
  </si>
  <si>
    <t>BUTEMBO</t>
  </si>
  <si>
    <t>KABWANGASI</t>
  </si>
  <si>
    <t>PUTTI</t>
  </si>
  <si>
    <t>KAKORO</t>
  </si>
  <si>
    <t>KANGINIMA</t>
  </si>
  <si>
    <t>KADESOK</t>
  </si>
  <si>
    <t>OLADOT</t>
  </si>
  <si>
    <t>KAPUWAI</t>
  </si>
  <si>
    <t>OMUKULAI</t>
  </si>
  <si>
    <t>PETETE</t>
  </si>
  <si>
    <t>GALIMAGI</t>
  </si>
  <si>
    <t>KACHABALI</t>
  </si>
  <si>
    <t>NAGWERE</t>
  </si>
  <si>
    <t>KIBUKU</t>
  </si>
  <si>
    <t>BULANGIRA</t>
  </si>
  <si>
    <t>BUSETA</t>
  </si>
  <si>
    <t>KASASIRA</t>
  </si>
  <si>
    <t>KADAMA</t>
  </si>
  <si>
    <t>DODOI</t>
  </si>
  <si>
    <t>KABWERI</t>
  </si>
  <si>
    <t>KENKEBU</t>
  </si>
  <si>
    <t>TIRINYI</t>
  </si>
  <si>
    <t>KAGUMU</t>
  </si>
  <si>
    <t>NANKOKOLI</t>
  </si>
  <si>
    <t>GOLI - GOLI</t>
  </si>
  <si>
    <t>BUCHANAGADI</t>
  </si>
  <si>
    <t>NABULI</t>
  </si>
  <si>
    <t>KIRIKA</t>
  </si>
  <si>
    <t>AGULE</t>
  </si>
  <si>
    <t>MORUKOKUME</t>
  </si>
  <si>
    <t>AGULE COMMUNITY CENTER</t>
  </si>
  <si>
    <t>APOPONG</t>
  </si>
  <si>
    <t>APOGONG</t>
  </si>
  <si>
    <t>KAUKURA</t>
  </si>
  <si>
    <t>GOGONYO</t>
  </si>
  <si>
    <t>AJEPET</t>
  </si>
  <si>
    <t>OBUTET</t>
  </si>
  <si>
    <t>KAMEKE</t>
  </si>
  <si>
    <t>KASODO</t>
  </si>
  <si>
    <t>OLOK</t>
  </si>
  <si>
    <t>KABOLOI</t>
  </si>
  <si>
    <t>KABOLI</t>
  </si>
  <si>
    <t>PALLISA TC</t>
  </si>
  <si>
    <t>KAGWESE</t>
  </si>
  <si>
    <t>PALLISA TOWN COUNCL</t>
  </si>
  <si>
    <t>HOSPITAL</t>
  </si>
  <si>
    <t>KAUCHO</t>
  </si>
  <si>
    <t>PALLISA MISSION DISPENSARY</t>
  </si>
  <si>
    <t>PUTI-PUTI</t>
  </si>
  <si>
    <t>BOLISO I</t>
  </si>
  <si>
    <t>KACHURU</t>
  </si>
  <si>
    <t>MPONGI</t>
  </si>
  <si>
    <t>LIMOTO</t>
  </si>
  <si>
    <t>KAMUGE</t>
  </si>
  <si>
    <t>RAKAI</t>
  </si>
  <si>
    <t>KAKUUTO</t>
  </si>
  <si>
    <t>KASENSERO</t>
  </si>
  <si>
    <t>KYEBISAGAZI</t>
  </si>
  <si>
    <t>MUTUKULA</t>
  </si>
  <si>
    <t>KASASA</t>
  </si>
  <si>
    <t>MITYEBIRI</t>
  </si>
  <si>
    <t>MAGABI</t>
  </si>
  <si>
    <t>KIFAMBA</t>
  </si>
  <si>
    <t>KYEBE</t>
  </si>
  <si>
    <t>GWANDA</t>
  </si>
  <si>
    <t>KANABULEMU</t>
  </si>
  <si>
    <t>ST NAZARETH</t>
  </si>
  <si>
    <t>MINZIRO</t>
  </si>
  <si>
    <t>NANGOMA</t>
  </si>
  <si>
    <t>BYAKABANDA</t>
  </si>
  <si>
    <t>LWAKALOLO</t>
  </si>
  <si>
    <t>LWAKAKOLOOLO</t>
  </si>
  <si>
    <t>KACHEERA</t>
  </si>
  <si>
    <t>KAJU</t>
  </si>
  <si>
    <t>KACHERA</t>
  </si>
  <si>
    <t>LWANGA</t>
  </si>
  <si>
    <t>KATATENGA</t>
  </si>
  <si>
    <t>KAGAMBA (BUYAMBA)</t>
  </si>
  <si>
    <t>KASANKALA</t>
  </si>
  <si>
    <t>KYAMULANGIRA</t>
  </si>
  <si>
    <t>KASULA</t>
  </si>
  <si>
    <t>KYALULANGIRA</t>
  </si>
  <si>
    <t>LWAMBAJJO</t>
  </si>
  <si>
    <t>LWEMBAJJO</t>
  </si>
  <si>
    <t>LWENSINGA</t>
  </si>
  <si>
    <t>LWESINGA</t>
  </si>
  <si>
    <t>MWERUKA(KIZIBA)</t>
  </si>
  <si>
    <t>LWAMAGGWA</t>
  </si>
  <si>
    <t>BUGONA</t>
  </si>
  <si>
    <t>KAKUNDI</t>
  </si>
  <si>
    <t>KIBUUKA</t>
  </si>
  <si>
    <t>KIWEEKA</t>
  </si>
  <si>
    <t>LWAMAGWA</t>
  </si>
  <si>
    <t>KYABIGONDO</t>
  </si>
  <si>
    <t>KIYOVU</t>
  </si>
  <si>
    <t>RAKAI TC</t>
  </si>
  <si>
    <t>KIBONA WARD</t>
  </si>
  <si>
    <t>KYANIKA</t>
  </si>
  <si>
    <t>SERULANDA</t>
  </si>
  <si>
    <t>NDOLO</t>
  </si>
  <si>
    <t>NJARA</t>
  </si>
  <si>
    <t>KALISIZO TR.C</t>
  </si>
  <si>
    <t>KYANGO</t>
  </si>
  <si>
    <t>KASAALI</t>
  </si>
  <si>
    <t>BUZIRANDUULU</t>
  </si>
  <si>
    <t>KIGENYA</t>
  </si>
  <si>
    <t>BIIKIRA</t>
  </si>
  <si>
    <t>BUYIISA</t>
  </si>
  <si>
    <t>ST MARTIN</t>
  </si>
  <si>
    <t>KABWOKO</t>
  </si>
  <si>
    <t>ST CHARLES KABWOKO</t>
  </si>
  <si>
    <t>KYOTERA TC</t>
  </si>
  <si>
    <t>CENTRAL ZONE</t>
  </si>
  <si>
    <t>MUZITO CLINIC</t>
  </si>
  <si>
    <t>LWANKONI</t>
  </si>
  <si>
    <t>NABIGASA</t>
  </si>
  <si>
    <t>BETHELEHEM</t>
  </si>
  <si>
    <t>BETHELEM</t>
  </si>
  <si>
    <t>NAKATOOGO</t>
  </si>
  <si>
    <t>NAKATOOGO MUSLIM</t>
  </si>
  <si>
    <t>RUKUNGIRI</t>
  </si>
  <si>
    <t>KASHEESHE</t>
  </si>
  <si>
    <t>NYAKAINA</t>
  </si>
  <si>
    <t>RUBANGA</t>
  </si>
  <si>
    <t>KEBISONI</t>
  </si>
  <si>
    <t>KARUHEMBE</t>
  </si>
  <si>
    <t>KASHESHE</t>
  </si>
  <si>
    <t>KIGIRO</t>
  </si>
  <si>
    <t>ST. MARK NDAMA</t>
  </si>
  <si>
    <t>MABANGA</t>
  </si>
  <si>
    <t>NYEIBINGO</t>
  </si>
  <si>
    <t>BIKUNGU</t>
  </si>
  <si>
    <t>NYAKISHENYI</t>
  </si>
  <si>
    <t>KACENCE</t>
  </si>
  <si>
    <t>KATONYA</t>
  </si>
  <si>
    <t>NYARUSHANJE</t>
  </si>
  <si>
    <t>BWANGA</t>
  </si>
  <si>
    <t>KISIIZI</t>
  </si>
  <si>
    <t>RUYONZA</t>
  </si>
  <si>
    <t>MUSYAMA COMMUNITY CLINIC</t>
  </si>
  <si>
    <t>BUGANGARI</t>
  </si>
  <si>
    <t>BURAMA</t>
  </si>
  <si>
    <t>RWENGIRI</t>
  </si>
  <si>
    <t>BUHUNGA</t>
  </si>
  <si>
    <t>RUSHESHE</t>
  </si>
  <si>
    <t>BWANDA</t>
  </si>
  <si>
    <t>KIBIRIZA</t>
  </si>
  <si>
    <t>BWAMBARA</t>
  </si>
  <si>
    <t>KIKONGI</t>
  </si>
  <si>
    <t>RWENSHAMA</t>
  </si>
  <si>
    <t>KARANGARO</t>
  </si>
  <si>
    <t>KYATOKO</t>
  </si>
  <si>
    <t>NYAKAGYEME</t>
  </si>
  <si>
    <t>KAHOKO</t>
  </si>
  <si>
    <t>RUSHASHA</t>
  </si>
  <si>
    <t>MASYA</t>
  </si>
  <si>
    <t>RWERERE</t>
  </si>
  <si>
    <t>RUHINDA</t>
  </si>
  <si>
    <t>BUROMBE</t>
  </si>
  <si>
    <t>RUKUNGIRI TC</t>
  </si>
  <si>
    <t>NYAKIBALE</t>
  </si>
  <si>
    <t>NORTH KIGEZI</t>
  </si>
  <si>
    <t>SOUTHERN WARD</t>
  </si>
  <si>
    <t>RWAKABENGO</t>
  </si>
  <si>
    <t>SIRONKO</t>
  </si>
  <si>
    <t>BUHUGU</t>
  </si>
  <si>
    <t>BUMALIMBA</t>
  </si>
  <si>
    <t>BUMULISHA</t>
  </si>
  <si>
    <t>BUMULISA</t>
  </si>
  <si>
    <t>MATUFU TR</t>
  </si>
  <si>
    <t>MUTUFU</t>
  </si>
  <si>
    <t>BAMASIFWA</t>
  </si>
  <si>
    <t>BUGITIMWA</t>
  </si>
  <si>
    <t>BUWASEKE</t>
  </si>
  <si>
    <t>BUMASOBO</t>
  </si>
  <si>
    <t>BUNAGAMI</t>
  </si>
  <si>
    <t>BUMAGABULA</t>
  </si>
  <si>
    <t>BULWALA</t>
  </si>
  <si>
    <t>BUSULANI</t>
  </si>
  <si>
    <t>NAKYWONDWE</t>
  </si>
  <si>
    <t>BUDADIRI</t>
  </si>
  <si>
    <t>KALAWA</t>
  </si>
  <si>
    <t>KALAWA BUDADIRI MISSION</t>
  </si>
  <si>
    <t>BUTANDIGA</t>
  </si>
  <si>
    <t>MBAYA</t>
  </si>
  <si>
    <t>SIMUPONDO</t>
  </si>
  <si>
    <t>NALUGUGU</t>
  </si>
  <si>
    <t>SHARED BLESSING</t>
  </si>
  <si>
    <t>BUTEZA</t>
  </si>
  <si>
    <t>BUGAMBI</t>
  </si>
  <si>
    <t>BUWALASI</t>
  </si>
  <si>
    <t>BUYAYA</t>
  </si>
  <si>
    <t>NAGUDI</t>
  </si>
  <si>
    <t>BUYOBO</t>
  </si>
  <si>
    <t>BUWASA</t>
  </si>
  <si>
    <t>SIRONKO TC</t>
  </si>
  <si>
    <t>ZESUI</t>
  </si>
  <si>
    <t>BUBOOLO</t>
  </si>
  <si>
    <t>BULOOLO</t>
  </si>
  <si>
    <t>MASIOPO</t>
  </si>
  <si>
    <t>BUKHULO</t>
  </si>
  <si>
    <t>BUNDEGE</t>
  </si>
  <si>
    <t>MAFUDU</t>
  </si>
  <si>
    <t>NAMPANGA</t>
  </si>
  <si>
    <t>BULAMBULI</t>
  </si>
  <si>
    <t>BUGINYANYA</t>
  </si>
  <si>
    <t>BUMASIFWA</t>
  </si>
  <si>
    <t>BULUGANYA</t>
  </si>
  <si>
    <t>KIRWALI</t>
  </si>
  <si>
    <t>BUKHALU</t>
  </si>
  <si>
    <t>BULAGO</t>
  </si>
  <si>
    <t>BUMWAMBU</t>
  </si>
  <si>
    <t>BULEGENI</t>
  </si>
  <si>
    <t>NAMISUNI</t>
  </si>
  <si>
    <t>GAMATIMBEI</t>
  </si>
  <si>
    <t>BUNAMBUTYE</t>
  </si>
  <si>
    <t>BULUGUYA</t>
  </si>
  <si>
    <t>BUNAMBUTI</t>
  </si>
  <si>
    <t>BUMUFUNI</t>
  </si>
  <si>
    <t>MASIIRA</t>
  </si>
  <si>
    <t>GABUGOTO</t>
  </si>
  <si>
    <t>MUYEMBE</t>
  </si>
  <si>
    <t>BUNGWANYI</t>
  </si>
  <si>
    <t>SISIYI</t>
  </si>
  <si>
    <t>BUMUGISHA</t>
  </si>
  <si>
    <t>TUNYI</t>
  </si>
  <si>
    <t>SERERE</t>
  </si>
  <si>
    <t>KAMOD</t>
  </si>
  <si>
    <t>KONGOTO</t>
  </si>
  <si>
    <t>KADUNGULU</t>
  </si>
  <si>
    <t>KAGWARA</t>
  </si>
  <si>
    <t>PINGIRE</t>
  </si>
  <si>
    <t>AARAPOO</t>
  </si>
  <si>
    <t>KIDETOK</t>
  </si>
  <si>
    <t>ATIIRA</t>
  </si>
  <si>
    <t>ATIIRA MEDICAL CENTER</t>
  </si>
  <si>
    <t>KATETA</t>
  </si>
  <si>
    <t>KAMUSALA</t>
  </si>
  <si>
    <t>KANYANGAN</t>
  </si>
  <si>
    <t>KYERE</t>
  </si>
  <si>
    <t>KELIM</t>
  </si>
  <si>
    <t>OMAGORO</t>
  </si>
  <si>
    <t>OLIO</t>
  </si>
  <si>
    <t>OBURIN</t>
  </si>
  <si>
    <t>ST.MARTINS AMAKIO</t>
  </si>
  <si>
    <t>OSUGURO</t>
  </si>
  <si>
    <t>SOROTI</t>
  </si>
  <si>
    <t>ARAPAI</t>
  </si>
  <si>
    <t>DAKABELA</t>
  </si>
  <si>
    <t>ASURET</t>
  </si>
  <si>
    <t>OBULE</t>
  </si>
  <si>
    <t>OCHOKICAN</t>
  </si>
  <si>
    <t>GWERI</t>
  </si>
  <si>
    <t>AUKOT</t>
  </si>
  <si>
    <t>AWALIWALI</t>
  </si>
  <si>
    <t>AWALIWAL</t>
  </si>
  <si>
    <t>KAMUDA</t>
  </si>
  <si>
    <t>AMINIT</t>
  </si>
  <si>
    <t>TIRIRI</t>
  </si>
  <si>
    <t>KATINE</t>
  </si>
  <si>
    <t>OJOM</t>
  </si>
  <si>
    <t>AMEN</t>
  </si>
  <si>
    <t>TUBUR</t>
  </si>
  <si>
    <t>APARISA</t>
  </si>
  <si>
    <t>AKIISIM WARD</t>
  </si>
  <si>
    <t>SOROTI IDP MARTENITY TESO</t>
  </si>
  <si>
    <t>MORUAPESUR WARD</t>
  </si>
  <si>
    <t>CAMP SWAHILI WARD</t>
  </si>
  <si>
    <t>UMSC ISLAMIC I</t>
  </si>
  <si>
    <t>KICHINJAJI WARD</t>
  </si>
  <si>
    <t>PIONEER WARD</t>
  </si>
  <si>
    <t>PRINCESS DIANA MEMORIAL</t>
  </si>
  <si>
    <t>PAMBA WARD</t>
  </si>
  <si>
    <t>TESO SAFE MOTHERHOOD</t>
  </si>
  <si>
    <t>SSEMBABULE</t>
  </si>
  <si>
    <t>LWEMIYAGA</t>
  </si>
  <si>
    <t>LWEMIBU</t>
  </si>
  <si>
    <t>LWEMIYAGA H/C III</t>
  </si>
  <si>
    <t>MAKOOLE</t>
  </si>
  <si>
    <t>RUBAALE</t>
  </si>
  <si>
    <t>KYEERA</t>
  </si>
  <si>
    <t>NTUUSI</t>
  </si>
  <si>
    <t>ST. ELIZABETH NTUUSI</t>
  </si>
  <si>
    <t>LUGUSULU</t>
  </si>
  <si>
    <t>KAWANDA</t>
  </si>
  <si>
    <t>KYABI</t>
  </si>
  <si>
    <t>LWENTALE</t>
  </si>
  <si>
    <t>MUSSI</t>
  </si>
  <si>
    <t>LWEBITAKULI</t>
  </si>
  <si>
    <t>ST. AGATHA LWEBITAKULI</t>
  </si>
  <si>
    <t>NAKASENYI</t>
  </si>
  <si>
    <t>NTETE</t>
  </si>
  <si>
    <t>MATEETE</t>
  </si>
  <si>
    <t>MANYAMA</t>
  </si>
  <si>
    <t>KATIMBA</t>
  </si>
  <si>
    <t>BAMU</t>
  </si>
  <si>
    <t>MITETE</t>
  </si>
  <si>
    <t>MIJWALA</t>
  </si>
  <si>
    <t>KIDOKOLO</t>
  </si>
  <si>
    <t>SSEMBABULE TC</t>
  </si>
  <si>
    <t>DISPENSARY WARD</t>
  </si>
  <si>
    <t>SEMBABULE</t>
  </si>
  <si>
    <t>TORORO</t>
  </si>
  <si>
    <t>KWAPA</t>
  </si>
  <si>
    <t>MORUKEBU</t>
  </si>
  <si>
    <t>ATANGI</t>
  </si>
  <si>
    <t>MELLA</t>
  </si>
  <si>
    <t>MALABA</t>
  </si>
  <si>
    <t>MERIKIT</t>
  </si>
  <si>
    <t>MOLO</t>
  </si>
  <si>
    <t>MOLLO</t>
  </si>
  <si>
    <t>MUKUJU</t>
  </si>
  <si>
    <t>ATIRI</t>
  </si>
  <si>
    <t>PETA</t>
  </si>
  <si>
    <t>APETAI</t>
  </si>
  <si>
    <t>OSUKURU</t>
  </si>
  <si>
    <t>MORUKATIPE</t>
  </si>
  <si>
    <t>MORIKATIPE</t>
  </si>
  <si>
    <t>TRUE VINE</t>
  </si>
  <si>
    <t>AMAGORO A</t>
  </si>
  <si>
    <t>KYAMWINULA</t>
  </si>
  <si>
    <t>MUDAKONI</t>
  </si>
  <si>
    <t>AMAGORO B</t>
  </si>
  <si>
    <t>TORORO MUNICIPALITY</t>
  </si>
  <si>
    <t>BISON-MAGURIA</t>
  </si>
  <si>
    <t>BISON</t>
  </si>
  <si>
    <t>IYOLWA</t>
  </si>
  <si>
    <t>POYEM</t>
  </si>
  <si>
    <t>POYEMI</t>
  </si>
  <si>
    <t>FUNGWE</t>
  </si>
  <si>
    <t>KIREWA</t>
  </si>
  <si>
    <t>KIREWA COMMUNITY</t>
  </si>
  <si>
    <t>MIFUMI</t>
  </si>
  <si>
    <t>KISOKO</t>
  </si>
  <si>
    <t>MULANDA</t>
  </si>
  <si>
    <t>MWELLO</t>
  </si>
  <si>
    <t>NABUYOGA</t>
  </si>
  <si>
    <t>NAMWANGA</t>
  </si>
  <si>
    <t>LUGINGI</t>
  </si>
  <si>
    <t>PAWANGA</t>
  </si>
  <si>
    <t>KIYEYI</t>
  </si>
  <si>
    <t>NAGONGERA</t>
  </si>
  <si>
    <t>PAYA</t>
  </si>
  <si>
    <t>PETTA</t>
  </si>
  <si>
    <t>RUBONGI</t>
  </si>
  <si>
    <t>PANYANGASI</t>
  </si>
  <si>
    <t>NYANGOLE</t>
  </si>
  <si>
    <t>OSIA</t>
  </si>
  <si>
    <t>WAKISO</t>
  </si>
  <si>
    <t>KAKIRI</t>
  </si>
  <si>
    <t>BUWANUKA</t>
  </si>
  <si>
    <t>NAMPUNGE</t>
  </si>
  <si>
    <t>LUBBE</t>
  </si>
  <si>
    <t>XCLUSIVE MEDICAL CLINIC</t>
  </si>
  <si>
    <t>LUWUNGA</t>
  </si>
  <si>
    <t>LUWUNGA BARACKS</t>
  </si>
  <si>
    <t>MAGOGO</t>
  </si>
  <si>
    <t>ST.TEREZA MCH</t>
  </si>
  <si>
    <t>KASANJE</t>
  </si>
  <si>
    <t>BUSSI</t>
  </si>
  <si>
    <t>BUSSI SDA</t>
  </si>
  <si>
    <t>BUYEGE</t>
  </si>
  <si>
    <t>KATABI</t>
  </si>
  <si>
    <t>KISUBI</t>
  </si>
  <si>
    <t>KITALA</t>
  </si>
  <si>
    <t>NALUGALA</t>
  </si>
  <si>
    <t>NKUMBA</t>
  </si>
  <si>
    <t>WAGAGAI</t>
  </si>
  <si>
    <t>MASULITA</t>
  </si>
  <si>
    <t>KANZIZE</t>
  </si>
  <si>
    <t>KANZIZE - KYONDO</t>
  </si>
  <si>
    <t>KYENGEZA</t>
  </si>
  <si>
    <t>LUGUNGUDDE</t>
  </si>
  <si>
    <t>MANZE</t>
  </si>
  <si>
    <t>BUSAWA MANZE</t>
  </si>
  <si>
    <t>BULONDO</t>
  </si>
  <si>
    <t>ST. ULRIKA</t>
  </si>
  <si>
    <t>NAMAYUMBA</t>
  </si>
  <si>
    <t>BEMBE</t>
  </si>
  <si>
    <t>KIBUJJO</t>
  </si>
  <si>
    <t>KYASA</t>
  </si>
  <si>
    <t>KITALYA</t>
  </si>
  <si>
    <t>LUGUZI</t>
  </si>
  <si>
    <t>NAMUYUMBA</t>
  </si>
  <si>
    <t>NSANGI</t>
  </si>
  <si>
    <t>KASENGE</t>
  </si>
  <si>
    <t>KYENGERA</t>
  </si>
  <si>
    <t>CRANE HEALTH SERVICES</t>
  </si>
  <si>
    <t>KAMPALA MOTHER MED CENTRE</t>
  </si>
  <si>
    <t>NABBINGO</t>
  </si>
  <si>
    <t>KYONGERA</t>
  </si>
  <si>
    <t>SSISA</t>
  </si>
  <si>
    <t>KITENDE</t>
  </si>
  <si>
    <t>KAJANSI</t>
  </si>
  <si>
    <t>NAKAWUKA</t>
  </si>
  <si>
    <t>LIFE LINK MED CENTRE</t>
  </si>
  <si>
    <t>MENDE</t>
  </si>
  <si>
    <t>NAKABUGO</t>
  </si>
  <si>
    <t>BBIRA</t>
  </si>
  <si>
    <t>WAKISO TC</t>
  </si>
  <si>
    <t>KISIMBIRI WARD</t>
  </si>
  <si>
    <t>NAMUSERA WARD</t>
  </si>
  <si>
    <t>DVS</t>
  </si>
  <si>
    <t>DIVISION A</t>
  </si>
  <si>
    <t>ENTEBBE GENERAL WING</t>
  </si>
  <si>
    <t>ENTEBBE HOSPITAL PRIVATE WING</t>
  </si>
  <si>
    <t>CENTRAL VACCINE STORES</t>
  </si>
  <si>
    <t>UVRI</t>
  </si>
  <si>
    <t>ENTEBBE M.C</t>
  </si>
  <si>
    <t>STATE HOUSE</t>
  </si>
  <si>
    <t>ST.MARY MED SERVICE</t>
  </si>
  <si>
    <t>KATABI WARD</t>
  </si>
  <si>
    <t>KATABI MILITARY HCII</t>
  </si>
  <si>
    <t>UGANDA VIRUS RESEARCH INSTITUTE</t>
  </si>
  <si>
    <t>DIVISION B</t>
  </si>
  <si>
    <t>KIGUNGU WARD</t>
  </si>
  <si>
    <t>KIGUNGU HCIII</t>
  </si>
  <si>
    <t>KIWAFU WARD</t>
  </si>
  <si>
    <t>VICTORIA MEDICAL SERVICES</t>
  </si>
  <si>
    <t>KITORO MATERNITY NURSING HOME</t>
  </si>
  <si>
    <t>ST. JOHN'S CLINIC</t>
  </si>
  <si>
    <t>BUSUKUMA</t>
  </si>
  <si>
    <t>NABUTITI</t>
  </si>
  <si>
    <t>KIKOKO</t>
  </si>
  <si>
    <t>NAMULONGE</t>
  </si>
  <si>
    <t>KIWENDA</t>
  </si>
  <si>
    <t>ST.JAMES</t>
  </si>
  <si>
    <t>MAGANJO</t>
  </si>
  <si>
    <t>BUWAMBO</t>
  </si>
  <si>
    <t>MATUGA</t>
  </si>
  <si>
    <t>MUTUGA</t>
  </si>
  <si>
    <t>TTIKALU</t>
  </si>
  <si>
    <t>KIRA</t>
  </si>
  <si>
    <t>BWEYOGERERE</t>
  </si>
  <si>
    <t>BWEYOGERERE MOSLEM</t>
  </si>
  <si>
    <t>GWATIRO NURSING HOME</t>
  </si>
  <si>
    <t>BWEYOGERERE SDA</t>
  </si>
  <si>
    <t>UGANDA MARTYRS HOSPITAL</t>
  </si>
  <si>
    <t>KAZINGA MEDICAL CENTRE</t>
  </si>
  <si>
    <t>KIREKA</t>
  </si>
  <si>
    <t>KIREKA SDA</t>
  </si>
  <si>
    <t>JJANDA</t>
  </si>
  <si>
    <t>KIRINYA</t>
  </si>
  <si>
    <t>KYALIWAJALA</t>
  </si>
  <si>
    <t>ZIA-ANGELINA</t>
  </si>
  <si>
    <t>NAGAWA NURSING HOME</t>
  </si>
  <si>
    <t>FOYER-DE-CHARITY</t>
  </si>
  <si>
    <t>NABWERU</t>
  </si>
  <si>
    <t>KAZO NABWERU</t>
  </si>
  <si>
    <t>ST. LUKE KAZO MEDICAL CENTRE HC II</t>
  </si>
  <si>
    <t>NANSANA</t>
  </si>
  <si>
    <t>WAMALA</t>
  </si>
  <si>
    <t>NANGABO</t>
  </si>
  <si>
    <t>BULAMU</t>
  </si>
  <si>
    <t>MIREMBE</t>
  </si>
  <si>
    <t>KABUBBU</t>
  </si>
  <si>
    <t>KABUBU</t>
  </si>
  <si>
    <t>KITEEZI</t>
  </si>
  <si>
    <t>NAMALERE</t>
  </si>
  <si>
    <t>WAMPEEWO</t>
  </si>
  <si>
    <t>KASANGATI</t>
  </si>
  <si>
    <t>SAIDINA ABUBAKAR ISLAMIC HOSPITAL</t>
  </si>
  <si>
    <t>SSABAGABO-MAKINDYE</t>
  </si>
  <si>
    <t>MASAJJA</t>
  </si>
  <si>
    <t>PERUSI</t>
  </si>
  <si>
    <t>KIGO</t>
  </si>
  <si>
    <t>ST. MAGDALENE LWEZA</t>
  </si>
  <si>
    <t>SEGUKU</t>
  </si>
  <si>
    <t>ATOM MEDICAL CENTRE SEGUKU</t>
  </si>
  <si>
    <t>YUMBE</t>
  </si>
  <si>
    <t>APO</t>
  </si>
  <si>
    <t>ARIA</t>
  </si>
  <si>
    <t>DRAJANI</t>
  </si>
  <si>
    <t>AUPI</t>
  </si>
  <si>
    <t>DRAMBA</t>
  </si>
  <si>
    <t>OLIVU</t>
  </si>
  <si>
    <t>MONGOYO</t>
  </si>
  <si>
    <t>YIBA</t>
  </si>
  <si>
    <t>LODONGA</t>
  </si>
  <si>
    <t>KEI</t>
  </si>
  <si>
    <t>AWOBA</t>
  </si>
  <si>
    <t>LOBE</t>
  </si>
  <si>
    <t>GIMERE</t>
  </si>
  <si>
    <t>MATUMA</t>
  </si>
  <si>
    <t>PALAJA</t>
  </si>
  <si>
    <t>KURU</t>
  </si>
  <si>
    <t>LOMUNGA</t>
  </si>
  <si>
    <t>YOYO</t>
  </si>
  <si>
    <t>MIDIGO</t>
  </si>
  <si>
    <t>MIGO</t>
  </si>
  <si>
    <t>ODRAVU</t>
  </si>
  <si>
    <t>NYOKO</t>
  </si>
  <si>
    <t>OKUYU</t>
  </si>
  <si>
    <t>OLUBA</t>
  </si>
  <si>
    <t>KULIKULINGA</t>
  </si>
  <si>
    <t>RIGBONGA</t>
  </si>
  <si>
    <t>ARIWA</t>
  </si>
  <si>
    <t>WOLO</t>
  </si>
  <si>
    <t>ABIRIAMAJO</t>
  </si>
  <si>
    <t>ROMOGI</t>
  </si>
  <si>
    <t>BARINGA</t>
  </si>
  <si>
    <t>BARAKALA</t>
  </si>
  <si>
    <t>KOCHI</t>
  </si>
  <si>
    <t>LOKPE</t>
  </si>
  <si>
    <t>LOCOMGBO</t>
  </si>
  <si>
    <t>YUMBE TC</t>
  </si>
  <si>
    <t>CHARANGA</t>
  </si>
  <si>
    <t>LUYITAYITA</t>
  </si>
  <si>
    <t>BUKUBABA</t>
  </si>
  <si>
    <t>NAMASYOLO</t>
  </si>
  <si>
    <t>SOUTH WEST</t>
  </si>
  <si>
    <t>NABULOLA MEDICAL CENTRE</t>
  </si>
  <si>
    <t>SIKUDA</t>
  </si>
  <si>
    <t>OMIA PACHWO</t>
  </si>
  <si>
    <t>LAYITA</t>
  </si>
  <si>
    <t>BULONGA</t>
  </si>
  <si>
    <t>DOCTOR'S MEDICAL CENTRE</t>
  </si>
  <si>
    <t>KAPSWAMA</t>
  </si>
  <si>
    <t>KERWA</t>
  </si>
  <si>
    <t>KAPIONGA</t>
  </si>
  <si>
    <t>ST EMMANUEL</t>
  </si>
  <si>
    <t>Total monthly distribution</t>
  </si>
  <si>
    <t>Criteria</t>
  </si>
  <si>
    <t>Name :</t>
  </si>
  <si>
    <t>UGANDA</t>
  </si>
  <si>
    <t>Period Analysed:  ALL Quarters JAN - DEC 2014</t>
  </si>
  <si>
    <t>Penta1 coverage</t>
  </si>
  <si>
    <t>Drop-out Rate</t>
  </si>
  <si>
    <t>Immunization 
coverage (%)</t>
  </si>
  <si>
    <t>Unimmunized
(No.)</t>
  </si>
  <si>
    <t>Drop-out (rates (%)</t>
  </si>
  <si>
    <t>Identify problem
(see table 2*)</t>
  </si>
  <si>
    <t>Categorize problem
according to table 2**</t>
  </si>
  <si>
    <t>Penta1</t>
  </si>
  <si>
    <t>Penta3</t>
  </si>
  <si>
    <t>Penta1-Penta3</t>
  </si>
  <si>
    <t>Category
1,2,3, or 4</t>
  </si>
  <si>
    <t>Abim</t>
  </si>
  <si>
    <t>Adjumani</t>
  </si>
  <si>
    <t>Agago</t>
  </si>
  <si>
    <t>Alebtong</t>
  </si>
  <si>
    <t>Amolatar</t>
  </si>
  <si>
    <t>Amudat</t>
  </si>
  <si>
    <t>Retention</t>
  </si>
  <si>
    <t>n=112</t>
  </si>
  <si>
    <t>Analysis of Dsitrict -Financial Year 2014/15</t>
  </si>
  <si>
    <t>Doses of vaccine
 administred</t>
  </si>
  <si>
    <t>Survinving infants</t>
  </si>
  <si>
    <t>Summary</t>
  </si>
  <si>
    <t>Cat. 1</t>
  </si>
  <si>
    <t>Cat. 2</t>
  </si>
  <si>
    <t>Cat. 3</t>
  </si>
  <si>
    <t>Cat. 4</t>
  </si>
  <si>
    <t># districts</t>
  </si>
  <si>
    <t>Central team/district Cold chain technicians</t>
  </si>
  <si>
    <t>See sample of update form to use on cold chain tab</t>
  </si>
  <si>
    <t>Available data included in cold chain section</t>
  </si>
  <si>
    <t xml:space="preserve"> </t>
  </si>
  <si>
    <t>∘ Model (which auto populates the energy source)</t>
  </si>
  <si>
    <t>∘ Serial number</t>
  </si>
  <si>
    <t>∘ Type (which auto populates from model chosen)</t>
  </si>
  <si>
    <t>∘ Working vaccine carriers</t>
  </si>
  <si>
    <t>∘ Last update (auto generated dd/mm/yyyy)</t>
  </si>
  <si>
    <t>I want to visualize facilities with CCE (cold chain equipment)</t>
  </si>
  <si>
    <t>CCE coverage</t>
  </si>
  <si>
    <t>Have included sample graph on cold chain tab</t>
  </si>
  <si>
    <t>Cold chain performance visibility</t>
  </si>
  <si>
    <t>I want to visualize trends in functionality by type of CCE; (Electric vs Solar vs Gas vs kerosene) by month for a given year</t>
  </si>
  <si>
    <t xml:space="preserve">Cold chain performance  </t>
  </si>
  <si>
    <t>Cold chain capacity visibility</t>
  </si>
  <si>
    <t>∘ Refrigerator capacity = Sum of refrigerator capacity of all working well + Working but needs maintenance fridges</t>
  </si>
  <si>
    <t>I want to be able to track replacement needs for the next 5 years</t>
  </si>
  <si>
    <t>To inform replacement requirements</t>
  </si>
  <si>
    <t>∘ Age of CCE = Current year - installation year</t>
  </si>
  <si>
    <t>∘ Replacement needs = (sum(All fridges and freezers) - obsolete fridges/freezers)&gt; 10 yrs from the current year by year for the next 5 years</t>
  </si>
  <si>
    <t>I want to be able to track CCE with stabilizers, Fridge Tags or adequate gas cylinders at DVS and facilities</t>
  </si>
  <si>
    <t>Visibility on availability of CCE</t>
  </si>
  <si>
    <t>∘ (All (working well + working but needs maintenance) electric, kerosene and gas with stabilizers/total # of fridges)*100</t>
  </si>
  <si>
    <t>∘ (All (working well + working but needs maintenance) electric, kerosene, solar and gas with Fridge Tags/total # of fridges)*100</t>
  </si>
  <si>
    <t>∘ (Sum of all gas fridges with 2 or more cylinders/total # of gas fridges)*100</t>
  </si>
  <si>
    <t>∘ Sum of cylinders = add all cylinders recorded  at each facility and DVS</t>
  </si>
  <si>
    <t xml:space="preserve">I want to be able to visualize the average alarm rate at DVS and facilities reporting by month </t>
  </si>
  <si>
    <t>∘ Alarm rate = heat alarms + freeze alarms at DVS/facilities</t>
  </si>
  <si>
    <t>∘ Average alarm rate at DVS/Facilities = Average of (All heat + freeze alarms at all DVS/facilities) for a given month)</t>
  </si>
  <si>
    <t xml:space="preserve">I want to be able to track alarm rates by month </t>
  </si>
  <si>
    <t xml:space="preserve">To provide visibility on cold chain performance </t>
  </si>
  <si>
    <t>Colour code the alarm rate ( 0 gets = green, 2 to 5  =  orange, &gt; 5 = red (see next tab)</t>
  </si>
  <si>
    <t>I want to be able to track trends by month for 12 months of CCE with/without alarms</t>
  </si>
  <si>
    <t>∘ % of CCE with no alarms = (CCE with no alarms/total # of CCE)*100</t>
  </si>
  <si>
    <t>∘ % of CCE with (heat and freeze) alarms = (CCE with heat + freeze alarms/total # of CCE)*100</t>
  </si>
  <si>
    <t>Update form data for inclusion</t>
  </si>
  <si>
    <r>
      <t xml:space="preserve">Included on the next tab - </t>
    </r>
    <r>
      <rPr>
        <sz val="10"/>
        <color indexed="10"/>
        <rFont val="Arial"/>
        <family val="2"/>
      </rPr>
      <t>facility data</t>
    </r>
  </si>
  <si>
    <t>Facilities with CCE</t>
  </si>
  <si>
    <t>CCE Coverage</t>
  </si>
  <si>
    <t>Working status of CCE</t>
  </si>
  <si>
    <t>Functionality of CCE</t>
  </si>
  <si>
    <t>Working well</t>
  </si>
  <si>
    <t>Working but needs maintenance</t>
  </si>
  <si>
    <t>Not working</t>
  </si>
  <si>
    <t>Working status trends</t>
  </si>
  <si>
    <t xml:space="preserve">Working status </t>
  </si>
  <si>
    <t>Non-functional equipment</t>
  </si>
  <si>
    <t>Non functional equipment</t>
  </si>
  <si>
    <t>No spare parts</t>
  </si>
  <si>
    <t>No gas</t>
  </si>
  <si>
    <t>No electricity</t>
  </si>
  <si>
    <t>waiting for technician</t>
  </si>
  <si>
    <t>Obsolete</t>
  </si>
  <si>
    <t>Other</t>
  </si>
  <si>
    <t>Capacity available at faiclities and DVS</t>
  </si>
  <si>
    <t>Working status</t>
  </si>
  <si>
    <t>Refrigerator</t>
  </si>
  <si>
    <t>Average alarm rate by month at DVS and HF</t>
  </si>
  <si>
    <t>Alarm rate by month</t>
  </si>
  <si>
    <t>Facility level</t>
  </si>
  <si>
    <t>DVS1</t>
  </si>
  <si>
    <t>DVS2</t>
  </si>
  <si>
    <t>DVS3</t>
  </si>
  <si>
    <t>HF1</t>
  </si>
  <si>
    <t>HF2</t>
  </si>
  <si>
    <t>HF3</t>
  </si>
  <si>
    <t>HF</t>
  </si>
  <si>
    <t>Alarm rates by month at DVS and HF for 12 months</t>
  </si>
  <si>
    <t>Good</t>
  </si>
  <si>
    <t>Warning</t>
  </si>
  <si>
    <t>Flagged for follow up</t>
  </si>
  <si>
    <t>CVS</t>
  </si>
  <si>
    <t>Measles surveillance data                                                                         Person and time analysis for the year 2015 , _____UGANDA.</t>
  </si>
  <si>
    <t>Graphic prsentation of measles surveillance data                                                                         Person and time analysis for the year 2015 , Uganda</t>
  </si>
  <si>
    <t>last date of update: November/30/2015</t>
  </si>
  <si>
    <t>Age distribution</t>
  </si>
  <si>
    <t>Vaccination status</t>
  </si>
  <si>
    <t>all confirmed cases (lab and epi link)</t>
  </si>
  <si>
    <t xml:space="preserve">Age </t>
  </si>
  <si>
    <t xml:space="preserve"> Number (#)</t>
  </si>
  <si>
    <t>percentage (% )</t>
  </si>
  <si>
    <t>Number of vaccine doses taken</t>
  </si>
  <si>
    <t>Number (#)</t>
  </si>
  <si>
    <t>percentage    (%)</t>
  </si>
  <si>
    <t>&lt; 9 mths</t>
  </si>
  <si>
    <t>0 (not vaccinated)</t>
  </si>
  <si>
    <t>9-11 mths</t>
  </si>
  <si>
    <t>1 dose</t>
  </si>
  <si>
    <t>1-4 years</t>
  </si>
  <si>
    <t>2 dose</t>
  </si>
  <si>
    <t>5-9 years</t>
  </si>
  <si>
    <t>3 + dose</t>
  </si>
  <si>
    <t>10 – 14 years</t>
  </si>
  <si>
    <t xml:space="preserve">Unknown </t>
  </si>
  <si>
    <t>15+ years</t>
  </si>
  <si>
    <t>Missing</t>
  </si>
  <si>
    <t>Total reported</t>
  </si>
  <si>
    <t>Total confirmed</t>
  </si>
  <si>
    <t>Address (District OF RESIDENCE)</t>
  </si>
  <si>
    <t>Address</t>
  </si>
  <si>
    <t>Urban</t>
  </si>
  <si>
    <t>Rural</t>
  </si>
  <si>
    <t xml:space="preserve">Inpatient /outpatient status </t>
  </si>
  <si>
    <t>Measles IgM Lab results</t>
  </si>
  <si>
    <t>only for cases with lab specimens</t>
  </si>
  <si>
    <t>In/outpatient status</t>
  </si>
  <si>
    <t xml:space="preserve">percentage (%) </t>
  </si>
  <si>
    <t>Lab result</t>
  </si>
  <si>
    <t>percentage (%)</t>
  </si>
  <si>
    <t>Inpatient</t>
  </si>
  <si>
    <t>IgM positive</t>
  </si>
  <si>
    <t>Outpatient</t>
  </si>
  <si>
    <t>IgM negative</t>
  </si>
  <si>
    <t>Indeterminate</t>
  </si>
  <si>
    <t xml:space="preserve">Pending results </t>
  </si>
  <si>
    <t>Not Done</t>
  </si>
  <si>
    <t>Total with specimen taken</t>
  </si>
  <si>
    <t xml:space="preserve">Final classification </t>
  </si>
  <si>
    <t>Outcome</t>
  </si>
  <si>
    <t>all reported cases</t>
  </si>
  <si>
    <t xml:space="preserve">percentage </t>
  </si>
  <si>
    <t>Final outcome</t>
  </si>
  <si>
    <t>Lab confirmed (IgM +ve)</t>
  </si>
  <si>
    <t xml:space="preserve">Alive </t>
  </si>
  <si>
    <t>Confirmed by epidemiologic linkage</t>
  </si>
  <si>
    <t>Dead</t>
  </si>
  <si>
    <t>Compatible (reported cases without blood specimens)</t>
  </si>
  <si>
    <t>Unknown</t>
  </si>
  <si>
    <t>Discarded (IgM –ve)</t>
  </si>
  <si>
    <t xml:space="preserve">Total confirmed </t>
  </si>
  <si>
    <t>Missing / pending</t>
  </si>
  <si>
    <t>Sex</t>
  </si>
  <si>
    <t>Specimen condition</t>
  </si>
  <si>
    <t>Male</t>
  </si>
  <si>
    <t>Adequate</t>
  </si>
  <si>
    <t>Female</t>
  </si>
  <si>
    <t>Not Adequate</t>
  </si>
  <si>
    <t xml:space="preserve">Total </t>
  </si>
  <si>
    <t>Monthly distribution of cases by date of onset</t>
  </si>
  <si>
    <t>all reported cases of suspected measles</t>
  </si>
  <si>
    <t>Month</t>
  </si>
  <si>
    <t>January</t>
  </si>
  <si>
    <t>February</t>
  </si>
  <si>
    <t>March</t>
  </si>
  <si>
    <t>April</t>
  </si>
  <si>
    <t>June</t>
  </si>
  <si>
    <t>July</t>
  </si>
  <si>
    <t>August</t>
  </si>
  <si>
    <t>September</t>
  </si>
  <si>
    <t>October</t>
  </si>
  <si>
    <t>November</t>
  </si>
  <si>
    <t>December</t>
  </si>
  <si>
    <t>NUMBER OF VACCINE DOSES RECEIVED (all confirmed cases (lab and epi link))</t>
  </si>
  <si>
    <t>Age_Group</t>
  </si>
  <si>
    <t>TOTAL</t>
  </si>
  <si>
    <t>a) &lt;9 Months</t>
  </si>
  <si>
    <t>b) 9-11 Months</t>
  </si>
  <si>
    <t>c) 1-4 Years</t>
  </si>
  <si>
    <t>d) 5-9 Years</t>
  </si>
  <si>
    <t>e) 10-14 Years</t>
  </si>
  <si>
    <t>f) 15+ Years</t>
  </si>
  <si>
    <t>Functional</t>
  </si>
  <si>
    <t>PS: Functional = working well + working needs maintenance</t>
  </si>
  <si>
    <t>should</t>
  </si>
  <si>
    <t>Mapped</t>
  </si>
  <si>
    <t>Relevant files</t>
  </si>
  <si>
    <t>Calculation</t>
  </si>
  <si>
    <t xml:space="preserve">TBL_FACILITIES </t>
  </si>
  <si>
    <t>TBL_FACILITY_TYPE</t>
  </si>
  <si>
    <t>PHASE ONE</t>
  </si>
  <si>
    <t>Indicators</t>
  </si>
  <si>
    <t>How to calculate</t>
  </si>
  <si>
    <t>Data mapping</t>
  </si>
  <si>
    <t>∘ (Sum of facilities with fridges/sum of all facilities)*100</t>
  </si>
  <si>
    <t>To be able to get data by care level, I have included the mapping for care level.</t>
  </si>
  <si>
    <t>Facility level =&gt; lookup value of column G in TBL_FACILITIES (ft_facility_code) and find corresponding level name in Column B of TBL_FACILITY_TYPE (ft_name)</t>
  </si>
  <si>
    <t>Phase 1</t>
  </si>
  <si>
    <t>∘ (sum of CCE working well/total sum of CCE)*100</t>
  </si>
  <si>
    <t>∘ (sum of CEE not working/total sum of CCE)*100</t>
  </si>
  <si>
    <t>∘ (sum of CCE working but need maintenance/total sum of CCE)*100</t>
  </si>
  <si>
    <t>Reference files</t>
  </si>
  <si>
    <t>Phase 2</t>
  </si>
  <si>
    <t>Cold Chain</t>
  </si>
  <si>
    <t>Surveillance</t>
  </si>
  <si>
    <t>Drop-Out Rate</t>
  </si>
  <si>
    <t>Stock on Hand</t>
  </si>
  <si>
    <t>Months of Stock Remaining</t>
  </si>
  <si>
    <t>Stock Uptake Rate</t>
  </si>
  <si>
    <t>Total Cases</t>
  </si>
  <si>
    <t>District Balances and orders</t>
  </si>
  <si>
    <t>* stock balance in column for each district</t>
  </si>
  <si>
    <t>Find total from columns C:K in the sheet for each month</t>
  </si>
  <si>
    <t>* stock balance for latest month selected (in from date filter) + stock balance for prior two months / 3</t>
  </si>
  <si>
    <t xml:space="preserve">* Stock balance for latest month divided by AMC (current balance + preceeding 2 months / 3) </t>
  </si>
  <si>
    <t xml:space="preserve">* Total vaccine consumed per district / total vaccine distributed to district </t>
  </si>
  <si>
    <t>Distribution</t>
  </si>
  <si>
    <t xml:space="preserve">Coverage </t>
  </si>
  <si>
    <t>topv = polio</t>
  </si>
  <si>
    <t>Ex. DPT =&gt; (Coverage Workbook =&gt; (Sum District Total in Column T, U , V)) / (Distribution Workbook =&gt; Find corresponding month in column G-R and district row)</t>
  </si>
  <si>
    <t>if Coverage workbook has 0, 1, 2, etc. sum the totals to get the coverage total</t>
  </si>
  <si>
    <t>* % listed by month by district for a given vaccine</t>
  </si>
  <si>
    <t>* Drop out rate listed by district by month (some vaccines don't have a listed drop out rate, so if the vaccine is selected the metric will be "n/a")</t>
  </si>
  <si>
    <t xml:space="preserve">Coverage workbook =&gt; sheets listed by month/ year =&gt; Column G, J, R, W, AD, AM, AX, </t>
  </si>
  <si>
    <t>Coverage workbook =&gt; sheets listed by month/ year =&gt; Column L, Y, AO, AZ</t>
  </si>
  <si>
    <t>* BCG and Measles have same drop out rate
* Polio doesn't have drop out rate
* PCV doesn't have drop out rate</t>
  </si>
  <si>
    <t>BCG, Measles, OPV3, DPT3, PCV, TT - Pregnant, TT - Not Pregnant</t>
  </si>
  <si>
    <t>Surveillance 1</t>
  </si>
  <si>
    <t>Monthly Caseload trend for Measles per district</t>
  </si>
  <si>
    <t>MEASLES=&gt;find district in column B=&gt;Find date of on-set in column D=&gt;Reporting HF column F=&gt;Cases column I</t>
  </si>
  <si>
    <t>[Classify by; Positive, Negative, Missing, Indeterminate]</t>
  </si>
  <si>
    <t>Monthly Caseload trend for Rubella per district</t>
  </si>
  <si>
    <t>MEASLES=&gt;find district in column B=&gt;Find date of on-set in column D=&gt;Reporting HF column F=&gt;Cases column H</t>
  </si>
  <si>
    <t>Monthly Caseload trend for AFP per district</t>
  </si>
  <si>
    <t>AFP cases=&gt;AFP=&gt;find district in column B=&gt;OPV doses received col D=&gt; Find date of on-set in column E=&gt;Nearest HF column F=&gt;Final cell culture results [2-Negative, 3-NPENT, Missing]</t>
  </si>
  <si>
    <t>Surveillance 2</t>
  </si>
  <si>
    <t>National summary statistics: Tarnsform tabular data provided into graphs</t>
  </si>
  <si>
    <t>Basic analysis _measles=&gt;Find tables in column A to G=&gt;Translate the data into graphical illustrations</t>
  </si>
  <si>
    <t>Immunizing facilities</t>
  </si>
  <si>
    <t>Fridge Coverage</t>
  </si>
  <si>
    <t>Available capacity</t>
  </si>
  <si>
    <t>* Immunizing facilities with fridges</t>
  </si>
  <si>
    <t>* Both static and outreach sites</t>
  </si>
  <si>
    <t xml:space="preserve">          - Only pick facilities with -1. 0 means no immunization    </t>
  </si>
  <si>
    <t>Facilities offering static =&gt; TBL_FACILITIES =&gt; Column O (fi_cc_delivery)</t>
  </si>
  <si>
    <t>Facilities offering outreach =&gt; TBL_FACILITIES =&gt; Column P (fi_cc_outreach)</t>
  </si>
  <si>
    <t>∘ sum of facilities conducting either static or outreach immunization denoted by the value (-1)</t>
  </si>
  <si>
    <t>htmltmp2896</t>
  </si>
  <si>
    <t>∘ (sum of CCE working well/sum of number existing)*100</t>
  </si>
  <si>
    <t>∘ (sum of CCE working needs maintenance/sum of number existing)*100</t>
  </si>
  <si>
    <t>∘ (sum of CCE not working/sum of number existing)*100</t>
  </si>
  <si>
    <t>Sum of CCE working well =&gt; htmltmp2896 =&gt; sum of column L (from L4)</t>
  </si>
  <si>
    <t>Sum of CCE working needs maintenance =&gt; htmltmp2896 =&gt; sum of column M (from M4)</t>
  </si>
  <si>
    <t>Sum of CCE not working =&gt; htmltmp2896 =&gt; sum of column N (from column N (from N4)</t>
  </si>
  <si>
    <t>Sum of number existing =&gt; htmltmp2896 =&gt; sum of column K (from K4)</t>
  </si>
  <si>
    <t>Top metric</t>
  </si>
  <si>
    <t>4.a</t>
  </si>
  <si>
    <t>htmltmp7055</t>
  </si>
  <si>
    <t>* Fridge capacity for districts and facilities</t>
  </si>
  <si>
    <t>∘ Fridge capacity = Sum of available capacity for districts and facilities excluding the national store</t>
  </si>
  <si>
    <t>Fridge capacity =&gt; htmltmp7055 =&gt; sum of values in column E excluding values of the national store (stated under column D in facility type)</t>
  </si>
  <si>
    <t xml:space="preserve">Computation for the </t>
  </si>
  <si>
    <t>Show in graph and table;</t>
  </si>
  <si>
    <t>graphs and tables (only districts and</t>
  </si>
  <si>
    <t>facilities</t>
  </si>
  <si>
    <t>∘ Available capacity = Sum of available capacity for districts and facilities excluding the national store (under facility type in column D)</t>
  </si>
  <si>
    <t>∘ Required capacity = Sum of required capacity for districts and facilities excluding the national store (under facility type in column D)</t>
  </si>
  <si>
    <t>Available capacity =&gt; htmltmp7055 =&gt; sum of values in column E excluding values of the national store (stated under column D in facility type)</t>
  </si>
  <si>
    <t>Required capacity vs Available capacity vs gap (Litres)</t>
  </si>
  <si>
    <t>∘ Gap = sum of difference between required and available capacity for districts and facilities excluding the national store</t>
  </si>
  <si>
    <t>Required capacity =&gt; htmltmp7055 =&gt; sum of values in column F excluding values of the national store (stated under column D in facility type)</t>
  </si>
  <si>
    <t>Gap =&gt; htmltmp7055 =&gt; sum of values in column G excluding values of the national store (stated under column D in facility type)</t>
  </si>
  <si>
    <t>Additional metrics</t>
  </si>
  <si>
    <t>a</t>
  </si>
  <si>
    <t>b</t>
  </si>
  <si>
    <t>* HCIII and above</t>
  </si>
  <si>
    <t>Eligible facilities (absolute number)</t>
  </si>
  <si>
    <t>Eligible facilities with fridges (%)</t>
  </si>
  <si>
    <t>∘ (Eligible facilities with fridges/sum of eligible facilities)*100</t>
  </si>
  <si>
    <t>Eligible facilities =&gt; TBL_FACILITIES =&gt; count of all facilities (column A) excluding facilities in G with values (41, 42, 46)</t>
  </si>
  <si>
    <t>∘ Count of all facilities excluding national store, district store and UVRI</t>
  </si>
  <si>
    <t xml:space="preserve">Eligible facilities with fridges =&gt; TBL_FACILITIES vs htmltmp2896 =&gt; sum of vlookup eligible facilities in TBL_FACILITIES (using column A codes) in list of all facilities with fridges in htmltmp2896 (using column A codes) </t>
  </si>
  <si>
    <t>∘ (Immunizing facilities with fridges/sum of immunizing facilities)*100</t>
  </si>
  <si>
    <t>Immunizing facilities =&gt; TBL_FACILITIES =&gt; See mapping for indicator 1</t>
  </si>
  <si>
    <t xml:space="preserve">Immunizing facilities with fridges =&gt; TBL_FACILITIES vs htmltmp2896 =&gt; sum of vlookup  facilities in TBL_FACILITIES (with -1 either under column O or P) in list of all facilities with fridges in htmltmp2896 (using column A codes)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</si>
</sst>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 #,##0.00_-;_-* &quot;-&quot;??_-;_-@_-"/>
    <numFmt numFmtId="165" formatCode="_(* #,##0_);_(* \(#,##0\);_(* &quot;-&quot;??_);_(@_)"/>
    <numFmt numFmtId="166" formatCode="_(* #,##0.0_);_(* \(#,##0.0\);_(* &quot;-&quot;??_);_(@_)"/>
    <numFmt numFmtId="167" formatCode="[$$-409]#,##0.00"/>
    <numFmt numFmtId="168" formatCode="[$$-409]#,##0"/>
    <numFmt numFmtId="169" formatCode="0.0"/>
  </numFmts>
  <fonts count="106"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trike/>
      <sz val="11"/>
      <name val="Arial"/>
    </font>
    <font>
      <sz val="10"/>
      <name val="Arial"/>
    </font>
    <font>
      <b/>
      <sz val="11"/>
      <name val="Arial"/>
    </font>
    <font>
      <b/>
      <sz val="10"/>
      <name val="Arial"/>
    </font>
    <font>
      <sz val="11"/>
      <name val="Arial"/>
    </font>
    <font>
      <strike/>
      <sz val="10"/>
      <name val="Arial"/>
    </font>
    <font>
      <b/>
      <sz val="10"/>
      <color rgb="FFFFFFFF"/>
      <name val="Arial"/>
    </font>
    <font>
      <sz val="10"/>
      <name val="Arial"/>
    </font>
    <font>
      <i/>
      <sz val="10"/>
      <name val="Arial"/>
    </font>
    <font>
      <b/>
      <i/>
      <sz val="10"/>
      <color rgb="FFFFFFFF"/>
      <name val="Arial"/>
    </font>
    <font>
      <i/>
      <strike/>
      <sz val="11"/>
      <name val="Arial"/>
    </font>
    <font>
      <i/>
      <strike/>
      <sz val="10"/>
      <name val="Arial"/>
    </font>
    <font>
      <b/>
      <strike/>
      <sz val="11"/>
      <color rgb="FFFF0000"/>
      <name val="Arial"/>
    </font>
    <font>
      <strike/>
      <sz val="11"/>
      <color rgb="FFFF0000"/>
      <name val="Arial"/>
    </font>
    <font>
      <strike/>
      <sz val="10"/>
      <color rgb="FFFF0000"/>
      <name val="Arial"/>
    </font>
    <font>
      <i/>
      <strike/>
      <sz val="10"/>
      <color rgb="FFFF0000"/>
      <name val="Arial"/>
    </font>
    <font>
      <b/>
      <strike/>
      <sz val="11"/>
      <name val="Arial"/>
    </font>
    <font>
      <b/>
      <strike/>
      <sz val="10"/>
      <name val="Arial"/>
    </font>
    <font>
      <u/>
      <sz val="10"/>
      <color theme="10"/>
      <name val="Arial"/>
    </font>
    <font>
      <u/>
      <sz val="10"/>
      <color theme="11"/>
      <name val="Arial"/>
    </font>
    <font>
      <i/>
      <sz val="10"/>
      <color rgb="FF000000"/>
      <name val="Arial"/>
    </font>
    <font>
      <b/>
      <sz val="10"/>
      <color rgb="FF000000"/>
      <name val="Arial"/>
    </font>
    <font>
      <b/>
      <strike/>
      <sz val="10"/>
      <color rgb="FFFF0000"/>
      <name val="Arial"/>
    </font>
    <font>
      <sz val="10"/>
      <color rgb="FF000000"/>
      <name val="Arial"/>
      <family val="2"/>
    </font>
    <font>
      <sz val="10"/>
      <color rgb="FF000000"/>
      <name val="Cambria"/>
      <family val="1"/>
    </font>
    <font>
      <b/>
      <sz val="10"/>
      <color rgb="FF000000"/>
      <name val="Arial"/>
      <family val="2"/>
    </font>
    <font>
      <sz val="10"/>
      <color rgb="FF000000"/>
      <name val="Arial"/>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u/>
      <sz val="10"/>
      <color rgb="FF000000"/>
      <name val="Arial"/>
      <family val="2"/>
    </font>
    <font>
      <u/>
      <sz val="10"/>
      <color theme="10"/>
      <name val="Arial"/>
      <family val="2"/>
    </font>
    <font>
      <sz val="10"/>
      <name val="Arial"/>
      <family val="2"/>
    </font>
    <font>
      <sz val="9"/>
      <color rgb="FFC00000"/>
      <name val="Arial"/>
      <family val="2"/>
    </font>
    <font>
      <sz val="8"/>
      <color rgb="FF000000"/>
      <name val="Tahoma"/>
      <family val="2"/>
    </font>
    <font>
      <sz val="10"/>
      <color theme="1"/>
      <name val="Arial Narrow"/>
      <family val="2"/>
    </font>
    <font>
      <sz val="14"/>
      <color theme="0"/>
      <name val="Arial Black"/>
      <family val="2"/>
    </font>
    <font>
      <b/>
      <sz val="12"/>
      <color rgb="FF002060"/>
      <name val="Arial"/>
      <family val="2"/>
    </font>
    <font>
      <sz val="11"/>
      <color theme="1"/>
      <name val="Arial"/>
      <family val="2"/>
    </font>
    <font>
      <u/>
      <sz val="11"/>
      <color theme="1"/>
      <name val="Calibri"/>
      <family val="2"/>
      <scheme val="minor"/>
    </font>
    <font>
      <sz val="11"/>
      <color rgb="FF002060"/>
      <name val="Calibri"/>
      <family val="2"/>
      <scheme val="minor"/>
    </font>
    <font>
      <sz val="11"/>
      <color rgb="FF002060"/>
      <name val="Arial Black"/>
      <family val="2"/>
    </font>
    <font>
      <sz val="11"/>
      <color indexed="8"/>
      <name val="Calibri"/>
      <family val="2"/>
      <charset val="1"/>
    </font>
    <font>
      <u/>
      <sz val="10"/>
      <color theme="1"/>
      <name val="Arial Narrow"/>
      <family val="2"/>
    </font>
    <font>
      <b/>
      <sz val="10"/>
      <color theme="1"/>
      <name val="Arial Narrow"/>
      <family val="2"/>
    </font>
    <font>
      <sz val="10"/>
      <color indexed="10"/>
      <name val="Arial"/>
      <family val="2"/>
    </font>
    <font>
      <b/>
      <sz val="20"/>
      <color indexed="57"/>
      <name val="Arial"/>
      <family val="2"/>
    </font>
    <font>
      <sz val="10"/>
      <color indexed="57"/>
      <name val="Arial"/>
      <family val="2"/>
    </font>
    <font>
      <b/>
      <sz val="8"/>
      <color indexed="10"/>
      <name val="Arial"/>
      <family val="2"/>
    </font>
    <font>
      <b/>
      <sz val="20"/>
      <color indexed="10"/>
      <name val="Arial"/>
      <family val="2"/>
    </font>
    <font>
      <b/>
      <sz val="20"/>
      <color indexed="14"/>
      <name val="Arial"/>
      <family val="2"/>
    </font>
    <font>
      <sz val="20"/>
      <color indexed="14"/>
      <name val="Arial"/>
      <family val="2"/>
    </font>
    <font>
      <b/>
      <sz val="10"/>
      <color indexed="10"/>
      <name val="Arial"/>
      <family val="2"/>
    </font>
    <font>
      <b/>
      <sz val="14"/>
      <name val="Arial"/>
      <family val="2"/>
    </font>
    <font>
      <sz val="14"/>
      <name val="Arial"/>
      <family val="2"/>
    </font>
    <font>
      <b/>
      <sz val="10"/>
      <color indexed="9"/>
      <name val="Arial"/>
      <family val="2"/>
    </font>
    <font>
      <b/>
      <sz val="10"/>
      <name val="Arial"/>
      <family val="2"/>
    </font>
    <font>
      <b/>
      <sz val="11"/>
      <color indexed="81"/>
      <name val="Tahoma"/>
      <family val="2"/>
    </font>
    <font>
      <sz val="11"/>
      <color indexed="81"/>
      <name val="Tahoma"/>
      <family val="2"/>
    </font>
    <font>
      <sz val="10"/>
      <color rgb="FFFF0000"/>
      <name val="Arial"/>
      <family val="2"/>
    </font>
    <font>
      <b/>
      <sz val="9"/>
      <color theme="1"/>
      <name val="Arial Narrow"/>
      <family val="2"/>
    </font>
    <font>
      <sz val="9"/>
      <color theme="1"/>
      <name val="Arial Narrow"/>
      <family val="2"/>
    </font>
    <font>
      <sz val="9"/>
      <color theme="1"/>
      <name val="Arial"/>
      <family val="2"/>
    </font>
    <font>
      <sz val="9"/>
      <name val="Arial"/>
      <family val="2"/>
    </font>
    <font>
      <sz val="10"/>
      <name val="Arial Narrow"/>
      <family val="2"/>
    </font>
    <font>
      <b/>
      <sz val="12"/>
      <color theme="0" tint="-0.499984740745262"/>
      <name val="Arial"/>
      <family val="2"/>
    </font>
    <font>
      <sz val="8"/>
      <color theme="1"/>
      <name val="Arial"/>
      <family val="2"/>
    </font>
    <font>
      <sz val="8"/>
      <color indexed="9"/>
      <name val="Arial"/>
      <family val="2"/>
    </font>
    <font>
      <sz val="8"/>
      <name val="Arial"/>
      <family val="2"/>
    </font>
    <font>
      <b/>
      <sz val="12"/>
      <color theme="1"/>
      <name val="Arial"/>
      <family val="2"/>
    </font>
    <font>
      <sz val="8"/>
      <color indexed="12"/>
      <name val="Arial"/>
      <family val="2"/>
    </font>
    <font>
      <b/>
      <sz val="8"/>
      <color theme="1"/>
      <name val="Arial"/>
      <family val="2"/>
    </font>
    <font>
      <b/>
      <sz val="8"/>
      <color rgb="FFFF0000"/>
      <name val="Arial"/>
      <family val="2"/>
    </font>
    <font>
      <sz val="10"/>
      <color rgb="FF000000"/>
      <name val="Arial Narrow"/>
      <family val="2"/>
    </font>
    <font>
      <b/>
      <sz val="10"/>
      <color rgb="FF000000"/>
      <name val="Arial Narrow"/>
      <family val="2"/>
    </font>
    <font>
      <b/>
      <sz val="10"/>
      <name val="Arial Narrow"/>
      <family val="2"/>
    </font>
    <font>
      <sz val="11"/>
      <name val="Arial"/>
      <family val="2"/>
    </font>
    <font>
      <b/>
      <i/>
      <sz val="11"/>
      <name val="Times New Roman"/>
      <family val="1"/>
    </font>
    <font>
      <b/>
      <sz val="11"/>
      <name val="Times New Roman"/>
      <family val="1"/>
    </font>
    <font>
      <sz val="11"/>
      <name val="Times New Roman"/>
      <family val="1"/>
    </font>
    <font>
      <b/>
      <sz val="11"/>
      <name val="Arial"/>
      <family val="2"/>
    </font>
    <font>
      <b/>
      <sz val="10"/>
      <color rgb="FFFFFFFF"/>
      <name val="Arial"/>
      <family val="2"/>
    </font>
    <font>
      <b/>
      <i/>
      <sz val="10"/>
      <color rgb="FFFFFFFF"/>
      <name val="Arial"/>
      <family val="2"/>
    </font>
    <font>
      <b/>
      <sz val="10"/>
      <color rgb="FFC00000"/>
      <name val="Arial"/>
      <family val="2"/>
    </font>
    <font>
      <sz val="10"/>
      <color rgb="FFC00000"/>
      <name val="Arial"/>
      <family val="2"/>
    </font>
    <font>
      <b/>
      <sz val="15"/>
      <color theme="0"/>
      <name val="Arial"/>
    </font>
    <font>
      <i/>
      <sz val="9"/>
      <color rgb="FF000000"/>
      <name val="Arial"/>
      <family val="2"/>
    </font>
  </fonts>
  <fills count="53">
    <fill>
      <patternFill patternType="none"/>
    </fill>
    <fill>
      <patternFill patternType="gray125"/>
    </fill>
    <fill>
      <patternFill patternType="solid">
        <fgColor rgb="FF9900FF"/>
        <bgColor rgb="FF9900FF"/>
      </patternFill>
    </fill>
    <fill>
      <patternFill patternType="solid">
        <fgColor rgb="FFFFFFFF"/>
        <bgColor rgb="FFFFFFFF"/>
      </patternFill>
    </fill>
    <fill>
      <patternFill patternType="solid">
        <fgColor theme="0" tint="-0.14999847407452621"/>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8" tint="0.79998168889431442"/>
        <bgColor indexed="64"/>
      </patternFill>
    </fill>
    <fill>
      <patternFill patternType="solid">
        <fgColor rgb="FFC00000"/>
        <bgColor indexed="64"/>
      </patternFill>
    </fill>
    <fill>
      <patternFill patternType="solid">
        <fgColor theme="4" tint="0.59999389629810485"/>
        <bgColor indexed="64"/>
      </patternFill>
    </fill>
    <fill>
      <patternFill patternType="solid">
        <fgColor indexed="9"/>
        <bgColor indexed="64"/>
      </patternFill>
    </fill>
    <fill>
      <patternFill patternType="solid">
        <fgColor indexed="14"/>
        <bgColor indexed="64"/>
      </patternFill>
    </fill>
    <fill>
      <patternFill patternType="solid">
        <fgColor indexed="50"/>
        <bgColor indexed="64"/>
      </patternFill>
    </fill>
    <fill>
      <patternFill patternType="solid">
        <fgColor rgb="FF00B050"/>
        <bgColor indexed="64"/>
      </patternFill>
    </fill>
    <fill>
      <patternFill patternType="solid">
        <fgColor rgb="FFFFC000"/>
        <bgColor indexed="64"/>
      </patternFill>
    </fill>
    <fill>
      <patternFill patternType="solid">
        <fgColor rgb="FFFFFFFF"/>
        <bgColor indexed="64"/>
      </patternFill>
    </fill>
    <fill>
      <patternFill patternType="solid">
        <fgColor indexed="53"/>
        <bgColor indexed="64"/>
      </patternFill>
    </fill>
    <fill>
      <patternFill patternType="solid">
        <fgColor indexed="42"/>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6"/>
        <bgColor rgb="FF9900FF"/>
      </patternFill>
    </fill>
    <fill>
      <patternFill patternType="solid">
        <fgColor theme="4"/>
        <bgColor indexed="64"/>
      </patternFill>
    </fill>
  </fills>
  <borders count="91">
    <border>
      <left/>
      <right/>
      <top/>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rgb="FF00B0F0"/>
      </left>
      <right/>
      <top style="thin">
        <color rgb="FF00B0F0"/>
      </top>
      <bottom style="thin">
        <color rgb="FF00B0F0"/>
      </bottom>
      <diagonal/>
    </border>
    <border>
      <left/>
      <right/>
      <top style="thin">
        <color rgb="FF00B0F0"/>
      </top>
      <bottom style="thin">
        <color rgb="FF00B0F0"/>
      </bottom>
      <diagonal/>
    </border>
    <border>
      <left/>
      <right style="thin">
        <color rgb="FF00B0F0"/>
      </right>
      <top style="thin">
        <color rgb="FF00B0F0"/>
      </top>
      <bottom style="thin">
        <color rgb="FF00B0F0"/>
      </bottom>
      <diagonal/>
    </border>
    <border>
      <left style="thin">
        <color rgb="FF00B0F0"/>
      </left>
      <right/>
      <top/>
      <bottom/>
      <diagonal/>
    </border>
    <border>
      <left/>
      <right style="thin">
        <color rgb="FF00B0F0"/>
      </right>
      <top/>
      <bottom/>
      <diagonal/>
    </border>
    <border>
      <left style="thin">
        <color rgb="FF00B0F0"/>
      </left>
      <right/>
      <top style="thin">
        <color rgb="FF00B0F0"/>
      </top>
      <bottom/>
      <diagonal/>
    </border>
    <border>
      <left/>
      <right/>
      <top style="thin">
        <color rgb="FF00B0F0"/>
      </top>
      <bottom/>
      <diagonal/>
    </border>
    <border>
      <left/>
      <right style="thin">
        <color rgb="FF00B0F0"/>
      </right>
      <top style="thin">
        <color rgb="FF00B0F0"/>
      </top>
      <bottom/>
      <diagonal/>
    </border>
    <border>
      <left style="thin">
        <color rgb="FF00B0F0"/>
      </left>
      <right/>
      <top/>
      <bottom style="thin">
        <color rgb="FF00B0F0"/>
      </bottom>
      <diagonal/>
    </border>
    <border>
      <left/>
      <right/>
      <top/>
      <bottom style="thin">
        <color rgb="FF00B0F0"/>
      </bottom>
      <diagonal/>
    </border>
    <border>
      <left/>
      <right style="thin">
        <color rgb="FF00B0F0"/>
      </right>
      <top/>
      <bottom style="thin">
        <color rgb="FF00B0F0"/>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auto="1"/>
      </left>
      <right style="thin">
        <color auto="1"/>
      </right>
      <top style="thin">
        <color auto="1"/>
      </top>
      <bottom/>
      <diagonal/>
    </border>
    <border>
      <left/>
      <right/>
      <top/>
      <bottom style="medium">
        <color indexed="14"/>
      </bottom>
      <diagonal/>
    </border>
    <border>
      <left style="thin">
        <color indexed="10"/>
      </left>
      <right style="thin">
        <color indexed="10"/>
      </right>
      <top style="thin">
        <color indexed="10"/>
      </top>
      <bottom style="thin">
        <color indexed="10"/>
      </bottom>
      <diagonal/>
    </border>
    <border>
      <left/>
      <right/>
      <top/>
      <bottom style="thin">
        <color auto="1"/>
      </bottom>
      <diagonal/>
    </border>
    <border>
      <left style="medium">
        <color indexed="14"/>
      </left>
      <right style="thin">
        <color indexed="9"/>
      </right>
      <top style="thin">
        <color indexed="14"/>
      </top>
      <bottom style="thin">
        <color indexed="14"/>
      </bottom>
      <diagonal/>
    </border>
    <border>
      <left style="thin">
        <color indexed="9"/>
      </left>
      <right style="thin">
        <color indexed="9"/>
      </right>
      <top style="thin">
        <color indexed="14"/>
      </top>
      <bottom style="thin">
        <color indexed="14"/>
      </bottom>
      <diagonal/>
    </border>
    <border>
      <left style="thin">
        <color indexed="9"/>
      </left>
      <right style="medium">
        <color indexed="14"/>
      </right>
      <top style="thin">
        <color indexed="14"/>
      </top>
      <bottom style="thin">
        <color indexed="14"/>
      </bottom>
      <diagonal/>
    </border>
    <border>
      <left/>
      <right style="medium">
        <color indexed="14"/>
      </right>
      <top style="thin">
        <color indexed="14"/>
      </top>
      <bottom style="thin">
        <color indexed="14"/>
      </bottom>
      <diagonal/>
    </border>
    <border>
      <left style="medium">
        <color indexed="14"/>
      </left>
      <right style="thin">
        <color indexed="14"/>
      </right>
      <top style="medium">
        <color indexed="14"/>
      </top>
      <bottom style="thin">
        <color indexed="14"/>
      </bottom>
      <diagonal/>
    </border>
    <border>
      <left style="thin">
        <color indexed="14"/>
      </left>
      <right style="thin">
        <color indexed="14"/>
      </right>
      <top style="medium">
        <color indexed="14"/>
      </top>
      <bottom style="thin">
        <color indexed="14"/>
      </bottom>
      <diagonal/>
    </border>
    <border>
      <left style="thin">
        <color indexed="14"/>
      </left>
      <right style="medium">
        <color indexed="14"/>
      </right>
      <top style="medium">
        <color indexed="14"/>
      </top>
      <bottom style="thin">
        <color indexed="14"/>
      </bottom>
      <diagonal/>
    </border>
    <border>
      <left style="medium">
        <color indexed="14"/>
      </left>
      <right style="medium">
        <color indexed="14"/>
      </right>
      <top style="medium">
        <color indexed="14"/>
      </top>
      <bottom style="thin">
        <color indexed="14"/>
      </bottom>
      <diagonal/>
    </border>
    <border>
      <left style="medium">
        <color indexed="14"/>
      </left>
      <right/>
      <top style="medium">
        <color indexed="14"/>
      </top>
      <bottom style="thin">
        <color indexed="14"/>
      </bottom>
      <diagonal/>
    </border>
    <border>
      <left/>
      <right/>
      <top style="medium">
        <color indexed="14"/>
      </top>
      <bottom style="thin">
        <color indexed="14"/>
      </bottom>
      <diagonal/>
    </border>
    <border>
      <left/>
      <right style="medium">
        <color indexed="14"/>
      </right>
      <top style="medium">
        <color indexed="14"/>
      </top>
      <bottom style="thin">
        <color indexed="14"/>
      </bottom>
      <diagonal/>
    </border>
    <border>
      <left style="medium">
        <color indexed="14"/>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medium">
        <color indexed="14"/>
      </right>
      <top style="thin">
        <color indexed="14"/>
      </top>
      <bottom style="thin">
        <color indexed="14"/>
      </bottom>
      <diagonal/>
    </border>
    <border>
      <left style="medium">
        <color indexed="14"/>
      </left>
      <right style="medium">
        <color indexed="14"/>
      </right>
      <top style="thin">
        <color indexed="14"/>
      </top>
      <bottom style="thin">
        <color indexed="14"/>
      </bottom>
      <diagonal/>
    </border>
    <border>
      <left style="medium">
        <color indexed="14"/>
      </left>
      <right style="thin">
        <color indexed="14"/>
      </right>
      <top style="thin">
        <color indexed="14"/>
      </top>
      <bottom style="medium">
        <color indexed="14"/>
      </bottom>
      <diagonal/>
    </border>
    <border>
      <left style="thin">
        <color indexed="14"/>
      </left>
      <right style="thin">
        <color indexed="14"/>
      </right>
      <top style="thin">
        <color indexed="14"/>
      </top>
      <bottom style="medium">
        <color indexed="14"/>
      </bottom>
      <diagonal/>
    </border>
    <border>
      <left style="thin">
        <color indexed="14"/>
      </left>
      <right style="medium">
        <color indexed="14"/>
      </right>
      <top style="thin">
        <color indexed="14"/>
      </top>
      <bottom style="medium">
        <color indexed="14"/>
      </bottom>
      <diagonal/>
    </border>
    <border>
      <left style="medium">
        <color indexed="14"/>
      </left>
      <right style="medium">
        <color indexed="14"/>
      </right>
      <top style="thin">
        <color indexed="14"/>
      </top>
      <bottom style="medium">
        <color indexed="14"/>
      </bottom>
      <diagonal/>
    </border>
    <border>
      <left/>
      <right style="medium">
        <color indexed="14"/>
      </right>
      <top style="thin">
        <color indexed="14"/>
      </top>
      <bottom style="medium">
        <color indexed="14"/>
      </bottom>
      <diagonal/>
    </border>
    <border>
      <left style="medium">
        <color indexed="14"/>
      </left>
      <right style="thin">
        <color indexed="14"/>
      </right>
      <top/>
      <bottom style="thin">
        <color indexed="14"/>
      </bottom>
      <diagonal/>
    </border>
    <border>
      <left style="thin">
        <color indexed="14"/>
      </left>
      <right style="thin">
        <color indexed="14"/>
      </right>
      <top/>
      <bottom style="thin">
        <color indexed="14"/>
      </bottom>
      <diagonal/>
    </border>
    <border>
      <left style="thin">
        <color indexed="14"/>
      </left>
      <right style="medium">
        <color indexed="14"/>
      </right>
      <top/>
      <bottom style="thin">
        <color indexed="14"/>
      </bottom>
      <diagonal/>
    </border>
    <border>
      <left style="thin">
        <color indexed="9"/>
      </left>
      <right style="thin">
        <color indexed="9"/>
      </right>
      <top/>
      <bottom style="thin">
        <color indexed="14"/>
      </bottom>
      <diagonal/>
    </border>
    <border>
      <left style="thin">
        <color indexed="9"/>
      </left>
      <right style="medium">
        <color indexed="14"/>
      </right>
      <top/>
      <bottom style="thin">
        <color indexed="14"/>
      </bottom>
      <diagonal/>
    </border>
    <border>
      <left style="medium">
        <color indexed="14"/>
      </left>
      <right style="thin">
        <color indexed="9"/>
      </right>
      <top/>
      <bottom style="thin">
        <color indexed="14"/>
      </bottom>
      <diagonal/>
    </border>
    <border>
      <left style="thin">
        <color rgb="FF000080"/>
      </left>
      <right style="thin">
        <color rgb="FF000080"/>
      </right>
      <top style="thin">
        <color rgb="FF000080"/>
      </top>
      <bottom style="thin">
        <color rgb="FF00008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theme="4" tint="0.39997558519241921"/>
      </bottom>
      <diagonal/>
    </border>
    <border>
      <left/>
      <right/>
      <top style="thin">
        <color theme="4" tint="0.3999755851924192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right/>
      <top style="thin">
        <color indexed="8"/>
      </top>
      <bottom style="thin">
        <color indexed="8"/>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thin">
        <color indexed="64"/>
      </right>
      <top style="thin">
        <color indexed="64"/>
      </top>
      <bottom/>
      <diagonal/>
    </border>
  </borders>
  <cellStyleXfs count="163">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43" fontId="31" fillId="0" borderId="0" applyFont="0" applyFill="0" applyBorder="0" applyAlignment="0" applyProtection="0"/>
    <xf numFmtId="0" fontId="32" fillId="0" borderId="0" applyNumberFormat="0" applyFill="0" applyBorder="0" applyAlignment="0" applyProtection="0"/>
    <xf numFmtId="0" fontId="33" fillId="0" borderId="4" applyNumberFormat="0" applyFill="0" applyAlignment="0" applyProtection="0"/>
    <xf numFmtId="0" fontId="34" fillId="0" borderId="5" applyNumberFormat="0" applyFill="0" applyAlignment="0" applyProtection="0"/>
    <xf numFmtId="0" fontId="35" fillId="0" borderId="6" applyNumberFormat="0" applyFill="0" applyAlignment="0" applyProtection="0"/>
    <xf numFmtId="0" fontId="35" fillId="0" borderId="0" applyNumberFormat="0" applyFill="0" applyBorder="0" applyAlignment="0" applyProtection="0"/>
    <xf numFmtId="0" fontId="36" fillId="6" borderId="0" applyNumberFormat="0" applyBorder="0" applyAlignment="0" applyProtection="0"/>
    <xf numFmtId="0" fontId="37" fillId="7" borderId="0" applyNumberFormat="0" applyBorder="0" applyAlignment="0" applyProtection="0"/>
    <xf numFmtId="0" fontId="38" fillId="8" borderId="0" applyNumberFormat="0" applyBorder="0" applyAlignment="0" applyProtection="0"/>
    <xf numFmtId="0" fontId="39" fillId="9" borderId="7" applyNumberFormat="0" applyAlignment="0" applyProtection="0"/>
    <xf numFmtId="0" fontId="40" fillId="10" borderId="8" applyNumberFormat="0" applyAlignment="0" applyProtection="0"/>
    <xf numFmtId="0" fontId="41" fillId="10" borderId="7" applyNumberFormat="0" applyAlignment="0" applyProtection="0"/>
    <xf numFmtId="0" fontId="42" fillId="0" borderId="9" applyNumberFormat="0" applyFill="0" applyAlignment="0" applyProtection="0"/>
    <xf numFmtId="0" fontId="43" fillId="11" borderId="10" applyNumberFormat="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12" applyNumberFormat="0" applyFill="0" applyAlignment="0" applyProtection="0"/>
    <xf numFmtId="0" fontId="47"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7" fillId="16" borderId="0" applyNumberFormat="0" applyBorder="0" applyAlignment="0" applyProtection="0"/>
    <xf numFmtId="0" fontId="47"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7" fillId="20" borderId="0" applyNumberFormat="0" applyBorder="0" applyAlignment="0" applyProtection="0"/>
    <xf numFmtId="0" fontId="47"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7" fillId="24" borderId="0" applyNumberFormat="0" applyBorder="0" applyAlignment="0" applyProtection="0"/>
    <xf numFmtId="0" fontId="47"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7" fillId="28" borderId="0" applyNumberFormat="0" applyBorder="0" applyAlignment="0" applyProtection="0"/>
    <xf numFmtId="0" fontId="47"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7" fillId="32" borderId="0" applyNumberFormat="0" applyBorder="0" applyAlignment="0" applyProtection="0"/>
    <xf numFmtId="0" fontId="47"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7" fillId="36" borderId="0" applyNumberFormat="0" applyBorder="0" applyAlignment="0" applyProtection="0"/>
    <xf numFmtId="0" fontId="50" fillId="0" borderId="0" applyNumberFormat="0" applyFill="0" applyBorder="0" applyAlignment="0" applyProtection="0"/>
    <xf numFmtId="0" fontId="4" fillId="0" borderId="0"/>
    <xf numFmtId="164" fontId="48" fillId="0" borderId="0" applyFont="0" applyFill="0" applyBorder="0" applyAlignment="0" applyProtection="0"/>
    <xf numFmtId="0" fontId="51" fillId="0" borderId="0"/>
    <xf numFmtId="0" fontId="4" fillId="12" borderId="11" applyNumberFormat="0" applyFont="0" applyAlignment="0" applyProtection="0"/>
    <xf numFmtId="43" fontId="4" fillId="0" borderId="0" applyFont="0" applyFill="0" applyBorder="0" applyAlignment="0" applyProtection="0"/>
    <xf numFmtId="0" fontId="4" fillId="0" borderId="0"/>
    <xf numFmtId="0" fontId="3" fillId="0" borderId="0"/>
    <xf numFmtId="43" fontId="51" fillId="0" borderId="0" applyFont="0" applyFill="0" applyBorder="0" applyAlignment="0" applyProtection="0"/>
    <xf numFmtId="43" fontId="51" fillId="0" borderId="0" applyFont="0" applyFill="0" applyBorder="0" applyAlignment="0" applyProtection="0"/>
    <xf numFmtId="164" fontId="3"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64" fontId="4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61" fillId="0" borderId="0"/>
    <xf numFmtId="0" fontId="3" fillId="0" borderId="0"/>
    <xf numFmtId="0" fontId="51" fillId="0" borderId="0"/>
    <xf numFmtId="0" fontId="51" fillId="0" borderId="0"/>
    <xf numFmtId="0" fontId="51" fillId="0" borderId="0" applyNumberFormat="0" applyFont="0" applyFill="0" applyBorder="0" applyAlignment="0" applyProtection="0"/>
    <xf numFmtId="0" fontId="51" fillId="0" borderId="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NumberFormat="0" applyFont="0" applyFill="0" applyBorder="0" applyAlignment="0" applyProtection="0"/>
    <xf numFmtId="9" fontId="48"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3" fillId="0" borderId="0" applyFont="0" applyFill="0" applyBorder="0" applyAlignment="0" applyProtection="0"/>
    <xf numFmtId="0" fontId="28" fillId="0" borderId="0"/>
    <xf numFmtId="9" fontId="31" fillId="0" borderId="0" applyFont="0" applyFill="0" applyBorder="0" applyAlignment="0" applyProtection="0"/>
    <xf numFmtId="0" fontId="1" fillId="0" borderId="0"/>
    <xf numFmtId="9" fontId="1" fillId="0" borderId="0" applyFont="0" applyFill="0" applyBorder="0" applyAlignment="0" applyProtection="0"/>
    <xf numFmtId="9" fontId="28" fillId="0" borderId="0" applyFont="0" applyFill="0" applyBorder="0" applyAlignment="0" applyProtection="0"/>
    <xf numFmtId="43" fontId="28"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530">
    <xf numFmtId="0" fontId="0" fillId="0" borderId="0" xfId="0" applyFont="1" applyAlignment="1"/>
    <xf numFmtId="0" fontId="5" fillId="0" borderId="0" xfId="0" applyFont="1" applyAlignment="1">
      <alignment wrapText="1"/>
    </xf>
    <xf numFmtId="0" fontId="6" fillId="0" borderId="0" xfId="0" applyFont="1" applyAlignment="1"/>
    <xf numFmtId="0" fontId="7" fillId="0" borderId="0" xfId="0" applyFont="1" applyAlignment="1">
      <alignment wrapText="1"/>
    </xf>
    <xf numFmtId="0" fontId="9" fillId="0" borderId="0" xfId="0" applyFont="1" applyAlignment="1">
      <alignment wrapText="1"/>
    </xf>
    <xf numFmtId="0" fontId="9" fillId="0" borderId="0" xfId="0" applyFont="1" applyAlignment="1">
      <alignment wrapText="1"/>
    </xf>
    <xf numFmtId="0" fontId="5" fillId="0" borderId="0" xfId="0" applyFont="1" applyAlignment="1">
      <alignment wrapText="1"/>
    </xf>
    <xf numFmtId="0" fontId="10" fillId="0" borderId="0" xfId="0" applyFont="1" applyAlignment="1">
      <alignment wrapText="1"/>
    </xf>
    <xf numFmtId="0" fontId="10" fillId="0" borderId="0" xfId="0" applyFont="1" applyAlignment="1"/>
    <xf numFmtId="0" fontId="9" fillId="0" borderId="0" xfId="0" applyFont="1" applyAlignment="1">
      <alignment wrapText="1"/>
    </xf>
    <xf numFmtId="0" fontId="10" fillId="0" borderId="0" xfId="0" applyFont="1"/>
    <xf numFmtId="0" fontId="12" fillId="3" borderId="0" xfId="0" applyFont="1" applyFill="1" applyAlignment="1">
      <alignment horizontal="left"/>
    </xf>
    <xf numFmtId="0" fontId="6" fillId="0" borderId="0" xfId="0" applyFont="1" applyAlignment="1"/>
    <xf numFmtId="0" fontId="5" fillId="0" borderId="0" xfId="0" applyFont="1" applyAlignment="1">
      <alignment wrapText="1"/>
    </xf>
    <xf numFmtId="0" fontId="14" fillId="2" borderId="0" xfId="0" applyFont="1" applyFill="1" applyAlignment="1">
      <alignment wrapText="1"/>
    </xf>
    <xf numFmtId="0" fontId="11" fillId="2" borderId="0" xfId="0" applyFont="1" applyFill="1" applyAlignment="1">
      <alignment wrapText="1"/>
    </xf>
    <xf numFmtId="0" fontId="8" fillId="0" borderId="0" xfId="0" applyFont="1" applyAlignment="1">
      <alignment wrapText="1"/>
    </xf>
    <xf numFmtId="0" fontId="6" fillId="0" borderId="0" xfId="0" applyFont="1" applyAlignment="1">
      <alignment wrapText="1"/>
    </xf>
    <xf numFmtId="0" fontId="13" fillId="0" borderId="0" xfId="0" applyFont="1" applyAlignment="1">
      <alignment wrapText="1"/>
    </xf>
    <xf numFmtId="0" fontId="15" fillId="0" borderId="0" xfId="0" applyFont="1" applyAlignment="1">
      <alignment wrapText="1"/>
    </xf>
    <xf numFmtId="0" fontId="5"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17" fillId="0" borderId="0" xfId="0" applyFont="1" applyAlignment="1">
      <alignment wrapText="1"/>
    </xf>
    <xf numFmtId="0" fontId="19" fillId="0" borderId="0" xfId="0" applyFont="1"/>
    <xf numFmtId="0" fontId="18" fillId="0" borderId="0" xfId="0" applyFont="1" applyAlignment="1">
      <alignment wrapText="1"/>
    </xf>
    <xf numFmtId="0" fontId="21" fillId="0" borderId="0" xfId="0" applyFont="1" applyAlignment="1">
      <alignment wrapText="1"/>
    </xf>
    <xf numFmtId="0" fontId="19" fillId="0" borderId="0" xfId="0" applyFont="1" applyAlignment="1"/>
    <xf numFmtId="0" fontId="5" fillId="0" borderId="0" xfId="0" applyFont="1" applyAlignment="1"/>
    <xf numFmtId="0" fontId="9" fillId="0" borderId="0" xfId="0" applyFont="1"/>
    <xf numFmtId="0" fontId="12" fillId="0" borderId="0" xfId="0" applyFont="1" applyAlignment="1">
      <alignment horizontal="left"/>
    </xf>
    <xf numFmtId="0" fontId="6" fillId="0" borderId="0" xfId="0" applyFont="1" applyAlignment="1">
      <alignment wrapText="1"/>
    </xf>
    <xf numFmtId="0" fontId="9" fillId="4" borderId="0" xfId="0" applyFont="1" applyFill="1" applyAlignment="1">
      <alignment wrapText="1"/>
    </xf>
    <xf numFmtId="0" fontId="6" fillId="4" borderId="0" xfId="0" applyFont="1" applyFill="1" applyAlignment="1">
      <alignment wrapText="1"/>
    </xf>
    <xf numFmtId="0" fontId="6" fillId="4" borderId="0" xfId="0" applyFont="1" applyFill="1" applyAlignment="1"/>
    <xf numFmtId="0" fontId="0" fillId="4" borderId="0" xfId="0" applyFont="1" applyFill="1" applyAlignment="1"/>
    <xf numFmtId="0" fontId="9" fillId="5" borderId="0" xfId="0" applyFont="1" applyFill="1" applyAlignment="1">
      <alignment wrapText="1"/>
    </xf>
    <xf numFmtId="0" fontId="0" fillId="5" borderId="0" xfId="0" applyFont="1" applyFill="1" applyAlignment="1"/>
    <xf numFmtId="0" fontId="6" fillId="5" borderId="0" xfId="0" applyFont="1" applyFill="1" applyAlignment="1"/>
    <xf numFmtId="0" fontId="7" fillId="5" borderId="0" xfId="0" applyFont="1" applyFill="1" applyAlignment="1">
      <alignment wrapText="1"/>
    </xf>
    <xf numFmtId="0" fontId="0" fillId="0" borderId="0" xfId="0" applyFont="1" applyAlignment="1">
      <alignment wrapText="1"/>
    </xf>
    <xf numFmtId="0" fontId="26" fillId="0" borderId="0" xfId="0" applyFont="1" applyAlignment="1"/>
    <xf numFmtId="0" fontId="7" fillId="4" borderId="0" xfId="0" applyFont="1" applyFill="1" applyAlignment="1">
      <alignment wrapText="1"/>
    </xf>
    <xf numFmtId="0" fontId="7" fillId="0" borderId="0" xfId="0" applyFont="1"/>
    <xf numFmtId="0" fontId="14" fillId="2" borderId="1" xfId="0" applyFont="1" applyFill="1" applyBorder="1" applyAlignment="1">
      <alignment wrapText="1"/>
    </xf>
    <xf numFmtId="0" fontId="14" fillId="2" borderId="0" xfId="0" applyFont="1" applyFill="1" applyBorder="1" applyAlignment="1">
      <alignment wrapText="1"/>
    </xf>
    <xf numFmtId="0" fontId="13" fillId="0" borderId="1" xfId="0" applyFont="1" applyBorder="1" applyAlignment="1"/>
    <xf numFmtId="0" fontId="25" fillId="0" borderId="0" xfId="0" applyFont="1" applyBorder="1" applyAlignment="1"/>
    <xf numFmtId="0" fontId="13" fillId="4" borderId="1" xfId="0" applyFont="1" applyFill="1" applyBorder="1" applyAlignment="1"/>
    <xf numFmtId="0" fontId="25" fillId="4" borderId="0" xfId="0" applyFont="1" applyFill="1" applyBorder="1" applyAlignment="1"/>
    <xf numFmtId="0" fontId="25" fillId="4" borderId="0" xfId="0" applyFont="1" applyFill="1" applyBorder="1"/>
    <xf numFmtId="0" fontId="13" fillId="5" borderId="1" xfId="0" applyFont="1" applyFill="1" applyBorder="1" applyAlignment="1"/>
    <xf numFmtId="0" fontId="25" fillId="5" borderId="0" xfId="0" applyFont="1" applyFill="1" applyBorder="1" applyAlignment="1"/>
    <xf numFmtId="0" fontId="13" fillId="0" borderId="1" xfId="0" applyFont="1" applyBorder="1"/>
    <xf numFmtId="0" fontId="16" fillId="0" borderId="1" xfId="0" applyFont="1" applyBorder="1"/>
    <xf numFmtId="0" fontId="16" fillId="0" borderId="0" xfId="0" applyFont="1" applyBorder="1"/>
    <xf numFmtId="0" fontId="20" fillId="0" borderId="1" xfId="0" applyFont="1" applyBorder="1"/>
    <xf numFmtId="0" fontId="20" fillId="0" borderId="0" xfId="0" applyFont="1" applyBorder="1"/>
    <xf numFmtId="0" fontId="16" fillId="0" borderId="1" xfId="0" applyFont="1" applyBorder="1" applyAlignment="1"/>
    <xf numFmtId="0" fontId="25" fillId="0" borderId="1" xfId="0" applyFont="1" applyBorder="1" applyAlignment="1"/>
    <xf numFmtId="0" fontId="14" fillId="2" borderId="3" xfId="0" applyFont="1" applyFill="1" applyBorder="1" applyAlignment="1">
      <alignment wrapText="1"/>
    </xf>
    <xf numFmtId="0" fontId="25" fillId="0" borderId="3" xfId="0" applyFont="1" applyBorder="1" applyAlignment="1"/>
    <xf numFmtId="0" fontId="13" fillId="0" borderId="3" xfId="0" applyFont="1" applyBorder="1" applyAlignment="1"/>
    <xf numFmtId="0" fontId="25" fillId="4" borderId="3" xfId="0" applyFont="1" applyFill="1" applyBorder="1" applyAlignment="1"/>
    <xf numFmtId="0" fontId="25" fillId="5" borderId="3" xfId="0" applyFont="1" applyFill="1" applyBorder="1" applyAlignment="1"/>
    <xf numFmtId="0" fontId="16" fillId="0" borderId="3" xfId="0" applyFont="1" applyBorder="1"/>
    <xf numFmtId="0" fontId="20" fillId="0" borderId="3" xfId="0" applyFont="1" applyBorder="1"/>
    <xf numFmtId="0" fontId="11" fillId="2" borderId="2" xfId="0" applyFont="1" applyFill="1" applyBorder="1" applyAlignment="1">
      <alignment wrapText="1"/>
    </xf>
    <xf numFmtId="0" fontId="26" fillId="0" borderId="2" xfId="0" applyFont="1" applyBorder="1" applyAlignment="1"/>
    <xf numFmtId="0" fontId="26" fillId="4" borderId="2" xfId="0" applyFont="1" applyFill="1" applyBorder="1" applyAlignment="1"/>
    <xf numFmtId="0" fontId="26" fillId="5" borderId="2" xfId="0" applyFont="1" applyFill="1" applyBorder="1" applyAlignment="1"/>
    <xf numFmtId="0" fontId="22" fillId="0" borderId="2" xfId="0" applyFont="1" applyBorder="1"/>
    <xf numFmtId="0" fontId="27" fillId="0" borderId="2" xfId="0" applyFont="1" applyBorder="1"/>
    <xf numFmtId="0" fontId="14" fillId="2" borderId="2" xfId="0" applyFont="1" applyFill="1" applyBorder="1" applyAlignment="1">
      <alignment wrapText="1"/>
    </xf>
    <xf numFmtId="0" fontId="8" fillId="0" borderId="2" xfId="0" applyFont="1" applyBorder="1" applyAlignment="1"/>
    <xf numFmtId="0" fontId="8" fillId="4" borderId="2" xfId="0" applyFont="1" applyFill="1" applyBorder="1" applyAlignment="1"/>
    <xf numFmtId="0" fontId="8" fillId="5" borderId="2" xfId="0" applyFont="1" applyFill="1" applyBorder="1" applyAlignment="1"/>
    <xf numFmtId="0" fontId="11" fillId="2" borderId="1" xfId="0" applyFont="1" applyFill="1" applyBorder="1" applyAlignment="1">
      <alignment wrapText="1"/>
    </xf>
    <xf numFmtId="0" fontId="8" fillId="0" borderId="1" xfId="0" applyFont="1" applyBorder="1" applyAlignment="1"/>
    <xf numFmtId="0" fontId="8" fillId="4" borderId="1" xfId="0" applyFont="1" applyFill="1" applyBorder="1" applyAlignment="1"/>
    <xf numFmtId="0" fontId="8" fillId="5" borderId="1" xfId="0" applyFont="1" applyFill="1" applyBorder="1" applyAlignment="1"/>
    <xf numFmtId="0" fontId="26" fillId="0" borderId="1" xfId="0" applyFont="1" applyBorder="1" applyAlignment="1"/>
    <xf numFmtId="0" fontId="22" fillId="0" borderId="1" xfId="0" applyFont="1" applyBorder="1"/>
    <xf numFmtId="0" fontId="27" fillId="0" borderId="1" xfId="0" applyFont="1" applyBorder="1"/>
    <xf numFmtId="0" fontId="11" fillId="2" borderId="3" xfId="0" applyFont="1" applyFill="1" applyBorder="1" applyAlignment="1">
      <alignment wrapText="1"/>
    </xf>
    <xf numFmtId="0" fontId="8" fillId="0" borderId="3" xfId="0" applyFont="1" applyBorder="1" applyAlignment="1"/>
    <xf numFmtId="0" fontId="8" fillId="4" borderId="3" xfId="0" applyFont="1" applyFill="1" applyBorder="1" applyAlignment="1"/>
    <xf numFmtId="0" fontId="8" fillId="5" borderId="3" xfId="0" applyFont="1" applyFill="1" applyBorder="1" applyAlignment="1"/>
    <xf numFmtId="0" fontId="26" fillId="0" borderId="3" xfId="0" applyFont="1" applyBorder="1" applyAlignment="1"/>
    <xf numFmtId="0" fontId="22" fillId="0" borderId="3" xfId="0" applyFont="1" applyBorder="1"/>
    <xf numFmtId="0" fontId="27" fillId="0" borderId="3" xfId="0" applyFont="1" applyBorder="1"/>
    <xf numFmtId="0" fontId="16" fillId="0" borderId="0" xfId="0" applyFont="1" applyAlignment="1">
      <alignment wrapText="1"/>
    </xf>
    <xf numFmtId="0" fontId="20" fillId="0" borderId="0" xfId="0" applyFont="1" applyAlignment="1">
      <alignment wrapText="1"/>
    </xf>
    <xf numFmtId="0" fontId="0" fillId="0" borderId="0" xfId="0" applyFont="1" applyAlignment="1">
      <alignment horizontal="left"/>
    </xf>
    <xf numFmtId="0" fontId="28" fillId="0" borderId="0" xfId="0" applyFont="1" applyAlignment="1"/>
    <xf numFmtId="0" fontId="28" fillId="0" borderId="0" xfId="0" applyFont="1" applyAlignment="1">
      <alignment horizontal="left" indent="4"/>
    </xf>
    <xf numFmtId="0" fontId="30" fillId="0" borderId="0" xfId="0" applyFont="1" applyAlignment="1"/>
    <xf numFmtId="0" fontId="28" fillId="0" borderId="0" xfId="0" applyFont="1" applyAlignment="1">
      <alignment horizontal="left"/>
    </xf>
    <xf numFmtId="0" fontId="0" fillId="0" borderId="13" xfId="0" applyFont="1" applyBorder="1" applyAlignment="1"/>
    <xf numFmtId="165" fontId="0" fillId="0" borderId="13" xfId="69" applyNumberFormat="1" applyFont="1" applyBorder="1" applyAlignment="1">
      <alignment horizontal="center"/>
    </xf>
    <xf numFmtId="0" fontId="49" fillId="0" borderId="0" xfId="0" applyFont="1" applyAlignment="1"/>
    <xf numFmtId="0" fontId="50" fillId="0" borderId="0" xfId="110" applyAlignment="1"/>
    <xf numFmtId="0" fontId="50" fillId="0" borderId="0" xfId="110" applyAlignment="1">
      <alignment horizontal="left"/>
    </xf>
    <xf numFmtId="166" fontId="0" fillId="0" borderId="13" xfId="69" applyNumberFormat="1" applyFont="1" applyBorder="1" applyAlignment="1"/>
    <xf numFmtId="0" fontId="0" fillId="0" borderId="13" xfId="0" applyFont="1" applyBorder="1" applyAlignment="1">
      <alignment horizontal="center"/>
    </xf>
    <xf numFmtId="0" fontId="0" fillId="0" borderId="0" xfId="0" applyFont="1" applyAlignment="1">
      <alignment horizontal="center" vertical="center" wrapText="1"/>
    </xf>
    <xf numFmtId="0" fontId="52" fillId="0" borderId="0" xfId="0" applyFont="1" applyAlignment="1">
      <alignment horizontal="center"/>
    </xf>
    <xf numFmtId="0" fontId="52" fillId="0" borderId="0" xfId="0" applyFont="1" applyAlignment="1"/>
    <xf numFmtId="0" fontId="52" fillId="0" borderId="0" xfId="0" applyFont="1" applyAlignment="1">
      <alignment horizontal="center" vertical="center" wrapText="1"/>
    </xf>
    <xf numFmtId="0" fontId="52" fillId="0" borderId="0" xfId="0" quotePrefix="1" applyFont="1" applyAlignment="1">
      <alignment horizontal="center" vertical="center" wrapText="1"/>
    </xf>
    <xf numFmtId="14" fontId="0" fillId="0" borderId="13" xfId="69" applyNumberFormat="1" applyFont="1" applyBorder="1" applyAlignment="1">
      <alignment horizontal="center"/>
    </xf>
    <xf numFmtId="0" fontId="0" fillId="0" borderId="13" xfId="0" applyFont="1" applyBorder="1" applyAlignment="1">
      <alignment horizontal="center" vertical="center"/>
    </xf>
    <xf numFmtId="165" fontId="0" fillId="0" borderId="13" xfId="69" applyNumberFormat="1" applyFont="1" applyBorder="1" applyAlignment="1">
      <alignment horizontal="center" vertical="center"/>
    </xf>
    <xf numFmtId="0" fontId="28" fillId="37" borderId="13" xfId="0" applyFont="1" applyFill="1" applyBorder="1" applyAlignment="1">
      <alignment horizontal="center" vertical="center"/>
    </xf>
    <xf numFmtId="0" fontId="0" fillId="37" borderId="13" xfId="0" applyFont="1" applyFill="1" applyBorder="1" applyAlignment="1">
      <alignment horizontal="center" vertical="center"/>
    </xf>
    <xf numFmtId="166" fontId="0" fillId="0" borderId="13" xfId="0" applyNumberFormat="1" applyFont="1" applyBorder="1" applyAlignment="1"/>
    <xf numFmtId="165" fontId="0" fillId="0" borderId="13" xfId="0" applyNumberFormat="1" applyFont="1" applyBorder="1" applyAlignment="1"/>
    <xf numFmtId="0" fontId="0" fillId="0" borderId="0" xfId="0" applyNumberFormat="1" applyFont="1" applyAlignment="1"/>
    <xf numFmtId="0" fontId="0" fillId="38" borderId="0" xfId="0" applyFont="1" applyFill="1" applyAlignment="1"/>
    <xf numFmtId="0" fontId="28" fillId="38" borderId="13" xfId="0" applyFont="1" applyFill="1" applyBorder="1" applyAlignment="1">
      <alignment horizontal="center" vertical="center" wrapText="1"/>
    </xf>
    <xf numFmtId="0" fontId="0" fillId="38" borderId="13" xfId="0" applyFont="1" applyFill="1" applyBorder="1" applyAlignment="1">
      <alignment horizontal="center" vertical="center" wrapText="1"/>
    </xf>
    <xf numFmtId="0" fontId="30" fillId="0" borderId="0" xfId="0" applyFont="1" applyFill="1" applyBorder="1" applyAlignment="1">
      <alignment horizontal="left" vertical="center"/>
    </xf>
    <xf numFmtId="0" fontId="30" fillId="0" borderId="0" xfId="0" applyFont="1" applyAlignment="1">
      <alignment horizontal="left"/>
    </xf>
    <xf numFmtId="0" fontId="30" fillId="0" borderId="0" xfId="0" applyFont="1" applyAlignment="1">
      <alignment horizontal="left" vertical="center"/>
    </xf>
    <xf numFmtId="166" fontId="0" fillId="0" borderId="13" xfId="69" applyNumberFormat="1" applyFont="1" applyBorder="1" applyAlignment="1">
      <alignment horizontal="center" vertical="center"/>
    </xf>
    <xf numFmtId="0" fontId="54" fillId="0" borderId="0" xfId="0" applyFont="1" applyAlignment="1">
      <alignment horizontal="right"/>
    </xf>
    <xf numFmtId="0" fontId="54" fillId="0" borderId="0" xfId="0" applyFont="1"/>
    <xf numFmtId="0" fontId="54" fillId="0" borderId="0" xfId="0" applyFont="1" applyAlignment="1">
      <alignment horizontal="right" indent="1"/>
    </xf>
    <xf numFmtId="0" fontId="3" fillId="0" borderId="0" xfId="127" applyFill="1"/>
    <xf numFmtId="0" fontId="3" fillId="0" borderId="0" xfId="127"/>
    <xf numFmtId="0" fontId="3" fillId="0" borderId="18" xfId="127" applyBorder="1"/>
    <xf numFmtId="0" fontId="3" fillId="0" borderId="0" xfId="127" applyBorder="1"/>
    <xf numFmtId="0" fontId="3" fillId="0" borderId="19" xfId="127" applyBorder="1"/>
    <xf numFmtId="0" fontId="54" fillId="0" borderId="0" xfId="127" applyFont="1"/>
    <xf numFmtId="0" fontId="54" fillId="0" borderId="13" xfId="127" applyFont="1" applyBorder="1" applyAlignment="1">
      <alignment horizontal="center"/>
    </xf>
    <xf numFmtId="0" fontId="54" fillId="0" borderId="13" xfId="127" applyFont="1" applyBorder="1"/>
    <xf numFmtId="0" fontId="57" fillId="0" borderId="0" xfId="127" applyFont="1"/>
    <xf numFmtId="9" fontId="54" fillId="0" borderId="13" xfId="139" applyFont="1" applyBorder="1" applyAlignment="1">
      <alignment horizontal="center"/>
    </xf>
    <xf numFmtId="9" fontId="54" fillId="0" borderId="13" xfId="127" applyNumberFormat="1" applyFont="1" applyBorder="1" applyAlignment="1">
      <alignment horizontal="center"/>
    </xf>
    <xf numFmtId="0" fontId="59" fillId="0" borderId="20" xfId="127" applyFont="1" applyFill="1" applyBorder="1" applyAlignment="1">
      <alignment horizontal="center"/>
    </xf>
    <xf numFmtId="0" fontId="60" fillId="0" borderId="21" xfId="127" applyFont="1" applyFill="1" applyBorder="1" applyAlignment="1">
      <alignment horizontal="center"/>
    </xf>
    <xf numFmtId="0" fontId="59" fillId="0" borderId="21" xfId="127" applyFont="1" applyFill="1" applyBorder="1" applyAlignment="1">
      <alignment horizontal="center"/>
    </xf>
    <xf numFmtId="0" fontId="59" fillId="0" borderId="22" xfId="127" applyFont="1" applyFill="1" applyBorder="1" applyAlignment="1">
      <alignment horizontal="center"/>
    </xf>
    <xf numFmtId="0" fontId="47" fillId="0" borderId="0" xfId="127" applyFont="1" applyFill="1" applyBorder="1" applyAlignment="1">
      <alignment horizontal="center"/>
    </xf>
    <xf numFmtId="0" fontId="47" fillId="0" borderId="19" xfId="127" applyFont="1" applyFill="1" applyBorder="1" applyAlignment="1">
      <alignment horizontal="center"/>
    </xf>
    <xf numFmtId="0" fontId="3" fillId="0" borderId="0" xfId="127" applyAlignment="1">
      <alignment horizontal="center"/>
    </xf>
    <xf numFmtId="0" fontId="3" fillId="0" borderId="20" xfId="127" applyFill="1" applyBorder="1"/>
    <xf numFmtId="0" fontId="3" fillId="0" borderId="21" xfId="127" applyFill="1" applyBorder="1"/>
    <xf numFmtId="0" fontId="3" fillId="0" borderId="22" xfId="127" applyFill="1" applyBorder="1"/>
    <xf numFmtId="0" fontId="3" fillId="0" borderId="0" xfId="127" applyFill="1" applyBorder="1"/>
    <xf numFmtId="0" fontId="3" fillId="0" borderId="19" xfId="127" applyFill="1" applyBorder="1"/>
    <xf numFmtId="0" fontId="62" fillId="0" borderId="0" xfId="127" applyFont="1"/>
    <xf numFmtId="0" fontId="3" fillId="0" borderId="18" xfId="127" applyFill="1" applyBorder="1"/>
    <xf numFmtId="0" fontId="54" fillId="0" borderId="34" xfId="127" applyFont="1" applyBorder="1" applyAlignment="1">
      <alignment horizontal="center"/>
    </xf>
    <xf numFmtId="0" fontId="54" fillId="0" borderId="34" xfId="127" applyFont="1" applyBorder="1"/>
    <xf numFmtId="9" fontId="54" fillId="0" borderId="13" xfId="139" applyFont="1" applyBorder="1"/>
    <xf numFmtId="0" fontId="3" fillId="0" borderId="23" xfId="127" applyFill="1" applyBorder="1"/>
    <xf numFmtId="0" fontId="3" fillId="0" borderId="24" xfId="127" applyFill="1" applyBorder="1"/>
    <xf numFmtId="0" fontId="3" fillId="0" borderId="25" xfId="127" applyFill="1" applyBorder="1"/>
    <xf numFmtId="0" fontId="58" fillId="0" borderId="18" xfId="127" applyFont="1" applyFill="1" applyBorder="1"/>
    <xf numFmtId="0" fontId="3" fillId="0" borderId="23" xfId="127" applyBorder="1"/>
    <xf numFmtId="0" fontId="3" fillId="0" borderId="24" xfId="127" applyBorder="1"/>
    <xf numFmtId="0" fontId="3" fillId="0" borderId="25" xfId="127" applyBorder="1"/>
    <xf numFmtId="0" fontId="58" fillId="0" borderId="18" xfId="127" applyFont="1" applyBorder="1"/>
    <xf numFmtId="0" fontId="3" fillId="0" borderId="21" xfId="127" applyBorder="1"/>
    <xf numFmtId="0" fontId="3" fillId="0" borderId="20" xfId="127" applyBorder="1"/>
    <xf numFmtId="0" fontId="3" fillId="0" borderId="22" xfId="127" applyBorder="1"/>
    <xf numFmtId="0" fontId="58" fillId="0" borderId="0" xfId="127" applyFont="1"/>
    <xf numFmtId="0" fontId="0" fillId="0" borderId="0" xfId="0"/>
    <xf numFmtId="0" fontId="0" fillId="0" borderId="0" xfId="0" applyBorder="1"/>
    <xf numFmtId="0" fontId="54" fillId="4" borderId="14" xfId="0" applyFont="1" applyFill="1" applyBorder="1" applyAlignment="1">
      <alignment horizontal="right" indent="1"/>
    </xf>
    <xf numFmtId="0" fontId="63" fillId="0" borderId="0" xfId="0" applyFont="1"/>
    <xf numFmtId="0" fontId="0" fillId="0" borderId="0" xfId="0" applyFont="1" applyBorder="1" applyAlignment="1"/>
    <xf numFmtId="0" fontId="64" fillId="41" borderId="0" xfId="113" applyFont="1" applyFill="1" applyAlignment="1"/>
    <xf numFmtId="0" fontId="64" fillId="41" borderId="0" xfId="113" applyFont="1" applyFill="1" applyAlignment="1">
      <alignment horizontal="center"/>
    </xf>
    <xf numFmtId="0" fontId="65" fillId="41" borderId="0" xfId="113" applyFont="1" applyFill="1" applyBorder="1" applyAlignment="1">
      <alignment horizontal="centerContinuous"/>
    </xf>
    <xf numFmtId="0" fontId="66" fillId="41" borderId="0" xfId="113" applyFont="1" applyFill="1" applyAlignment="1">
      <alignment horizontal="centerContinuous"/>
    </xf>
    <xf numFmtId="0" fontId="66" fillId="41" borderId="0" xfId="113" applyFont="1" applyFill="1" applyAlignment="1"/>
    <xf numFmtId="0" fontId="67" fillId="41" borderId="0" xfId="113" applyFont="1" applyFill="1" applyAlignment="1">
      <alignment horizontal="center"/>
    </xf>
    <xf numFmtId="0" fontId="68" fillId="41" borderId="0" xfId="113" applyFont="1" applyFill="1"/>
    <xf numFmtId="0" fontId="68" fillId="41" borderId="0" xfId="113" applyFont="1" applyFill="1" applyAlignment="1">
      <alignment horizontal="center"/>
    </xf>
    <xf numFmtId="0" fontId="69" fillId="41" borderId="35" xfId="113" applyFont="1" applyFill="1" applyBorder="1"/>
    <xf numFmtId="0" fontId="70" fillId="41" borderId="35" xfId="113" applyFont="1" applyFill="1" applyBorder="1"/>
    <xf numFmtId="0" fontId="69" fillId="41" borderId="0" xfId="113" applyFont="1" applyFill="1"/>
    <xf numFmtId="0" fontId="64" fillId="41" borderId="0" xfId="113" applyFont="1" applyFill="1"/>
    <xf numFmtId="0" fontId="51" fillId="41" borderId="0" xfId="113" applyFill="1"/>
    <xf numFmtId="0" fontId="71" fillId="41" borderId="0" xfId="113" applyFont="1" applyFill="1" applyAlignment="1">
      <alignment horizontal="center"/>
    </xf>
    <xf numFmtId="0" fontId="64" fillId="41" borderId="36" xfId="113" applyFont="1" applyFill="1" applyBorder="1" applyAlignment="1">
      <alignment horizontal="center"/>
    </xf>
    <xf numFmtId="0" fontId="72" fillId="41" borderId="37" xfId="113" applyFont="1" applyFill="1" applyBorder="1"/>
    <xf numFmtId="0" fontId="64" fillId="41" borderId="37" xfId="113" applyFont="1" applyFill="1" applyBorder="1" applyAlignment="1">
      <alignment horizontal="center"/>
    </xf>
    <xf numFmtId="0" fontId="51" fillId="41" borderId="37" xfId="113" applyFill="1" applyBorder="1"/>
    <xf numFmtId="0" fontId="73" fillId="41" borderId="37" xfId="113" applyFont="1" applyFill="1" applyBorder="1"/>
    <xf numFmtId="0" fontId="71" fillId="41" borderId="36" xfId="113" applyFont="1" applyFill="1" applyBorder="1"/>
    <xf numFmtId="0" fontId="64" fillId="41" borderId="36" xfId="113" applyFont="1" applyFill="1" applyBorder="1"/>
    <xf numFmtId="0" fontId="71" fillId="41" borderId="36" xfId="113" applyFont="1" applyFill="1" applyBorder="1" applyAlignment="1">
      <alignment horizontal="right"/>
    </xf>
    <xf numFmtId="0" fontId="71" fillId="41" borderId="0" xfId="113" applyFont="1" applyFill="1" applyAlignment="1">
      <alignment horizontal="center" wrapText="1"/>
    </xf>
    <xf numFmtId="2" fontId="71" fillId="41" borderId="0" xfId="113" applyNumberFormat="1" applyFont="1" applyFill="1" applyAlignment="1">
      <alignment horizontal="center" wrapText="1"/>
    </xf>
    <xf numFmtId="0" fontId="51" fillId="41" borderId="0" xfId="113" applyFill="1" applyAlignment="1">
      <alignment wrapText="1"/>
    </xf>
    <xf numFmtId="0" fontId="74" fillId="42" borderId="38" xfId="113" applyFont="1" applyFill="1" applyBorder="1" applyAlignment="1">
      <alignment horizontal="center" vertical="center" wrapText="1"/>
    </xf>
    <xf numFmtId="0" fontId="74" fillId="42" borderId="39" xfId="113" applyFont="1" applyFill="1" applyBorder="1" applyAlignment="1">
      <alignment horizontal="center" vertical="center" wrapText="1"/>
    </xf>
    <xf numFmtId="0" fontId="74" fillId="42" borderId="40" xfId="113" applyFont="1" applyFill="1" applyBorder="1" applyAlignment="1">
      <alignment horizontal="center" vertical="center" wrapText="1"/>
    </xf>
    <xf numFmtId="0" fontId="74" fillId="42" borderId="41" xfId="113" applyFont="1" applyFill="1" applyBorder="1" applyAlignment="1">
      <alignment horizontal="center" vertical="center" wrapText="1"/>
    </xf>
    <xf numFmtId="0" fontId="51" fillId="41" borderId="0" xfId="113" applyFont="1" applyFill="1" applyBorder="1"/>
    <xf numFmtId="0" fontId="75" fillId="41" borderId="0" xfId="113" applyFont="1" applyFill="1"/>
    <xf numFmtId="3" fontId="64" fillId="41" borderId="0" xfId="113" applyNumberFormat="1" applyFont="1" applyFill="1"/>
    <xf numFmtId="3" fontId="51" fillId="43" borderId="42" xfId="113" applyNumberFormat="1" applyFont="1" applyFill="1" applyBorder="1" applyAlignment="1">
      <alignment horizontal="left"/>
    </xf>
    <xf numFmtId="3" fontId="51" fillId="43" borderId="43" xfId="113" applyNumberFormat="1" applyFont="1" applyFill="1" applyBorder="1" applyAlignment="1">
      <alignment horizontal="left"/>
    </xf>
    <xf numFmtId="3" fontId="51" fillId="43" borderId="44" xfId="113" applyNumberFormat="1" applyFont="1" applyFill="1" applyBorder="1" applyAlignment="1">
      <alignment horizontal="left"/>
    </xf>
    <xf numFmtId="3" fontId="51" fillId="43" borderId="42" xfId="113" applyNumberFormat="1" applyFont="1" applyFill="1" applyBorder="1" applyAlignment="1">
      <alignment horizontal="right"/>
    </xf>
    <xf numFmtId="3" fontId="51" fillId="43" borderId="43" xfId="113" applyNumberFormat="1" applyFont="1" applyFill="1" applyBorder="1" applyAlignment="1">
      <alignment horizontal="right"/>
    </xf>
    <xf numFmtId="3" fontId="51" fillId="43" borderId="44" xfId="113" applyNumberFormat="1" applyFont="1" applyFill="1" applyBorder="1" applyAlignment="1">
      <alignment horizontal="right"/>
    </xf>
    <xf numFmtId="3" fontId="75" fillId="43" borderId="45" xfId="113" applyNumberFormat="1" applyFont="1" applyFill="1" applyBorder="1" applyAlignment="1">
      <alignment horizontal="right" vertical="center" wrapText="1"/>
    </xf>
    <xf numFmtId="3" fontId="51" fillId="43" borderId="46" xfId="113" applyNumberFormat="1" applyFont="1" applyFill="1" applyBorder="1" applyAlignment="1">
      <alignment horizontal="right"/>
    </xf>
    <xf numFmtId="3" fontId="51" fillId="43" borderId="47" xfId="113" applyNumberFormat="1" applyFont="1" applyFill="1" applyBorder="1" applyAlignment="1">
      <alignment horizontal="right"/>
    </xf>
    <xf numFmtId="3" fontId="75" fillId="43" borderId="48" xfId="113" applyNumberFormat="1" applyFont="1" applyFill="1" applyBorder="1" applyAlignment="1">
      <alignment horizontal="right" vertical="center" wrapText="1"/>
    </xf>
    <xf numFmtId="3" fontId="64" fillId="41" borderId="0" xfId="113" applyNumberFormat="1" applyFont="1" applyFill="1" applyAlignment="1">
      <alignment horizontal="center"/>
    </xf>
    <xf numFmtId="3" fontId="51" fillId="41" borderId="49" xfId="113" applyNumberFormat="1" applyFont="1" applyFill="1" applyBorder="1" applyAlignment="1">
      <alignment horizontal="left"/>
    </xf>
    <xf numFmtId="3" fontId="51" fillId="41" borderId="50" xfId="113" applyNumberFormat="1" applyFont="1" applyFill="1" applyBorder="1" applyAlignment="1">
      <alignment horizontal="left"/>
    </xf>
    <xf numFmtId="3" fontId="51" fillId="41" borderId="51" xfId="113" applyNumberFormat="1" applyFont="1" applyFill="1" applyBorder="1" applyAlignment="1">
      <alignment horizontal="left"/>
    </xf>
    <xf numFmtId="3" fontId="51" fillId="41" borderId="49" xfId="113" applyNumberFormat="1" applyFont="1" applyFill="1" applyBorder="1" applyAlignment="1">
      <alignment horizontal="right"/>
    </xf>
    <xf numFmtId="3" fontId="51" fillId="41" borderId="50" xfId="113" applyNumberFormat="1" applyFont="1" applyFill="1" applyBorder="1" applyAlignment="1">
      <alignment horizontal="right"/>
    </xf>
    <xf numFmtId="3" fontId="51" fillId="41" borderId="51" xfId="113" applyNumberFormat="1" applyFont="1" applyFill="1" applyBorder="1" applyAlignment="1">
      <alignment horizontal="right"/>
    </xf>
    <xf numFmtId="3" fontId="51" fillId="41" borderId="52" xfId="113" applyNumberFormat="1" applyFont="1" applyFill="1" applyBorder="1" applyAlignment="1">
      <alignment horizontal="right" vertical="center" wrapText="1"/>
    </xf>
    <xf numFmtId="167" fontId="51" fillId="41" borderId="49" xfId="113" applyNumberFormat="1" applyFont="1" applyFill="1" applyBorder="1" applyAlignment="1">
      <alignment horizontal="center"/>
    </xf>
    <xf numFmtId="168" fontId="51" fillId="41" borderId="50" xfId="113" applyNumberFormat="1" applyFont="1" applyFill="1" applyBorder="1" applyAlignment="1">
      <alignment horizontal="right"/>
    </xf>
    <xf numFmtId="10" fontId="51" fillId="41" borderId="50" xfId="132" applyNumberFormat="1" applyFont="1" applyFill="1" applyBorder="1" applyAlignment="1">
      <alignment horizontal="center"/>
    </xf>
    <xf numFmtId="168" fontId="51" fillId="41" borderId="51" xfId="113" applyNumberFormat="1" applyFont="1" applyFill="1" applyBorder="1" applyAlignment="1">
      <alignment horizontal="right"/>
    </xf>
    <xf numFmtId="168" fontId="51" fillId="41" borderId="52" xfId="113" applyNumberFormat="1" applyFont="1" applyFill="1" applyBorder="1" applyAlignment="1">
      <alignment horizontal="right" vertical="center" wrapText="1"/>
    </xf>
    <xf numFmtId="3" fontId="51" fillId="43" borderId="53" xfId="113" applyNumberFormat="1" applyFont="1" applyFill="1" applyBorder="1" applyAlignment="1">
      <alignment horizontal="left"/>
    </xf>
    <xf numFmtId="3" fontId="51" fillId="43" borderId="54" xfId="113" applyNumberFormat="1" applyFont="1" applyFill="1" applyBorder="1" applyAlignment="1">
      <alignment horizontal="left"/>
    </xf>
    <xf numFmtId="3" fontId="51" fillId="43" borderId="55" xfId="113" applyNumberFormat="1" applyFont="1" applyFill="1" applyBorder="1" applyAlignment="1">
      <alignment horizontal="left"/>
    </xf>
    <xf numFmtId="168" fontId="51" fillId="43" borderId="53" xfId="113" applyNumberFormat="1" applyFont="1" applyFill="1" applyBorder="1" applyAlignment="1">
      <alignment horizontal="right"/>
    </xf>
    <xf numFmtId="168" fontId="51" fillId="43" borderId="54" xfId="113" applyNumberFormat="1" applyFont="1" applyFill="1" applyBorder="1" applyAlignment="1">
      <alignment horizontal="right"/>
    </xf>
    <xf numFmtId="168" fontId="75" fillId="43" borderId="56" xfId="113" applyNumberFormat="1" applyFont="1" applyFill="1" applyBorder="1" applyAlignment="1">
      <alignment horizontal="right" vertical="center" wrapText="1"/>
    </xf>
    <xf numFmtId="168" fontId="75" fillId="43" borderId="53" xfId="113" applyNumberFormat="1" applyFont="1" applyFill="1" applyBorder="1" applyAlignment="1">
      <alignment horizontal="right"/>
    </xf>
    <xf numFmtId="168" fontId="75" fillId="43" borderId="54" xfId="113" applyNumberFormat="1" applyFont="1" applyFill="1" applyBorder="1" applyAlignment="1">
      <alignment horizontal="right"/>
    </xf>
    <xf numFmtId="168" fontId="75" fillId="43" borderId="55" xfId="113" applyNumberFormat="1" applyFont="1" applyFill="1" applyBorder="1" applyAlignment="1">
      <alignment horizontal="right"/>
    </xf>
    <xf numFmtId="168" fontId="75" fillId="43" borderId="57" xfId="113" applyNumberFormat="1" applyFont="1" applyFill="1" applyBorder="1" applyAlignment="1">
      <alignment horizontal="right" vertical="center" wrapText="1"/>
    </xf>
    <xf numFmtId="0" fontId="74" fillId="42" borderId="58" xfId="113" applyFont="1" applyFill="1" applyBorder="1" applyAlignment="1">
      <alignment horizontal="center" vertical="center" wrapText="1"/>
    </xf>
    <xf numFmtId="0" fontId="74" fillId="42" borderId="59" xfId="113" applyFont="1" applyFill="1" applyBorder="1" applyAlignment="1">
      <alignment horizontal="center" vertical="center" wrapText="1"/>
    </xf>
    <xf numFmtId="0" fontId="74" fillId="42" borderId="60" xfId="113" applyFont="1" applyFill="1" applyBorder="1" applyAlignment="1">
      <alignment horizontal="center" vertical="center" wrapText="1"/>
    </xf>
    <xf numFmtId="168" fontId="74" fillId="42" borderId="38" xfId="113" applyNumberFormat="1" applyFont="1" applyFill="1" applyBorder="1" applyAlignment="1">
      <alignment horizontal="right" vertical="center" wrapText="1"/>
    </xf>
    <xf numFmtId="168" fontId="74" fillId="42" borderId="61" xfId="113" applyNumberFormat="1" applyFont="1" applyFill="1" applyBorder="1" applyAlignment="1">
      <alignment horizontal="right" vertical="center" wrapText="1"/>
    </xf>
    <xf numFmtId="168" fontId="74" fillId="42" borderId="62" xfId="113" applyNumberFormat="1" applyFont="1" applyFill="1" applyBorder="1" applyAlignment="1">
      <alignment horizontal="right" vertical="center" wrapText="1"/>
    </xf>
    <xf numFmtId="168" fontId="74" fillId="42" borderId="63" xfId="113" applyNumberFormat="1" applyFont="1" applyFill="1" applyBorder="1" applyAlignment="1">
      <alignment horizontal="right" vertical="center" wrapText="1"/>
    </xf>
    <xf numFmtId="0" fontId="30" fillId="0" borderId="0" xfId="140" applyFont="1" applyAlignment="1">
      <alignment horizontal="center"/>
    </xf>
    <xf numFmtId="0" fontId="30" fillId="0" borderId="0" xfId="140" applyFont="1" applyAlignment="1"/>
    <xf numFmtId="0" fontId="28" fillId="0" borderId="0" xfId="140" applyFont="1" applyAlignment="1"/>
    <xf numFmtId="0" fontId="30" fillId="0" borderId="0" xfId="140" applyFont="1" applyAlignment="1">
      <alignment horizontal="left" indent="4"/>
    </xf>
    <xf numFmtId="0" fontId="28" fillId="0" borderId="0" xfId="140" applyFont="1" applyAlignment="1">
      <alignment horizontal="left" indent="4"/>
    </xf>
    <xf numFmtId="0" fontId="51" fillId="0" borderId="0" xfId="140" applyFont="1" applyAlignment="1">
      <alignment horizontal="center"/>
    </xf>
    <xf numFmtId="0" fontId="78" fillId="0" borderId="0" xfId="140" applyFont="1" applyAlignment="1">
      <alignment horizontal="center"/>
    </xf>
    <xf numFmtId="0" fontId="28" fillId="0" borderId="0" xfId="140" applyFont="1" applyAlignment="1">
      <alignment horizontal="center"/>
    </xf>
    <xf numFmtId="0" fontId="30" fillId="44" borderId="0" xfId="140" applyFont="1" applyFill="1" applyAlignment="1">
      <alignment horizontal="left"/>
    </xf>
    <xf numFmtId="0" fontId="30" fillId="45" borderId="0" xfId="140" applyFont="1" applyFill="1" applyAlignment="1"/>
    <xf numFmtId="0" fontId="30" fillId="39" borderId="0" xfId="140" applyFont="1" applyFill="1" applyAlignment="1"/>
    <xf numFmtId="0" fontId="30" fillId="0" borderId="0" xfId="140" applyFont="1" applyAlignment="1">
      <alignment horizontal="center" wrapText="1"/>
    </xf>
    <xf numFmtId="0" fontId="30" fillId="44" borderId="0" xfId="140" applyFont="1" applyFill="1" applyAlignment="1">
      <alignment horizontal="center"/>
    </xf>
    <xf numFmtId="0" fontId="30" fillId="45" borderId="0" xfId="140" applyFont="1" applyFill="1" applyAlignment="1">
      <alignment horizontal="center"/>
    </xf>
    <xf numFmtId="0" fontId="30" fillId="39" borderId="0" xfId="140" applyFont="1" applyFill="1" applyAlignment="1">
      <alignment horizontal="center"/>
    </xf>
    <xf numFmtId="0" fontId="79" fillId="46" borderId="64" xfId="140" applyFont="1" applyFill="1" applyBorder="1" applyAlignment="1">
      <alignment horizontal="center" wrapText="1"/>
    </xf>
    <xf numFmtId="0" fontId="80" fillId="46" borderId="64" xfId="140" applyFont="1" applyFill="1" applyBorder="1" applyAlignment="1">
      <alignment horizontal="center" wrapText="1"/>
    </xf>
    <xf numFmtId="0" fontId="81" fillId="46" borderId="64" xfId="140" applyFont="1" applyFill="1" applyBorder="1" applyAlignment="1">
      <alignment horizontal="center" wrapText="1"/>
    </xf>
    <xf numFmtId="43" fontId="0" fillId="0" borderId="13" xfId="69" applyFont="1" applyBorder="1" applyAlignment="1">
      <alignment horizontal="center" vertical="center"/>
    </xf>
    <xf numFmtId="0" fontId="51" fillId="0" borderId="0" xfId="0" applyFont="1" applyAlignment="1"/>
    <xf numFmtId="0" fontId="82" fillId="0" borderId="0" xfId="0" applyFont="1" applyAlignment="1"/>
    <xf numFmtId="0" fontId="82" fillId="0" borderId="0" xfId="0" applyFont="1" applyAlignment="1">
      <alignment horizontal="center" vertical="center" wrapText="1"/>
    </xf>
    <xf numFmtId="0" fontId="51" fillId="0" borderId="0" xfId="0" applyFont="1" applyAlignment="1">
      <alignment horizontal="center" vertical="center" wrapText="1"/>
    </xf>
    <xf numFmtId="0" fontId="51" fillId="0" borderId="0" xfId="0" applyFont="1"/>
    <xf numFmtId="0" fontId="83" fillId="0" borderId="0" xfId="0" applyFont="1"/>
    <xf numFmtId="0" fontId="83" fillId="4" borderId="14" xfId="0" applyFont="1" applyFill="1" applyBorder="1" applyAlignment="1">
      <alignment horizontal="right" indent="1"/>
    </xf>
    <xf numFmtId="43" fontId="51" fillId="0" borderId="13" xfId="69" applyFont="1" applyBorder="1" applyAlignment="1">
      <alignment horizontal="center" vertical="center"/>
    </xf>
    <xf numFmtId="0" fontId="85" fillId="0" borderId="13" xfId="0" applyFont="1" applyBorder="1"/>
    <xf numFmtId="0" fontId="87" fillId="0" borderId="13" xfId="0" applyFont="1" applyBorder="1" applyAlignment="1">
      <alignment horizontal="right"/>
    </xf>
    <xf numFmtId="0" fontId="87" fillId="0" borderId="13" xfId="0" applyFont="1" applyBorder="1"/>
    <xf numFmtId="0" fontId="85" fillId="0" borderId="13" xfId="0" applyFont="1" applyBorder="1" applyAlignment="1">
      <alignment horizontal="center" vertical="center" wrapText="1"/>
    </xf>
    <xf numFmtId="0" fontId="85" fillId="38" borderId="13" xfId="0" applyFont="1" applyFill="1" applyBorder="1" applyAlignment="1">
      <alignment horizontal="center" wrapText="1"/>
    </xf>
    <xf numFmtId="0" fontId="85" fillId="0" borderId="13" xfId="0" applyFont="1" applyFill="1" applyBorder="1" applyAlignment="1">
      <alignment horizontal="center" vertical="center"/>
    </xf>
    <xf numFmtId="0" fontId="85" fillId="38" borderId="13" xfId="0" applyFont="1" applyFill="1" applyBorder="1" applyAlignment="1">
      <alignment horizontal="center" vertical="center"/>
    </xf>
    <xf numFmtId="0" fontId="85" fillId="38" borderId="13" xfId="0" applyFont="1" applyFill="1" applyBorder="1" applyAlignment="1">
      <alignment horizontal="center" vertical="center" wrapText="1"/>
    </xf>
    <xf numFmtId="3" fontId="90" fillId="0" borderId="13" xfId="0" applyNumberFormat="1" applyFont="1" applyBorder="1"/>
    <xf numFmtId="1" fontId="90" fillId="0" borderId="13" xfId="0" applyNumberFormat="1" applyFont="1" applyBorder="1"/>
    <xf numFmtId="3" fontId="90" fillId="0" borderId="13" xfId="0" applyNumberFormat="1" applyFont="1" applyFill="1" applyBorder="1" applyAlignment="1">
      <alignment horizontal="center" vertical="center"/>
    </xf>
    <xf numFmtId="2" fontId="90" fillId="38" borderId="13" xfId="0" applyNumberFormat="1" applyFont="1" applyFill="1" applyBorder="1" applyAlignment="1">
      <alignment horizontal="center" vertical="center"/>
    </xf>
    <xf numFmtId="1" fontId="90" fillId="38" borderId="13" xfId="0" applyNumberFormat="1" applyFont="1" applyFill="1" applyBorder="1" applyAlignment="1">
      <alignment horizontal="center" vertical="center"/>
    </xf>
    <xf numFmtId="0" fontId="90" fillId="38" borderId="13" xfId="0" applyFont="1" applyFill="1" applyBorder="1" applyAlignment="1">
      <alignment horizontal="center" vertical="center"/>
    </xf>
    <xf numFmtId="0" fontId="90" fillId="38" borderId="13" xfId="0" applyFont="1" applyFill="1" applyBorder="1" applyAlignment="1">
      <alignment horizontal="center" vertical="center" wrapText="1"/>
    </xf>
    <xf numFmtId="3" fontId="91" fillId="0" borderId="13" xfId="0" applyNumberFormat="1" applyFont="1" applyBorder="1"/>
    <xf numFmtId="1" fontId="85" fillId="0" borderId="13" xfId="0" applyNumberFormat="1" applyFont="1" applyBorder="1"/>
    <xf numFmtId="2" fontId="85" fillId="38" borderId="13" xfId="0" applyNumberFormat="1" applyFont="1" applyFill="1" applyBorder="1" applyAlignment="1">
      <alignment horizontal="center" vertical="center"/>
    </xf>
    <xf numFmtId="1" fontId="85" fillId="38" borderId="13" xfId="0" applyNumberFormat="1" applyFont="1" applyFill="1" applyBorder="1" applyAlignment="1">
      <alignment horizontal="center" vertical="center"/>
    </xf>
    <xf numFmtId="3" fontId="85" fillId="0" borderId="13" xfId="0" applyNumberFormat="1" applyFont="1" applyBorder="1"/>
    <xf numFmtId="0" fontId="84" fillId="0" borderId="65" xfId="0" applyFont="1" applyBorder="1" applyAlignment="1"/>
    <xf numFmtId="0" fontId="84" fillId="0" borderId="14" xfId="0" applyFont="1" applyBorder="1" applyAlignment="1"/>
    <xf numFmtId="0" fontId="84" fillId="0" borderId="66" xfId="0" applyFont="1" applyBorder="1" applyAlignment="1"/>
    <xf numFmtId="0" fontId="86" fillId="47" borderId="65" xfId="0" applyFont="1" applyFill="1" applyBorder="1" applyAlignment="1"/>
    <xf numFmtId="0" fontId="86" fillId="47" borderId="66" xfId="0" applyFont="1" applyFill="1" applyBorder="1" applyAlignment="1"/>
    <xf numFmtId="0" fontId="87" fillId="48" borderId="65" xfId="0" applyFont="1" applyFill="1" applyBorder="1" applyAlignment="1" applyProtection="1">
      <protection locked="0"/>
    </xf>
    <xf numFmtId="0" fontId="85" fillId="48" borderId="14" xfId="0" applyFont="1" applyFill="1" applyBorder="1" applyAlignment="1" applyProtection="1">
      <protection locked="0"/>
    </xf>
    <xf numFmtId="0" fontId="87" fillId="0" borderId="65" xfId="0" applyFont="1" applyBorder="1" applyAlignment="1"/>
    <xf numFmtId="0" fontId="87" fillId="0" borderId="66" xfId="0" applyFont="1" applyBorder="1" applyAlignment="1"/>
    <xf numFmtId="9" fontId="89" fillId="48" borderId="65" xfId="0" applyNumberFormat="1" applyFont="1" applyFill="1" applyBorder="1" applyAlignment="1" applyProtection="1">
      <protection locked="0"/>
    </xf>
    <xf numFmtId="9" fontId="89" fillId="48" borderId="66" xfId="0" applyNumberFormat="1" applyFont="1" applyFill="1" applyBorder="1" applyAlignment="1" applyProtection="1">
      <protection locked="0"/>
    </xf>
    <xf numFmtId="0" fontId="85" fillId="38" borderId="65" xfId="0" applyFont="1" applyFill="1" applyBorder="1" applyAlignment="1">
      <alignment wrapText="1"/>
    </xf>
    <xf numFmtId="0" fontId="85" fillId="38" borderId="66" xfId="0" applyFont="1" applyFill="1" applyBorder="1" applyAlignment="1">
      <alignment wrapText="1"/>
    </xf>
    <xf numFmtId="0" fontId="85" fillId="38" borderId="65" xfId="0" applyFont="1" applyFill="1" applyBorder="1" applyAlignment="1"/>
    <xf numFmtId="0" fontId="2" fillId="0" borderId="0" xfId="127" applyFont="1"/>
    <xf numFmtId="0" fontId="85" fillId="0" borderId="65" xfId="0" applyFont="1" applyBorder="1" applyAlignment="1">
      <alignment horizontal="left" vertical="center"/>
    </xf>
    <xf numFmtId="0" fontId="85" fillId="0" borderId="14" xfId="0" applyFont="1" applyBorder="1" applyAlignment="1">
      <alignment horizontal="left" vertical="center"/>
    </xf>
    <xf numFmtId="0" fontId="88" fillId="0" borderId="65" xfId="0" applyFont="1" applyBorder="1" applyAlignment="1"/>
    <xf numFmtId="0" fontId="88" fillId="0" borderId="14" xfId="0" applyFont="1" applyBorder="1" applyAlignment="1"/>
    <xf numFmtId="0" fontId="88" fillId="0" borderId="66" xfId="0" applyFont="1" applyBorder="1" applyAlignment="1"/>
    <xf numFmtId="9" fontId="90" fillId="38" borderId="13" xfId="141" applyFont="1" applyFill="1" applyBorder="1" applyAlignment="1">
      <alignment horizontal="center" vertical="center"/>
    </xf>
    <xf numFmtId="0" fontId="0" fillId="0" borderId="0" xfId="0" applyFont="1" applyAlignment="1">
      <alignment horizontal="left" indent="4"/>
    </xf>
    <xf numFmtId="0" fontId="51" fillId="0" borderId="0" xfId="0" applyFont="1" applyAlignment="1">
      <alignment horizontal="left" indent="4"/>
    </xf>
    <xf numFmtId="0" fontId="54" fillId="0" borderId="0" xfId="142" applyFont="1"/>
    <xf numFmtId="0" fontId="54" fillId="0" borderId="13" xfId="142" applyFont="1" applyBorder="1" applyAlignment="1">
      <alignment horizontal="center"/>
    </xf>
    <xf numFmtId="0" fontId="54" fillId="0" borderId="13" xfId="142" applyFont="1" applyBorder="1"/>
    <xf numFmtId="9" fontId="54" fillId="0" borderId="13" xfId="143" applyFont="1" applyBorder="1" applyAlignment="1">
      <alignment horizontal="center"/>
    </xf>
    <xf numFmtId="0" fontId="63" fillId="49" borderId="67" xfId="140" applyFont="1" applyFill="1" applyBorder="1"/>
    <xf numFmtId="0" fontId="63" fillId="49" borderId="67" xfId="140" applyFont="1" applyFill="1" applyBorder="1" applyAlignment="1">
      <alignment horizontal="right"/>
    </xf>
    <xf numFmtId="0" fontId="92" fillId="0" borderId="0" xfId="140" applyFont="1" applyAlignment="1"/>
    <xf numFmtId="0" fontId="92" fillId="0" borderId="0" xfId="140" applyFont="1" applyAlignment="1">
      <alignment horizontal="left"/>
    </xf>
    <xf numFmtId="0" fontId="92" fillId="0" borderId="0" xfId="140" applyNumberFormat="1" applyFont="1"/>
    <xf numFmtId="0" fontId="63" fillId="49" borderId="68" xfId="140" applyFont="1" applyFill="1" applyBorder="1" applyAlignment="1">
      <alignment horizontal="left"/>
    </xf>
    <xf numFmtId="0" fontId="63" fillId="49" borderId="68" xfId="140" applyNumberFormat="1" applyFont="1" applyFill="1" applyBorder="1"/>
    <xf numFmtId="0" fontId="93" fillId="0" borderId="0" xfId="140" applyFont="1" applyAlignment="1">
      <alignment horizontal="left"/>
    </xf>
    <xf numFmtId="0" fontId="92" fillId="0" borderId="0" xfId="140" applyFont="1" applyAlignment="1">
      <alignment horizontal="center" vertical="center" wrapText="1"/>
    </xf>
    <xf numFmtId="0" fontId="92" fillId="37" borderId="13" xfId="140" applyFont="1" applyFill="1" applyBorder="1" applyAlignment="1">
      <alignment horizontal="left" vertical="center"/>
    </xf>
    <xf numFmtId="0" fontId="92" fillId="37" borderId="13" xfId="140" applyFont="1" applyFill="1" applyBorder="1" applyAlignment="1">
      <alignment horizontal="center" vertical="center"/>
    </xf>
    <xf numFmtId="0" fontId="92" fillId="0" borderId="13" xfId="140" applyFont="1" applyBorder="1" applyAlignment="1">
      <alignment horizontal="left"/>
    </xf>
    <xf numFmtId="9" fontId="92" fillId="0" borderId="13" xfId="144" applyFont="1" applyBorder="1" applyAlignment="1">
      <alignment horizontal="center" vertical="center"/>
    </xf>
    <xf numFmtId="0" fontId="51" fillId="0" borderId="0" xfId="140" applyFont="1" applyAlignment="1">
      <alignment horizontal="left"/>
    </xf>
    <xf numFmtId="0" fontId="54" fillId="49" borderId="67" xfId="140" applyFont="1" applyFill="1" applyBorder="1" applyAlignment="1">
      <alignment horizontal="left"/>
    </xf>
    <xf numFmtId="0" fontId="54" fillId="49" borderId="67" xfId="140" applyFont="1" applyFill="1" applyBorder="1" applyAlignment="1">
      <alignment horizontal="center"/>
    </xf>
    <xf numFmtId="0" fontId="54" fillId="0" borderId="0" xfId="140" applyFont="1"/>
    <xf numFmtId="9" fontId="54" fillId="0" borderId="0" xfId="140" applyNumberFormat="1" applyFont="1" applyAlignment="1">
      <alignment horizontal="center"/>
    </xf>
    <xf numFmtId="0" fontId="54" fillId="0" borderId="0" xfId="140" applyFont="1" applyAlignment="1"/>
    <xf numFmtId="0" fontId="63" fillId="0" borderId="0" xfId="140" applyFont="1" applyAlignment="1"/>
    <xf numFmtId="0" fontId="93" fillId="0" borderId="0" xfId="140" applyFont="1" applyAlignment="1"/>
    <xf numFmtId="0" fontId="75" fillId="0" borderId="0" xfId="140" applyFont="1" applyAlignment="1">
      <alignment horizontal="left"/>
    </xf>
    <xf numFmtId="0" fontId="83" fillId="0" borderId="0" xfId="140" applyFont="1" applyAlignment="1">
      <alignment horizontal="center"/>
    </xf>
    <xf numFmtId="0" fontId="28" fillId="0" borderId="0" xfId="140" applyFont="1" applyAlignment="1">
      <alignment horizontal="left"/>
    </xf>
    <xf numFmtId="165" fontId="94" fillId="50" borderId="0" xfId="145" applyNumberFormat="1" applyFont="1" applyFill="1" applyAlignment="1">
      <alignment horizontal="center"/>
    </xf>
    <xf numFmtId="165" fontId="92" fillId="0" borderId="0" xfId="140" applyNumberFormat="1" applyFont="1" applyAlignment="1"/>
    <xf numFmtId="0" fontId="92" fillId="0" borderId="13" xfId="144" applyNumberFormat="1" applyFont="1" applyBorder="1" applyAlignment="1">
      <alignment horizontal="center" vertical="center"/>
    </xf>
    <xf numFmtId="1" fontId="92" fillId="0" borderId="13" xfId="140" applyNumberFormat="1" applyFont="1" applyBorder="1" applyAlignment="1"/>
    <xf numFmtId="0" fontId="95" fillId="0" borderId="0" xfId="113" applyFont="1" applyFill="1"/>
    <xf numFmtId="0" fontId="95" fillId="0" borderId="0" xfId="113" applyFont="1" applyFill="1" applyAlignment="1">
      <alignment horizontal="left"/>
    </xf>
    <xf numFmtId="0" fontId="95" fillId="0" borderId="0" xfId="113" applyFont="1" applyFill="1" applyBorder="1"/>
    <xf numFmtId="0" fontId="96" fillId="0" borderId="0" xfId="113" applyFont="1" applyFill="1" applyBorder="1" applyAlignment="1">
      <alignment horizontal="left" vertical="top" wrapText="1"/>
    </xf>
    <xf numFmtId="0" fontId="96" fillId="0" borderId="0" xfId="113" applyFont="1" applyFill="1" applyBorder="1" applyAlignment="1">
      <alignment vertical="top" wrapText="1"/>
    </xf>
    <xf numFmtId="0" fontId="95" fillId="0" borderId="0" xfId="113" applyFont="1" applyFill="1" applyBorder="1" applyAlignment="1">
      <alignment horizontal="center" wrapText="1"/>
    </xf>
    <xf numFmtId="0" fontId="97" fillId="0" borderId="0" xfId="113" applyFont="1" applyFill="1" applyAlignment="1">
      <alignment horizontal="center"/>
    </xf>
    <xf numFmtId="0" fontId="96" fillId="0" borderId="75" xfId="113" applyFont="1" applyFill="1" applyBorder="1" applyAlignment="1">
      <alignment horizontal="center" vertical="center" wrapText="1"/>
    </xf>
    <xf numFmtId="0" fontId="96" fillId="0" borderId="76" xfId="113" applyFont="1" applyFill="1" applyBorder="1" applyAlignment="1">
      <alignment horizontal="left" vertical="center" wrapText="1"/>
    </xf>
    <xf numFmtId="0" fontId="96" fillId="0" borderId="76" xfId="113" applyFont="1" applyFill="1" applyBorder="1" applyAlignment="1">
      <alignment horizontal="center" vertical="center" wrapText="1"/>
    </xf>
    <xf numFmtId="0" fontId="96" fillId="0" borderId="75" xfId="113" applyFont="1" applyFill="1" applyBorder="1" applyAlignment="1">
      <alignment vertical="top" wrapText="1"/>
    </xf>
    <xf numFmtId="0" fontId="96" fillId="0" borderId="76" xfId="113" applyFont="1" applyFill="1" applyBorder="1" applyAlignment="1">
      <alignment vertical="top" wrapText="1"/>
    </xf>
    <xf numFmtId="0" fontId="96" fillId="0" borderId="76" xfId="113" applyFont="1" applyFill="1" applyBorder="1" applyAlignment="1">
      <alignment horizontal="left" vertical="top" wrapText="1"/>
    </xf>
    <xf numFmtId="0" fontId="98" fillId="0" borderId="77" xfId="113" applyFont="1" applyFill="1" applyBorder="1" applyAlignment="1">
      <alignment vertical="top" wrapText="1"/>
    </xf>
    <xf numFmtId="0" fontId="98" fillId="0" borderId="74" xfId="113" applyFont="1" applyFill="1" applyBorder="1" applyAlignment="1">
      <alignment horizontal="center" vertical="top" wrapText="1"/>
    </xf>
    <xf numFmtId="169" fontId="98" fillId="0" borderId="74" xfId="113" applyNumberFormat="1" applyFont="1" applyFill="1" applyBorder="1" applyAlignment="1">
      <alignment horizontal="center" vertical="top" wrapText="1"/>
    </xf>
    <xf numFmtId="0" fontId="98" fillId="0" borderId="77" xfId="113" applyFont="1" applyFill="1" applyBorder="1" applyAlignment="1">
      <alignment horizontal="left" vertical="top" wrapText="1"/>
    </xf>
    <xf numFmtId="1" fontId="98" fillId="0" borderId="74" xfId="113" applyNumberFormat="1" applyFont="1" applyFill="1" applyBorder="1" applyAlignment="1">
      <alignment horizontal="center" vertical="top" wrapText="1"/>
    </xf>
    <xf numFmtId="1" fontId="98" fillId="0" borderId="0" xfId="113" applyNumberFormat="1" applyFont="1" applyFill="1" applyBorder="1" applyAlignment="1">
      <alignment horizontal="left" vertical="top" wrapText="1"/>
    </xf>
    <xf numFmtId="0" fontId="98" fillId="0" borderId="0" xfId="113" applyFont="1" applyFill="1" applyBorder="1" applyAlignment="1">
      <alignment vertical="top" wrapText="1"/>
    </xf>
    <xf numFmtId="169" fontId="98" fillId="0" borderId="78" xfId="113" applyNumberFormat="1" applyFont="1" applyFill="1" applyBorder="1" applyAlignment="1">
      <alignment horizontal="center" vertical="top" wrapText="1"/>
    </xf>
    <xf numFmtId="0" fontId="97" fillId="0" borderId="77" xfId="113" applyFont="1" applyFill="1" applyBorder="1" applyAlignment="1">
      <alignment vertical="top" wrapText="1"/>
    </xf>
    <xf numFmtId="0" fontId="97" fillId="0" borderId="74" xfId="113" applyFont="1" applyFill="1" applyBorder="1" applyAlignment="1">
      <alignment horizontal="center" vertical="top" wrapText="1"/>
    </xf>
    <xf numFmtId="1" fontId="97" fillId="0" borderId="74" xfId="113" applyNumberFormat="1" applyFont="1" applyFill="1" applyBorder="1" applyAlignment="1">
      <alignment horizontal="center" vertical="top" wrapText="1"/>
    </xf>
    <xf numFmtId="0" fontId="98" fillId="0" borderId="0" xfId="113" applyFont="1" applyFill="1" applyBorder="1" applyAlignment="1">
      <alignment horizontal="left" vertical="top" wrapText="1"/>
    </xf>
    <xf numFmtId="0" fontId="97" fillId="0" borderId="79" xfId="113" applyFont="1" applyFill="1" applyBorder="1" applyAlignment="1">
      <alignment horizontal="center" vertical="top" wrapText="1"/>
    </xf>
    <xf numFmtId="169" fontId="97" fillId="0" borderId="75" xfId="113" applyNumberFormat="1" applyFont="1" applyFill="1" applyBorder="1" applyAlignment="1">
      <alignment horizontal="center" vertical="top" wrapText="1"/>
    </xf>
    <xf numFmtId="0" fontId="97" fillId="0" borderId="0" xfId="113" applyFont="1" applyFill="1" applyBorder="1" applyAlignment="1">
      <alignment horizontal="left" vertical="top" wrapText="1"/>
    </xf>
    <xf numFmtId="169" fontId="98" fillId="0" borderId="0" xfId="113" applyNumberFormat="1" applyFont="1" applyFill="1" applyBorder="1" applyAlignment="1">
      <alignment horizontal="center" vertical="top" wrapText="1"/>
    </xf>
    <xf numFmtId="0" fontId="97" fillId="0" borderId="0" xfId="113" applyFont="1" applyFill="1" applyAlignment="1">
      <alignment horizontal="left"/>
    </xf>
    <xf numFmtId="0" fontId="97" fillId="0" borderId="0" xfId="113" applyFont="1" applyFill="1" applyBorder="1" applyAlignment="1">
      <alignment vertical="top" wrapText="1"/>
    </xf>
    <xf numFmtId="1" fontId="98" fillId="0" borderId="74" xfId="113" applyNumberFormat="1" applyFont="1" applyFill="1" applyBorder="1" applyAlignment="1">
      <alignment horizontal="left" vertical="top" wrapText="1"/>
    </xf>
    <xf numFmtId="1" fontId="97" fillId="0" borderId="74" xfId="113" applyNumberFormat="1" applyFont="1" applyFill="1" applyBorder="1" applyAlignment="1">
      <alignment horizontal="left" vertical="top" wrapText="1"/>
    </xf>
    <xf numFmtId="0" fontId="96" fillId="0" borderId="0" xfId="113" applyFont="1" applyFill="1" applyBorder="1" applyAlignment="1">
      <alignment horizontal="left" vertical="center" wrapText="1"/>
    </xf>
    <xf numFmtId="0" fontId="96" fillId="0" borderId="0" xfId="113" applyFont="1" applyFill="1" applyBorder="1" applyAlignment="1">
      <alignment horizontal="center" vertical="center" wrapText="1"/>
    </xf>
    <xf numFmtId="0" fontId="98" fillId="0" borderId="80" xfId="113" applyFont="1" applyFill="1" applyBorder="1" applyAlignment="1">
      <alignment vertical="top" wrapText="1"/>
    </xf>
    <xf numFmtId="0" fontId="98" fillId="0" borderId="78" xfId="113" applyFont="1" applyFill="1" applyBorder="1" applyAlignment="1">
      <alignment horizontal="left" vertical="top" wrapText="1"/>
    </xf>
    <xf numFmtId="1" fontId="98" fillId="0" borderId="78" xfId="113" applyNumberFormat="1" applyFont="1" applyFill="1" applyBorder="1" applyAlignment="1">
      <alignment horizontal="center" vertical="top" wrapText="1"/>
    </xf>
    <xf numFmtId="0" fontId="98" fillId="0" borderId="75" xfId="113" applyFont="1" applyFill="1" applyBorder="1" applyAlignment="1">
      <alignment vertical="top" wrapText="1"/>
    </xf>
    <xf numFmtId="0" fontId="98" fillId="0" borderId="75" xfId="113" applyFont="1" applyFill="1" applyBorder="1" applyAlignment="1">
      <alignment horizontal="left" vertical="top" wrapText="1"/>
    </xf>
    <xf numFmtId="1" fontId="98" fillId="0" borderId="75" xfId="113" applyNumberFormat="1" applyFont="1" applyFill="1" applyBorder="1" applyAlignment="1">
      <alignment horizontal="center" vertical="top" wrapText="1"/>
    </xf>
    <xf numFmtId="0" fontId="96" fillId="0" borderId="72" xfId="113" applyFont="1" applyFill="1" applyBorder="1" applyAlignment="1">
      <alignment vertical="top" wrapText="1"/>
    </xf>
    <xf numFmtId="0" fontId="97" fillId="0" borderId="74" xfId="113" applyFont="1" applyFill="1" applyBorder="1" applyAlignment="1">
      <alignment horizontal="left" vertical="top" wrapText="1"/>
    </xf>
    <xf numFmtId="1" fontId="98" fillId="0" borderId="77" xfId="113" applyNumberFormat="1" applyFont="1" applyFill="1" applyBorder="1" applyAlignment="1">
      <alignment horizontal="center" vertical="top" wrapText="1"/>
    </xf>
    <xf numFmtId="0" fontId="97" fillId="0" borderId="79" xfId="113" applyFont="1" applyFill="1" applyBorder="1" applyAlignment="1">
      <alignment vertical="top" wrapText="1"/>
    </xf>
    <xf numFmtId="1" fontId="97" fillId="0" borderId="75" xfId="113" applyNumberFormat="1" applyFont="1" applyFill="1" applyBorder="1" applyAlignment="1">
      <alignment horizontal="center" vertical="top" wrapText="1"/>
    </xf>
    <xf numFmtId="1" fontId="98" fillId="0" borderId="76" xfId="113" applyNumberFormat="1" applyFont="1" applyFill="1" applyBorder="1" applyAlignment="1">
      <alignment horizontal="center" vertical="top" wrapText="1"/>
    </xf>
    <xf numFmtId="0" fontId="99" fillId="0" borderId="0" xfId="113" applyFont="1" applyFill="1" applyBorder="1" applyAlignment="1">
      <alignment vertical="top" wrapText="1"/>
    </xf>
    <xf numFmtId="0" fontId="98" fillId="0" borderId="74" xfId="113" applyFont="1" applyFill="1" applyBorder="1" applyAlignment="1">
      <alignment horizontal="left" vertical="top" wrapText="1"/>
    </xf>
    <xf numFmtId="1" fontId="98" fillId="0" borderId="75" xfId="113" applyNumberFormat="1" applyFont="1" applyFill="1" applyBorder="1" applyAlignment="1">
      <alignment horizontal="left" vertical="top" wrapText="1"/>
    </xf>
    <xf numFmtId="0" fontId="98" fillId="0" borderId="80" xfId="113" applyFont="1" applyFill="1" applyBorder="1" applyAlignment="1">
      <alignment horizontal="left" vertical="top" wrapText="1"/>
    </xf>
    <xf numFmtId="0" fontId="98" fillId="0" borderId="73" xfId="113" applyFont="1" applyFill="1" applyBorder="1" applyAlignment="1">
      <alignment horizontal="center" vertical="top" wrapText="1"/>
    </xf>
    <xf numFmtId="0" fontId="75" fillId="0" borderId="0" xfId="113" applyFont="1" applyFill="1" applyBorder="1" applyAlignment="1">
      <alignment wrapText="1"/>
    </xf>
    <xf numFmtId="0" fontId="97" fillId="0" borderId="73" xfId="113" applyFont="1" applyFill="1" applyBorder="1" applyAlignment="1">
      <alignment horizontal="center" vertical="top" wrapText="1"/>
    </xf>
    <xf numFmtId="0" fontId="51" fillId="0" borderId="0" xfId="113" applyFill="1" applyBorder="1" applyAlignment="1">
      <alignment horizontal="right" wrapText="1"/>
    </xf>
    <xf numFmtId="10" fontId="51" fillId="0" borderId="0" xfId="113" applyNumberFormat="1" applyFill="1" applyBorder="1" applyAlignment="1">
      <alignment horizontal="right" wrapText="1"/>
    </xf>
    <xf numFmtId="0" fontId="98" fillId="0" borderId="74" xfId="113" applyFont="1" applyFill="1" applyBorder="1" applyAlignment="1">
      <alignment vertical="top" wrapText="1"/>
    </xf>
    <xf numFmtId="0" fontId="98" fillId="0" borderId="78" xfId="113" applyFont="1" applyFill="1" applyBorder="1" applyAlignment="1">
      <alignment horizontal="center" vertical="top" wrapText="1"/>
    </xf>
    <xf numFmtId="0" fontId="99" fillId="0" borderId="75" xfId="113" applyFont="1" applyFill="1" applyBorder="1" applyAlignment="1">
      <alignment horizontal="center"/>
    </xf>
    <xf numFmtId="0" fontId="95" fillId="0" borderId="0" xfId="113" applyFont="1" applyFill="1" applyBorder="1" applyAlignment="1">
      <alignment horizontal="left"/>
    </xf>
    <xf numFmtId="0" fontId="97" fillId="0" borderId="0" xfId="113" applyFont="1" applyFill="1" applyAlignment="1">
      <alignment horizontal="center" vertical="center" wrapText="1"/>
    </xf>
    <xf numFmtId="0" fontId="96" fillId="0" borderId="71" xfId="113" applyFont="1" applyFill="1" applyBorder="1" applyAlignment="1">
      <alignment horizontal="left" vertical="center" wrapText="1"/>
    </xf>
    <xf numFmtId="0" fontId="96" fillId="0" borderId="71" xfId="113" applyFont="1" applyFill="1" applyBorder="1" applyAlignment="1">
      <alignment horizontal="center" vertical="center" wrapText="1"/>
    </xf>
    <xf numFmtId="0" fontId="96" fillId="0" borderId="81" xfId="113" applyFont="1" applyFill="1" applyBorder="1" applyAlignment="1">
      <alignment horizontal="center" vertical="center" wrapText="1"/>
    </xf>
    <xf numFmtId="0" fontId="98" fillId="0" borderId="72" xfId="113" applyFont="1" applyFill="1" applyBorder="1" applyAlignment="1">
      <alignment vertical="top" wrapText="1"/>
    </xf>
    <xf numFmtId="0" fontId="51" fillId="0" borderId="75" xfId="113" applyFill="1" applyBorder="1" applyAlignment="1">
      <alignment horizontal="right" wrapText="1"/>
    </xf>
    <xf numFmtId="10" fontId="51" fillId="0" borderId="75" xfId="113" applyNumberFormat="1" applyFill="1" applyBorder="1" applyAlignment="1">
      <alignment horizontal="right" wrapText="1"/>
    </xf>
    <xf numFmtId="10" fontId="51" fillId="0" borderId="82" xfId="113" applyNumberFormat="1" applyFill="1" applyBorder="1" applyAlignment="1">
      <alignment horizontal="right" wrapText="1"/>
    </xf>
    <xf numFmtId="0" fontId="98" fillId="0" borderId="13" xfId="113" applyFont="1" applyFill="1" applyBorder="1" applyAlignment="1">
      <alignment vertical="top" wrapText="1"/>
    </xf>
    <xf numFmtId="0" fontId="51" fillId="0" borderId="13" xfId="113" applyFill="1" applyBorder="1" applyAlignment="1">
      <alignment horizontal="right" wrapText="1"/>
    </xf>
    <xf numFmtId="10" fontId="51" fillId="0" borderId="13" xfId="113" applyNumberFormat="1" applyFill="1" applyBorder="1" applyAlignment="1">
      <alignment horizontal="right" wrapText="1"/>
    </xf>
    <xf numFmtId="0" fontId="97" fillId="0" borderId="72" xfId="113" applyFont="1" applyFill="1" applyBorder="1" applyAlignment="1">
      <alignment vertical="top" wrapText="1"/>
    </xf>
    <xf numFmtId="0" fontId="75" fillId="0" borderId="75" xfId="113" applyFont="1" applyFill="1" applyBorder="1" applyAlignment="1">
      <alignment horizontal="right" wrapText="1"/>
    </xf>
    <xf numFmtId="10" fontId="75" fillId="0" borderId="75" xfId="113" applyNumberFormat="1" applyFont="1" applyFill="1" applyBorder="1" applyAlignment="1">
      <alignment horizontal="right" wrapText="1"/>
    </xf>
    <xf numFmtId="0" fontId="97" fillId="0" borderId="13" xfId="113" applyFont="1" applyFill="1" applyBorder="1" applyAlignment="1">
      <alignment vertical="top" wrapText="1"/>
    </xf>
    <xf numFmtId="0" fontId="75" fillId="0" borderId="13" xfId="113" applyFont="1" applyFill="1" applyBorder="1" applyAlignment="1">
      <alignment horizontal="right" wrapText="1"/>
    </xf>
    <xf numFmtId="10" fontId="75" fillId="0" borderId="13" xfId="113" applyNumberFormat="1" applyFont="1" applyFill="1" applyBorder="1" applyAlignment="1">
      <alignment horizontal="right" wrapText="1"/>
    </xf>
    <xf numFmtId="0" fontId="75" fillId="0" borderId="84" xfId="113" applyFont="1" applyFill="1" applyBorder="1" applyAlignment="1">
      <alignment horizontal="left" vertical="center"/>
    </xf>
    <xf numFmtId="0" fontId="75" fillId="0" borderId="84" xfId="113" applyFont="1" applyFill="1" applyBorder="1" applyAlignment="1">
      <alignment horizontal="center" vertical="center" wrapText="1"/>
    </xf>
    <xf numFmtId="0" fontId="75" fillId="0" borderId="84" xfId="113" applyFont="1" applyFill="1" applyBorder="1" applyAlignment="1">
      <alignment horizontal="left" wrapText="1"/>
    </xf>
    <xf numFmtId="0" fontId="51" fillId="0" borderId="84" xfId="113" applyFont="1" applyFill="1" applyBorder="1" applyAlignment="1">
      <alignment horizontal="right" wrapText="1"/>
    </xf>
    <xf numFmtId="0" fontId="75" fillId="0" borderId="84" xfId="113" applyFont="1" applyFill="1" applyBorder="1" applyAlignment="1">
      <alignment horizontal="right" wrapText="1"/>
    </xf>
    <xf numFmtId="0" fontId="99" fillId="0" borderId="0" xfId="113" applyFont="1" applyFill="1"/>
    <xf numFmtId="165" fontId="28" fillId="0" borderId="0" xfId="69" applyNumberFormat="1" applyFont="1" applyAlignment="1"/>
    <xf numFmtId="165" fontId="28" fillId="0" borderId="13" xfId="69" applyNumberFormat="1" applyFont="1" applyBorder="1" applyAlignment="1"/>
    <xf numFmtId="0" fontId="78" fillId="0" borderId="0" xfId="0" applyFont="1" applyAlignment="1"/>
    <xf numFmtId="0" fontId="78" fillId="0" borderId="0" xfId="0" applyFont="1" applyAlignment="1">
      <alignment horizontal="left" indent="4"/>
    </xf>
    <xf numFmtId="0" fontId="0" fillId="50" borderId="0" xfId="0" applyFont="1" applyFill="1" applyAlignment="1"/>
    <xf numFmtId="0" fontId="0" fillId="50" borderId="0" xfId="0" applyFont="1" applyFill="1" applyAlignment="1">
      <alignment horizontal="left" indent="4"/>
    </xf>
    <xf numFmtId="0" fontId="28" fillId="50" borderId="0" xfId="0" applyFont="1" applyFill="1" applyAlignment="1"/>
    <xf numFmtId="0" fontId="28" fillId="50" borderId="0" xfId="0" applyFont="1" applyFill="1" applyAlignment="1">
      <alignment horizontal="left" indent="4"/>
    </xf>
    <xf numFmtId="0" fontId="100" fillId="2" borderId="0" xfId="0" applyFont="1" applyFill="1" applyAlignment="1">
      <alignment wrapText="1"/>
    </xf>
    <xf numFmtId="0" fontId="101" fillId="51" borderId="1" xfId="0" applyFont="1" applyFill="1" applyBorder="1" applyAlignment="1">
      <alignment wrapText="1"/>
    </xf>
    <xf numFmtId="0" fontId="102" fillId="0" borderId="0" xfId="0" applyFont="1" applyAlignment="1"/>
    <xf numFmtId="0" fontId="103" fillId="0" borderId="0" xfId="0" applyFont="1" applyAlignment="1"/>
    <xf numFmtId="0" fontId="103" fillId="0" borderId="0" xfId="0" applyFont="1" applyAlignment="1">
      <alignment horizontal="left" indent="4"/>
    </xf>
    <xf numFmtId="0" fontId="30" fillId="0" borderId="85" xfId="0" applyFont="1" applyBorder="1" applyAlignment="1"/>
    <xf numFmtId="0" fontId="0" fillId="0" borderId="2" xfId="0" applyFont="1" applyBorder="1" applyAlignment="1"/>
    <xf numFmtId="0" fontId="30" fillId="0" borderId="2" xfId="0" applyFont="1" applyBorder="1" applyAlignment="1">
      <alignment horizontal="center"/>
    </xf>
    <xf numFmtId="0" fontId="0" fillId="0" borderId="87" xfId="0" applyFont="1" applyBorder="1" applyAlignment="1"/>
    <xf numFmtId="0" fontId="30" fillId="0" borderId="2" xfId="0" applyFont="1" applyBorder="1" applyAlignment="1"/>
    <xf numFmtId="0" fontId="28" fillId="0" borderId="2" xfId="0" applyFont="1" applyFill="1" applyBorder="1" applyAlignment="1"/>
    <xf numFmtId="0" fontId="28" fillId="0" borderId="87" xfId="0" applyFont="1" applyFill="1" applyBorder="1" applyAlignment="1"/>
    <xf numFmtId="0" fontId="28" fillId="0" borderId="2" xfId="0" applyFont="1" applyBorder="1" applyAlignment="1"/>
    <xf numFmtId="0" fontId="0" fillId="0" borderId="86" xfId="0" applyFont="1" applyBorder="1" applyAlignment="1"/>
    <xf numFmtId="0" fontId="0" fillId="0" borderId="87" xfId="0" applyFont="1" applyFill="1" applyBorder="1" applyAlignment="1"/>
    <xf numFmtId="0" fontId="30" fillId="0" borderId="86" xfId="0" applyFont="1" applyBorder="1" applyAlignment="1">
      <alignment horizontal="center"/>
    </xf>
    <xf numFmtId="0" fontId="28" fillId="0" borderId="86" xfId="0" applyFont="1" applyFill="1" applyBorder="1" applyAlignment="1"/>
    <xf numFmtId="0" fontId="28" fillId="0" borderId="86" xfId="0" applyFont="1" applyBorder="1" applyAlignment="1"/>
    <xf numFmtId="0" fontId="0" fillId="0" borderId="1" xfId="0" applyFont="1" applyBorder="1" applyAlignment="1"/>
    <xf numFmtId="0" fontId="0" fillId="0" borderId="88" xfId="0" applyFont="1" applyBorder="1" applyAlignment="1"/>
    <xf numFmtId="0" fontId="0" fillId="0" borderId="3" xfId="0" applyFont="1" applyBorder="1" applyAlignment="1"/>
    <xf numFmtId="0" fontId="28" fillId="0" borderId="3" xfId="0" applyFont="1" applyBorder="1" applyAlignment="1"/>
    <xf numFmtId="0" fontId="0" fillId="0" borderId="89" xfId="0" applyFont="1" applyBorder="1" applyAlignment="1"/>
    <xf numFmtId="0" fontId="26" fillId="0" borderId="0" xfId="0" applyFont="1" applyFill="1" applyAlignment="1"/>
    <xf numFmtId="0" fontId="104" fillId="0" borderId="0" xfId="0" applyFont="1" applyFill="1" applyAlignment="1"/>
    <xf numFmtId="0" fontId="26" fillId="0" borderId="86" xfId="0" applyFont="1" applyBorder="1" applyAlignment="1"/>
    <xf numFmtId="0" fontId="0" fillId="0" borderId="2" xfId="0" applyFont="1" applyFill="1" applyBorder="1" applyAlignment="1"/>
    <xf numFmtId="0" fontId="0" fillId="0" borderId="0" xfId="0" applyFont="1" applyFill="1" applyAlignment="1"/>
    <xf numFmtId="0" fontId="102" fillId="0" borderId="0" xfId="0" applyFont="1" applyFill="1" applyAlignment="1"/>
    <xf numFmtId="0" fontId="30" fillId="0" borderId="85" xfId="0" applyFont="1" applyFill="1" applyBorder="1" applyAlignment="1"/>
    <xf numFmtId="0" fontId="30" fillId="0" borderId="0" xfId="0" applyFont="1" applyFill="1" applyAlignment="1"/>
    <xf numFmtId="0" fontId="0" fillId="0" borderId="86" xfId="0" applyFont="1" applyFill="1" applyBorder="1" applyAlignment="1"/>
    <xf numFmtId="0" fontId="30" fillId="0" borderId="2" xfId="0" applyFont="1" applyFill="1" applyBorder="1" applyAlignment="1">
      <alignment horizontal="center"/>
    </xf>
    <xf numFmtId="0" fontId="30" fillId="0" borderId="2" xfId="0" applyFont="1" applyFill="1" applyBorder="1" applyAlignment="1"/>
    <xf numFmtId="0" fontId="28" fillId="0" borderId="0" xfId="0" applyFont="1" applyFill="1" applyAlignment="1"/>
    <xf numFmtId="0" fontId="30" fillId="0" borderId="86" xfId="0" applyFont="1" applyFill="1" applyBorder="1" applyAlignment="1">
      <alignment horizontal="center"/>
    </xf>
    <xf numFmtId="0" fontId="30" fillId="0" borderId="86" xfId="0" applyFont="1" applyFill="1" applyBorder="1" applyAlignment="1"/>
    <xf numFmtId="0" fontId="0" fillId="0" borderId="3" xfId="0" applyFont="1" applyFill="1" applyBorder="1" applyAlignment="1"/>
    <xf numFmtId="0" fontId="28" fillId="0" borderId="3" xfId="0" applyFont="1" applyFill="1" applyBorder="1" applyAlignment="1"/>
    <xf numFmtId="0" fontId="0" fillId="0" borderId="89" xfId="0" applyFont="1" applyFill="1" applyBorder="1" applyAlignment="1"/>
    <xf numFmtId="0" fontId="0" fillId="0" borderId="2" xfId="0" applyFont="1" applyBorder="1" applyAlignment="1">
      <alignment wrapText="1"/>
    </xf>
    <xf numFmtId="0" fontId="26" fillId="0" borderId="85" xfId="0" applyFont="1" applyFill="1" applyBorder="1" applyAlignment="1"/>
    <xf numFmtId="0" fontId="26" fillId="0" borderId="2" xfId="0" applyFont="1" applyFill="1" applyBorder="1" applyAlignment="1">
      <alignment horizontal="center"/>
    </xf>
    <xf numFmtId="0" fontId="26" fillId="0" borderId="2" xfId="0" applyFont="1" applyFill="1" applyBorder="1" applyAlignment="1"/>
    <xf numFmtId="0" fontId="28" fillId="0" borderId="2" xfId="0" applyFont="1" applyFill="1" applyBorder="1" applyAlignment="1">
      <alignment wrapText="1"/>
    </xf>
    <xf numFmtId="0" fontId="30" fillId="0" borderId="0" xfId="0" applyFont="1" applyFill="1" applyBorder="1" applyAlignment="1"/>
    <xf numFmtId="0" fontId="30" fillId="0" borderId="87" xfId="0" applyFont="1" applyFill="1" applyBorder="1" applyAlignment="1"/>
    <xf numFmtId="0" fontId="30" fillId="0" borderId="3" xfId="0" applyFont="1" applyFill="1" applyBorder="1" applyAlignment="1"/>
    <xf numFmtId="0" fontId="105" fillId="0" borderId="3" xfId="0" applyFont="1" applyFill="1" applyBorder="1" applyAlignment="1"/>
    <xf numFmtId="0" fontId="0" fillId="0" borderId="90" xfId="0" applyFont="1" applyFill="1" applyBorder="1" applyAlignment="1"/>
    <xf numFmtId="0" fontId="105" fillId="0" borderId="0" xfId="0" quotePrefix="1" applyFont="1" applyFill="1" applyBorder="1" applyAlignment="1"/>
    <xf numFmtId="18" fontId="30" fillId="0" borderId="2" xfId="0" applyNumberFormat="1" applyFont="1" applyFill="1" applyBorder="1" applyAlignment="1">
      <alignment horizontal="center"/>
    </xf>
    <xf numFmtId="0" fontId="105" fillId="0" borderId="2" xfId="0" applyFont="1" applyFill="1" applyBorder="1" applyAlignment="1"/>
    <xf numFmtId="0" fontId="105" fillId="0" borderId="87" xfId="0" applyFont="1" applyFill="1" applyBorder="1" applyAlignment="1"/>
    <xf numFmtId="0" fontId="105" fillId="0" borderId="90" xfId="0" applyFont="1" applyFill="1" applyBorder="1" applyAlignment="1"/>
    <xf numFmtId="0" fontId="28" fillId="0" borderId="90" xfId="0" applyFont="1" applyFill="1" applyBorder="1" applyAlignment="1"/>
    <xf numFmtId="0" fontId="26" fillId="0" borderId="0" xfId="0" applyFont="1" applyAlignment="1">
      <alignment horizontal="left"/>
    </xf>
    <xf numFmtId="0" fontId="56" fillId="40" borderId="0" xfId="127" applyFont="1" applyFill="1" applyBorder="1" applyAlignment="1">
      <alignment horizontal="center" vertical="center"/>
    </xf>
    <xf numFmtId="0" fontId="55" fillId="39" borderId="15" xfId="127" applyFont="1" applyFill="1" applyBorder="1" applyAlignment="1">
      <alignment horizontal="center" vertical="center" wrapText="1"/>
    </xf>
    <xf numFmtId="0" fontId="55" fillId="39" borderId="16" xfId="127" applyFont="1" applyFill="1" applyBorder="1" applyAlignment="1">
      <alignment horizontal="center" vertical="center"/>
    </xf>
    <xf numFmtId="0" fontId="55" fillId="39" borderId="17" xfId="127" applyFont="1" applyFill="1" applyBorder="1" applyAlignment="1">
      <alignment horizontal="center" vertical="center"/>
    </xf>
    <xf numFmtId="0" fontId="56" fillId="40" borderId="18" xfId="127" applyFont="1" applyFill="1" applyBorder="1" applyAlignment="1">
      <alignment horizontal="center" vertical="center"/>
    </xf>
    <xf numFmtId="0" fontId="56" fillId="40" borderId="19" xfId="127" applyFont="1" applyFill="1" applyBorder="1" applyAlignment="1">
      <alignment horizontal="center" vertical="center"/>
    </xf>
    <xf numFmtId="0" fontId="58" fillId="0" borderId="18" xfId="127" applyFont="1" applyBorder="1" applyAlignment="1">
      <alignment horizontal="left" wrapText="1"/>
    </xf>
    <xf numFmtId="0" fontId="3" fillId="0" borderId="26" xfId="127" applyBorder="1" applyAlignment="1">
      <alignment horizontal="center" vertical="center" wrapText="1"/>
    </xf>
    <xf numFmtId="0" fontId="3" fillId="0" borderId="27" xfId="127" applyBorder="1" applyAlignment="1">
      <alignment horizontal="center" vertical="center" wrapText="1"/>
    </xf>
    <xf numFmtId="0" fontId="3" fillId="0" borderId="28" xfId="127" applyBorder="1" applyAlignment="1">
      <alignment horizontal="center" vertical="center" wrapText="1"/>
    </xf>
    <xf numFmtId="0" fontId="3" fillId="0" borderId="29" xfId="127" applyBorder="1" applyAlignment="1">
      <alignment horizontal="center" vertical="center" wrapText="1"/>
    </xf>
    <xf numFmtId="0" fontId="3" fillId="0" borderId="0" xfId="127" applyBorder="1" applyAlignment="1">
      <alignment horizontal="center" vertical="center" wrapText="1"/>
    </xf>
    <xf numFmtId="0" fontId="3" fillId="0" borderId="30" xfId="127" applyBorder="1" applyAlignment="1">
      <alignment horizontal="center" vertical="center" wrapText="1"/>
    </xf>
    <xf numFmtId="0" fontId="3" fillId="0" borderId="31" xfId="127" applyBorder="1" applyAlignment="1">
      <alignment horizontal="center" vertical="center" wrapText="1"/>
    </xf>
    <xf numFmtId="0" fontId="3" fillId="0" borderId="32" xfId="127" applyBorder="1" applyAlignment="1">
      <alignment horizontal="center" vertical="center" wrapText="1"/>
    </xf>
    <xf numFmtId="0" fontId="3" fillId="0" borderId="33" xfId="127" applyBorder="1" applyAlignment="1">
      <alignment horizontal="center" vertical="center" wrapText="1"/>
    </xf>
    <xf numFmtId="0" fontId="55" fillId="39" borderId="16" xfId="127" applyFont="1" applyFill="1" applyBorder="1" applyAlignment="1">
      <alignment horizontal="center" vertical="center" wrapText="1"/>
    </xf>
    <xf numFmtId="0" fontId="55" fillId="39" borderId="17" xfId="127" applyFont="1" applyFill="1" applyBorder="1" applyAlignment="1">
      <alignment horizontal="center" vertical="center" wrapText="1"/>
    </xf>
    <xf numFmtId="0" fontId="97" fillId="0" borderId="0" xfId="113" applyFont="1" applyFill="1" applyAlignment="1">
      <alignment horizontal="center"/>
    </xf>
    <xf numFmtId="0" fontId="95" fillId="0" borderId="69" xfId="113" applyFont="1" applyFill="1" applyBorder="1" applyAlignment="1">
      <alignment horizontal="center" wrapText="1"/>
    </xf>
    <xf numFmtId="0" fontId="95" fillId="0" borderId="70" xfId="113" applyFont="1" applyFill="1" applyBorder="1" applyAlignment="1">
      <alignment horizontal="center" wrapText="1"/>
    </xf>
    <xf numFmtId="0" fontId="95" fillId="0" borderId="71" xfId="113" applyFont="1" applyFill="1" applyBorder="1" applyAlignment="1">
      <alignment horizontal="center" wrapText="1"/>
    </xf>
    <xf numFmtId="0" fontId="95" fillId="0" borderId="72" xfId="113" applyFont="1" applyFill="1" applyBorder="1" applyAlignment="1">
      <alignment horizontal="center" wrapText="1"/>
    </xf>
    <xf numFmtId="0" fontId="95" fillId="0" borderId="73" xfId="113" applyFont="1" applyFill="1" applyBorder="1" applyAlignment="1">
      <alignment horizontal="center" wrapText="1"/>
    </xf>
    <xf numFmtId="0" fontId="95" fillId="0" borderId="74" xfId="113" applyFont="1" applyFill="1" applyBorder="1" applyAlignment="1">
      <alignment horizontal="center" wrapText="1"/>
    </xf>
    <xf numFmtId="0" fontId="75" fillId="0" borderId="83" xfId="113" applyFont="1" applyFill="1" applyBorder="1" applyAlignment="1">
      <alignment horizontal="center"/>
    </xf>
    <xf numFmtId="0" fontId="51" fillId="0" borderId="83" xfId="113" applyFill="1" applyBorder="1"/>
    <xf numFmtId="0" fontId="97" fillId="0" borderId="0" xfId="113" applyFont="1" applyFill="1" applyAlignment="1">
      <alignment horizontal="center" vertical="center" wrapText="1"/>
    </xf>
    <xf numFmtId="0" fontId="104" fillId="52" borderId="0" xfId="0" applyFont="1" applyFill="1" applyAlignment="1">
      <alignment horizontal="center"/>
    </xf>
    <xf numFmtId="165" fontId="56" fillId="40" borderId="18" xfId="69" applyNumberFormat="1" applyFont="1" applyFill="1" applyBorder="1" applyAlignment="1">
      <alignment horizontal="left" vertical="center"/>
    </xf>
    <xf numFmtId="165" fontId="56" fillId="40" borderId="0" xfId="69" applyNumberFormat="1" applyFont="1" applyFill="1" applyBorder="1" applyAlignment="1">
      <alignment horizontal="left" vertical="center"/>
    </xf>
    <xf numFmtId="165" fontId="56" fillId="40" borderId="19" xfId="69" applyNumberFormat="1" applyFont="1" applyFill="1" applyBorder="1" applyAlignment="1">
      <alignment horizontal="left" vertical="center"/>
    </xf>
    <xf numFmtId="0" fontId="56" fillId="40" borderId="18" xfId="142" applyFont="1" applyFill="1" applyBorder="1" applyAlignment="1">
      <alignment horizontal="left" vertical="center"/>
    </xf>
    <xf numFmtId="0" fontId="56" fillId="40" borderId="0" xfId="142" applyFont="1" applyFill="1" applyBorder="1" applyAlignment="1">
      <alignment horizontal="left" vertical="center"/>
    </xf>
    <xf numFmtId="0" fontId="56" fillId="40" borderId="19" xfId="142" applyFont="1" applyFill="1" applyBorder="1" applyAlignment="1">
      <alignment horizontal="left" vertical="center"/>
    </xf>
  </cellXfs>
  <cellStyles count="163">
    <cellStyle name="20% - Accent1" xfId="87" builtinId="30" customBuiltin="1"/>
    <cellStyle name="20% - Accent2" xfId="91" builtinId="34" customBuiltin="1"/>
    <cellStyle name="20% - Accent3" xfId="95" builtinId="38" customBuiltin="1"/>
    <cellStyle name="20% - Accent4" xfId="99" builtinId="42" customBuiltin="1"/>
    <cellStyle name="20% - Accent5" xfId="103" builtinId="46" customBuiltin="1"/>
    <cellStyle name="20% - Accent6" xfId="107" builtinId="50" customBuiltin="1"/>
    <cellStyle name="40% - Accent1" xfId="88" builtinId="31" customBuiltin="1"/>
    <cellStyle name="40% - Accent2" xfId="92" builtinId="35" customBuiltin="1"/>
    <cellStyle name="40% - Accent3" xfId="96" builtinId="39" customBuiltin="1"/>
    <cellStyle name="40% - Accent4" xfId="100" builtinId="43" customBuiltin="1"/>
    <cellStyle name="40% - Accent5" xfId="104" builtinId="47" customBuiltin="1"/>
    <cellStyle name="40% - Accent6" xfId="108" builtinId="51" customBuiltin="1"/>
    <cellStyle name="60% - Accent1" xfId="89" builtinId="32" customBuiltin="1"/>
    <cellStyle name="60% - Accent2" xfId="93" builtinId="36" customBuiltin="1"/>
    <cellStyle name="60% - Accent3" xfId="97" builtinId="40" customBuiltin="1"/>
    <cellStyle name="60% - Accent4" xfId="101" builtinId="44" customBuiltin="1"/>
    <cellStyle name="60% - Accent5" xfId="105" builtinId="48" customBuiltin="1"/>
    <cellStyle name="60% - Accent6" xfId="109" builtinId="52" customBuiltin="1"/>
    <cellStyle name="Accent1" xfId="86" builtinId="29" customBuiltin="1"/>
    <cellStyle name="Accent2" xfId="90" builtinId="33" customBuiltin="1"/>
    <cellStyle name="Accent3" xfId="94" builtinId="37" customBuiltin="1"/>
    <cellStyle name="Accent4" xfId="98" builtinId="41" customBuiltin="1"/>
    <cellStyle name="Accent5" xfId="102" builtinId="45" customBuiltin="1"/>
    <cellStyle name="Accent6" xfId="106" builtinId="49" customBuiltin="1"/>
    <cellStyle name="Bad" xfId="76" builtinId="27" customBuiltin="1"/>
    <cellStyle name="Calculation" xfId="80" builtinId="22" customBuiltin="1"/>
    <cellStyle name="Check Cell" xfId="82" builtinId="23" customBuiltin="1"/>
    <cellStyle name="Comma" xfId="69" builtinId="3"/>
    <cellStyle name="Comma 2" xfId="112"/>
    <cellStyle name="Comma 2 2" xfId="118"/>
    <cellStyle name="Comma 2 3" xfId="119"/>
    <cellStyle name="Comma 2 4" xfId="120"/>
    <cellStyle name="Comma 3" xfId="121"/>
    <cellStyle name="Comma 4" xfId="122"/>
    <cellStyle name="Comma 5" xfId="123"/>
    <cellStyle name="Comma 6" xfId="115"/>
    <cellStyle name="Comma 7" xfId="124"/>
    <cellStyle name="Comma 8" xfId="125"/>
    <cellStyle name="Comma 9" xfId="145"/>
    <cellStyle name="Excel Built-in Normal" xfId="126"/>
    <cellStyle name="Explanatory Text" xfId="84"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Good" xfId="75" builtinId="26" customBuiltin="1"/>
    <cellStyle name="Heading 1" xfId="71" builtinId="16" customBuiltin="1"/>
    <cellStyle name="Heading 2" xfId="72" builtinId="17" customBuiltin="1"/>
    <cellStyle name="Heading 3" xfId="73" builtinId="18" customBuiltin="1"/>
    <cellStyle name="Heading 4" xfId="74"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110" builtinId="8"/>
    <cellStyle name="Input" xfId="78" builtinId="20" customBuiltin="1"/>
    <cellStyle name="Linked Cell" xfId="81" builtinId="24" customBuiltin="1"/>
    <cellStyle name="Neutral" xfId="77" builtinId="28" customBuiltin="1"/>
    <cellStyle name="Normal" xfId="0" builtinId="0"/>
    <cellStyle name="Normal 17 3" xfId="116"/>
    <cellStyle name="Normal 2" xfId="113"/>
    <cellStyle name="Normal 2 2" xfId="127"/>
    <cellStyle name="Normal 2 2 2" xfId="142"/>
    <cellStyle name="Normal 2 3" xfId="128"/>
    <cellStyle name="Normal 2 4" xfId="129"/>
    <cellStyle name="Normal 2 5" xfId="130"/>
    <cellStyle name="Normal 3" xfId="111"/>
    <cellStyle name="Normal 4" xfId="117"/>
    <cellStyle name="Normal 5" xfId="131"/>
    <cellStyle name="Normal 6" xfId="140"/>
    <cellStyle name="Note 2" xfId="114"/>
    <cellStyle name="Output" xfId="79" builtinId="21" customBuiltin="1"/>
    <cellStyle name="Percent" xfId="141" builtinId="5"/>
    <cellStyle name="Percent 2" xfId="132"/>
    <cellStyle name="Percent 2 2" xfId="133"/>
    <cellStyle name="Percent 2 3" xfId="134"/>
    <cellStyle name="Percent 2 4" xfId="135"/>
    <cellStyle name="Percent 3" xfId="136"/>
    <cellStyle name="Percent 4" xfId="137"/>
    <cellStyle name="Percent 5" xfId="138"/>
    <cellStyle name="Percent 6" xfId="139"/>
    <cellStyle name="Percent 6 2" xfId="143"/>
    <cellStyle name="Percent 7" xfId="144"/>
    <cellStyle name="Title" xfId="70" builtinId="15" customBuiltin="1"/>
    <cellStyle name="Total" xfId="85" builtinId="25" customBuiltin="1"/>
    <cellStyle name="Warning Text" xfId="83" builtinId="11" customBuiltin="1"/>
  </cellStyles>
  <dxfs count="2">
    <dxf>
      <fill>
        <patternFill>
          <bgColor rgb="FF00B050"/>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doughnutChart>
        <c:varyColors val="1"/>
        <c:ser>
          <c:idx val="0"/>
          <c:order val="0"/>
          <c:spPr>
            <a:solidFill>
              <a:srgbClr val="002060"/>
            </a:solidFill>
            <a:effectLst>
              <a:outerShdw blurRad="50800" dist="38100" dir="2700000" algn="tl" rotWithShape="0">
                <a:prstClr val="black">
                  <a:alpha val="40000"/>
                </a:prstClr>
              </a:outerShdw>
            </a:effectLst>
          </c:spPr>
          <c:dPt>
            <c:idx val="1"/>
            <c:bubble3D val="0"/>
            <c:spPr>
              <a:solidFill>
                <a:schemeClr val="bg1"/>
              </a:solidFill>
              <a:effectLst/>
            </c:spPr>
          </c:dPt>
          <c:dLbls>
            <c:delete val="1"/>
          </c:dLbls>
          <c:cat>
            <c:strRef>
              <c:f>Coverage!$X$3:$X$4</c:f>
              <c:strCache>
                <c:ptCount val="2"/>
                <c:pt idx="0">
                  <c:v>Coverage</c:v>
                </c:pt>
                <c:pt idx="1">
                  <c:v>Gap</c:v>
                </c:pt>
              </c:strCache>
            </c:strRef>
          </c:cat>
          <c:val>
            <c:numRef>
              <c:f>Coverage!$Y$3:$Y$4</c:f>
              <c:numCache>
                <c:formatCode>0%</c:formatCode>
                <c:ptCount val="2"/>
                <c:pt idx="0">
                  <c:v>1</c:v>
                </c:pt>
                <c:pt idx="1">
                  <c:v>0</c:v>
                </c:pt>
              </c:numCache>
            </c:numRef>
          </c:val>
        </c:ser>
        <c:dLbls>
          <c:showLegendKey val="0"/>
          <c:showVal val="0"/>
          <c:showCatName val="0"/>
          <c:showSerName val="0"/>
          <c:showPercent val="1"/>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35"/>
    </mc:Choice>
    <mc:Fallback>
      <c:style val="35"/>
    </mc:Fallback>
  </mc:AlternateContent>
  <c:chart>
    <c:title>
      <c:overlay val="0"/>
      <c:txPr>
        <a:bodyPr/>
        <a:lstStyle/>
        <a:p>
          <a:pPr>
            <a:defRPr sz="800">
              <a:solidFill>
                <a:srgbClr val="002060"/>
              </a:solidFill>
            </a:defRPr>
          </a:pPr>
          <a:endParaRPr lang="en-US"/>
        </a:p>
      </c:txPr>
    </c:title>
    <c:autoTitleDeleted val="0"/>
    <c:plotArea>
      <c:layout/>
      <c:barChart>
        <c:barDir val="bar"/>
        <c:grouping val="clustered"/>
        <c:varyColors val="0"/>
        <c:ser>
          <c:idx val="0"/>
          <c:order val="0"/>
          <c:tx>
            <c:strRef>
              <c:f>Coverage!$AB$7</c:f>
              <c:strCache>
                <c:ptCount val="1"/>
                <c:pt idx="0">
                  <c:v>PCV3</c:v>
                </c:pt>
              </c:strCache>
            </c:strRef>
          </c:tx>
          <c:spPr>
            <a:solidFill>
              <a:srgbClr val="00B0F0"/>
            </a:solidFill>
            <a:ln>
              <a:solidFill>
                <a:srgbClr val="00B0F0"/>
              </a:solidFill>
            </a:ln>
            <a:effectLst>
              <a:outerShdw blurRad="50800" dist="38100" dir="2700000" algn="tl" rotWithShape="0">
                <a:prstClr val="black">
                  <a:alpha val="40000"/>
                </a:prstClr>
              </a:outerShdw>
            </a:effectLst>
          </c:spPr>
          <c:invertIfNegative val="0"/>
          <c:dLbls>
            <c:txPr>
              <a:bodyPr/>
              <a:lstStyle/>
              <a:p>
                <a:pPr>
                  <a:defRPr sz="700"/>
                </a:pPr>
                <a:endParaRPr lang="en-US"/>
              </a:p>
            </c:txPr>
            <c:showLegendKey val="0"/>
            <c:showVal val="1"/>
            <c:showCatName val="0"/>
            <c:showSerName val="0"/>
            <c:showPercent val="0"/>
            <c:showBubbleSize val="0"/>
            <c:showLeaderLines val="0"/>
          </c:dLbls>
          <c:cat>
            <c:strRef>
              <c:f>Coverage!$X$8:$X$19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Coverage!$AB$8:$AB$19</c:f>
              <c:numCache>
                <c:formatCode>0%</c:formatCode>
                <c:ptCount val="12"/>
                <c:pt idx="0">
                  <c:v>0.76504504782177307</c:v>
                </c:pt>
                <c:pt idx="1">
                  <c:v>0.79746187149651426</c:v>
                </c:pt>
                <c:pt idx="2">
                  <c:v>0.83244160649328558</c:v>
                </c:pt>
                <c:pt idx="3">
                  <c:v>0.85087054071825896</c:v>
                </c:pt>
                <c:pt idx="4">
                  <c:v>0.85246274937707023</c:v>
                </c:pt>
              </c:numCache>
            </c:numRef>
          </c:val>
        </c:ser>
        <c:dLbls>
          <c:showLegendKey val="0"/>
          <c:showVal val="1"/>
          <c:showCatName val="0"/>
          <c:showSerName val="0"/>
          <c:showPercent val="0"/>
          <c:showBubbleSize val="0"/>
        </c:dLbls>
        <c:gapWidth val="150"/>
        <c:overlap val="-25"/>
        <c:axId val="137696768"/>
        <c:axId val="137707904"/>
      </c:barChart>
      <c:catAx>
        <c:axId val="137696768"/>
        <c:scaling>
          <c:orientation val="maxMin"/>
        </c:scaling>
        <c:delete val="0"/>
        <c:axPos val="l"/>
        <c:majorTickMark val="none"/>
        <c:minorTickMark val="none"/>
        <c:tickLblPos val="nextTo"/>
        <c:crossAx val="137707904"/>
        <c:crosses val="autoZero"/>
        <c:auto val="1"/>
        <c:lblAlgn val="ctr"/>
        <c:lblOffset val="100"/>
        <c:noMultiLvlLbl val="0"/>
      </c:catAx>
      <c:valAx>
        <c:axId val="137707904"/>
        <c:scaling>
          <c:orientation val="minMax"/>
        </c:scaling>
        <c:delete val="1"/>
        <c:axPos val="t"/>
        <c:numFmt formatCode="0%" sourceLinked="1"/>
        <c:majorTickMark val="none"/>
        <c:minorTickMark val="none"/>
        <c:tickLblPos val="nextTo"/>
        <c:crossAx val="137696768"/>
        <c:crosses val="autoZero"/>
        <c:crossBetween val="between"/>
      </c:valAx>
      <c:spPr>
        <a:noFill/>
        <a:ln w="25400">
          <a:noFill/>
        </a:ln>
      </c:spPr>
    </c:plotArea>
    <c:plotVisOnly val="1"/>
    <c:dispBlanksAs val="gap"/>
    <c:showDLblsOverMax val="0"/>
  </c:chart>
  <c:spPr>
    <a:ln w="12700">
      <a:solidFill>
        <a:srgbClr val="002060"/>
      </a:solidFill>
    </a:ln>
  </c:spPr>
  <c:txPr>
    <a:bodyPr/>
    <a:lstStyle/>
    <a:p>
      <a:pPr>
        <a:defRPr sz="800">
          <a:latin typeface="Arial "/>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35"/>
    </mc:Choice>
    <mc:Fallback>
      <c:style val="35"/>
    </mc:Fallback>
  </mc:AlternateContent>
  <c:chart>
    <c:title>
      <c:tx>
        <c:rich>
          <a:bodyPr/>
          <a:lstStyle/>
          <a:p>
            <a:pPr>
              <a:defRPr sz="800">
                <a:solidFill>
                  <a:srgbClr val="002060"/>
                </a:solidFill>
              </a:defRPr>
            </a:pPr>
            <a:r>
              <a:rPr lang="en-US"/>
              <a:t>TT [preg]</a:t>
            </a:r>
          </a:p>
        </c:rich>
      </c:tx>
      <c:overlay val="0"/>
    </c:title>
    <c:autoTitleDeleted val="0"/>
    <c:plotArea>
      <c:layout/>
      <c:barChart>
        <c:barDir val="bar"/>
        <c:grouping val="clustered"/>
        <c:varyColors val="0"/>
        <c:ser>
          <c:idx val="0"/>
          <c:order val="0"/>
          <c:tx>
            <c:strRef>
              <c:f>Coverage!$AC$7</c:f>
              <c:strCache>
                <c:ptCount val="1"/>
                <c:pt idx="0">
                  <c:v>TT</c:v>
                </c:pt>
              </c:strCache>
            </c:strRef>
          </c:tx>
          <c:spPr>
            <a:solidFill>
              <a:srgbClr val="00B0F0"/>
            </a:solidFill>
            <a:ln>
              <a:solidFill>
                <a:srgbClr val="00B0F0"/>
              </a:solidFill>
            </a:ln>
            <a:effectLst>
              <a:outerShdw blurRad="50800" dist="38100" dir="2700000" algn="tl" rotWithShape="0">
                <a:prstClr val="black">
                  <a:alpha val="40000"/>
                </a:prstClr>
              </a:outerShdw>
            </a:effectLst>
          </c:spPr>
          <c:invertIfNegative val="0"/>
          <c:dLbls>
            <c:txPr>
              <a:bodyPr/>
              <a:lstStyle/>
              <a:p>
                <a:pPr>
                  <a:defRPr sz="700"/>
                </a:pPr>
                <a:endParaRPr lang="en-US"/>
              </a:p>
            </c:txPr>
            <c:showLegendKey val="0"/>
            <c:showVal val="1"/>
            <c:showCatName val="0"/>
            <c:showSerName val="0"/>
            <c:showPercent val="0"/>
            <c:showBubbleSize val="0"/>
            <c:showLeaderLines val="0"/>
          </c:dLbls>
          <c:cat>
            <c:strRef>
              <c:f>Coverage!$X$8:$X$19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Coverage!$AC$8:$AC$19</c:f>
              <c:numCache>
                <c:formatCode>0%</c:formatCode>
                <c:ptCount val="12"/>
                <c:pt idx="0">
                  <c:v>0.53828345950727097</c:v>
                </c:pt>
                <c:pt idx="1">
                  <c:v>0.55362264395157923</c:v>
                </c:pt>
                <c:pt idx="2">
                  <c:v>0.57063097778834548</c:v>
                </c:pt>
                <c:pt idx="3">
                  <c:v>0.57996340556412795</c:v>
                </c:pt>
                <c:pt idx="4">
                  <c:v>0.58167399669872333</c:v>
                </c:pt>
              </c:numCache>
            </c:numRef>
          </c:val>
        </c:ser>
        <c:dLbls>
          <c:showLegendKey val="0"/>
          <c:showVal val="1"/>
          <c:showCatName val="0"/>
          <c:showSerName val="0"/>
          <c:showPercent val="0"/>
          <c:showBubbleSize val="0"/>
        </c:dLbls>
        <c:gapWidth val="150"/>
        <c:overlap val="-25"/>
        <c:axId val="137722880"/>
        <c:axId val="137734016"/>
      </c:barChart>
      <c:catAx>
        <c:axId val="137722880"/>
        <c:scaling>
          <c:orientation val="maxMin"/>
        </c:scaling>
        <c:delete val="0"/>
        <c:axPos val="l"/>
        <c:majorTickMark val="none"/>
        <c:minorTickMark val="none"/>
        <c:tickLblPos val="nextTo"/>
        <c:crossAx val="137734016"/>
        <c:crosses val="autoZero"/>
        <c:auto val="1"/>
        <c:lblAlgn val="ctr"/>
        <c:lblOffset val="100"/>
        <c:noMultiLvlLbl val="0"/>
      </c:catAx>
      <c:valAx>
        <c:axId val="137734016"/>
        <c:scaling>
          <c:orientation val="minMax"/>
        </c:scaling>
        <c:delete val="1"/>
        <c:axPos val="t"/>
        <c:numFmt formatCode="0%" sourceLinked="1"/>
        <c:majorTickMark val="none"/>
        <c:minorTickMark val="none"/>
        <c:tickLblPos val="nextTo"/>
        <c:crossAx val="137722880"/>
        <c:crosses val="autoZero"/>
        <c:crossBetween val="between"/>
      </c:valAx>
      <c:spPr>
        <a:noFill/>
        <a:ln w="25400">
          <a:noFill/>
        </a:ln>
      </c:spPr>
    </c:plotArea>
    <c:plotVisOnly val="1"/>
    <c:dispBlanksAs val="gap"/>
    <c:showDLblsOverMax val="0"/>
  </c:chart>
  <c:spPr>
    <a:ln w="12700">
      <a:solidFill>
        <a:srgbClr val="002060"/>
      </a:solidFill>
    </a:ln>
  </c:spPr>
  <c:txPr>
    <a:bodyPr/>
    <a:lstStyle/>
    <a:p>
      <a:pPr>
        <a:defRPr sz="800">
          <a:latin typeface="Arial "/>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35"/>
    </mc:Choice>
    <mc:Fallback>
      <c:style val="35"/>
    </mc:Fallback>
  </mc:AlternateContent>
  <c:chart>
    <c:title>
      <c:overlay val="0"/>
      <c:txPr>
        <a:bodyPr/>
        <a:lstStyle/>
        <a:p>
          <a:pPr>
            <a:defRPr sz="800">
              <a:solidFill>
                <a:srgbClr val="002060"/>
              </a:solidFill>
            </a:defRPr>
          </a:pPr>
          <a:endParaRPr lang="en-US"/>
        </a:p>
      </c:txPr>
    </c:title>
    <c:autoTitleDeleted val="0"/>
    <c:plotArea>
      <c:layout/>
      <c:barChart>
        <c:barDir val="bar"/>
        <c:grouping val="clustered"/>
        <c:varyColors val="0"/>
        <c:ser>
          <c:idx val="0"/>
          <c:order val="0"/>
          <c:tx>
            <c:strRef>
              <c:f>Coverage!$AD$7</c:f>
              <c:strCache>
                <c:ptCount val="1"/>
                <c:pt idx="0">
                  <c:v>BCG</c:v>
                </c:pt>
              </c:strCache>
            </c:strRef>
          </c:tx>
          <c:spPr>
            <a:solidFill>
              <a:srgbClr val="00B0F0"/>
            </a:solidFill>
            <a:ln>
              <a:solidFill>
                <a:srgbClr val="00B0F0"/>
              </a:solidFill>
            </a:ln>
            <a:effectLst>
              <a:outerShdw blurRad="50800" dist="38100" dir="2700000" algn="tl" rotWithShape="0">
                <a:prstClr val="black">
                  <a:alpha val="40000"/>
                </a:prstClr>
              </a:outerShdw>
            </a:effectLst>
          </c:spPr>
          <c:invertIfNegative val="0"/>
          <c:dLbls>
            <c:txPr>
              <a:bodyPr/>
              <a:lstStyle/>
              <a:p>
                <a:pPr>
                  <a:defRPr sz="700"/>
                </a:pPr>
                <a:endParaRPr lang="en-US"/>
              </a:p>
            </c:txPr>
            <c:showLegendKey val="0"/>
            <c:showVal val="1"/>
            <c:showCatName val="0"/>
            <c:showSerName val="0"/>
            <c:showPercent val="0"/>
            <c:showBubbleSize val="0"/>
            <c:showLeaderLines val="0"/>
          </c:dLbls>
          <c:cat>
            <c:strRef>
              <c:f>Coverage!$X$8:$X$19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Coverage!$AD$8:$AD$19</c:f>
              <c:numCache>
                <c:formatCode>0%</c:formatCode>
                <c:ptCount val="12"/>
                <c:pt idx="0">
                  <c:v>0.94226144839406578</c:v>
                </c:pt>
                <c:pt idx="1">
                  <c:v>0.94166497702195417</c:v>
                </c:pt>
                <c:pt idx="2">
                  <c:v>0.94494083566878961</c:v>
                </c:pt>
                <c:pt idx="3">
                  <c:v>0.94670480507381438</c:v>
                </c:pt>
                <c:pt idx="4">
                  <c:v>0.94692812679587268</c:v>
                </c:pt>
              </c:numCache>
            </c:numRef>
          </c:val>
        </c:ser>
        <c:dLbls>
          <c:showLegendKey val="0"/>
          <c:showVal val="1"/>
          <c:showCatName val="0"/>
          <c:showSerName val="0"/>
          <c:showPercent val="0"/>
          <c:showBubbleSize val="0"/>
        </c:dLbls>
        <c:gapWidth val="150"/>
        <c:overlap val="-25"/>
        <c:axId val="137446144"/>
        <c:axId val="137448832"/>
      </c:barChart>
      <c:catAx>
        <c:axId val="137446144"/>
        <c:scaling>
          <c:orientation val="maxMin"/>
        </c:scaling>
        <c:delete val="0"/>
        <c:axPos val="l"/>
        <c:majorTickMark val="none"/>
        <c:minorTickMark val="none"/>
        <c:tickLblPos val="nextTo"/>
        <c:crossAx val="137448832"/>
        <c:crosses val="autoZero"/>
        <c:auto val="1"/>
        <c:lblAlgn val="ctr"/>
        <c:lblOffset val="100"/>
        <c:noMultiLvlLbl val="0"/>
      </c:catAx>
      <c:valAx>
        <c:axId val="137448832"/>
        <c:scaling>
          <c:orientation val="minMax"/>
        </c:scaling>
        <c:delete val="1"/>
        <c:axPos val="t"/>
        <c:numFmt formatCode="0%" sourceLinked="1"/>
        <c:majorTickMark val="none"/>
        <c:minorTickMark val="none"/>
        <c:tickLblPos val="nextTo"/>
        <c:crossAx val="137446144"/>
        <c:crosses val="autoZero"/>
        <c:crossBetween val="between"/>
      </c:valAx>
      <c:spPr>
        <a:noFill/>
        <a:ln w="25400">
          <a:noFill/>
        </a:ln>
      </c:spPr>
    </c:plotArea>
    <c:plotVisOnly val="1"/>
    <c:dispBlanksAs val="gap"/>
    <c:showDLblsOverMax val="0"/>
  </c:chart>
  <c:spPr>
    <a:ln w="12700">
      <a:solidFill>
        <a:srgbClr val="002060"/>
      </a:solidFill>
    </a:ln>
  </c:spPr>
  <c:txPr>
    <a:bodyPr/>
    <a:lstStyle/>
    <a:p>
      <a:pPr>
        <a:defRPr sz="800">
          <a:latin typeface="Arial "/>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stacked"/>
        <c:varyColors val="0"/>
        <c:ser>
          <c:idx val="0"/>
          <c:order val="0"/>
          <c:tx>
            <c:strRef>
              <c:f>Coverage!$AI$7</c:f>
              <c:strCache>
                <c:ptCount val="1"/>
                <c:pt idx="0">
                  <c:v>PCV 1-3</c:v>
                </c:pt>
              </c:strCache>
            </c:strRef>
          </c:tx>
          <c:spPr>
            <a:solidFill>
              <a:srgbClr val="00B0F0"/>
            </a:solidFill>
            <a:effectLst>
              <a:outerShdw blurRad="50800" dist="38100" dir="2700000" algn="tl" rotWithShape="0">
                <a:prstClr val="black">
                  <a:alpha val="40000"/>
                </a:prstClr>
              </a:outerShdw>
            </a:effectLst>
          </c:spPr>
          <c:invertIfNegative val="0"/>
          <c:dLbls>
            <c:dLbl>
              <c:idx val="0"/>
              <c:layout>
                <c:manualLayout>
                  <c:x val="1.16129044056799E-2"/>
                  <c:y val="-0.360542774131975"/>
                </c:manualLayout>
              </c:layout>
              <c:spPr/>
              <c:txPr>
                <a:bodyPr/>
                <a:lstStyle/>
                <a:p>
                  <a:pPr>
                    <a:defRPr/>
                  </a:pPr>
                  <a:endParaRPr lang="en-US"/>
                </a:p>
              </c:txPr>
              <c:dLblPos val="ctr"/>
              <c:showLegendKey val="0"/>
              <c:showVal val="1"/>
              <c:showCatName val="0"/>
              <c:showSerName val="0"/>
              <c:showPercent val="0"/>
              <c:showBubbleSize val="0"/>
            </c:dLbl>
            <c:dLbl>
              <c:idx val="1"/>
              <c:layout>
                <c:manualLayout>
                  <c:x val="3.87096813522663E-3"/>
                  <c:y val="-0.30609961064517999"/>
                </c:manualLayout>
              </c:layout>
              <c:spPr/>
              <c:txPr>
                <a:bodyPr/>
                <a:lstStyle/>
                <a:p>
                  <a:pPr>
                    <a:defRPr/>
                  </a:pPr>
                  <a:endParaRPr lang="en-US"/>
                </a:p>
              </c:txPr>
              <c:dLblPos val="ctr"/>
              <c:showLegendKey val="0"/>
              <c:showVal val="1"/>
              <c:showCatName val="0"/>
              <c:showSerName val="0"/>
              <c:showPercent val="0"/>
              <c:showBubbleSize val="0"/>
            </c:dLbl>
            <c:dLbl>
              <c:idx val="2"/>
              <c:layout>
                <c:manualLayout>
                  <c:x val="3.8709681352266699E-3"/>
                  <c:y val="-0.28618423830879802"/>
                </c:manualLayout>
              </c:layout>
              <c:spPr/>
              <c:txPr>
                <a:bodyPr/>
                <a:lstStyle/>
                <a:p>
                  <a:pPr>
                    <a:defRPr/>
                  </a:pPr>
                  <a:endParaRPr lang="en-US"/>
                </a:p>
              </c:txPr>
              <c:dLblPos val="ctr"/>
              <c:showLegendKey val="0"/>
              <c:showVal val="1"/>
              <c:showCatName val="0"/>
              <c:showSerName val="0"/>
              <c:showPercent val="0"/>
              <c:showBubbleSize val="0"/>
            </c:dLbl>
            <c:dLbl>
              <c:idx val="3"/>
              <c:layout>
                <c:manualLayout>
                  <c:x val="1.93548406761332E-2"/>
                  <c:y val="-0.25085092186721403"/>
                </c:manualLayout>
              </c:layout>
              <c:spPr/>
              <c:txPr>
                <a:bodyPr/>
                <a:lstStyle/>
                <a:p>
                  <a:pPr>
                    <a:defRPr/>
                  </a:pPr>
                  <a:endParaRPr lang="en-US"/>
                </a:p>
              </c:txPr>
              <c:dLblPos val="ctr"/>
              <c:showLegendKey val="0"/>
              <c:showVal val="1"/>
              <c:showCatName val="0"/>
              <c:showSerName val="0"/>
              <c:showPercent val="0"/>
              <c:showBubbleSize val="0"/>
            </c:dLbl>
            <c:dLbl>
              <c:idx val="4"/>
              <c:layout>
                <c:manualLayout>
                  <c:x val="2.3225808811359799E-2"/>
                  <c:y val="-0.24152614842780001"/>
                </c:manualLayout>
              </c:layout>
              <c:spPr/>
              <c:txPr>
                <a:bodyPr/>
                <a:lstStyle/>
                <a:p>
                  <a:pPr>
                    <a:defRPr/>
                  </a:pPr>
                  <a:endParaRPr lang="en-US"/>
                </a:p>
              </c:txPr>
              <c:dLblPos val="ctr"/>
              <c:showLegendKey val="0"/>
              <c:showVal val="1"/>
              <c:showCatName val="0"/>
              <c:showSerName val="0"/>
              <c:showPercent val="0"/>
              <c:showBubbleSize val="0"/>
            </c:dLbl>
            <c:dLblPos val="inEnd"/>
            <c:showLegendKey val="0"/>
            <c:showVal val="1"/>
            <c:showCatName val="0"/>
            <c:showSerName val="0"/>
            <c:showPercent val="0"/>
            <c:showBubbleSize val="0"/>
            <c:showLeaderLines val="0"/>
          </c:dLbls>
          <c:cat>
            <c:strRef>
              <c:f>Coverage!$AF$8:$AF$19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Coverage!$AI$8:$AI$19</c:f>
              <c:numCache>
                <c:formatCode>0%</c:formatCode>
                <c:ptCount val="12"/>
                <c:pt idx="0">
                  <c:v>0.16736109900455012</c:v>
                </c:pt>
                <c:pt idx="1">
                  <c:v>0.14420575336356203</c:v>
                </c:pt>
                <c:pt idx="2">
                  <c:v>7.5534550944387005E-2</c:v>
                </c:pt>
                <c:pt idx="3">
                  <c:v>7.3836985617341047E-2</c:v>
                </c:pt>
                <c:pt idx="4">
                  <c:v>0.10658612789002291</c:v>
                </c:pt>
              </c:numCache>
            </c:numRef>
          </c:val>
        </c:ser>
        <c:dLbls>
          <c:showLegendKey val="0"/>
          <c:showVal val="1"/>
          <c:showCatName val="0"/>
          <c:showSerName val="0"/>
          <c:showPercent val="0"/>
          <c:showBubbleSize val="0"/>
        </c:dLbls>
        <c:gapWidth val="75"/>
        <c:overlap val="100"/>
        <c:axId val="137500160"/>
        <c:axId val="137501696"/>
      </c:barChart>
      <c:catAx>
        <c:axId val="137500160"/>
        <c:scaling>
          <c:orientation val="minMax"/>
        </c:scaling>
        <c:delete val="0"/>
        <c:axPos val="b"/>
        <c:majorTickMark val="none"/>
        <c:minorTickMark val="none"/>
        <c:tickLblPos val="nextTo"/>
        <c:crossAx val="137501696"/>
        <c:crosses val="autoZero"/>
        <c:auto val="1"/>
        <c:lblAlgn val="ctr"/>
        <c:lblOffset val="100"/>
        <c:noMultiLvlLbl val="0"/>
      </c:catAx>
      <c:valAx>
        <c:axId val="137501696"/>
        <c:scaling>
          <c:orientation val="minMax"/>
        </c:scaling>
        <c:delete val="1"/>
        <c:axPos val="l"/>
        <c:numFmt formatCode="0%" sourceLinked="1"/>
        <c:majorTickMark val="none"/>
        <c:minorTickMark val="none"/>
        <c:tickLblPos val="nextTo"/>
        <c:crossAx val="137500160"/>
        <c:crosses val="autoZero"/>
        <c:crossBetween val="between"/>
      </c:valAx>
    </c:plotArea>
    <c:plotVisOnly val="1"/>
    <c:dispBlanksAs val="gap"/>
    <c:showDLblsOverMax val="0"/>
  </c:chart>
  <c:spPr>
    <a:ln>
      <a:solidFill>
        <a:srgbClr val="00B0F0"/>
      </a:solidFill>
    </a:ln>
  </c:spPr>
  <c:txPr>
    <a:bodyPr/>
    <a:lstStyle/>
    <a:p>
      <a:pPr>
        <a:defRPr sz="800">
          <a:latin typeface="Arial "/>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stacked"/>
        <c:varyColors val="0"/>
        <c:ser>
          <c:idx val="0"/>
          <c:order val="0"/>
          <c:tx>
            <c:strRef>
              <c:f>Coverage!$AH$7</c:f>
              <c:strCache>
                <c:ptCount val="1"/>
                <c:pt idx="0">
                  <c:v>DPT1-3</c:v>
                </c:pt>
              </c:strCache>
            </c:strRef>
          </c:tx>
          <c:spPr>
            <a:solidFill>
              <a:srgbClr val="00B0F0"/>
            </a:solidFill>
            <a:effectLst>
              <a:outerShdw blurRad="50800" dist="38100" dir="2700000" algn="tl" rotWithShape="0">
                <a:prstClr val="black">
                  <a:alpha val="40000"/>
                </a:prstClr>
              </a:outerShdw>
            </a:effectLst>
          </c:spPr>
          <c:invertIfNegative val="0"/>
          <c:dLbls>
            <c:dLbl>
              <c:idx val="0"/>
              <c:layout>
                <c:manualLayout>
                  <c:x val="1.16129044056799E-2"/>
                  <c:y val="-0.360542774131975"/>
                </c:manualLayout>
              </c:layout>
              <c:spPr/>
              <c:txPr>
                <a:bodyPr/>
                <a:lstStyle/>
                <a:p>
                  <a:pPr>
                    <a:defRPr/>
                  </a:pPr>
                  <a:endParaRPr lang="en-US"/>
                </a:p>
              </c:txPr>
              <c:dLblPos val="ctr"/>
              <c:showLegendKey val="0"/>
              <c:showVal val="1"/>
              <c:showCatName val="0"/>
              <c:showSerName val="0"/>
              <c:showPercent val="0"/>
              <c:showBubbleSize val="0"/>
            </c:dLbl>
            <c:dLbl>
              <c:idx val="1"/>
              <c:layout>
                <c:manualLayout>
                  <c:x val="3.87096813522663E-3"/>
                  <c:y val="-0.30609961064517999"/>
                </c:manualLayout>
              </c:layout>
              <c:spPr/>
              <c:txPr>
                <a:bodyPr/>
                <a:lstStyle/>
                <a:p>
                  <a:pPr>
                    <a:defRPr/>
                  </a:pPr>
                  <a:endParaRPr lang="en-US"/>
                </a:p>
              </c:txPr>
              <c:dLblPos val="ctr"/>
              <c:showLegendKey val="0"/>
              <c:showVal val="1"/>
              <c:showCatName val="0"/>
              <c:showSerName val="0"/>
              <c:showPercent val="0"/>
              <c:showBubbleSize val="0"/>
            </c:dLbl>
            <c:dLbl>
              <c:idx val="2"/>
              <c:layout>
                <c:manualLayout>
                  <c:x val="3.8709681352266699E-3"/>
                  <c:y val="-0.28618423830879802"/>
                </c:manualLayout>
              </c:layout>
              <c:spPr/>
              <c:txPr>
                <a:bodyPr/>
                <a:lstStyle/>
                <a:p>
                  <a:pPr>
                    <a:defRPr/>
                  </a:pPr>
                  <a:endParaRPr lang="en-US"/>
                </a:p>
              </c:txPr>
              <c:dLblPos val="ctr"/>
              <c:showLegendKey val="0"/>
              <c:showVal val="1"/>
              <c:showCatName val="0"/>
              <c:showSerName val="0"/>
              <c:showPercent val="0"/>
              <c:showBubbleSize val="0"/>
            </c:dLbl>
            <c:dLbl>
              <c:idx val="3"/>
              <c:layout>
                <c:manualLayout>
                  <c:x val="1.93548406761332E-2"/>
                  <c:y val="-0.25085092186721403"/>
                </c:manualLayout>
              </c:layout>
              <c:spPr/>
              <c:txPr>
                <a:bodyPr/>
                <a:lstStyle/>
                <a:p>
                  <a:pPr>
                    <a:defRPr/>
                  </a:pPr>
                  <a:endParaRPr lang="en-US"/>
                </a:p>
              </c:txPr>
              <c:dLblPos val="ctr"/>
              <c:showLegendKey val="0"/>
              <c:showVal val="1"/>
              <c:showCatName val="0"/>
              <c:showSerName val="0"/>
              <c:showPercent val="0"/>
              <c:showBubbleSize val="0"/>
            </c:dLbl>
            <c:dLbl>
              <c:idx val="4"/>
              <c:layout>
                <c:manualLayout>
                  <c:x val="2.3225808811359799E-2"/>
                  <c:y val="-0.24152614842780001"/>
                </c:manualLayout>
              </c:layout>
              <c:spPr/>
              <c:txPr>
                <a:bodyPr/>
                <a:lstStyle/>
                <a:p>
                  <a:pPr>
                    <a:defRPr/>
                  </a:pPr>
                  <a:endParaRPr lang="en-US"/>
                </a:p>
              </c:txPr>
              <c:dLblPos val="ctr"/>
              <c:showLegendKey val="0"/>
              <c:showVal val="1"/>
              <c:showCatName val="0"/>
              <c:showSerName val="0"/>
              <c:showPercent val="0"/>
              <c:showBubbleSize val="0"/>
            </c:dLbl>
            <c:dLblPos val="inEnd"/>
            <c:showLegendKey val="0"/>
            <c:showVal val="1"/>
            <c:showCatName val="0"/>
            <c:showSerName val="0"/>
            <c:showPercent val="0"/>
            <c:showBubbleSize val="0"/>
            <c:showLeaderLines val="0"/>
          </c:dLbls>
          <c:cat>
            <c:strRef>
              <c:f>Coverage!$AF$8:$AF$19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Coverage!$AH$8:$AH$19</c:f>
              <c:numCache>
                <c:formatCode>0%</c:formatCode>
                <c:ptCount val="12"/>
                <c:pt idx="0">
                  <c:v>0.12019460078221883</c:v>
                </c:pt>
                <c:pt idx="1">
                  <c:v>9.254649510043543E-2</c:v>
                </c:pt>
                <c:pt idx="2">
                  <c:v>5.8869684296235979E-2</c:v>
                </c:pt>
                <c:pt idx="3">
                  <c:v>3.7900310877746209E-2</c:v>
                </c:pt>
                <c:pt idx="4">
                  <c:v>6.9940465074586733E-2</c:v>
                </c:pt>
              </c:numCache>
            </c:numRef>
          </c:val>
        </c:ser>
        <c:dLbls>
          <c:showLegendKey val="0"/>
          <c:showVal val="1"/>
          <c:showCatName val="0"/>
          <c:showSerName val="0"/>
          <c:showPercent val="0"/>
          <c:showBubbleSize val="0"/>
        </c:dLbls>
        <c:gapWidth val="75"/>
        <c:overlap val="100"/>
        <c:axId val="137532544"/>
        <c:axId val="137534080"/>
      </c:barChart>
      <c:catAx>
        <c:axId val="137532544"/>
        <c:scaling>
          <c:orientation val="minMax"/>
        </c:scaling>
        <c:delete val="0"/>
        <c:axPos val="b"/>
        <c:majorTickMark val="none"/>
        <c:minorTickMark val="none"/>
        <c:tickLblPos val="nextTo"/>
        <c:crossAx val="137534080"/>
        <c:crosses val="autoZero"/>
        <c:auto val="1"/>
        <c:lblAlgn val="ctr"/>
        <c:lblOffset val="100"/>
        <c:noMultiLvlLbl val="0"/>
      </c:catAx>
      <c:valAx>
        <c:axId val="137534080"/>
        <c:scaling>
          <c:orientation val="minMax"/>
        </c:scaling>
        <c:delete val="1"/>
        <c:axPos val="l"/>
        <c:numFmt formatCode="0%" sourceLinked="1"/>
        <c:majorTickMark val="none"/>
        <c:minorTickMark val="none"/>
        <c:tickLblPos val="nextTo"/>
        <c:crossAx val="137532544"/>
        <c:crosses val="autoZero"/>
        <c:crossBetween val="between"/>
      </c:valAx>
    </c:plotArea>
    <c:plotVisOnly val="1"/>
    <c:dispBlanksAs val="gap"/>
    <c:showDLblsOverMax val="0"/>
  </c:chart>
  <c:spPr>
    <a:ln>
      <a:solidFill>
        <a:srgbClr val="00B0F0"/>
      </a:solidFill>
    </a:ln>
  </c:spPr>
  <c:txPr>
    <a:bodyPr/>
    <a:lstStyle/>
    <a:p>
      <a:pPr>
        <a:defRPr sz="800">
          <a:latin typeface="Arial "/>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stacked"/>
        <c:varyColors val="0"/>
        <c:ser>
          <c:idx val="0"/>
          <c:order val="0"/>
          <c:tx>
            <c:strRef>
              <c:f>Coverage!$AJ$7</c:f>
              <c:strCache>
                <c:ptCount val="1"/>
                <c:pt idx="0">
                  <c:v>TT 1-2 [preg]</c:v>
                </c:pt>
              </c:strCache>
            </c:strRef>
          </c:tx>
          <c:spPr>
            <a:solidFill>
              <a:srgbClr val="00B0F0"/>
            </a:solidFill>
            <a:effectLst>
              <a:outerShdw blurRad="50800" dist="38100" dir="2700000" algn="tl" rotWithShape="0">
                <a:prstClr val="black">
                  <a:alpha val="40000"/>
                </a:prstClr>
              </a:outerShdw>
            </a:effectLst>
          </c:spPr>
          <c:invertIfNegative val="0"/>
          <c:dLbls>
            <c:dLbl>
              <c:idx val="0"/>
              <c:layout>
                <c:manualLayout>
                  <c:x val="1.16129044056799E-2"/>
                  <c:y val="-0.360542774131975"/>
                </c:manualLayout>
              </c:layout>
              <c:spPr/>
              <c:txPr>
                <a:bodyPr/>
                <a:lstStyle/>
                <a:p>
                  <a:pPr>
                    <a:defRPr/>
                  </a:pPr>
                  <a:endParaRPr lang="en-US"/>
                </a:p>
              </c:txPr>
              <c:dLblPos val="ctr"/>
              <c:showLegendKey val="0"/>
              <c:showVal val="1"/>
              <c:showCatName val="0"/>
              <c:showSerName val="0"/>
              <c:showPercent val="0"/>
              <c:showBubbleSize val="0"/>
            </c:dLbl>
            <c:dLbl>
              <c:idx val="1"/>
              <c:layout>
                <c:manualLayout>
                  <c:x val="3.87096813522663E-3"/>
                  <c:y val="-0.30609961064517999"/>
                </c:manualLayout>
              </c:layout>
              <c:spPr/>
              <c:txPr>
                <a:bodyPr/>
                <a:lstStyle/>
                <a:p>
                  <a:pPr>
                    <a:defRPr/>
                  </a:pPr>
                  <a:endParaRPr lang="en-US"/>
                </a:p>
              </c:txPr>
              <c:dLblPos val="ctr"/>
              <c:showLegendKey val="0"/>
              <c:showVal val="1"/>
              <c:showCatName val="0"/>
              <c:showSerName val="0"/>
              <c:showPercent val="0"/>
              <c:showBubbleSize val="0"/>
            </c:dLbl>
            <c:dLbl>
              <c:idx val="2"/>
              <c:layout>
                <c:manualLayout>
                  <c:x val="3.8709681352266699E-3"/>
                  <c:y val="-0.28618423830879802"/>
                </c:manualLayout>
              </c:layout>
              <c:spPr/>
              <c:txPr>
                <a:bodyPr/>
                <a:lstStyle/>
                <a:p>
                  <a:pPr>
                    <a:defRPr/>
                  </a:pPr>
                  <a:endParaRPr lang="en-US"/>
                </a:p>
              </c:txPr>
              <c:dLblPos val="ctr"/>
              <c:showLegendKey val="0"/>
              <c:showVal val="1"/>
              <c:showCatName val="0"/>
              <c:showSerName val="0"/>
              <c:showPercent val="0"/>
              <c:showBubbleSize val="0"/>
            </c:dLbl>
            <c:dLbl>
              <c:idx val="3"/>
              <c:layout>
                <c:manualLayout>
                  <c:x val="1.93548406761332E-2"/>
                  <c:y val="-0.25085092186721403"/>
                </c:manualLayout>
              </c:layout>
              <c:spPr/>
              <c:txPr>
                <a:bodyPr/>
                <a:lstStyle/>
                <a:p>
                  <a:pPr>
                    <a:defRPr/>
                  </a:pPr>
                  <a:endParaRPr lang="en-US"/>
                </a:p>
              </c:txPr>
              <c:dLblPos val="ctr"/>
              <c:showLegendKey val="0"/>
              <c:showVal val="1"/>
              <c:showCatName val="0"/>
              <c:showSerName val="0"/>
              <c:showPercent val="0"/>
              <c:showBubbleSize val="0"/>
            </c:dLbl>
            <c:dLbl>
              <c:idx val="4"/>
              <c:layout>
                <c:manualLayout>
                  <c:x val="2.3225808811359799E-2"/>
                  <c:y val="-0.24152614842780001"/>
                </c:manualLayout>
              </c:layout>
              <c:spPr/>
              <c:txPr>
                <a:bodyPr/>
                <a:lstStyle/>
                <a:p>
                  <a:pPr>
                    <a:defRPr/>
                  </a:pPr>
                  <a:endParaRPr lang="en-US"/>
                </a:p>
              </c:txPr>
              <c:dLblPos val="ctr"/>
              <c:showLegendKey val="0"/>
              <c:showVal val="1"/>
              <c:showCatName val="0"/>
              <c:showSerName val="0"/>
              <c:showPercent val="0"/>
              <c:showBubbleSize val="0"/>
            </c:dLbl>
            <c:dLblPos val="inEnd"/>
            <c:showLegendKey val="0"/>
            <c:showVal val="1"/>
            <c:showCatName val="0"/>
            <c:showSerName val="0"/>
            <c:showPercent val="0"/>
            <c:showBubbleSize val="0"/>
            <c:showLeaderLines val="0"/>
          </c:dLbls>
          <c:cat>
            <c:strRef>
              <c:f>Coverage!$AF$8:$AF$19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Coverage!$AJ$8:$AJ$19</c:f>
              <c:numCache>
                <c:formatCode>0%</c:formatCode>
                <c:ptCount val="12"/>
                <c:pt idx="0">
                  <c:v>0.41282060420304834</c:v>
                </c:pt>
                <c:pt idx="1">
                  <c:v>0.3771724971541901</c:v>
                </c:pt>
                <c:pt idx="2">
                  <c:v>0.34603471385287726</c:v>
                </c:pt>
                <c:pt idx="3">
                  <c:v>0.60796068889147503</c:v>
                </c:pt>
                <c:pt idx="4">
                  <c:v>0.58851636123710493</c:v>
                </c:pt>
              </c:numCache>
            </c:numRef>
          </c:val>
        </c:ser>
        <c:dLbls>
          <c:showLegendKey val="0"/>
          <c:showVal val="1"/>
          <c:showCatName val="0"/>
          <c:showSerName val="0"/>
          <c:showPercent val="0"/>
          <c:showBubbleSize val="0"/>
        </c:dLbls>
        <c:gapWidth val="75"/>
        <c:overlap val="100"/>
        <c:axId val="137646848"/>
        <c:axId val="137648384"/>
      </c:barChart>
      <c:catAx>
        <c:axId val="137646848"/>
        <c:scaling>
          <c:orientation val="minMax"/>
        </c:scaling>
        <c:delete val="0"/>
        <c:axPos val="b"/>
        <c:majorTickMark val="none"/>
        <c:minorTickMark val="none"/>
        <c:tickLblPos val="nextTo"/>
        <c:crossAx val="137648384"/>
        <c:crosses val="autoZero"/>
        <c:auto val="1"/>
        <c:lblAlgn val="ctr"/>
        <c:lblOffset val="100"/>
        <c:noMultiLvlLbl val="0"/>
      </c:catAx>
      <c:valAx>
        <c:axId val="137648384"/>
        <c:scaling>
          <c:orientation val="minMax"/>
        </c:scaling>
        <c:delete val="1"/>
        <c:axPos val="l"/>
        <c:numFmt formatCode="0%" sourceLinked="1"/>
        <c:majorTickMark val="none"/>
        <c:minorTickMark val="none"/>
        <c:tickLblPos val="nextTo"/>
        <c:crossAx val="137646848"/>
        <c:crosses val="autoZero"/>
        <c:crossBetween val="between"/>
      </c:valAx>
    </c:plotArea>
    <c:plotVisOnly val="1"/>
    <c:dispBlanksAs val="gap"/>
    <c:showDLblsOverMax val="0"/>
  </c:chart>
  <c:spPr>
    <a:ln>
      <a:solidFill>
        <a:srgbClr val="00B0F0"/>
      </a:solidFill>
    </a:ln>
  </c:spPr>
  <c:txPr>
    <a:bodyPr/>
    <a:lstStyle/>
    <a:p>
      <a:pPr>
        <a:defRPr sz="800">
          <a:latin typeface="Arial "/>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stacked"/>
        <c:varyColors val="0"/>
        <c:ser>
          <c:idx val="0"/>
          <c:order val="0"/>
          <c:tx>
            <c:strRef>
              <c:f>Coverage!$AG$7</c:f>
              <c:strCache>
                <c:ptCount val="1"/>
                <c:pt idx="0">
                  <c:v>BCG-Measles</c:v>
                </c:pt>
              </c:strCache>
            </c:strRef>
          </c:tx>
          <c:spPr>
            <a:solidFill>
              <a:srgbClr val="00B0F0"/>
            </a:solidFill>
            <a:effectLst>
              <a:outerShdw blurRad="50800" dist="38100" dir="2700000" algn="tl" rotWithShape="0">
                <a:prstClr val="black">
                  <a:alpha val="40000"/>
                </a:prstClr>
              </a:outerShdw>
            </a:effectLst>
          </c:spPr>
          <c:invertIfNegative val="0"/>
          <c:dLbls>
            <c:dLbl>
              <c:idx val="0"/>
              <c:layout>
                <c:manualLayout>
                  <c:x val="1.16129044056799E-2"/>
                  <c:y val="-0.360542774131975"/>
                </c:manualLayout>
              </c:layout>
              <c:spPr/>
              <c:txPr>
                <a:bodyPr/>
                <a:lstStyle/>
                <a:p>
                  <a:pPr>
                    <a:defRPr/>
                  </a:pPr>
                  <a:endParaRPr lang="en-US"/>
                </a:p>
              </c:txPr>
              <c:dLblPos val="ctr"/>
              <c:showLegendKey val="0"/>
              <c:showVal val="1"/>
              <c:showCatName val="0"/>
              <c:showSerName val="0"/>
              <c:showPercent val="0"/>
              <c:showBubbleSize val="0"/>
            </c:dLbl>
            <c:dLbl>
              <c:idx val="1"/>
              <c:layout>
                <c:manualLayout>
                  <c:x val="3.87096813522663E-3"/>
                  <c:y val="-0.30609961064517999"/>
                </c:manualLayout>
              </c:layout>
              <c:spPr/>
              <c:txPr>
                <a:bodyPr/>
                <a:lstStyle/>
                <a:p>
                  <a:pPr>
                    <a:defRPr/>
                  </a:pPr>
                  <a:endParaRPr lang="en-US"/>
                </a:p>
              </c:txPr>
              <c:dLblPos val="ctr"/>
              <c:showLegendKey val="0"/>
              <c:showVal val="1"/>
              <c:showCatName val="0"/>
              <c:showSerName val="0"/>
              <c:showPercent val="0"/>
              <c:showBubbleSize val="0"/>
            </c:dLbl>
            <c:dLbl>
              <c:idx val="2"/>
              <c:layout>
                <c:manualLayout>
                  <c:x val="3.8709681352266699E-3"/>
                  <c:y val="-0.28618423830879802"/>
                </c:manualLayout>
              </c:layout>
              <c:spPr/>
              <c:txPr>
                <a:bodyPr/>
                <a:lstStyle/>
                <a:p>
                  <a:pPr>
                    <a:defRPr/>
                  </a:pPr>
                  <a:endParaRPr lang="en-US"/>
                </a:p>
              </c:txPr>
              <c:dLblPos val="ctr"/>
              <c:showLegendKey val="0"/>
              <c:showVal val="1"/>
              <c:showCatName val="0"/>
              <c:showSerName val="0"/>
              <c:showPercent val="0"/>
              <c:showBubbleSize val="0"/>
            </c:dLbl>
            <c:dLbl>
              <c:idx val="3"/>
              <c:layout>
                <c:manualLayout>
                  <c:x val="1.93548406761332E-2"/>
                  <c:y val="-0.25085092186721403"/>
                </c:manualLayout>
              </c:layout>
              <c:spPr/>
              <c:txPr>
                <a:bodyPr/>
                <a:lstStyle/>
                <a:p>
                  <a:pPr>
                    <a:defRPr/>
                  </a:pPr>
                  <a:endParaRPr lang="en-US"/>
                </a:p>
              </c:txPr>
              <c:dLblPos val="ctr"/>
              <c:showLegendKey val="0"/>
              <c:showVal val="1"/>
              <c:showCatName val="0"/>
              <c:showSerName val="0"/>
              <c:showPercent val="0"/>
              <c:showBubbleSize val="0"/>
            </c:dLbl>
            <c:dLbl>
              <c:idx val="4"/>
              <c:layout>
                <c:manualLayout>
                  <c:x val="2.3225808811359799E-2"/>
                  <c:y val="-0.24152614842780001"/>
                </c:manualLayout>
              </c:layout>
              <c:spPr/>
              <c:txPr>
                <a:bodyPr/>
                <a:lstStyle/>
                <a:p>
                  <a:pPr>
                    <a:defRPr/>
                  </a:pPr>
                  <a:endParaRPr lang="en-US"/>
                </a:p>
              </c:txPr>
              <c:dLblPos val="ctr"/>
              <c:showLegendKey val="0"/>
              <c:showVal val="1"/>
              <c:showCatName val="0"/>
              <c:showSerName val="0"/>
              <c:showPercent val="0"/>
              <c:showBubbleSize val="0"/>
            </c:dLbl>
            <c:dLblPos val="inEnd"/>
            <c:showLegendKey val="0"/>
            <c:showVal val="1"/>
            <c:showCatName val="0"/>
            <c:showSerName val="0"/>
            <c:showPercent val="0"/>
            <c:showBubbleSize val="0"/>
            <c:showLeaderLines val="0"/>
          </c:dLbls>
          <c:cat>
            <c:strRef>
              <c:f>Coverage!$AF$8:$AF$19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Coverage!$AG$8:$AG$19</c:f>
              <c:numCache>
                <c:formatCode>0%</c:formatCode>
                <c:ptCount val="12"/>
                <c:pt idx="0">
                  <c:v>0.23</c:v>
                </c:pt>
                <c:pt idx="1">
                  <c:v>0.18315991217016653</c:v>
                </c:pt>
                <c:pt idx="2">
                  <c:v>0.16404844884586969</c:v>
                </c:pt>
                <c:pt idx="3">
                  <c:v>0.15229584986723155</c:v>
                </c:pt>
                <c:pt idx="4">
                  <c:v>0.1439691339526521</c:v>
                </c:pt>
              </c:numCache>
            </c:numRef>
          </c:val>
        </c:ser>
        <c:dLbls>
          <c:showLegendKey val="0"/>
          <c:showVal val="1"/>
          <c:showCatName val="0"/>
          <c:showSerName val="0"/>
          <c:showPercent val="0"/>
          <c:showBubbleSize val="0"/>
        </c:dLbls>
        <c:gapWidth val="75"/>
        <c:overlap val="100"/>
        <c:axId val="137761152"/>
        <c:axId val="137762688"/>
      </c:barChart>
      <c:catAx>
        <c:axId val="137761152"/>
        <c:scaling>
          <c:orientation val="minMax"/>
        </c:scaling>
        <c:delete val="0"/>
        <c:axPos val="b"/>
        <c:majorTickMark val="none"/>
        <c:minorTickMark val="none"/>
        <c:tickLblPos val="nextTo"/>
        <c:crossAx val="137762688"/>
        <c:crosses val="autoZero"/>
        <c:auto val="1"/>
        <c:lblAlgn val="ctr"/>
        <c:lblOffset val="100"/>
        <c:noMultiLvlLbl val="0"/>
      </c:catAx>
      <c:valAx>
        <c:axId val="137762688"/>
        <c:scaling>
          <c:orientation val="minMax"/>
        </c:scaling>
        <c:delete val="1"/>
        <c:axPos val="l"/>
        <c:numFmt formatCode="0%" sourceLinked="1"/>
        <c:majorTickMark val="none"/>
        <c:minorTickMark val="none"/>
        <c:tickLblPos val="nextTo"/>
        <c:crossAx val="137761152"/>
        <c:crosses val="autoZero"/>
        <c:crossBetween val="between"/>
      </c:valAx>
    </c:plotArea>
    <c:plotVisOnly val="1"/>
    <c:dispBlanksAs val="gap"/>
    <c:showDLblsOverMax val="0"/>
  </c:chart>
  <c:spPr>
    <a:ln>
      <a:solidFill>
        <a:srgbClr val="00B0F0"/>
      </a:solidFill>
    </a:ln>
  </c:spPr>
  <c:txPr>
    <a:bodyPr/>
    <a:lstStyle/>
    <a:p>
      <a:pPr>
        <a:defRPr sz="800">
          <a:latin typeface="Arial "/>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RED categorization for 2014</a:t>
            </a:r>
          </a:p>
        </c:rich>
      </c:tx>
      <c:overlay val="0"/>
    </c:title>
    <c:autoTitleDeleted val="0"/>
    <c:plotArea>
      <c:layout/>
      <c:doughnutChart>
        <c:varyColors val="1"/>
        <c:ser>
          <c:idx val="0"/>
          <c:order val="0"/>
          <c:tx>
            <c:strRef>
              <c:f>Coverage!$AJ$59</c:f>
              <c:strCache>
                <c:ptCount val="1"/>
                <c:pt idx="0">
                  <c:v># districts</c:v>
                </c:pt>
              </c:strCache>
            </c:strRef>
          </c:tx>
          <c:explosion val="25"/>
          <c:dLbls>
            <c:txPr>
              <a:bodyPr/>
              <a:lstStyle/>
              <a:p>
                <a:pPr>
                  <a:defRPr>
                    <a:solidFill>
                      <a:schemeClr val="bg1"/>
                    </a:solidFill>
                  </a:defRPr>
                </a:pPr>
                <a:endParaRPr lang="en-US"/>
              </a:p>
            </c:txPr>
            <c:showLegendKey val="0"/>
            <c:showVal val="0"/>
            <c:showCatName val="0"/>
            <c:showSerName val="0"/>
            <c:showPercent val="1"/>
            <c:showBubbleSize val="0"/>
            <c:showLeaderLines val="1"/>
          </c:dLbls>
          <c:cat>
            <c:strRef>
              <c:f>Coverage!$AI$60:$AI$63</c:f>
              <c:strCache>
                <c:ptCount val="4"/>
                <c:pt idx="0">
                  <c:v>Cat. 1</c:v>
                </c:pt>
                <c:pt idx="1">
                  <c:v>Cat. 2</c:v>
                </c:pt>
                <c:pt idx="2">
                  <c:v>Cat. 3</c:v>
                </c:pt>
                <c:pt idx="3">
                  <c:v>Cat. 4</c:v>
                </c:pt>
              </c:strCache>
            </c:strRef>
          </c:cat>
          <c:val>
            <c:numRef>
              <c:f>Coverage!$AJ$60:$AJ$63</c:f>
              <c:numCache>
                <c:formatCode>General</c:formatCode>
                <c:ptCount val="4"/>
                <c:pt idx="0">
                  <c:v>1</c:v>
                </c:pt>
                <c:pt idx="1">
                  <c:v>3</c:v>
                </c:pt>
                <c:pt idx="2">
                  <c:v>1</c:v>
                </c:pt>
                <c:pt idx="3">
                  <c:v>1</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63637764235072602"/>
          <c:y val="0.110551261211409"/>
          <c:w val="0.29391617285602101"/>
          <c:h val="0.15657351686610901"/>
        </c:manualLayout>
      </c:layout>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Stock on Hand</a:t>
            </a:r>
          </a:p>
        </c:rich>
      </c:tx>
      <c:overlay val="0"/>
    </c:title>
    <c:autoTitleDeleted val="0"/>
    <c:plotArea>
      <c:layout/>
      <c:barChart>
        <c:barDir val="col"/>
        <c:grouping val="clustered"/>
        <c:varyColors val="0"/>
        <c:ser>
          <c:idx val="0"/>
          <c:order val="0"/>
          <c:tx>
            <c:strRef>
              <c:f>'Stock status'!$AH$8</c:f>
              <c:strCache>
                <c:ptCount val="1"/>
                <c:pt idx="0">
                  <c:v>BCG</c:v>
                </c:pt>
              </c:strCache>
            </c:strRef>
          </c:tx>
          <c:invertIfNegative val="0"/>
          <c:cat>
            <c:strRef>
              <c:f>'Stock status'!$AI$7:$AS$7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status'!$AI$8:$AS$8</c:f>
              <c:numCache>
                <c:formatCode>General</c:formatCode>
                <c:ptCount val="11"/>
                <c:pt idx="0">
                  <c:v>1400000</c:v>
                </c:pt>
                <c:pt idx="1">
                  <c:v>918800</c:v>
                </c:pt>
                <c:pt idx="2">
                  <c:v>515800</c:v>
                </c:pt>
                <c:pt idx="3">
                  <c:v>60667</c:v>
                </c:pt>
                <c:pt idx="4">
                  <c:v>918800</c:v>
                </c:pt>
                <c:pt idx="5">
                  <c:v>216653</c:v>
                </c:pt>
                <c:pt idx="6">
                  <c:v>515800</c:v>
                </c:pt>
                <c:pt idx="7">
                  <c:v>127518</c:v>
                </c:pt>
                <c:pt idx="8">
                  <c:v>1400000</c:v>
                </c:pt>
                <c:pt idx="9">
                  <c:v>897734</c:v>
                </c:pt>
                <c:pt idx="10">
                  <c:v>985060</c:v>
                </c:pt>
              </c:numCache>
            </c:numRef>
          </c:val>
        </c:ser>
        <c:ser>
          <c:idx val="1"/>
          <c:order val="1"/>
          <c:tx>
            <c:strRef>
              <c:f>'Stock status'!$AH$9</c:f>
              <c:strCache>
                <c:ptCount val="1"/>
                <c:pt idx="0">
                  <c:v>Penta</c:v>
                </c:pt>
              </c:strCache>
            </c:strRef>
          </c:tx>
          <c:invertIfNegative val="0"/>
          <c:cat>
            <c:strRef>
              <c:f>'Stock status'!$AI$7:$AS$7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status'!$AI$9:$AS$9</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ser>
          <c:idx val="2"/>
          <c:order val="2"/>
          <c:tx>
            <c:strRef>
              <c:f>'Stock status'!$AH$10</c:f>
              <c:strCache>
                <c:ptCount val="1"/>
                <c:pt idx="0">
                  <c:v>Measles</c:v>
                </c:pt>
              </c:strCache>
            </c:strRef>
          </c:tx>
          <c:invertIfNegative val="0"/>
          <c:cat>
            <c:strRef>
              <c:f>'Stock status'!$AI$7:$AS$7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status'!$AI$10:$AS$10</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ser>
          <c:idx val="3"/>
          <c:order val="3"/>
          <c:tx>
            <c:strRef>
              <c:f>'Stock status'!$AH$11</c:f>
              <c:strCache>
                <c:ptCount val="1"/>
                <c:pt idx="0">
                  <c:v>TOPV</c:v>
                </c:pt>
              </c:strCache>
            </c:strRef>
          </c:tx>
          <c:invertIfNegative val="0"/>
          <c:cat>
            <c:strRef>
              <c:f>'Stock status'!$AI$7:$AS$7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status'!$AI$11:$AS$11</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ser>
          <c:idx val="4"/>
          <c:order val="4"/>
          <c:tx>
            <c:strRef>
              <c:f>'Stock status'!$AH$12</c:f>
              <c:strCache>
                <c:ptCount val="1"/>
                <c:pt idx="0">
                  <c:v>TT</c:v>
                </c:pt>
              </c:strCache>
            </c:strRef>
          </c:tx>
          <c:invertIfNegative val="0"/>
          <c:cat>
            <c:strRef>
              <c:f>'Stock status'!$AI$7:$AS$7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status'!$AI$12:$AS$12</c:f>
              <c:numCache>
                <c:formatCode>General</c:formatCode>
                <c:ptCount val="11"/>
                <c:pt idx="0">
                  <c:v>1720020</c:v>
                </c:pt>
                <c:pt idx="1">
                  <c:v>1597220</c:v>
                </c:pt>
                <c:pt idx="2">
                  <c:v>1404920</c:v>
                </c:pt>
                <c:pt idx="3">
                  <c:v>1258953</c:v>
                </c:pt>
                <c:pt idx="4">
                  <c:v>1597220</c:v>
                </c:pt>
                <c:pt idx="5">
                  <c:v>1340507</c:v>
                </c:pt>
                <c:pt idx="6">
                  <c:v>1404920</c:v>
                </c:pt>
                <c:pt idx="7">
                  <c:v>1293905</c:v>
                </c:pt>
                <c:pt idx="8">
                  <c:v>1720020</c:v>
                </c:pt>
                <c:pt idx="9">
                  <c:v>1531014</c:v>
                </c:pt>
                <c:pt idx="10">
                  <c:v>1550914</c:v>
                </c:pt>
              </c:numCache>
            </c:numRef>
          </c:val>
        </c:ser>
        <c:ser>
          <c:idx val="5"/>
          <c:order val="5"/>
          <c:tx>
            <c:strRef>
              <c:f>'Stock status'!$AH$13</c:f>
              <c:strCache>
                <c:ptCount val="1"/>
                <c:pt idx="0">
                  <c:v>PCV</c:v>
                </c:pt>
              </c:strCache>
            </c:strRef>
          </c:tx>
          <c:invertIfNegative val="0"/>
          <c:cat>
            <c:strRef>
              <c:f>'Stock status'!$AI$7:$AS$7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status'!$AI$13:$AS$13</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dLbls>
          <c:showLegendKey val="0"/>
          <c:showVal val="0"/>
          <c:showCatName val="0"/>
          <c:showSerName val="0"/>
          <c:showPercent val="0"/>
          <c:showBubbleSize val="0"/>
        </c:dLbls>
        <c:gapWidth val="150"/>
        <c:axId val="138911744"/>
        <c:axId val="138913664"/>
      </c:barChart>
      <c:catAx>
        <c:axId val="138911744"/>
        <c:scaling>
          <c:orientation val="minMax"/>
        </c:scaling>
        <c:delete val="0"/>
        <c:axPos val="b"/>
        <c:title>
          <c:tx>
            <c:rich>
              <a:bodyPr/>
              <a:lstStyle/>
              <a:p>
                <a:pPr>
                  <a:defRPr/>
                </a:pPr>
                <a:r>
                  <a:rPr lang="en-US"/>
                  <a:t>Period</a:t>
                </a:r>
              </a:p>
            </c:rich>
          </c:tx>
          <c:overlay val="0"/>
        </c:title>
        <c:majorTickMark val="out"/>
        <c:minorTickMark val="none"/>
        <c:tickLblPos val="nextTo"/>
        <c:crossAx val="138913664"/>
        <c:crosses val="autoZero"/>
        <c:auto val="1"/>
        <c:lblAlgn val="ctr"/>
        <c:lblOffset val="100"/>
        <c:noMultiLvlLbl val="0"/>
      </c:catAx>
      <c:valAx>
        <c:axId val="138913664"/>
        <c:scaling>
          <c:orientation val="minMax"/>
        </c:scaling>
        <c:delete val="0"/>
        <c:axPos val="l"/>
        <c:majorGridlines/>
        <c:title>
          <c:tx>
            <c:rich>
              <a:bodyPr rot="-5400000" vert="horz"/>
              <a:lstStyle/>
              <a:p>
                <a:pPr>
                  <a:defRPr/>
                </a:pPr>
                <a:r>
                  <a:rPr lang="en-US"/>
                  <a:t>Stock at hand (doses)</a:t>
                </a:r>
              </a:p>
            </c:rich>
          </c:tx>
          <c:overlay val="0"/>
        </c:title>
        <c:numFmt formatCode="General" sourceLinked="1"/>
        <c:majorTickMark val="out"/>
        <c:minorTickMark val="none"/>
        <c:tickLblPos val="nextTo"/>
        <c:crossAx val="1389117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a:pPr>
            <a:r>
              <a:rPr lang="en-US" sz="1400"/>
              <a:t>Average</a:t>
            </a:r>
            <a:r>
              <a:rPr lang="en-US" sz="1400" baseline="0"/>
              <a:t> Monthly Consumption</a:t>
            </a:r>
            <a:endParaRPr lang="en-US" sz="1400"/>
          </a:p>
        </c:rich>
      </c:tx>
      <c:overlay val="0"/>
    </c:title>
    <c:autoTitleDeleted val="0"/>
    <c:plotArea>
      <c:layout/>
      <c:lineChart>
        <c:grouping val="stacked"/>
        <c:varyColors val="0"/>
        <c:ser>
          <c:idx val="0"/>
          <c:order val="0"/>
          <c:tx>
            <c:strRef>
              <c:f>'Stock status'!$AH$17</c:f>
              <c:strCache>
                <c:ptCount val="1"/>
                <c:pt idx="0">
                  <c:v>BCG</c:v>
                </c:pt>
              </c:strCache>
            </c:strRef>
          </c:tx>
          <c:cat>
            <c:strRef>
              <c:f>'Stock status'!$AI$16:$AS$16</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status'!$AI$17:$AS$17</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mooth val="0"/>
        </c:ser>
        <c:ser>
          <c:idx val="1"/>
          <c:order val="1"/>
          <c:tx>
            <c:strRef>
              <c:f>'Stock status'!$AH$18</c:f>
              <c:strCache>
                <c:ptCount val="1"/>
                <c:pt idx="0">
                  <c:v>Penta</c:v>
                </c:pt>
              </c:strCache>
            </c:strRef>
          </c:tx>
          <c:cat>
            <c:strRef>
              <c:f>'Stock status'!$AI$16:$AS$16</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status'!$AI$18:$AS$18</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mooth val="0"/>
        </c:ser>
        <c:ser>
          <c:idx val="2"/>
          <c:order val="2"/>
          <c:tx>
            <c:strRef>
              <c:f>'Stock status'!$AH$19</c:f>
              <c:strCache>
                <c:ptCount val="1"/>
                <c:pt idx="0">
                  <c:v>Measles</c:v>
                </c:pt>
              </c:strCache>
            </c:strRef>
          </c:tx>
          <c:cat>
            <c:strRef>
              <c:f>'Stock status'!$AI$16:$AS$16</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status'!$AI$19:$AS$19</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mooth val="0"/>
        </c:ser>
        <c:ser>
          <c:idx val="3"/>
          <c:order val="3"/>
          <c:tx>
            <c:strRef>
              <c:f>'Stock status'!$AH$20</c:f>
              <c:strCache>
                <c:ptCount val="1"/>
                <c:pt idx="0">
                  <c:v>TOPV</c:v>
                </c:pt>
              </c:strCache>
            </c:strRef>
          </c:tx>
          <c:cat>
            <c:strRef>
              <c:f>'Stock status'!$AI$16:$AS$16</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status'!$AI$20:$AS$20</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mooth val="0"/>
        </c:ser>
        <c:ser>
          <c:idx val="4"/>
          <c:order val="4"/>
          <c:tx>
            <c:strRef>
              <c:f>'Stock status'!$AH$21</c:f>
              <c:strCache>
                <c:ptCount val="1"/>
                <c:pt idx="0">
                  <c:v>TT</c:v>
                </c:pt>
              </c:strCache>
            </c:strRef>
          </c:tx>
          <c:cat>
            <c:strRef>
              <c:f>'Stock status'!$AI$16:$AS$16</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status'!$AI$21:$AS$21</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mooth val="0"/>
        </c:ser>
        <c:ser>
          <c:idx val="5"/>
          <c:order val="5"/>
          <c:tx>
            <c:strRef>
              <c:f>'Stock status'!$AH$22</c:f>
              <c:strCache>
                <c:ptCount val="1"/>
                <c:pt idx="0">
                  <c:v>PCV</c:v>
                </c:pt>
              </c:strCache>
            </c:strRef>
          </c:tx>
          <c:cat>
            <c:strRef>
              <c:f>'Stock status'!$AI$16:$AS$16</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status'!$AI$22:$AS$22</c:f>
              <c:numCache>
                <c:formatCode>General</c:formatCode>
                <c:ptCount val="11"/>
                <c:pt idx="0">
                  <c:v>360317</c:v>
                </c:pt>
                <c:pt idx="1">
                  <c:v>369325</c:v>
                </c:pt>
                <c:pt idx="2">
                  <c:v>323159</c:v>
                </c:pt>
                <c:pt idx="3">
                  <c:v>331238</c:v>
                </c:pt>
                <c:pt idx="4">
                  <c:v>360317</c:v>
                </c:pt>
                <c:pt idx="5">
                  <c:v>369325</c:v>
                </c:pt>
                <c:pt idx="6">
                  <c:v>323159</c:v>
                </c:pt>
                <c:pt idx="7">
                  <c:v>331238</c:v>
                </c:pt>
                <c:pt idx="8">
                  <c:v>360317</c:v>
                </c:pt>
                <c:pt idx="9">
                  <c:v>369325</c:v>
                </c:pt>
                <c:pt idx="10">
                  <c:v>323159</c:v>
                </c:pt>
              </c:numCache>
            </c:numRef>
          </c:val>
          <c:smooth val="0"/>
        </c:ser>
        <c:dLbls>
          <c:showLegendKey val="0"/>
          <c:showVal val="0"/>
          <c:showCatName val="0"/>
          <c:showSerName val="0"/>
          <c:showPercent val="0"/>
          <c:showBubbleSize val="0"/>
        </c:dLbls>
        <c:marker val="1"/>
        <c:smooth val="0"/>
        <c:axId val="139114752"/>
        <c:axId val="139121024"/>
      </c:lineChart>
      <c:catAx>
        <c:axId val="139114752"/>
        <c:scaling>
          <c:orientation val="minMax"/>
        </c:scaling>
        <c:delete val="0"/>
        <c:axPos val="b"/>
        <c:title>
          <c:tx>
            <c:rich>
              <a:bodyPr/>
              <a:lstStyle/>
              <a:p>
                <a:pPr>
                  <a:defRPr/>
                </a:pPr>
                <a:r>
                  <a:rPr lang="en-US"/>
                  <a:t>Period</a:t>
                </a:r>
              </a:p>
            </c:rich>
          </c:tx>
          <c:overlay val="0"/>
        </c:title>
        <c:majorTickMark val="out"/>
        <c:minorTickMark val="none"/>
        <c:tickLblPos val="nextTo"/>
        <c:crossAx val="139121024"/>
        <c:crosses val="autoZero"/>
        <c:auto val="1"/>
        <c:lblAlgn val="ctr"/>
        <c:lblOffset val="100"/>
        <c:noMultiLvlLbl val="0"/>
      </c:catAx>
      <c:valAx>
        <c:axId val="139121024"/>
        <c:scaling>
          <c:orientation val="minMax"/>
        </c:scaling>
        <c:delete val="0"/>
        <c:axPos val="l"/>
        <c:majorGridlines/>
        <c:title>
          <c:tx>
            <c:rich>
              <a:bodyPr rot="-5400000" vert="horz"/>
              <a:lstStyle/>
              <a:p>
                <a:pPr>
                  <a:defRPr/>
                </a:pPr>
                <a:r>
                  <a:rPr lang="en-US"/>
                  <a:t>AMC (doses)</a:t>
                </a:r>
              </a:p>
            </c:rich>
          </c:tx>
          <c:overlay val="0"/>
        </c:title>
        <c:numFmt formatCode="General" sourceLinked="1"/>
        <c:majorTickMark val="out"/>
        <c:minorTickMark val="none"/>
        <c:tickLblPos val="nextTo"/>
        <c:crossAx val="1391147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doughnutChart>
        <c:varyColors val="1"/>
        <c:ser>
          <c:idx val="0"/>
          <c:order val="0"/>
          <c:spPr>
            <a:solidFill>
              <a:srgbClr val="002060"/>
            </a:solidFill>
            <a:effectLst>
              <a:outerShdw blurRad="50800" dist="38100" dir="2700000" algn="tl" rotWithShape="0">
                <a:prstClr val="black">
                  <a:alpha val="40000"/>
                </a:prstClr>
              </a:outerShdw>
            </a:effectLst>
          </c:spPr>
          <c:dPt>
            <c:idx val="0"/>
            <c:bubble3D val="0"/>
          </c:dPt>
          <c:dPt>
            <c:idx val="1"/>
            <c:bubble3D val="0"/>
            <c:spPr>
              <a:solidFill>
                <a:schemeClr val="bg1"/>
              </a:solidFill>
              <a:effectLst/>
            </c:spPr>
          </c:dPt>
          <c:dLbls>
            <c:delete val="1"/>
          </c:dLbls>
          <c:val>
            <c:numRef>
              <c:f>Coverage!$Z$3:$Z$4</c:f>
              <c:numCache>
                <c:formatCode>0%</c:formatCode>
                <c:ptCount val="2"/>
                <c:pt idx="0">
                  <c:v>1.1029264619616226</c:v>
                </c:pt>
                <c:pt idx="1">
                  <c:v>0</c:v>
                </c:pt>
              </c:numCache>
            </c:numRef>
          </c:val>
        </c:ser>
        <c:dLbls>
          <c:showLegendKey val="0"/>
          <c:showVal val="0"/>
          <c:showCatName val="0"/>
          <c:showSerName val="0"/>
          <c:showPercent val="1"/>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US"/>
              <a:t>DTP-HepB-Hib</a:t>
            </a:r>
          </a:p>
        </c:rich>
      </c:tx>
      <c:overlay val="0"/>
    </c:title>
    <c:autoTitleDeleted val="0"/>
    <c:plotArea>
      <c:layout/>
      <c:lineChart>
        <c:grouping val="stacked"/>
        <c:varyColors val="0"/>
        <c:ser>
          <c:idx val="0"/>
          <c:order val="0"/>
          <c:tx>
            <c:strRef>
              <c:f>'Stock status'!$X$73</c:f>
              <c:strCache>
                <c:ptCount val="1"/>
                <c:pt idx="0">
                  <c:v>DTP-HepB-Hib</c:v>
                </c:pt>
              </c:strCache>
            </c:strRef>
          </c:tx>
          <c:dLbls>
            <c:showLegendKey val="0"/>
            <c:showVal val="1"/>
            <c:showCatName val="0"/>
            <c:showSerName val="0"/>
            <c:showPercent val="0"/>
            <c:showBubbleSize val="0"/>
            <c:showLeaderLines val="0"/>
          </c:dLbls>
          <c:cat>
            <c:strRef>
              <c:f>'Stock status'!$Y$71:$AE$71</c:f>
              <c:strCache>
                <c:ptCount val="7"/>
                <c:pt idx="0">
                  <c:v>Jan</c:v>
                </c:pt>
                <c:pt idx="1">
                  <c:v>Feb</c:v>
                </c:pt>
                <c:pt idx="2">
                  <c:v>Mar</c:v>
                </c:pt>
                <c:pt idx="3">
                  <c:v>Apr</c:v>
                </c:pt>
                <c:pt idx="4">
                  <c:v>May</c:v>
                </c:pt>
                <c:pt idx="5">
                  <c:v>Jun</c:v>
                </c:pt>
                <c:pt idx="6">
                  <c:v>Jul</c:v>
                </c:pt>
              </c:strCache>
            </c:strRef>
          </c:cat>
          <c:val>
            <c:numRef>
              <c:f>'Stock status'!$Y$73:$AE$73</c:f>
              <c:numCache>
                <c:formatCode>_(* #,##0.00_);_(* \(#,##0.00\);_(* "-"??_);_(@_)</c:formatCode>
                <c:ptCount val="7"/>
                <c:pt idx="0">
                  <c:v>2.3137038269550749</c:v>
                </c:pt>
                <c:pt idx="1">
                  <c:v>3.6444858569051584</c:v>
                </c:pt>
                <c:pt idx="2">
                  <c:v>3.1463161397670549</c:v>
                </c:pt>
                <c:pt idx="3">
                  <c:v>5.8478136439267887</c:v>
                </c:pt>
                <c:pt idx="4">
                  <c:v>5.1599600665557404</c:v>
                </c:pt>
                <c:pt idx="5">
                  <c:v>4.5265158069883533</c:v>
                </c:pt>
                <c:pt idx="6">
                  <c:v>6.1927387687188018</c:v>
                </c:pt>
              </c:numCache>
            </c:numRef>
          </c:val>
          <c:smooth val="0"/>
        </c:ser>
        <c:dLbls>
          <c:showLegendKey val="0"/>
          <c:showVal val="0"/>
          <c:showCatName val="0"/>
          <c:showSerName val="0"/>
          <c:showPercent val="0"/>
          <c:showBubbleSize val="0"/>
        </c:dLbls>
        <c:marker val="1"/>
        <c:smooth val="0"/>
        <c:axId val="139175040"/>
        <c:axId val="139176576"/>
      </c:lineChart>
      <c:catAx>
        <c:axId val="139175040"/>
        <c:scaling>
          <c:orientation val="minMax"/>
        </c:scaling>
        <c:delete val="0"/>
        <c:axPos val="b"/>
        <c:majorTickMark val="none"/>
        <c:minorTickMark val="none"/>
        <c:tickLblPos val="nextTo"/>
        <c:crossAx val="139176576"/>
        <c:crosses val="autoZero"/>
        <c:auto val="1"/>
        <c:lblAlgn val="ctr"/>
        <c:lblOffset val="100"/>
        <c:noMultiLvlLbl val="0"/>
      </c:catAx>
      <c:valAx>
        <c:axId val="139176576"/>
        <c:scaling>
          <c:orientation val="minMax"/>
          <c:max val="10"/>
        </c:scaling>
        <c:delete val="0"/>
        <c:axPos val="l"/>
        <c:title>
          <c:tx>
            <c:rich>
              <a:bodyPr/>
              <a:lstStyle/>
              <a:p>
                <a:pPr>
                  <a:defRPr/>
                </a:pPr>
                <a:r>
                  <a:rPr lang="en-US"/>
                  <a:t>Months of stock</a:t>
                </a:r>
              </a:p>
            </c:rich>
          </c:tx>
          <c:layout>
            <c:manualLayout>
              <c:xMode val="edge"/>
              <c:yMode val="edge"/>
              <c:x val="4.2038212343827402E-2"/>
              <c:y val="0.26560155911248401"/>
            </c:manualLayout>
          </c:layout>
          <c:overlay val="0"/>
        </c:title>
        <c:numFmt formatCode="_(* #,##0.00_);_(* \(#,##0.00\);_(* &quot;-&quot;??_);_(@_)" sourceLinked="1"/>
        <c:majorTickMark val="none"/>
        <c:minorTickMark val="none"/>
        <c:tickLblPos val="nextTo"/>
        <c:crossAx val="139175040"/>
        <c:crosses val="autoZero"/>
        <c:crossBetween val="between"/>
        <c:majorUnit val="1"/>
      </c:valAx>
      <c:spPr>
        <a:solidFill>
          <a:schemeClr val="bg1">
            <a:lumMod val="95000"/>
          </a:schemeClr>
        </a:solidFill>
        <a:ln cap="rnd"/>
      </c:spPr>
    </c:plotArea>
    <c:plotVisOnly val="1"/>
    <c:dispBlanksAs val="zero"/>
    <c:showDLblsOverMax val="0"/>
  </c:chart>
  <c:spPr>
    <a:ln w="19050" cap="rnd">
      <a:solidFill>
        <a:srgbClr val="0070C0"/>
      </a:solid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US"/>
              <a:t>Measles</a:t>
            </a:r>
          </a:p>
        </c:rich>
      </c:tx>
      <c:overlay val="0"/>
    </c:title>
    <c:autoTitleDeleted val="0"/>
    <c:plotArea>
      <c:layout/>
      <c:lineChart>
        <c:grouping val="stacked"/>
        <c:varyColors val="0"/>
        <c:ser>
          <c:idx val="0"/>
          <c:order val="0"/>
          <c:tx>
            <c:strRef>
              <c:f>'Stock status'!$X$74</c:f>
              <c:strCache>
                <c:ptCount val="1"/>
                <c:pt idx="0">
                  <c:v>Measles</c:v>
                </c:pt>
              </c:strCache>
            </c:strRef>
          </c:tx>
          <c:dLbls>
            <c:showLegendKey val="0"/>
            <c:showVal val="1"/>
            <c:showCatName val="0"/>
            <c:showSerName val="0"/>
            <c:showPercent val="0"/>
            <c:showBubbleSize val="0"/>
            <c:showLeaderLines val="0"/>
          </c:dLbls>
          <c:cat>
            <c:strRef>
              <c:f>'Stock status'!$Y$71:$AE$71</c:f>
              <c:strCache>
                <c:ptCount val="7"/>
                <c:pt idx="0">
                  <c:v>Jan</c:v>
                </c:pt>
                <c:pt idx="1">
                  <c:v>Feb</c:v>
                </c:pt>
                <c:pt idx="2">
                  <c:v>Mar</c:v>
                </c:pt>
                <c:pt idx="3">
                  <c:v>Apr</c:v>
                </c:pt>
                <c:pt idx="4">
                  <c:v>May</c:v>
                </c:pt>
                <c:pt idx="5">
                  <c:v>Jun</c:v>
                </c:pt>
                <c:pt idx="6">
                  <c:v>Jul</c:v>
                </c:pt>
              </c:strCache>
            </c:strRef>
          </c:cat>
          <c:val>
            <c:numRef>
              <c:f>'Stock status'!$Y$74:$AE$74</c:f>
              <c:numCache>
                <c:formatCode>_(* #,##0.00_);_(* \(#,##0.00\);_(* "-"??_);_(@_)</c:formatCode>
                <c:ptCount val="7"/>
                <c:pt idx="0">
                  <c:v>3.0682835820895522</c:v>
                </c:pt>
                <c:pt idx="1">
                  <c:v>2.1401119402985076</c:v>
                </c:pt>
                <c:pt idx="2">
                  <c:v>1.3457089552238806</c:v>
                </c:pt>
                <c:pt idx="3">
                  <c:v>4.3457089552238806</c:v>
                </c:pt>
                <c:pt idx="4">
                  <c:v>3.4649253731343284</c:v>
                </c:pt>
                <c:pt idx="5">
                  <c:v>2.582462686567164</c:v>
                </c:pt>
                <c:pt idx="6">
                  <c:v>1.4854477611940298</c:v>
                </c:pt>
              </c:numCache>
            </c:numRef>
          </c:val>
          <c:smooth val="0"/>
        </c:ser>
        <c:dLbls>
          <c:showLegendKey val="0"/>
          <c:showVal val="0"/>
          <c:showCatName val="0"/>
          <c:showSerName val="0"/>
          <c:showPercent val="0"/>
          <c:showBubbleSize val="0"/>
        </c:dLbls>
        <c:marker val="1"/>
        <c:smooth val="0"/>
        <c:axId val="135884800"/>
        <c:axId val="135886336"/>
      </c:lineChart>
      <c:catAx>
        <c:axId val="135884800"/>
        <c:scaling>
          <c:orientation val="minMax"/>
        </c:scaling>
        <c:delete val="0"/>
        <c:axPos val="b"/>
        <c:majorTickMark val="none"/>
        <c:minorTickMark val="none"/>
        <c:tickLblPos val="nextTo"/>
        <c:crossAx val="135886336"/>
        <c:crosses val="autoZero"/>
        <c:auto val="1"/>
        <c:lblAlgn val="ctr"/>
        <c:lblOffset val="100"/>
        <c:noMultiLvlLbl val="0"/>
      </c:catAx>
      <c:valAx>
        <c:axId val="135886336"/>
        <c:scaling>
          <c:orientation val="minMax"/>
          <c:max val="10"/>
        </c:scaling>
        <c:delete val="0"/>
        <c:axPos val="l"/>
        <c:title>
          <c:tx>
            <c:rich>
              <a:bodyPr/>
              <a:lstStyle/>
              <a:p>
                <a:pPr>
                  <a:defRPr/>
                </a:pPr>
                <a:r>
                  <a:rPr lang="en-US"/>
                  <a:t>Months of stock</a:t>
                </a:r>
              </a:p>
            </c:rich>
          </c:tx>
          <c:layout>
            <c:manualLayout>
              <c:xMode val="edge"/>
              <c:yMode val="edge"/>
              <c:x val="4.2038212343827402E-2"/>
              <c:y val="0.26560155911248401"/>
            </c:manualLayout>
          </c:layout>
          <c:overlay val="0"/>
        </c:title>
        <c:numFmt formatCode="_(* #,##0.00_);_(* \(#,##0.00\);_(* &quot;-&quot;??_);_(@_)" sourceLinked="1"/>
        <c:majorTickMark val="none"/>
        <c:minorTickMark val="none"/>
        <c:tickLblPos val="nextTo"/>
        <c:crossAx val="135884800"/>
        <c:crosses val="autoZero"/>
        <c:crossBetween val="between"/>
        <c:majorUnit val="1"/>
      </c:valAx>
      <c:spPr>
        <a:solidFill>
          <a:schemeClr val="bg1">
            <a:lumMod val="95000"/>
          </a:schemeClr>
        </a:solidFill>
        <a:ln cap="rnd"/>
      </c:spPr>
    </c:plotArea>
    <c:plotVisOnly val="1"/>
    <c:dispBlanksAs val="zero"/>
    <c:showDLblsOverMax val="0"/>
  </c:chart>
  <c:spPr>
    <a:ln w="19050" cap="rnd">
      <a:solidFill>
        <a:srgbClr val="0070C0"/>
      </a:solid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US"/>
              <a:t>PCV</a:t>
            </a:r>
          </a:p>
        </c:rich>
      </c:tx>
      <c:overlay val="0"/>
    </c:title>
    <c:autoTitleDeleted val="0"/>
    <c:plotArea>
      <c:layout/>
      <c:lineChart>
        <c:grouping val="stacked"/>
        <c:varyColors val="0"/>
        <c:ser>
          <c:idx val="0"/>
          <c:order val="0"/>
          <c:tx>
            <c:strRef>
              <c:f>'Stock status'!$X$77</c:f>
              <c:strCache>
                <c:ptCount val="1"/>
                <c:pt idx="0">
                  <c:v>PCV</c:v>
                </c:pt>
              </c:strCache>
            </c:strRef>
          </c:tx>
          <c:dLbls>
            <c:showLegendKey val="0"/>
            <c:showVal val="1"/>
            <c:showCatName val="0"/>
            <c:showSerName val="0"/>
            <c:showPercent val="0"/>
            <c:showBubbleSize val="0"/>
            <c:showLeaderLines val="0"/>
          </c:dLbls>
          <c:cat>
            <c:strRef>
              <c:f>'Stock status'!$Y$71:$AE$71</c:f>
              <c:strCache>
                <c:ptCount val="7"/>
                <c:pt idx="0">
                  <c:v>Jan</c:v>
                </c:pt>
                <c:pt idx="1">
                  <c:v>Feb</c:v>
                </c:pt>
                <c:pt idx="2">
                  <c:v>Mar</c:v>
                </c:pt>
                <c:pt idx="3">
                  <c:v>Apr</c:v>
                </c:pt>
                <c:pt idx="4">
                  <c:v>May</c:v>
                </c:pt>
                <c:pt idx="5">
                  <c:v>Jun</c:v>
                </c:pt>
                <c:pt idx="6">
                  <c:v>Jul</c:v>
                </c:pt>
              </c:strCache>
            </c:strRef>
          </c:cat>
          <c:val>
            <c:numRef>
              <c:f>'Stock status'!$Y$77:$AE$77</c:f>
              <c:numCache>
                <c:formatCode>_(* #,##0.00_);_(* \(#,##0.00\);_(* "-"??_);_(@_)</c:formatCode>
                <c:ptCount val="7"/>
                <c:pt idx="0">
                  <c:v>1.0429714602895601</c:v>
                </c:pt>
                <c:pt idx="1">
                  <c:v>3.0892270687820895</c:v>
                </c:pt>
                <c:pt idx="2">
                  <c:v>2.1267403672695315</c:v>
                </c:pt>
                <c:pt idx="3">
                  <c:v>2.1267403672695315</c:v>
                </c:pt>
                <c:pt idx="4">
                  <c:v>3.443360007400897</c:v>
                </c:pt>
                <c:pt idx="5">
                  <c:v>2.4617234839724316</c:v>
                </c:pt>
                <c:pt idx="6">
                  <c:v>1.306073361395069</c:v>
                </c:pt>
              </c:numCache>
            </c:numRef>
          </c:val>
          <c:smooth val="0"/>
        </c:ser>
        <c:dLbls>
          <c:showLegendKey val="0"/>
          <c:showVal val="0"/>
          <c:showCatName val="0"/>
          <c:showSerName val="0"/>
          <c:showPercent val="0"/>
          <c:showBubbleSize val="0"/>
        </c:dLbls>
        <c:marker val="1"/>
        <c:smooth val="0"/>
        <c:axId val="135915392"/>
        <c:axId val="135916928"/>
      </c:lineChart>
      <c:catAx>
        <c:axId val="135915392"/>
        <c:scaling>
          <c:orientation val="minMax"/>
        </c:scaling>
        <c:delete val="0"/>
        <c:axPos val="b"/>
        <c:majorTickMark val="none"/>
        <c:minorTickMark val="none"/>
        <c:tickLblPos val="nextTo"/>
        <c:crossAx val="135916928"/>
        <c:crosses val="autoZero"/>
        <c:auto val="1"/>
        <c:lblAlgn val="ctr"/>
        <c:lblOffset val="100"/>
        <c:noMultiLvlLbl val="0"/>
      </c:catAx>
      <c:valAx>
        <c:axId val="135916928"/>
        <c:scaling>
          <c:orientation val="minMax"/>
          <c:max val="10"/>
        </c:scaling>
        <c:delete val="0"/>
        <c:axPos val="l"/>
        <c:title>
          <c:tx>
            <c:rich>
              <a:bodyPr/>
              <a:lstStyle/>
              <a:p>
                <a:pPr>
                  <a:defRPr/>
                </a:pPr>
                <a:r>
                  <a:rPr lang="en-US"/>
                  <a:t>Months of stock</a:t>
                </a:r>
              </a:p>
            </c:rich>
          </c:tx>
          <c:layout>
            <c:manualLayout>
              <c:xMode val="edge"/>
              <c:yMode val="edge"/>
              <c:x val="4.2038212343827402E-2"/>
              <c:y val="0.26560155911248401"/>
            </c:manualLayout>
          </c:layout>
          <c:overlay val="0"/>
        </c:title>
        <c:numFmt formatCode="_(* #,##0.00_);_(* \(#,##0.00\);_(* &quot;-&quot;??_);_(@_)" sourceLinked="1"/>
        <c:majorTickMark val="none"/>
        <c:minorTickMark val="none"/>
        <c:tickLblPos val="nextTo"/>
        <c:crossAx val="135915392"/>
        <c:crosses val="autoZero"/>
        <c:crossBetween val="between"/>
        <c:majorUnit val="1"/>
      </c:valAx>
      <c:spPr>
        <a:solidFill>
          <a:schemeClr val="bg1">
            <a:lumMod val="95000"/>
          </a:schemeClr>
        </a:solidFill>
      </c:spPr>
    </c:plotArea>
    <c:plotVisOnly val="1"/>
    <c:dispBlanksAs val="zero"/>
    <c:showDLblsOverMax val="0"/>
  </c:chart>
  <c:spPr>
    <a:ln w="19050" cap="rnd">
      <a:solidFill>
        <a:srgbClr val="0070C0"/>
      </a:solid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Monthly Distribution</a:t>
            </a:r>
          </a:p>
        </c:rich>
      </c:tx>
      <c:overlay val="0"/>
    </c:title>
    <c:autoTitleDeleted val="0"/>
    <c:plotArea>
      <c:layout/>
      <c:barChart>
        <c:barDir val="col"/>
        <c:grouping val="clustered"/>
        <c:varyColors val="0"/>
        <c:ser>
          <c:idx val="0"/>
          <c:order val="0"/>
          <c:tx>
            <c:strRef>
              <c:f>'Stock status'!$AH$35</c:f>
              <c:strCache>
                <c:ptCount val="1"/>
                <c:pt idx="0">
                  <c:v>BCG</c:v>
                </c:pt>
              </c:strCache>
            </c:strRef>
          </c:tx>
          <c:invertIfNegative val="0"/>
          <c:cat>
            <c:strRef>
              <c:f>'Stock status'!$AI$34:$AS$34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status'!$AI$35:$AS$35</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ser>
          <c:idx val="1"/>
          <c:order val="1"/>
          <c:tx>
            <c:strRef>
              <c:f>'Stock status'!$AH$36</c:f>
              <c:strCache>
                <c:ptCount val="1"/>
                <c:pt idx="0">
                  <c:v>Penta</c:v>
                </c:pt>
              </c:strCache>
            </c:strRef>
          </c:tx>
          <c:invertIfNegative val="0"/>
          <c:cat>
            <c:strRef>
              <c:f>'Stock status'!$AI$34:$AS$34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status'!$AI$36:$AS$36</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ser>
          <c:idx val="2"/>
          <c:order val="2"/>
          <c:tx>
            <c:strRef>
              <c:f>'Stock status'!$AH$37</c:f>
              <c:strCache>
                <c:ptCount val="1"/>
                <c:pt idx="0">
                  <c:v>Measles</c:v>
                </c:pt>
              </c:strCache>
            </c:strRef>
          </c:tx>
          <c:invertIfNegative val="0"/>
          <c:cat>
            <c:strRef>
              <c:f>'Stock status'!$AI$34:$AS$34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status'!$AI$37:$AS$37</c:f>
              <c:numCache>
                <c:formatCode>General</c:formatCode>
                <c:ptCount val="11"/>
                <c:pt idx="0">
                  <c:v>293000</c:v>
                </c:pt>
                <c:pt idx="1">
                  <c:v>249750</c:v>
                </c:pt>
                <c:pt idx="2">
                  <c:v>218531</c:v>
                </c:pt>
                <c:pt idx="3">
                  <c:v>223995</c:v>
                </c:pt>
                <c:pt idx="4">
                  <c:v>268000</c:v>
                </c:pt>
                <c:pt idx="5">
                  <c:v>274700</c:v>
                </c:pt>
                <c:pt idx="6">
                  <c:v>240363</c:v>
                </c:pt>
                <c:pt idx="7">
                  <c:v>246372</c:v>
                </c:pt>
                <c:pt idx="8">
                  <c:v>268000</c:v>
                </c:pt>
                <c:pt idx="9">
                  <c:v>274700</c:v>
                </c:pt>
                <c:pt idx="10">
                  <c:v>240363</c:v>
                </c:pt>
              </c:numCache>
            </c:numRef>
          </c:val>
        </c:ser>
        <c:ser>
          <c:idx val="3"/>
          <c:order val="3"/>
          <c:tx>
            <c:strRef>
              <c:f>'Stock status'!$AH$38</c:f>
              <c:strCache>
                <c:ptCount val="1"/>
                <c:pt idx="0">
                  <c:v>TOPV</c:v>
                </c:pt>
              </c:strCache>
            </c:strRef>
          </c:tx>
          <c:invertIfNegative val="0"/>
          <c:cat>
            <c:strRef>
              <c:f>'Stock status'!$AI$34:$AS$34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status'!$AI$38:$AS$38</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ser>
          <c:idx val="4"/>
          <c:order val="4"/>
          <c:tx>
            <c:strRef>
              <c:f>'Stock status'!$AH$39</c:f>
              <c:strCache>
                <c:ptCount val="1"/>
                <c:pt idx="0">
                  <c:v>TT</c:v>
                </c:pt>
              </c:strCache>
            </c:strRef>
          </c:tx>
          <c:invertIfNegative val="0"/>
          <c:cat>
            <c:strRef>
              <c:f>'Stock status'!$AI$34:$AS$34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status'!$AI$39:$AS$39</c:f>
              <c:numCache>
                <c:formatCode>General</c:formatCode>
                <c:ptCount val="11"/>
                <c:pt idx="0">
                  <c:v>446100</c:v>
                </c:pt>
                <c:pt idx="1">
                  <c:v>138000</c:v>
                </c:pt>
                <c:pt idx="2">
                  <c:v>120750</c:v>
                </c:pt>
                <c:pt idx="3">
                  <c:v>123769</c:v>
                </c:pt>
                <c:pt idx="4">
                  <c:v>428458</c:v>
                </c:pt>
                <c:pt idx="5">
                  <c:v>439170</c:v>
                </c:pt>
                <c:pt idx="6">
                  <c:v>384274</c:v>
                </c:pt>
                <c:pt idx="7">
                  <c:v>393880</c:v>
                </c:pt>
                <c:pt idx="8">
                  <c:v>428458</c:v>
                </c:pt>
                <c:pt idx="9">
                  <c:v>439170</c:v>
                </c:pt>
                <c:pt idx="10">
                  <c:v>384274</c:v>
                </c:pt>
              </c:numCache>
            </c:numRef>
          </c:val>
        </c:ser>
        <c:ser>
          <c:idx val="5"/>
          <c:order val="5"/>
          <c:tx>
            <c:strRef>
              <c:f>'Stock status'!$AH$40</c:f>
              <c:strCache>
                <c:ptCount val="1"/>
                <c:pt idx="0">
                  <c:v>PCV</c:v>
                </c:pt>
              </c:strCache>
            </c:strRef>
          </c:tx>
          <c:invertIfNegative val="0"/>
          <c:cat>
            <c:strRef>
              <c:f>'Stock status'!$AI$34:$AS$34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status'!$AI$40:$AS$40</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dLbls>
          <c:showLegendKey val="0"/>
          <c:showVal val="0"/>
          <c:showCatName val="0"/>
          <c:showSerName val="0"/>
          <c:showPercent val="0"/>
          <c:showBubbleSize val="0"/>
        </c:dLbls>
        <c:gapWidth val="150"/>
        <c:axId val="135953792"/>
        <c:axId val="135968256"/>
      </c:barChart>
      <c:catAx>
        <c:axId val="135953792"/>
        <c:scaling>
          <c:orientation val="minMax"/>
        </c:scaling>
        <c:delete val="0"/>
        <c:axPos val="b"/>
        <c:title>
          <c:tx>
            <c:rich>
              <a:bodyPr/>
              <a:lstStyle/>
              <a:p>
                <a:pPr>
                  <a:defRPr/>
                </a:pPr>
                <a:r>
                  <a:rPr lang="en-US"/>
                  <a:t>Period</a:t>
                </a:r>
              </a:p>
            </c:rich>
          </c:tx>
          <c:overlay val="0"/>
        </c:title>
        <c:majorTickMark val="out"/>
        <c:minorTickMark val="none"/>
        <c:tickLblPos val="nextTo"/>
        <c:crossAx val="135968256"/>
        <c:crosses val="autoZero"/>
        <c:auto val="1"/>
        <c:lblAlgn val="ctr"/>
        <c:lblOffset val="100"/>
        <c:noMultiLvlLbl val="0"/>
      </c:catAx>
      <c:valAx>
        <c:axId val="135968256"/>
        <c:scaling>
          <c:orientation val="minMax"/>
        </c:scaling>
        <c:delete val="0"/>
        <c:axPos val="l"/>
        <c:majorGridlines/>
        <c:title>
          <c:tx>
            <c:rich>
              <a:bodyPr rot="-5400000" vert="horz"/>
              <a:lstStyle/>
              <a:p>
                <a:pPr>
                  <a:defRPr/>
                </a:pPr>
                <a:r>
                  <a:rPr lang="en-US"/>
                  <a:t>Stock at hand (doses)</a:t>
                </a:r>
              </a:p>
            </c:rich>
          </c:tx>
          <c:overlay val="0"/>
        </c:title>
        <c:numFmt formatCode="General" sourceLinked="1"/>
        <c:majorTickMark val="out"/>
        <c:minorTickMark val="none"/>
        <c:tickLblPos val="nextTo"/>
        <c:crossAx val="135953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Age distribution of confirmed cases of measles</a:t>
            </a:r>
          </a:p>
        </c:rich>
      </c:tx>
      <c:layout>
        <c:manualLayout>
          <c:xMode val="edge"/>
          <c:yMode val="edge"/>
          <c:x val="0.13376835587859201"/>
          <c:y val="3.5821092538871203E-2"/>
        </c:manualLayout>
      </c:layout>
      <c:overlay val="0"/>
      <c:spPr>
        <a:noFill/>
        <a:ln w="25400">
          <a:noFill/>
        </a:ln>
      </c:spPr>
    </c:title>
    <c:autoTitleDeleted val="0"/>
    <c:plotArea>
      <c:layout>
        <c:manualLayout>
          <c:layoutTarget val="inner"/>
          <c:xMode val="edge"/>
          <c:yMode val="edge"/>
          <c:x val="0.13506484941606001"/>
          <c:y val="0.31822432412666701"/>
          <c:w val="0.71601682602174699"/>
          <c:h val="0.23962685778828699"/>
        </c:manualLayout>
      </c:layout>
      <c:barChart>
        <c:barDir val="col"/>
        <c:grouping val="clustered"/>
        <c:varyColors val="0"/>
        <c:ser>
          <c:idx val="0"/>
          <c:order val="0"/>
          <c:tx>
            <c:strRef>
              <c:f>'[2]Kenya_Basic Analysic'!$D$9</c:f>
              <c:strCache>
                <c:ptCount val="1"/>
                <c:pt idx="0">
                  <c:v>percentage (% )</c:v>
                </c:pt>
              </c:strCache>
            </c:strRef>
          </c:tx>
          <c:spPr>
            <a:solidFill>
              <a:srgbClr val="9999FF"/>
            </a:solidFill>
            <a:ln w="12700">
              <a:solidFill>
                <a:srgbClr val="000000"/>
              </a:solidFill>
              <a:prstDash val="solid"/>
            </a:ln>
          </c:spPr>
          <c:invertIfNegative val="0"/>
          <c:cat>
            <c:strRef>
              <c:f>'[2]Kenya_Basic Analysic'!$B$10:$B$17</c:f>
              <c:strCache>
                <c:ptCount val="8"/>
                <c:pt idx="0">
                  <c:v>&lt; 9 mths</c:v>
                </c:pt>
                <c:pt idx="1">
                  <c:v>9-11 mths</c:v>
                </c:pt>
                <c:pt idx="2">
                  <c:v>1-4 years</c:v>
                </c:pt>
                <c:pt idx="3">
                  <c:v>5-9 years</c:v>
                </c:pt>
                <c:pt idx="4">
                  <c:v>10 – 14 years</c:v>
                </c:pt>
                <c:pt idx="5">
                  <c:v>15+ years</c:v>
                </c:pt>
                <c:pt idx="6">
                  <c:v>Missing</c:v>
                </c:pt>
                <c:pt idx="7">
                  <c:v>Total confirmed</c:v>
                </c:pt>
              </c:strCache>
            </c:strRef>
          </c:cat>
          <c:val>
            <c:numRef>
              <c:f>'[2]Kenya_Basic Analysic'!$D$10:$D$19</c:f>
              <c:numCache>
                <c:formatCode>General</c:formatCode>
                <c:ptCount val="10"/>
                <c:pt idx="0">
                  <c:v>10.714285714285714</c:v>
                </c:pt>
                <c:pt idx="1">
                  <c:v>5.7962529274004684</c:v>
                </c:pt>
                <c:pt idx="2">
                  <c:v>24.297423887587822</c:v>
                </c:pt>
                <c:pt idx="3">
                  <c:v>19.14519906323185</c:v>
                </c:pt>
                <c:pt idx="4">
                  <c:v>13.290398126463701</c:v>
                </c:pt>
                <c:pt idx="5">
                  <c:v>20.843091334894616</c:v>
                </c:pt>
                <c:pt idx="6">
                  <c:v>5.913348946135832</c:v>
                </c:pt>
              </c:numCache>
            </c:numRef>
          </c:val>
        </c:ser>
        <c:dLbls>
          <c:showLegendKey val="0"/>
          <c:showVal val="0"/>
          <c:showCatName val="0"/>
          <c:showSerName val="0"/>
          <c:showPercent val="0"/>
          <c:showBubbleSize val="0"/>
        </c:dLbls>
        <c:gapWidth val="150"/>
        <c:axId val="135980928"/>
        <c:axId val="139599872"/>
      </c:barChart>
      <c:catAx>
        <c:axId val="135980928"/>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age group</a:t>
                </a:r>
              </a:p>
            </c:rich>
          </c:tx>
          <c:layout>
            <c:manualLayout>
              <c:xMode val="edge"/>
              <c:yMode val="edge"/>
              <c:x val="0.373572918769769"/>
              <c:y val="0.8865675123942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39599872"/>
        <c:crosses val="autoZero"/>
        <c:auto val="1"/>
        <c:lblAlgn val="ctr"/>
        <c:lblOffset val="100"/>
        <c:tickLblSkip val="1"/>
        <c:tickMarkSkip val="1"/>
        <c:noMultiLvlLbl val="0"/>
      </c:catAx>
      <c:valAx>
        <c:axId val="139599872"/>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percentage</a:t>
                </a:r>
              </a:p>
            </c:rich>
          </c:tx>
          <c:layout>
            <c:manualLayout>
              <c:xMode val="edge"/>
              <c:yMode val="edge"/>
              <c:x val="1.6313076250084099E-2"/>
              <c:y val="0.262686681708646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5980928"/>
        <c:crosses val="autoZero"/>
        <c:crossBetween val="between"/>
      </c:valAx>
      <c:spPr>
        <a:solidFill>
          <a:srgbClr val="C0C0C0"/>
        </a:solidFill>
        <a:ln w="12700">
          <a:solidFill>
            <a:srgbClr val="808080"/>
          </a:solidFill>
          <a:prstDash val="solid"/>
        </a:ln>
      </c:spPr>
    </c:plotArea>
    <c:legend>
      <c:legendPos val="r"/>
      <c:layout>
        <c:manualLayout>
          <c:xMode val="edge"/>
          <c:yMode val="edge"/>
          <c:x val="0.60491150144693395"/>
          <c:y val="0.91950453561725798"/>
          <c:w val="0.24330385624873799"/>
          <c:h val="4.9535694003161899E-2"/>
        </c:manualLayout>
      </c:layout>
      <c:overlay val="0"/>
      <c:spPr>
        <a:solidFill>
          <a:srgbClr val="FFFFFF"/>
        </a:solidFill>
        <a:ln w="3175">
          <a:solidFill>
            <a:srgbClr val="000000"/>
          </a:solidFill>
          <a:prstDash val="solid"/>
        </a:ln>
      </c:spPr>
      <c:txPr>
        <a:bodyPr/>
        <a:lstStyle/>
        <a:p>
          <a:pPr>
            <a:defRPr sz="3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Vaccination status of confirmed cases of measles</a:t>
            </a:r>
          </a:p>
        </c:rich>
      </c:tx>
      <c:layout>
        <c:manualLayout>
          <c:xMode val="edge"/>
          <c:yMode val="edge"/>
          <c:x val="0.16972511580528399"/>
          <c:y val="3.67897194668848E-2"/>
        </c:manualLayout>
      </c:layout>
      <c:overlay val="0"/>
      <c:spPr>
        <a:noFill/>
        <a:ln w="25400">
          <a:noFill/>
        </a:ln>
      </c:spPr>
    </c:title>
    <c:autoTitleDeleted val="0"/>
    <c:view3D>
      <c:rotX val="30"/>
      <c:rotY val="0"/>
      <c:rAngAx val="0"/>
      <c:perspective val="0"/>
    </c:view3D>
    <c:floor>
      <c:thickness val="0"/>
    </c:floor>
    <c:sideWall>
      <c:thickness val="0"/>
    </c:sideWall>
    <c:backWall>
      <c:thickness val="0"/>
    </c:backWall>
    <c:plotArea>
      <c:layout>
        <c:manualLayout>
          <c:layoutTarget val="inner"/>
          <c:xMode val="edge"/>
          <c:yMode val="edge"/>
          <c:x val="3.6593131241031099E-2"/>
          <c:y val="0.20276543320995"/>
          <c:w val="0.54822838363334903"/>
          <c:h val="0.47952883052248202"/>
        </c:manualLayout>
      </c:layout>
      <c:pie3DChart>
        <c:varyColors val="1"/>
        <c:ser>
          <c:idx val="0"/>
          <c:order val="0"/>
          <c:tx>
            <c:strRef>
              <c:f>'[2]Kenya_Basic Analysic'!$H$9</c:f>
              <c:strCache>
                <c:ptCount val="1"/>
                <c:pt idx="0">
                  <c:v>percentage    (%)</c:v>
                </c:pt>
              </c:strCache>
            </c:strRef>
          </c:tx>
          <c:spPr>
            <a:solidFill>
              <a:srgbClr val="9999FF"/>
            </a:solidFill>
            <a:ln w="12700">
              <a:solidFill>
                <a:srgbClr val="000000"/>
              </a:solidFill>
              <a:prstDash val="solid"/>
            </a:ln>
          </c:spPr>
          <c:explosion val="25"/>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cat>
            <c:strRef>
              <c:f>'[2]Kenya_Basic Analysic'!$F$10:$F$16</c:f>
              <c:strCache>
                <c:ptCount val="7"/>
                <c:pt idx="0">
                  <c:v>0 (not vaccinated)</c:v>
                </c:pt>
                <c:pt idx="1">
                  <c:v>1 dose</c:v>
                </c:pt>
                <c:pt idx="2">
                  <c:v>2 dose</c:v>
                </c:pt>
                <c:pt idx="3">
                  <c:v>3 + dose</c:v>
                </c:pt>
                <c:pt idx="4">
                  <c:v>Unknown </c:v>
                </c:pt>
                <c:pt idx="5">
                  <c:v>Missing</c:v>
                </c:pt>
                <c:pt idx="6">
                  <c:v>Total reported</c:v>
                </c:pt>
              </c:strCache>
            </c:strRef>
          </c:cat>
          <c:val>
            <c:numRef>
              <c:f>'[2]Kenya_Basic Analysic'!$H$10:$H$16</c:f>
              <c:numCache>
                <c:formatCode>General</c:formatCode>
                <c:ptCount val="7"/>
                <c:pt idx="0">
                  <c:v>37.880562060889929</c:v>
                </c:pt>
                <c:pt idx="1">
                  <c:v>17.740046838407494</c:v>
                </c:pt>
                <c:pt idx="2">
                  <c:v>10.480093676814988</c:v>
                </c:pt>
                <c:pt idx="3">
                  <c:v>0</c:v>
                </c:pt>
                <c:pt idx="4">
                  <c:v>33.899297423887589</c:v>
                </c:pt>
                <c:pt idx="5">
                  <c:v>0</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0538243626062302"/>
          <c:y val="0.49135017213757398"/>
          <c:w val="0.22662889518413601"/>
          <c:h val="0.46366840508572799"/>
        </c:manualLayout>
      </c:layout>
      <c:overlay val="0"/>
      <c:spPr>
        <a:solidFill>
          <a:srgbClr val="FFFFFF"/>
        </a:solidFill>
        <a:ln w="3175">
          <a:solidFill>
            <a:srgbClr val="000000"/>
          </a:solidFill>
          <a:prstDash val="solid"/>
        </a:ln>
      </c:spPr>
      <c:txPr>
        <a:bodyPr/>
        <a:lstStyle/>
        <a:p>
          <a:pPr>
            <a:defRPr sz="3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Lab results of suspected measles cases investigated with blood specimen</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6.6203557888597303E-2"/>
          <c:y val="0.378764276087111"/>
          <c:w val="0.79351881014873105"/>
          <c:h val="0.53863618399051505"/>
        </c:manualLayout>
      </c:layout>
      <c:pie3DChart>
        <c:varyColors val="1"/>
        <c:ser>
          <c:idx val="0"/>
          <c:order val="0"/>
          <c:tx>
            <c:strRef>
              <c:f>'[2]Kenya_Basic Analysic'!$H$27</c:f>
              <c:strCache>
                <c:ptCount val="1"/>
                <c:pt idx="0">
                  <c:v>percentage (%)</c:v>
                </c:pt>
              </c:strCache>
            </c:strRef>
          </c:tx>
          <c:spPr>
            <a:solidFill>
              <a:srgbClr val="9999FF"/>
            </a:solidFill>
            <a:ln w="12700">
              <a:solidFill>
                <a:srgbClr val="000000"/>
              </a:solidFill>
              <a:prstDash val="solid"/>
            </a:ln>
          </c:spPr>
          <c:explosion val="89"/>
          <c:dPt>
            <c:idx val="0"/>
            <c:bubble3D val="0"/>
            <c:explosion val="18"/>
          </c:dPt>
          <c:dPt>
            <c:idx val="1"/>
            <c:bubble3D val="0"/>
            <c:explosion val="37"/>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Lbls>
            <c:spPr>
              <a:noFill/>
              <a:ln w="25400">
                <a:noFill/>
              </a:ln>
            </c:spPr>
            <c:txPr>
              <a:bodyPr/>
              <a:lstStyle/>
              <a:p>
                <a:pPr>
                  <a:defRPr sz="97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'[2]Kenya_Basic Analysic'!$F$28:$F$31</c:f>
              <c:strCache>
                <c:ptCount val="4"/>
                <c:pt idx="0">
                  <c:v>IgM positive</c:v>
                </c:pt>
                <c:pt idx="1">
                  <c:v>IgM negative</c:v>
                </c:pt>
                <c:pt idx="2">
                  <c:v>Indeterminate</c:v>
                </c:pt>
                <c:pt idx="3">
                  <c:v>Pending results </c:v>
                </c:pt>
              </c:strCache>
            </c:strRef>
          </c:cat>
          <c:val>
            <c:numRef>
              <c:f>'[2]Kenya_Basic Analysic'!$H$28:$H$31</c:f>
              <c:numCache>
                <c:formatCode>General</c:formatCode>
                <c:ptCount val="4"/>
                <c:pt idx="0">
                  <c:v>49.287749287749286</c:v>
                </c:pt>
                <c:pt idx="1">
                  <c:v>44.34947768281102</c:v>
                </c:pt>
                <c:pt idx="2">
                  <c:v>3.3238366571699909</c:v>
                </c:pt>
                <c:pt idx="3">
                  <c:v>2.4691358024691357</c:v>
                </c:pt>
              </c:numCache>
            </c:numRef>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Address of confirmed cases of measles </a:t>
            </a:r>
          </a:p>
        </c:rich>
      </c:tx>
      <c:layout>
        <c:manualLayout>
          <c:xMode val="edge"/>
          <c:yMode val="edge"/>
          <c:x val="0.15170258038732801"/>
          <c:y val="4.8387076615423102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4.0429884536037901E-2"/>
          <c:y val="0.182539682539683"/>
          <c:w val="0.77502694879189504"/>
          <c:h val="0.51587364079489995"/>
        </c:manualLayout>
      </c:layout>
      <c:pie3DChart>
        <c:varyColors val="1"/>
        <c:ser>
          <c:idx val="0"/>
          <c:order val="0"/>
          <c:tx>
            <c:strRef>
              <c:f>'[2]Kenya_Basic Analysic'!$H$20</c:f>
              <c:strCache>
                <c:ptCount val="1"/>
                <c:pt idx="0">
                  <c:v>percentage    (%)</c:v>
                </c:pt>
              </c:strCache>
            </c:strRef>
          </c:tx>
          <c:spPr>
            <a:solidFill>
              <a:srgbClr val="9999FF"/>
            </a:solidFill>
            <a:ln w="12700">
              <a:solidFill>
                <a:srgbClr val="000000"/>
              </a:solidFill>
              <a:prstDash val="solid"/>
            </a:ln>
          </c:spPr>
          <c:explosion val="25"/>
          <c:dPt>
            <c:idx val="0"/>
            <c:bubble3D val="0"/>
          </c:dPt>
          <c:dPt>
            <c:idx val="1"/>
            <c:bubble3D val="0"/>
            <c:spPr>
              <a:solidFill>
                <a:srgbClr val="993366"/>
              </a:solidFill>
              <a:ln w="12700">
                <a:solidFill>
                  <a:srgbClr val="000000"/>
                </a:solidFill>
                <a:prstDash val="solid"/>
              </a:ln>
            </c:spPr>
          </c:dPt>
          <c:cat>
            <c:strRef>
              <c:f>'[2]Kenya_Basic Analysic'!$F$21:$F$22</c:f>
              <c:strCache>
                <c:ptCount val="2"/>
                <c:pt idx="0">
                  <c:v>Urban</c:v>
                </c:pt>
                <c:pt idx="1">
                  <c:v>Rural</c:v>
                </c:pt>
              </c:strCache>
            </c:strRef>
          </c:cat>
          <c:val>
            <c:numRef>
              <c:f>'[2]Kenya_Basic Analysic'!$H$21:$H$22</c:f>
              <c:numCache>
                <c:formatCode>General</c:formatCode>
                <c:ptCount val="2"/>
                <c:pt idx="0">
                  <c:v>9.5433255269320831</c:v>
                </c:pt>
                <c:pt idx="1">
                  <c:v>90.456674473067906</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5308944406640499"/>
          <c:y val="0.787702162229721"/>
          <c:w val="0.182442133004979"/>
          <c:h val="0.166667916510436"/>
        </c:manualLayout>
      </c:layout>
      <c:overlay val="0"/>
      <c:spPr>
        <a:solidFill>
          <a:srgbClr val="FFFFFF"/>
        </a:solidFill>
        <a:ln w="3175">
          <a:solidFill>
            <a:srgbClr val="000000"/>
          </a:solidFill>
          <a:prstDash val="solid"/>
        </a:ln>
      </c:spPr>
      <c:txPr>
        <a:bodyPr/>
        <a:lstStyle/>
        <a:p>
          <a:pPr>
            <a:defRPr sz="3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Hospitalisation status of confirmed cases of measles  </a:t>
            </a:r>
          </a:p>
        </c:rich>
      </c:tx>
      <c:layout>
        <c:manualLayout>
          <c:xMode val="edge"/>
          <c:yMode val="edge"/>
          <c:x val="0.11320800016277"/>
          <c:y val="4.41177555508264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173684917292315"/>
          <c:y val="0.43958686245300399"/>
          <c:w val="0.52109015442837103"/>
          <c:h val="0.27074696743988103"/>
        </c:manualLayout>
      </c:layout>
      <c:pie3DChart>
        <c:varyColors val="1"/>
        <c:ser>
          <c:idx val="0"/>
          <c:order val="0"/>
          <c:tx>
            <c:strRef>
              <c:f>'[2]Kenya_Basic Analysic'!$D$27</c:f>
              <c:strCache>
                <c:ptCount val="1"/>
                <c:pt idx="0">
                  <c:v>percentage (%) </c:v>
                </c:pt>
              </c:strCache>
            </c:strRef>
          </c:tx>
          <c:spPr>
            <a:solidFill>
              <a:srgbClr val="9999FF"/>
            </a:solidFill>
            <a:ln w="12700">
              <a:solidFill>
                <a:srgbClr val="000000"/>
              </a:solidFill>
              <a:prstDash val="solid"/>
            </a:ln>
          </c:spPr>
          <c:explosion val="25"/>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'[2]Kenya_Basic Analysic'!$B$28:$B$30</c:f>
              <c:strCache>
                <c:ptCount val="3"/>
                <c:pt idx="0">
                  <c:v>Inpatient</c:v>
                </c:pt>
                <c:pt idx="1">
                  <c:v>Outpatient</c:v>
                </c:pt>
                <c:pt idx="2">
                  <c:v>Missing</c:v>
                </c:pt>
              </c:strCache>
            </c:strRef>
          </c:cat>
          <c:val>
            <c:numRef>
              <c:f>'[2]Kenya_Basic Analysic'!$D$28:$D$30</c:f>
              <c:numCache>
                <c:formatCode>General</c:formatCode>
                <c:ptCount val="3"/>
                <c:pt idx="0">
                  <c:v>31.498829039812648</c:v>
                </c:pt>
                <c:pt idx="1">
                  <c:v>68.501170960187352</c:v>
                </c:pt>
                <c:pt idx="2">
                  <c:v>0</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0542920507029705"/>
          <c:y val="0.62995587713697998"/>
          <c:w val="0.228682984394393"/>
          <c:h val="0.26872270695892703"/>
        </c:manualLayout>
      </c:layout>
      <c:overlay val="0"/>
      <c:spPr>
        <a:solidFill>
          <a:srgbClr val="FFFFFF"/>
        </a:solidFill>
        <a:ln w="3175">
          <a:solidFill>
            <a:srgbClr val="000000"/>
          </a:solidFill>
          <a:prstDash val="solid"/>
        </a:ln>
      </c:spPr>
      <c:txPr>
        <a:bodyPr/>
        <a:lstStyle/>
        <a:p>
          <a:pPr>
            <a:defRPr sz="28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25" b="1" i="0" u="none" strike="noStrike" baseline="0">
                <a:solidFill>
                  <a:srgbClr val="000000"/>
                </a:solidFill>
                <a:latin typeface="Arial"/>
                <a:ea typeface="Arial"/>
                <a:cs typeface="Arial"/>
              </a:defRPr>
            </a:pPr>
            <a:r>
              <a:rPr lang="en-US"/>
              <a:t>Final classification of reported cases of suspected measles</a:t>
            </a:r>
          </a:p>
        </c:rich>
      </c:tx>
      <c:layout>
        <c:manualLayout>
          <c:xMode val="edge"/>
          <c:yMode val="edge"/>
          <c:x val="7.8498124797337407E-2"/>
          <c:y val="1.6901982079826201E-2"/>
        </c:manualLayout>
      </c:layout>
      <c:overlay val="0"/>
      <c:spPr>
        <a:noFill/>
        <a:ln w="25400">
          <a:noFill/>
        </a:ln>
      </c:spPr>
    </c:title>
    <c:autoTitleDeleted val="0"/>
    <c:plotArea>
      <c:layout>
        <c:manualLayout>
          <c:layoutTarget val="inner"/>
          <c:xMode val="edge"/>
          <c:yMode val="edge"/>
          <c:x val="0.300813207156435"/>
          <c:y val="0.48760330578512401"/>
          <c:w val="9.7561040158843704E-2"/>
          <c:h val="0.14876033057851201"/>
        </c:manualLayout>
      </c:layout>
      <c:pieChart>
        <c:varyColors val="1"/>
        <c:ser>
          <c:idx val="0"/>
          <c:order val="0"/>
          <c:tx>
            <c:strRef>
              <c:f>'[2]Kenya_Basic Analysic'!$D$39</c:f>
              <c:strCache>
                <c:ptCount val="1"/>
                <c:pt idx="0">
                  <c:v>percentage </c:v>
                </c:pt>
              </c:strCache>
            </c:strRef>
          </c:tx>
          <c:spPr>
            <a:solidFill>
              <a:srgbClr val="9999FF"/>
            </a:solidFill>
            <a:ln w="12700">
              <a:solidFill>
                <a:srgbClr val="000000"/>
              </a:solidFill>
              <a:prstDash val="solid"/>
            </a:ln>
          </c:spPr>
          <c:dPt>
            <c:idx val="0"/>
            <c:bubble3D val="0"/>
          </c:dPt>
          <c:dPt>
            <c:idx val="1"/>
            <c:bubble3D val="0"/>
            <c:explosion val="1"/>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cat>
            <c:strRef>
              <c:f>'[2]Kenya_Basic Analysic'!$B$40:$B$44</c:f>
              <c:strCache>
                <c:ptCount val="5"/>
                <c:pt idx="0">
                  <c:v>Lab confirmed (IgM +ve)</c:v>
                </c:pt>
                <c:pt idx="1">
                  <c:v>Confirmed by epidemiologic linkage</c:v>
                </c:pt>
                <c:pt idx="2">
                  <c:v>Compatible (reported cases without blood specimens)</c:v>
                </c:pt>
                <c:pt idx="3">
                  <c:v>Discarded (IgM –ve)</c:v>
                </c:pt>
                <c:pt idx="4">
                  <c:v>Missing / pending</c:v>
                </c:pt>
              </c:strCache>
            </c:strRef>
          </c:cat>
          <c:val>
            <c:numRef>
              <c:f>'[2]Kenya_Basic Analysic'!$D$40:$D$44</c:f>
              <c:numCache>
                <c:formatCode>General</c:formatCode>
                <c:ptCount val="5"/>
                <c:pt idx="0">
                  <c:v>22.274678111587985</c:v>
                </c:pt>
                <c:pt idx="1">
                  <c:v>50.944206008583691</c:v>
                </c:pt>
                <c:pt idx="2">
                  <c:v>5.2360515021459229</c:v>
                </c:pt>
                <c:pt idx="3">
                  <c:v>20.429184549356222</c:v>
                </c:pt>
                <c:pt idx="4">
                  <c:v>1.1158798283261802</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0140006974652604"/>
          <c:y val="0.54392071680695098"/>
          <c:w val="0.382285361182999"/>
          <c:h val="0.37608079162518498"/>
        </c:manualLayout>
      </c:layout>
      <c:overlay val="0"/>
      <c:spPr>
        <a:solidFill>
          <a:srgbClr val="FFFFFF"/>
        </a:solidFill>
        <a:ln w="3175">
          <a:solidFill>
            <a:srgbClr val="000000"/>
          </a:solidFill>
          <a:prstDash val="solid"/>
        </a:ln>
      </c:spPr>
      <c:txPr>
        <a:bodyPr/>
        <a:lstStyle/>
        <a:p>
          <a:pPr>
            <a:defRPr sz="44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doughnutChart>
        <c:varyColors val="1"/>
        <c:ser>
          <c:idx val="0"/>
          <c:order val="0"/>
          <c:spPr>
            <a:solidFill>
              <a:srgbClr val="002060"/>
            </a:solidFill>
            <a:effectLst/>
          </c:spPr>
          <c:dPt>
            <c:idx val="0"/>
            <c:bubble3D val="0"/>
            <c:spPr>
              <a:solidFill>
                <a:srgbClr val="002060"/>
              </a:solidFill>
              <a:effectLst>
                <a:outerShdw blurRad="50800" dist="38100" dir="2700000" algn="tl" rotWithShape="0">
                  <a:prstClr val="black">
                    <a:alpha val="40000"/>
                  </a:prstClr>
                </a:outerShdw>
              </a:effectLst>
            </c:spPr>
          </c:dPt>
          <c:dPt>
            <c:idx val="1"/>
            <c:bubble3D val="0"/>
            <c:spPr>
              <a:solidFill>
                <a:schemeClr val="bg1"/>
              </a:solidFill>
              <a:effectLst/>
            </c:spPr>
          </c:dPt>
          <c:dLbls>
            <c:delete val="1"/>
          </c:dLbls>
          <c:val>
            <c:numRef>
              <c:f>Coverage!$AA$3:$AA$4</c:f>
              <c:numCache>
                <c:formatCode>0%</c:formatCode>
                <c:ptCount val="2"/>
                <c:pt idx="0">
                  <c:v>0.88138200000702838</c:v>
                </c:pt>
                <c:pt idx="1">
                  <c:v>0.11861799999297162</c:v>
                </c:pt>
              </c:numCache>
            </c:numRef>
          </c:val>
        </c:ser>
        <c:dLbls>
          <c:showLegendKey val="0"/>
          <c:showVal val="0"/>
          <c:showCatName val="0"/>
          <c:showSerName val="0"/>
          <c:showPercent val="1"/>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Outcome of confirmed measles cases</a:t>
            </a:r>
          </a:p>
        </c:rich>
      </c:tx>
      <c:layout>
        <c:manualLayout>
          <c:xMode val="edge"/>
          <c:yMode val="edge"/>
          <c:x val="0.21204235905843"/>
          <c:y val="3.8910136232970897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35293800856017"/>
          <c:y val="0.38709585962104698"/>
          <c:w val="0.33823483873052401"/>
          <c:h val="0.23870911343297899"/>
        </c:manualLayout>
      </c:layout>
      <c:pie3DChart>
        <c:varyColors val="1"/>
        <c:ser>
          <c:idx val="0"/>
          <c:order val="0"/>
          <c:tx>
            <c:strRef>
              <c:f>'[2]Kenya_Basic Analysic'!$H$39</c:f>
              <c:strCache>
                <c:ptCount val="1"/>
                <c:pt idx="0">
                  <c:v>percentage </c:v>
                </c:pt>
              </c:strCache>
            </c:strRef>
          </c:tx>
          <c:spPr>
            <a:solidFill>
              <a:srgbClr val="9999FF"/>
            </a:solidFill>
            <a:ln w="12700">
              <a:solidFill>
                <a:srgbClr val="000000"/>
              </a:solidFill>
              <a:prstDash val="solid"/>
            </a:ln>
          </c:spPr>
          <c:explosion val="25"/>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'[2]Kenya_Basic Analysic'!$F$40:$F$42</c:f>
              <c:strCache>
                <c:ptCount val="3"/>
                <c:pt idx="0">
                  <c:v>Alive </c:v>
                </c:pt>
                <c:pt idx="1">
                  <c:v>Dead</c:v>
                </c:pt>
                <c:pt idx="2">
                  <c:v>Unknown</c:v>
                </c:pt>
              </c:strCache>
            </c:strRef>
          </c:cat>
          <c:val>
            <c:numRef>
              <c:f>'[2]Kenya_Basic Analysic'!$H$40:$H$42</c:f>
              <c:numCache>
                <c:formatCode>General</c:formatCode>
                <c:ptCount val="3"/>
                <c:pt idx="0">
                  <c:v>98.185011709601881</c:v>
                </c:pt>
                <c:pt idx="1">
                  <c:v>1.6978922716627636</c:v>
                </c:pt>
                <c:pt idx="2">
                  <c:v>0.117096018735363</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6340694006309195"/>
          <c:y val="0.61538625853586504"/>
          <c:w val="0.15141955835962201"/>
          <c:h val="0.22115417391007899"/>
        </c:manualLayout>
      </c:layout>
      <c:overlay val="0"/>
      <c:spPr>
        <a:solidFill>
          <a:srgbClr val="FFFFFF"/>
        </a:solidFill>
        <a:ln w="3175">
          <a:solidFill>
            <a:srgbClr val="000000"/>
          </a:solidFill>
          <a:prstDash val="solid"/>
        </a:ln>
      </c:spPr>
      <c:txPr>
        <a:bodyPr/>
        <a:lstStyle/>
        <a:p>
          <a:pPr>
            <a:defRPr sz="28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Gender distribution of reported cases of suspected measles</a:t>
            </a:r>
          </a:p>
        </c:rich>
      </c:tx>
      <c:layout>
        <c:manualLayout>
          <c:xMode val="edge"/>
          <c:yMode val="edge"/>
          <c:x val="0.17101515536364401"/>
          <c:y val="4.1666905273204498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199248394612562"/>
          <c:y val="0.28947368421052599"/>
          <c:w val="0.42481261492866901"/>
          <c:h val="0.28947368421052599"/>
        </c:manualLayout>
      </c:layout>
      <c:pie3DChart>
        <c:varyColors val="1"/>
        <c:ser>
          <c:idx val="0"/>
          <c:order val="0"/>
          <c:tx>
            <c:strRef>
              <c:f>'[2]Kenya_Basic Analysic'!$D$50</c:f>
              <c:strCache>
                <c:ptCount val="1"/>
                <c:pt idx="0">
                  <c:v>percentage (%)</c:v>
                </c:pt>
              </c:strCache>
            </c:strRef>
          </c:tx>
          <c:spPr>
            <a:solidFill>
              <a:srgbClr val="9999FF"/>
            </a:solidFill>
            <a:ln w="12700">
              <a:solidFill>
                <a:srgbClr val="000000"/>
              </a:solidFill>
              <a:prstDash val="solid"/>
            </a:ln>
          </c:spPr>
          <c:explosion val="25"/>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'[2]Kenya_Basic Analysic'!$B$51:$B$53</c:f>
              <c:strCache>
                <c:ptCount val="3"/>
                <c:pt idx="0">
                  <c:v>Male</c:v>
                </c:pt>
                <c:pt idx="1">
                  <c:v>Female</c:v>
                </c:pt>
                <c:pt idx="2">
                  <c:v>Missing</c:v>
                </c:pt>
              </c:strCache>
            </c:strRef>
          </c:cat>
          <c:val>
            <c:numRef>
              <c:f>'[2]Kenya_Basic Analysic'!$D$51:$D$53</c:f>
              <c:numCache>
                <c:formatCode>General</c:formatCode>
                <c:ptCount val="3"/>
                <c:pt idx="0">
                  <c:v>51.87353629976581</c:v>
                </c:pt>
                <c:pt idx="1">
                  <c:v>48.067915690866506</c:v>
                </c:pt>
                <c:pt idx="2">
                  <c:v>5.8548009367681501E-2</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61291677250021"/>
          <c:y val="0.63366499642090202"/>
          <c:w val="0.158064854796376"/>
          <c:h val="0.26237652111667897"/>
        </c:manualLayout>
      </c:layout>
      <c:overlay val="0"/>
      <c:spPr>
        <a:solidFill>
          <a:srgbClr val="FFFFFF"/>
        </a:solidFill>
        <a:ln w="3175">
          <a:solidFill>
            <a:srgbClr val="000000"/>
          </a:solidFill>
          <a:prstDash val="solid"/>
        </a:ln>
      </c:spPr>
      <c:txPr>
        <a:bodyPr/>
        <a:lstStyle/>
        <a:p>
          <a:pPr>
            <a:defRPr sz="28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Condition of measles serum specimens </a:t>
            </a:r>
          </a:p>
        </c:rich>
      </c:tx>
      <c:layout>
        <c:manualLayout>
          <c:xMode val="edge"/>
          <c:yMode val="edge"/>
          <c:x val="0.26694071096097899"/>
          <c:y val="4.2253400143163901E-2"/>
        </c:manualLayout>
      </c:layout>
      <c:overlay val="0"/>
      <c:spPr>
        <a:noFill/>
        <a:ln w="25400">
          <a:noFill/>
        </a:ln>
      </c:spPr>
    </c:title>
    <c:autoTitleDeleted val="0"/>
    <c:plotArea>
      <c:layout>
        <c:manualLayout>
          <c:layoutTarget val="inner"/>
          <c:xMode val="edge"/>
          <c:yMode val="edge"/>
          <c:x val="0.33684152816349999"/>
          <c:y val="0.397350350931371"/>
          <c:w val="0.11929804122457301"/>
          <c:h val="0.22516519886111"/>
        </c:manualLayout>
      </c:layout>
      <c:pieChart>
        <c:varyColors val="1"/>
        <c:ser>
          <c:idx val="0"/>
          <c:order val="0"/>
          <c:tx>
            <c:strRef>
              <c:f>'[2]Kenya_Basic Analysic'!$H$50</c:f>
              <c:strCache>
                <c:ptCount val="1"/>
                <c:pt idx="0">
                  <c:v>percentage (%)</c:v>
                </c:pt>
              </c:strCache>
            </c:strRef>
          </c:tx>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'[2]Kenya_Basic Analysic'!$F$51:$F$53</c:f>
              <c:strCache>
                <c:ptCount val="3"/>
                <c:pt idx="0">
                  <c:v>Adequate</c:v>
                </c:pt>
                <c:pt idx="1">
                  <c:v>Not Adequate</c:v>
                </c:pt>
                <c:pt idx="2">
                  <c:v>Missing</c:v>
                </c:pt>
              </c:strCache>
            </c:strRef>
          </c:cat>
          <c:val>
            <c:numRef>
              <c:f>'[2]Kenya_Basic Analysic'!$H$51:$H$53</c:f>
              <c:numCache>
                <c:formatCode>General</c:formatCode>
                <c:ptCount val="3"/>
                <c:pt idx="0">
                  <c:v>99.525166191832852</c:v>
                </c:pt>
                <c:pt idx="1">
                  <c:v>0.47257913671335633</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8852090618582005"/>
          <c:y val="0.55445717012646101"/>
          <c:w val="0.16616345917485401"/>
          <c:h val="0.25742638988308297"/>
        </c:manualLayout>
      </c:layout>
      <c:overlay val="0"/>
      <c:spPr>
        <a:solidFill>
          <a:srgbClr val="FFFFFF"/>
        </a:solidFill>
        <a:ln w="3175">
          <a:solidFill>
            <a:srgbClr val="000000"/>
          </a:solidFill>
          <a:prstDash val="solid"/>
        </a:ln>
      </c:spPr>
      <c:txPr>
        <a:bodyPr/>
        <a:lstStyle/>
        <a:p>
          <a:pPr>
            <a:defRPr sz="3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n-US"/>
              <a:t> Monthly distribution of suspected measles case report (lab &amp; Epi Link)</a:t>
            </a:r>
          </a:p>
        </c:rich>
      </c:tx>
      <c:overlay val="0"/>
      <c:spPr>
        <a:noFill/>
        <a:ln w="25400">
          <a:noFill/>
        </a:ln>
      </c:spPr>
    </c:title>
    <c:autoTitleDeleted val="0"/>
    <c:plotArea>
      <c:layout>
        <c:manualLayout>
          <c:layoutTarget val="inner"/>
          <c:xMode val="edge"/>
          <c:yMode val="edge"/>
          <c:x val="8.25242229429239E-2"/>
          <c:y val="0.28703736146981901"/>
          <c:w val="0.89077617117803098"/>
          <c:h val="0.27777809174498602"/>
        </c:manualLayout>
      </c:layout>
      <c:lineChart>
        <c:grouping val="stacked"/>
        <c:varyColors val="0"/>
        <c:ser>
          <c:idx val="0"/>
          <c:order val="0"/>
          <c:tx>
            <c:strRef>
              <c:f>Surveillance!$F$60</c:f>
              <c:strCache>
                <c:ptCount val="1"/>
                <c:pt idx="0">
                  <c:v> Number (#)</c:v>
                </c:pt>
              </c:strCache>
            </c:strRef>
          </c:tx>
          <c:spPr>
            <a:ln w="25400">
              <a:solidFill>
                <a:srgbClr val="DD0806"/>
              </a:solidFill>
              <a:prstDash val="solid"/>
            </a:ln>
          </c:spPr>
          <c:cat>
            <c:strRef>
              <c:f>Surveillance!$E$61:$E$72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Surveillance!$F$61:$F$72</c:f>
              <c:numCache>
                <c:formatCode>General</c:formatCode>
                <c:ptCount val="12"/>
                <c:pt idx="0">
                  <c:v>17</c:v>
                </c:pt>
                <c:pt idx="1">
                  <c:v>18</c:v>
                </c:pt>
                <c:pt idx="2">
                  <c:v>16</c:v>
                </c:pt>
                <c:pt idx="3">
                  <c:v>26</c:v>
                </c:pt>
                <c:pt idx="4">
                  <c:v>29</c:v>
                </c:pt>
                <c:pt idx="5">
                  <c:v>51</c:v>
                </c:pt>
                <c:pt idx="6">
                  <c:v>75</c:v>
                </c:pt>
                <c:pt idx="7">
                  <c:v>47</c:v>
                </c:pt>
                <c:pt idx="8">
                  <c:v>38</c:v>
                </c:pt>
                <c:pt idx="9">
                  <c:v>8</c:v>
                </c:pt>
                <c:pt idx="10">
                  <c:v>3</c:v>
                </c:pt>
              </c:numCache>
            </c:numRef>
          </c:val>
          <c:smooth val="0"/>
        </c:ser>
        <c:dLbls>
          <c:showLegendKey val="0"/>
          <c:showVal val="0"/>
          <c:showCatName val="0"/>
          <c:showSerName val="0"/>
          <c:showPercent val="0"/>
          <c:showBubbleSize val="0"/>
        </c:dLbls>
        <c:marker val="1"/>
        <c:smooth val="0"/>
        <c:axId val="150530304"/>
        <c:axId val="149688320"/>
      </c:lineChart>
      <c:catAx>
        <c:axId val="150530304"/>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en-US"/>
          </a:p>
        </c:txPr>
        <c:crossAx val="149688320"/>
        <c:crosses val="autoZero"/>
        <c:auto val="1"/>
        <c:lblAlgn val="ctr"/>
        <c:lblOffset val="100"/>
        <c:noMultiLvlLbl val="0"/>
      </c:catAx>
      <c:valAx>
        <c:axId val="149688320"/>
        <c:scaling>
          <c:orientation val="minMax"/>
        </c:scaling>
        <c:delete val="0"/>
        <c:axPos val="l"/>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50530304"/>
        <c:crosses val="autoZero"/>
        <c:crossBetween val="between"/>
      </c:valAx>
      <c:spPr>
        <a:solidFill>
          <a:srgbClr val="FFFFFF"/>
        </a:solidFill>
        <a:ln w="25400">
          <a:noFill/>
        </a:ln>
      </c:spPr>
    </c:plotArea>
    <c:legend>
      <c:legendPos val="r"/>
      <c:layout>
        <c:manualLayout>
          <c:xMode val="edge"/>
          <c:yMode val="edge"/>
          <c:x val="0.37369519832985398"/>
          <c:y val="0.89723486145259501"/>
          <c:w val="0.20876826722338199"/>
          <c:h val="7.9051383399209502E-2"/>
        </c:manualLayout>
      </c:layout>
      <c:overlay val="0"/>
      <c:spPr>
        <a:noFill/>
        <a:ln w="25400">
          <a:noFill/>
        </a:ln>
      </c:spPr>
      <c:txPr>
        <a:bodyPr/>
        <a:lstStyle/>
        <a:p>
          <a:pPr>
            <a:defRPr sz="46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n-US"/>
              <a:t>Monthly distribution of all suspected measles cases</a:t>
            </a:r>
          </a:p>
        </c:rich>
      </c:tx>
      <c:layout>
        <c:manualLayout>
          <c:xMode val="edge"/>
          <c:yMode val="edge"/>
          <c:x val="0.175061261447123"/>
          <c:y val="0"/>
        </c:manualLayout>
      </c:layout>
      <c:overlay val="1"/>
      <c:spPr>
        <a:noFill/>
        <a:ln w="25400">
          <a:noFill/>
        </a:ln>
      </c:spPr>
    </c:title>
    <c:autoTitleDeleted val="0"/>
    <c:plotArea>
      <c:layout>
        <c:manualLayout>
          <c:layoutTarget val="inner"/>
          <c:xMode val="edge"/>
          <c:yMode val="edge"/>
          <c:x val="0.11002444987775099"/>
          <c:y val="0.14352943399722701"/>
          <c:w val="0.858190709046455"/>
          <c:h val="0.53019620215123398"/>
        </c:manualLayout>
      </c:layout>
      <c:lineChart>
        <c:grouping val="stacked"/>
        <c:varyColors val="0"/>
        <c:ser>
          <c:idx val="0"/>
          <c:order val="0"/>
          <c:spPr>
            <a:ln w="25400">
              <a:solidFill>
                <a:srgbClr val="DD0806"/>
              </a:solidFill>
              <a:prstDash val="solid"/>
            </a:ln>
          </c:spPr>
          <c:marker>
            <c:spPr>
              <a:solidFill>
                <a:srgbClr val="4F81BD"/>
              </a:solidFill>
              <a:ln>
                <a:solidFill>
                  <a:srgbClr val="666699"/>
                </a:solidFill>
                <a:prstDash val="solid"/>
              </a:ln>
            </c:spPr>
          </c:marker>
          <c:cat>
            <c:strRef>
              <c:f>Surveillance!$A$61:$A$72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Surveillance!$B$61:$B$72</c:f>
              <c:numCache>
                <c:formatCode>General</c:formatCode>
                <c:ptCount val="12"/>
                <c:pt idx="0">
                  <c:v>115</c:v>
                </c:pt>
                <c:pt idx="1">
                  <c:v>189</c:v>
                </c:pt>
                <c:pt idx="2">
                  <c:v>306</c:v>
                </c:pt>
                <c:pt idx="3">
                  <c:v>437</c:v>
                </c:pt>
                <c:pt idx="4">
                  <c:v>197</c:v>
                </c:pt>
                <c:pt idx="5">
                  <c:v>259</c:v>
                </c:pt>
                <c:pt idx="6">
                  <c:v>324</c:v>
                </c:pt>
                <c:pt idx="7">
                  <c:v>323</c:v>
                </c:pt>
                <c:pt idx="8">
                  <c:v>264</c:v>
                </c:pt>
                <c:pt idx="9">
                  <c:v>210</c:v>
                </c:pt>
                <c:pt idx="10">
                  <c:v>106</c:v>
                </c:pt>
              </c:numCache>
            </c:numRef>
          </c:val>
          <c:smooth val="0"/>
        </c:ser>
        <c:dLbls>
          <c:showLegendKey val="0"/>
          <c:showVal val="0"/>
          <c:showCatName val="0"/>
          <c:showSerName val="0"/>
          <c:showPercent val="0"/>
          <c:showBubbleSize val="0"/>
        </c:dLbls>
        <c:marker val="1"/>
        <c:smooth val="0"/>
        <c:axId val="149695872"/>
        <c:axId val="149734912"/>
      </c:lineChart>
      <c:catAx>
        <c:axId val="149695872"/>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en-US"/>
          </a:p>
        </c:txPr>
        <c:crossAx val="149734912"/>
        <c:crosses val="autoZero"/>
        <c:auto val="1"/>
        <c:lblAlgn val="ctr"/>
        <c:lblOffset val="100"/>
        <c:noMultiLvlLbl val="0"/>
      </c:catAx>
      <c:valAx>
        <c:axId val="149734912"/>
        <c:scaling>
          <c:orientation val="minMax"/>
        </c:scaling>
        <c:delete val="0"/>
        <c:axPos val="l"/>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49695872"/>
        <c:crosses val="autoZero"/>
        <c:crossBetween val="between"/>
      </c:valAx>
      <c:spPr>
        <a:solidFill>
          <a:srgbClr val="FFFFFF"/>
        </a:solidFill>
        <a:ln w="25400">
          <a:noFill/>
        </a:ln>
      </c:spPr>
    </c:plotArea>
    <c:legend>
      <c:legendPos val="r"/>
      <c:layout>
        <c:manualLayout>
          <c:xMode val="edge"/>
          <c:yMode val="edge"/>
          <c:x val="0.41666746896812601"/>
          <c:y val="0.89019938297186496"/>
          <c:w val="0.17708351958188601"/>
          <c:h val="8.2353302328437003E-2"/>
        </c:manualLayout>
      </c:layout>
      <c:overlay val="0"/>
      <c:spPr>
        <a:noFill/>
        <a:ln w="25400">
          <a:noFill/>
        </a:ln>
      </c:spPr>
      <c:txPr>
        <a:bodyPr/>
        <a:lstStyle/>
        <a:p>
          <a:pPr>
            <a:defRPr sz="460" b="0" i="0" u="none" strike="noStrike" baseline="0">
              <a:solidFill>
                <a:srgbClr val="000000"/>
              </a:solidFill>
              <a:latin typeface="Calibri"/>
              <a:ea typeface="Calibri"/>
              <a:cs typeface="Calibri"/>
            </a:defRPr>
          </a:pPr>
          <a:endParaRPr lang="en-US"/>
        </a:p>
      </c:txPr>
    </c:legend>
    <c:plotVisOnly val="1"/>
    <c:dispBlanksAs val="zero"/>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CCE Coverage</a:t>
            </a:r>
          </a:p>
        </c:rich>
      </c:tx>
      <c:overlay val="1"/>
    </c:title>
    <c:autoTitleDeleted val="0"/>
    <c:plotArea>
      <c:layout>
        <c:manualLayout>
          <c:layoutTarget val="inner"/>
          <c:xMode val="edge"/>
          <c:yMode val="edge"/>
          <c:x val="0.105932852143482"/>
          <c:y val="0.20153093794336199"/>
          <c:w val="0.86351159230096197"/>
          <c:h val="0.55524043558283098"/>
        </c:manualLayout>
      </c:layout>
      <c:lineChart>
        <c:grouping val="stacked"/>
        <c:varyColors val="0"/>
        <c:ser>
          <c:idx val="0"/>
          <c:order val="0"/>
          <c:tx>
            <c:strRef>
              <c:f>'Cold chain'!$N$128</c:f>
              <c:strCache>
                <c:ptCount val="1"/>
                <c:pt idx="0">
                  <c:v>CCE Coverage</c:v>
                </c:pt>
              </c:strCache>
            </c:strRef>
          </c:tx>
          <c:cat>
            <c:numRef>
              <c:f>'Cold chain'!$O$127:$S$127</c:f>
              <c:numCache>
                <c:formatCode>General</c:formatCode>
                <c:ptCount val="5"/>
                <c:pt idx="0">
                  <c:v>2014</c:v>
                </c:pt>
                <c:pt idx="1">
                  <c:v>2015</c:v>
                </c:pt>
                <c:pt idx="2">
                  <c:v>2016</c:v>
                </c:pt>
                <c:pt idx="3">
                  <c:v>2017</c:v>
                </c:pt>
                <c:pt idx="4">
                  <c:v>2018</c:v>
                </c:pt>
              </c:numCache>
            </c:numRef>
          </c:cat>
          <c:val>
            <c:numRef>
              <c:f>'Cold chain'!$O$128:$S$128</c:f>
              <c:numCache>
                <c:formatCode>0%</c:formatCode>
                <c:ptCount val="5"/>
                <c:pt idx="0">
                  <c:v>0.2</c:v>
                </c:pt>
                <c:pt idx="1">
                  <c:v>0.4</c:v>
                </c:pt>
                <c:pt idx="2">
                  <c:v>0.5</c:v>
                </c:pt>
                <c:pt idx="3">
                  <c:v>0.7</c:v>
                </c:pt>
                <c:pt idx="4">
                  <c:v>0.8</c:v>
                </c:pt>
              </c:numCache>
            </c:numRef>
          </c:val>
          <c:smooth val="0"/>
        </c:ser>
        <c:dLbls>
          <c:showLegendKey val="0"/>
          <c:showVal val="0"/>
          <c:showCatName val="0"/>
          <c:showSerName val="0"/>
          <c:showPercent val="0"/>
          <c:showBubbleSize val="0"/>
        </c:dLbls>
        <c:marker val="1"/>
        <c:smooth val="0"/>
        <c:axId val="149809024"/>
        <c:axId val="149810560"/>
      </c:lineChart>
      <c:catAx>
        <c:axId val="149809024"/>
        <c:scaling>
          <c:orientation val="minMax"/>
        </c:scaling>
        <c:delete val="0"/>
        <c:axPos val="b"/>
        <c:numFmt formatCode="General" sourceLinked="1"/>
        <c:majorTickMark val="none"/>
        <c:minorTickMark val="none"/>
        <c:tickLblPos val="nextTo"/>
        <c:crossAx val="149810560"/>
        <c:crosses val="autoZero"/>
        <c:auto val="1"/>
        <c:lblAlgn val="ctr"/>
        <c:lblOffset val="100"/>
        <c:noMultiLvlLbl val="0"/>
      </c:catAx>
      <c:valAx>
        <c:axId val="149810560"/>
        <c:scaling>
          <c:orientation val="minMax"/>
        </c:scaling>
        <c:delete val="0"/>
        <c:axPos val="l"/>
        <c:numFmt formatCode="0%" sourceLinked="1"/>
        <c:majorTickMark val="none"/>
        <c:minorTickMark val="none"/>
        <c:tickLblPos val="nextTo"/>
        <c:crossAx val="149809024"/>
        <c:crosses val="autoZero"/>
        <c:crossBetween val="between"/>
      </c:valAx>
      <c:spPr>
        <a:solidFill>
          <a:schemeClr val="bg1">
            <a:lumMod val="95000"/>
          </a:schemeClr>
        </a:solidFill>
        <a:ln>
          <a:solidFill>
            <a:schemeClr val="bg1">
              <a:lumMod val="95000"/>
            </a:schemeClr>
          </a:solidFill>
        </a:ln>
      </c:spPr>
    </c:plotArea>
    <c:plotVisOnly val="1"/>
    <c:dispBlanksAs val="zero"/>
    <c:showDLblsOverMax val="0"/>
  </c:chart>
  <c:spPr>
    <a:solidFill>
      <a:schemeClr val="lt1"/>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Working status of CCE</a:t>
            </a:r>
          </a:p>
        </c:rich>
      </c:tx>
      <c:overlay val="1"/>
    </c:title>
    <c:autoTitleDeleted val="0"/>
    <c:plotArea>
      <c:layout>
        <c:manualLayout>
          <c:layoutTarget val="inner"/>
          <c:xMode val="edge"/>
          <c:yMode val="edge"/>
          <c:x val="0.12852988769759"/>
          <c:y val="0.121798926077637"/>
          <c:w val="0.440772487814241"/>
          <c:h val="0.75640214784472704"/>
        </c:manualLayout>
      </c:layout>
      <c:doughnutChart>
        <c:varyColors val="1"/>
        <c:ser>
          <c:idx val="0"/>
          <c:order val="0"/>
          <c:tx>
            <c:strRef>
              <c:f>'Cold chain'!$O$144</c:f>
              <c:strCache>
                <c:ptCount val="1"/>
              </c:strCache>
            </c:strRef>
          </c:tx>
          <c:explosion val="25"/>
          <c:dPt>
            <c:idx val="0"/>
            <c:bubble3D val="0"/>
          </c:dPt>
          <c:dPt>
            <c:idx val="1"/>
            <c:bubble3D val="0"/>
          </c:dPt>
          <c:dPt>
            <c:idx val="2"/>
            <c:bubble3D val="0"/>
            <c:explosion val="19"/>
          </c:dPt>
          <c:dLbls>
            <c:txPr>
              <a:bodyPr/>
              <a:lstStyle/>
              <a:p>
                <a:pPr>
                  <a:defRPr b="1">
                    <a:solidFill>
                      <a:schemeClr val="bg1"/>
                    </a:solidFill>
                  </a:defRPr>
                </a:pPr>
                <a:endParaRPr lang="en-US"/>
              </a:p>
            </c:txPr>
            <c:showLegendKey val="0"/>
            <c:showVal val="0"/>
            <c:showCatName val="0"/>
            <c:showSerName val="0"/>
            <c:showPercent val="1"/>
            <c:showBubbleSize val="0"/>
            <c:showLeaderLines val="0"/>
          </c:dLbls>
          <c:cat>
            <c:strRef>
              <c:f>'Cold chain'!$N$145:$N$147</c:f>
              <c:strCache>
                <c:ptCount val="3"/>
                <c:pt idx="0">
                  <c:v>Working well</c:v>
                </c:pt>
                <c:pt idx="1">
                  <c:v>Working but needs maintenance</c:v>
                </c:pt>
                <c:pt idx="2">
                  <c:v>Not working</c:v>
                </c:pt>
              </c:strCache>
            </c:strRef>
          </c:cat>
          <c:val>
            <c:numRef>
              <c:f>'Cold chain'!$O$145:$O$147</c:f>
              <c:numCache>
                <c:formatCode>General</c:formatCode>
                <c:ptCount val="3"/>
                <c:pt idx="0">
                  <c:v>1324</c:v>
                </c:pt>
                <c:pt idx="1">
                  <c:v>229</c:v>
                </c:pt>
                <c:pt idx="2">
                  <c:v>859</c:v>
                </c:pt>
              </c:numCache>
            </c:numRef>
          </c:val>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US"/>
              <a:t>Functionality trends</a:t>
            </a:r>
          </a:p>
        </c:rich>
      </c:tx>
      <c:overlay val="1"/>
    </c:title>
    <c:autoTitleDeleted val="0"/>
    <c:plotArea>
      <c:layout>
        <c:manualLayout>
          <c:layoutTarget val="inner"/>
          <c:xMode val="edge"/>
          <c:yMode val="edge"/>
          <c:x val="0.100549017658437"/>
          <c:y val="0.188881758705014"/>
          <c:w val="0.87690401541163099"/>
          <c:h val="0.54092344623905797"/>
        </c:manualLayout>
      </c:layout>
      <c:lineChart>
        <c:grouping val="stacked"/>
        <c:varyColors val="0"/>
        <c:ser>
          <c:idx val="0"/>
          <c:order val="0"/>
          <c:tx>
            <c:strRef>
              <c:f>'Cold chain'!$N$163</c:f>
              <c:strCache>
                <c:ptCount val="1"/>
                <c:pt idx="0">
                  <c:v>Functional</c:v>
                </c:pt>
              </c:strCache>
            </c:strRef>
          </c:tx>
          <c:cat>
            <c:strRef>
              <c:f>'Cold chain'!$O$162:$Y$162</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'Cold chain'!$O$163:$Y$163</c:f>
              <c:numCache>
                <c:formatCode>0%</c:formatCode>
                <c:ptCount val="11"/>
                <c:pt idx="0">
                  <c:v>0.6</c:v>
                </c:pt>
                <c:pt idx="1">
                  <c:v>0.5</c:v>
                </c:pt>
                <c:pt idx="2">
                  <c:v>0.7</c:v>
                </c:pt>
                <c:pt idx="3">
                  <c:v>0.75</c:v>
                </c:pt>
                <c:pt idx="4">
                  <c:v>0.8</c:v>
                </c:pt>
                <c:pt idx="5">
                  <c:v>0.75</c:v>
                </c:pt>
                <c:pt idx="6">
                  <c:v>0.7</c:v>
                </c:pt>
                <c:pt idx="7">
                  <c:v>0.5</c:v>
                </c:pt>
                <c:pt idx="8">
                  <c:v>0.6</c:v>
                </c:pt>
                <c:pt idx="9">
                  <c:v>0.7</c:v>
                </c:pt>
                <c:pt idx="10">
                  <c:v>0.9</c:v>
                </c:pt>
              </c:numCache>
            </c:numRef>
          </c:val>
          <c:smooth val="0"/>
        </c:ser>
        <c:dLbls>
          <c:showLegendKey val="0"/>
          <c:showVal val="0"/>
          <c:showCatName val="0"/>
          <c:showSerName val="0"/>
          <c:showPercent val="0"/>
          <c:showBubbleSize val="0"/>
        </c:dLbls>
        <c:marker val="1"/>
        <c:smooth val="0"/>
        <c:axId val="139830784"/>
        <c:axId val="139832320"/>
      </c:lineChart>
      <c:catAx>
        <c:axId val="139830784"/>
        <c:scaling>
          <c:orientation val="minMax"/>
        </c:scaling>
        <c:delete val="0"/>
        <c:axPos val="b"/>
        <c:numFmt formatCode="General" sourceLinked="1"/>
        <c:majorTickMark val="none"/>
        <c:minorTickMark val="none"/>
        <c:tickLblPos val="nextTo"/>
        <c:crossAx val="139832320"/>
        <c:crosses val="autoZero"/>
        <c:auto val="1"/>
        <c:lblAlgn val="ctr"/>
        <c:lblOffset val="100"/>
        <c:noMultiLvlLbl val="0"/>
      </c:catAx>
      <c:valAx>
        <c:axId val="139832320"/>
        <c:scaling>
          <c:orientation val="minMax"/>
        </c:scaling>
        <c:delete val="0"/>
        <c:axPos val="l"/>
        <c:numFmt formatCode="0%" sourceLinked="1"/>
        <c:majorTickMark val="none"/>
        <c:minorTickMark val="none"/>
        <c:tickLblPos val="nextTo"/>
        <c:crossAx val="139830784"/>
        <c:crosses val="autoZero"/>
        <c:crossBetween val="between"/>
      </c:valAx>
    </c:plotArea>
    <c:legend>
      <c:legendPos val="b"/>
      <c:overlay val="0"/>
    </c:legend>
    <c:plotVisOnly val="1"/>
    <c:dispBlanksAs val="zero"/>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overlay val="0"/>
    </c:title>
    <c:autoTitleDeleted val="0"/>
    <c:plotArea>
      <c:layout/>
      <c:pieChart>
        <c:varyColors val="1"/>
        <c:ser>
          <c:idx val="0"/>
          <c:order val="0"/>
          <c:dPt>
            <c:idx val="0"/>
            <c:bubble3D val="0"/>
          </c:dPt>
          <c:dPt>
            <c:idx val="1"/>
            <c:bubble3D val="0"/>
          </c:dPt>
          <c:dPt>
            <c:idx val="2"/>
            <c:bubble3D val="0"/>
          </c:dPt>
          <c:dPt>
            <c:idx val="3"/>
            <c:bubble3D val="0"/>
          </c:dPt>
          <c:dPt>
            <c:idx val="4"/>
            <c:bubble3D val="0"/>
          </c:dPt>
          <c:dPt>
            <c:idx val="5"/>
            <c:bubble3D val="0"/>
          </c:dPt>
          <c:dLbls>
            <c:txPr>
              <a:bodyPr/>
              <a:lstStyle/>
              <a:p>
                <a:pPr>
                  <a:defRPr b="1">
                    <a:solidFill>
                      <a:sysClr val="windowText" lastClr="000000"/>
                    </a:solidFill>
                  </a:defRPr>
                </a:pPr>
                <a:endParaRPr lang="en-US"/>
              </a:p>
            </c:txPr>
            <c:showLegendKey val="0"/>
            <c:showVal val="0"/>
            <c:showCatName val="0"/>
            <c:showSerName val="0"/>
            <c:showPercent val="1"/>
            <c:showBubbleSize val="0"/>
            <c:showLeaderLines val="1"/>
          </c:dLbls>
          <c:cat>
            <c:strRef>
              <c:f>'Cold chain'!$N$181:$N$186</c:f>
              <c:strCache>
                <c:ptCount val="6"/>
                <c:pt idx="0">
                  <c:v>No spare parts</c:v>
                </c:pt>
                <c:pt idx="1">
                  <c:v>No gas</c:v>
                </c:pt>
                <c:pt idx="2">
                  <c:v>No electricity</c:v>
                </c:pt>
                <c:pt idx="3">
                  <c:v>waiting for technician</c:v>
                </c:pt>
                <c:pt idx="4">
                  <c:v>Obsolete</c:v>
                </c:pt>
                <c:pt idx="5">
                  <c:v>Other</c:v>
                </c:pt>
              </c:strCache>
            </c:strRef>
          </c:cat>
          <c:val>
            <c:numRef>
              <c:f>'Cold chain'!$O$181:$O$186</c:f>
              <c:numCache>
                <c:formatCode>General</c:formatCode>
                <c:ptCount val="6"/>
                <c:pt idx="0">
                  <c:v>100</c:v>
                </c:pt>
                <c:pt idx="1">
                  <c:v>200</c:v>
                </c:pt>
                <c:pt idx="2">
                  <c:v>100</c:v>
                </c:pt>
                <c:pt idx="3">
                  <c:v>350</c:v>
                </c:pt>
                <c:pt idx="4">
                  <c:v>90</c:v>
                </c:pt>
                <c:pt idx="5">
                  <c:v>60</c:v>
                </c:pt>
              </c:numCache>
            </c:numRef>
          </c:val>
        </c:ser>
        <c:ser>
          <c:idx val="1"/>
          <c:order val="1"/>
          <c:dPt>
            <c:idx val="0"/>
            <c:bubble3D val="0"/>
          </c:dPt>
          <c:dPt>
            <c:idx val="1"/>
            <c:bubble3D val="0"/>
          </c:dPt>
          <c:dPt>
            <c:idx val="2"/>
            <c:bubble3D val="0"/>
          </c:dPt>
          <c:dPt>
            <c:idx val="3"/>
            <c:bubble3D val="0"/>
          </c:dPt>
          <c:dPt>
            <c:idx val="4"/>
            <c:bubble3D val="0"/>
          </c:dPt>
          <c:dPt>
            <c:idx val="5"/>
            <c:bubble3D val="0"/>
          </c:dPt>
          <c:dLbls>
            <c:showLegendKey val="0"/>
            <c:showVal val="0"/>
            <c:showCatName val="0"/>
            <c:showSerName val="0"/>
            <c:showPercent val="1"/>
            <c:showBubbleSize val="0"/>
            <c:showLeaderLines val="1"/>
          </c:dLbls>
          <c:cat>
            <c:strRef>
              <c:f>'Cold chain'!$N$181:$N$186</c:f>
              <c:strCache>
                <c:ptCount val="6"/>
                <c:pt idx="0">
                  <c:v>No spare parts</c:v>
                </c:pt>
                <c:pt idx="1">
                  <c:v>No gas</c:v>
                </c:pt>
                <c:pt idx="2">
                  <c:v>No electricity</c:v>
                </c:pt>
                <c:pt idx="3">
                  <c:v>waiting for technician</c:v>
                </c:pt>
                <c:pt idx="4">
                  <c:v>Obsolete</c:v>
                </c:pt>
                <c:pt idx="5">
                  <c:v>Other</c:v>
                </c:pt>
              </c:strCache>
            </c:strRef>
          </c:cat>
          <c:val>
            <c:numRef>
              <c:f>'Cold chain'!$P$181:$P$186</c:f>
              <c:numCache>
                <c:formatCode>0%</c:formatCode>
                <c:ptCount val="6"/>
                <c:pt idx="0">
                  <c:v>0.1111111111111111</c:v>
                </c:pt>
                <c:pt idx="1">
                  <c:v>0.22222222222222221</c:v>
                </c:pt>
                <c:pt idx="2">
                  <c:v>0.1111111111111111</c:v>
                </c:pt>
                <c:pt idx="3">
                  <c:v>0.3888888888888889</c:v>
                </c:pt>
                <c:pt idx="4">
                  <c:v>0.1</c:v>
                </c:pt>
                <c:pt idx="5">
                  <c:v>6.6666666666666666E-2</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overlay val="0"/>
    </c:legend>
    <c:plotVisOnly val="1"/>
    <c:dispBlanksAs val="gap"/>
    <c:showDLblsOverMax val="0"/>
  </c:chart>
  <c:spPr>
    <a:solidFill>
      <a:schemeClr val="bg1">
        <a:lumMod val="95000"/>
      </a:schemeClr>
    </a:solidFill>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solidFill>
                  <a:schemeClr val="accent5">
                    <a:lumMod val="50000"/>
                  </a:schemeClr>
                </a:solidFill>
              </a:defRPr>
            </a:pPr>
            <a:r>
              <a:rPr lang="en-US">
                <a:solidFill>
                  <a:schemeClr val="accent5">
                    <a:lumMod val="50000"/>
                  </a:schemeClr>
                </a:solidFill>
              </a:rPr>
              <a:t>Storage capacity at DVS and HFs</a:t>
            </a:r>
          </a:p>
        </c:rich>
      </c:tx>
      <c:layout>
        <c:manualLayout>
          <c:xMode val="edge"/>
          <c:yMode val="edge"/>
          <c:x val="0.16070144356955399"/>
          <c:y val="7.4074153700070797E-2"/>
        </c:manualLayout>
      </c:layout>
      <c:overlay val="1"/>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0.122419072615923"/>
          <c:y val="0.13936351706036701"/>
          <c:w val="0.84980314960629899"/>
          <c:h val="0.72112459900845705"/>
        </c:manualLayout>
      </c:layout>
      <c:bar3DChart>
        <c:barDir val="col"/>
        <c:grouping val="clustered"/>
        <c:varyColors val="0"/>
        <c:ser>
          <c:idx val="0"/>
          <c:order val="0"/>
          <c:invertIfNegative val="0"/>
          <c:dLbls>
            <c:dLbl>
              <c:idx val="0"/>
              <c:layout>
                <c:manualLayout>
                  <c:x val="1.38888888888889E-2"/>
                  <c:y val="0.18518518518518501"/>
                </c:manualLayout>
              </c:layout>
              <c:showLegendKey val="0"/>
              <c:showVal val="1"/>
              <c:showCatName val="0"/>
              <c:showSerName val="0"/>
              <c:showPercent val="0"/>
              <c:showBubbleSize val="0"/>
            </c:dLbl>
            <c:dLbl>
              <c:idx val="1"/>
              <c:layout>
                <c:manualLayout>
                  <c:x val="2.7777777777777801E-2"/>
                  <c:y val="0.203703703703704"/>
                </c:manualLayout>
              </c:layout>
              <c:showLegendKey val="0"/>
              <c:showVal val="1"/>
              <c:showCatName val="0"/>
              <c:showSerName val="0"/>
              <c:showPercent val="0"/>
              <c:showBubbleSize val="0"/>
            </c:dLbl>
            <c:txPr>
              <a:bodyPr/>
              <a:lstStyle/>
              <a:p>
                <a:pPr>
                  <a:defRPr b="1">
                    <a:solidFill>
                      <a:schemeClr val="bg1"/>
                    </a:solidFill>
                  </a:defRPr>
                </a:pPr>
                <a:endParaRPr lang="en-US"/>
              </a:p>
            </c:txPr>
            <c:showLegendKey val="0"/>
            <c:showVal val="1"/>
            <c:showCatName val="0"/>
            <c:showSerName val="0"/>
            <c:showPercent val="0"/>
            <c:showBubbleSize val="0"/>
            <c:showLeaderLines val="0"/>
          </c:dLbls>
          <c:cat>
            <c:strRef>
              <c:f>'Cold chain'!$J$232:$J$233</c:f>
              <c:strCache>
                <c:ptCount val="2"/>
                <c:pt idx="0">
                  <c:v>Refrigerator</c:v>
                </c:pt>
                <c:pt idx="1">
                  <c:v>Freezer</c:v>
                </c:pt>
              </c:strCache>
            </c:strRef>
          </c:cat>
          <c:val>
            <c:numRef>
              <c:f>'Cold chain'!$K$232:$K$233</c:f>
              <c:numCache>
                <c:formatCode>_(* #,##0_);_(* \(#,##0\);_(* "-"??_);_(@_)</c:formatCode>
                <c:ptCount val="2"/>
                <c:pt idx="0">
                  <c:v>2034.8</c:v>
                </c:pt>
                <c:pt idx="1">
                  <c:v>1597</c:v>
                </c:pt>
              </c:numCache>
            </c:numRef>
          </c:val>
        </c:ser>
        <c:dLbls>
          <c:showLegendKey val="0"/>
          <c:showVal val="0"/>
          <c:showCatName val="0"/>
          <c:showSerName val="0"/>
          <c:showPercent val="0"/>
          <c:showBubbleSize val="0"/>
        </c:dLbls>
        <c:gapWidth val="75"/>
        <c:shape val="cylinder"/>
        <c:axId val="149856256"/>
        <c:axId val="149857792"/>
        <c:axId val="0"/>
      </c:bar3DChart>
      <c:catAx>
        <c:axId val="149856256"/>
        <c:scaling>
          <c:orientation val="minMax"/>
        </c:scaling>
        <c:delete val="0"/>
        <c:axPos val="b"/>
        <c:numFmt formatCode="General" sourceLinked="1"/>
        <c:majorTickMark val="none"/>
        <c:minorTickMark val="none"/>
        <c:tickLblPos val="nextTo"/>
        <c:txPr>
          <a:bodyPr/>
          <a:lstStyle/>
          <a:p>
            <a:pPr>
              <a:defRPr b="1">
                <a:solidFill>
                  <a:schemeClr val="accent5">
                    <a:lumMod val="50000"/>
                  </a:schemeClr>
                </a:solidFill>
              </a:defRPr>
            </a:pPr>
            <a:endParaRPr lang="en-US"/>
          </a:p>
        </c:txPr>
        <c:crossAx val="149857792"/>
        <c:crosses val="autoZero"/>
        <c:auto val="1"/>
        <c:lblAlgn val="ctr"/>
        <c:lblOffset val="100"/>
        <c:noMultiLvlLbl val="0"/>
      </c:catAx>
      <c:valAx>
        <c:axId val="149857792"/>
        <c:scaling>
          <c:orientation val="minMax"/>
        </c:scaling>
        <c:delete val="0"/>
        <c:axPos val="l"/>
        <c:numFmt formatCode="_(* #,##0_);_(* \(#,##0\);_(* &quot;-&quot;??_);_(@_)" sourceLinked="1"/>
        <c:majorTickMark val="none"/>
        <c:minorTickMark val="none"/>
        <c:tickLblPos val="nextTo"/>
        <c:txPr>
          <a:bodyPr/>
          <a:lstStyle/>
          <a:p>
            <a:pPr>
              <a:defRPr b="1">
                <a:solidFill>
                  <a:schemeClr val="accent5">
                    <a:lumMod val="50000"/>
                  </a:schemeClr>
                </a:solidFill>
              </a:defRPr>
            </a:pPr>
            <a:endParaRPr lang="en-US"/>
          </a:p>
        </c:txPr>
        <c:crossAx val="149856256"/>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doughnutChart>
        <c:varyColors val="1"/>
        <c:ser>
          <c:idx val="0"/>
          <c:order val="0"/>
          <c:spPr>
            <a:solidFill>
              <a:srgbClr val="002060"/>
            </a:solidFill>
            <a:effectLst/>
          </c:spPr>
          <c:dPt>
            <c:idx val="0"/>
            <c:bubble3D val="0"/>
            <c:spPr>
              <a:solidFill>
                <a:srgbClr val="002060"/>
              </a:solidFill>
              <a:effectLst>
                <a:outerShdw blurRad="50800" dist="38100" dir="2700000" algn="tl" rotWithShape="0">
                  <a:prstClr val="black">
                    <a:alpha val="40000"/>
                  </a:prstClr>
                </a:outerShdw>
              </a:effectLst>
            </c:spPr>
          </c:dPt>
          <c:dPt>
            <c:idx val="1"/>
            <c:bubble3D val="0"/>
            <c:spPr>
              <a:solidFill>
                <a:schemeClr val="bg1"/>
              </a:solidFill>
              <a:effectLst/>
            </c:spPr>
          </c:dPt>
          <c:dLbls>
            <c:delete val="1"/>
          </c:dLbls>
          <c:val>
            <c:numRef>
              <c:f>Coverage!$AB$3:$AB$4</c:f>
              <c:numCache>
                <c:formatCode>0%</c:formatCode>
                <c:ptCount val="2"/>
                <c:pt idx="0">
                  <c:v>0.85246274937707023</c:v>
                </c:pt>
                <c:pt idx="1">
                  <c:v>0.14753725062292977</c:v>
                </c:pt>
              </c:numCache>
            </c:numRef>
          </c:val>
        </c:ser>
        <c:dLbls>
          <c:showLegendKey val="0"/>
          <c:showVal val="0"/>
          <c:showCatName val="0"/>
          <c:showSerName val="0"/>
          <c:showPercent val="1"/>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Average alarm rate</a:t>
            </a:r>
          </a:p>
        </c:rich>
      </c:tx>
      <c:overlay val="1"/>
    </c:title>
    <c:autoTitleDeleted val="0"/>
    <c:plotArea>
      <c:layout>
        <c:manualLayout>
          <c:layoutTarget val="inner"/>
          <c:xMode val="edge"/>
          <c:yMode val="edge"/>
          <c:x val="7.1988407699037596E-2"/>
          <c:y val="0.19954870224555299"/>
          <c:w val="0.89745603674540697"/>
          <c:h val="0.57297645086030902"/>
        </c:manualLayout>
      </c:layout>
      <c:lineChart>
        <c:grouping val="standard"/>
        <c:varyColors val="0"/>
        <c:ser>
          <c:idx val="0"/>
          <c:order val="0"/>
          <c:tx>
            <c:strRef>
              <c:f>'Cold chain'!$J$248</c:f>
              <c:strCache>
                <c:ptCount val="1"/>
                <c:pt idx="0">
                  <c:v>DVS</c:v>
                </c:pt>
              </c:strCache>
            </c:strRef>
          </c:tx>
          <c:cat>
            <c:strRef>
              <c:f>'Cold chain'!$K$247:$U$247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'Cold chain'!$K$248:$U$248</c:f>
              <c:numCache>
                <c:formatCode>0</c:formatCode>
                <c:ptCount val="11"/>
                <c:pt idx="0">
                  <c:v>5.666666666666667</c:v>
                </c:pt>
                <c:pt idx="1">
                  <c:v>3.3333333333333335</c:v>
                </c:pt>
                <c:pt idx="2">
                  <c:v>4.333333333333333</c:v>
                </c:pt>
                <c:pt idx="3">
                  <c:v>5.333333333333333</c:v>
                </c:pt>
                <c:pt idx="4">
                  <c:v>4</c:v>
                </c:pt>
                <c:pt idx="5">
                  <c:v>5</c:v>
                </c:pt>
                <c:pt idx="6">
                  <c:v>3.6666666666666665</c:v>
                </c:pt>
                <c:pt idx="7">
                  <c:v>4.333333333333333</c:v>
                </c:pt>
                <c:pt idx="8">
                  <c:v>5</c:v>
                </c:pt>
                <c:pt idx="9">
                  <c:v>6</c:v>
                </c:pt>
                <c:pt idx="10">
                  <c:v>7</c:v>
                </c:pt>
              </c:numCache>
            </c:numRef>
          </c:val>
          <c:smooth val="0"/>
        </c:ser>
        <c:ser>
          <c:idx val="1"/>
          <c:order val="1"/>
          <c:tx>
            <c:strRef>
              <c:f>'Cold chain'!$J$249</c:f>
              <c:strCache>
                <c:ptCount val="1"/>
                <c:pt idx="0">
                  <c:v>HF</c:v>
                </c:pt>
              </c:strCache>
            </c:strRef>
          </c:tx>
          <c:cat>
            <c:strRef>
              <c:f>'Cold chain'!$K$247:$U$247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'Cold chain'!$K$249:$U$249</c:f>
              <c:numCache>
                <c:formatCode>_(* #,##0_);_(* \(#,##0\);_(* "-"??_);_(@_)</c:formatCode>
                <c:ptCount val="11"/>
                <c:pt idx="0">
                  <c:v>5</c:v>
                </c:pt>
                <c:pt idx="1">
                  <c:v>5.333333333333333</c:v>
                </c:pt>
                <c:pt idx="2">
                  <c:v>5.666666666666667</c:v>
                </c:pt>
                <c:pt idx="3">
                  <c:v>6</c:v>
                </c:pt>
                <c:pt idx="4">
                  <c:v>6.333333333333333</c:v>
                </c:pt>
                <c:pt idx="5">
                  <c:v>3.6666666666666665</c:v>
                </c:pt>
                <c:pt idx="6">
                  <c:v>4</c:v>
                </c:pt>
                <c:pt idx="7">
                  <c:v>4.333333333333333</c:v>
                </c:pt>
                <c:pt idx="8">
                  <c:v>4.333333333333333</c:v>
                </c:pt>
                <c:pt idx="9">
                  <c:v>4</c:v>
                </c:pt>
                <c:pt idx="10">
                  <c:v>5.333333333333333</c:v>
                </c:pt>
              </c:numCache>
            </c:numRef>
          </c:val>
          <c:smooth val="0"/>
        </c:ser>
        <c:dLbls>
          <c:showLegendKey val="0"/>
          <c:showVal val="0"/>
          <c:showCatName val="0"/>
          <c:showSerName val="0"/>
          <c:showPercent val="0"/>
          <c:showBubbleSize val="0"/>
        </c:dLbls>
        <c:marker val="1"/>
        <c:smooth val="0"/>
        <c:axId val="150812544"/>
        <c:axId val="150814080"/>
      </c:lineChart>
      <c:catAx>
        <c:axId val="150812544"/>
        <c:scaling>
          <c:orientation val="minMax"/>
        </c:scaling>
        <c:delete val="0"/>
        <c:axPos val="b"/>
        <c:numFmt formatCode="General" sourceLinked="1"/>
        <c:majorTickMark val="none"/>
        <c:minorTickMark val="none"/>
        <c:tickLblPos val="nextTo"/>
        <c:crossAx val="150814080"/>
        <c:crosses val="autoZero"/>
        <c:auto val="1"/>
        <c:lblAlgn val="ctr"/>
        <c:lblOffset val="100"/>
        <c:noMultiLvlLbl val="0"/>
      </c:catAx>
      <c:valAx>
        <c:axId val="150814080"/>
        <c:scaling>
          <c:orientation val="minMax"/>
        </c:scaling>
        <c:delete val="0"/>
        <c:axPos val="l"/>
        <c:numFmt formatCode="0" sourceLinked="1"/>
        <c:majorTickMark val="none"/>
        <c:minorTickMark val="none"/>
        <c:tickLblPos val="nextTo"/>
        <c:crossAx val="150812544"/>
        <c:crosses val="autoZero"/>
        <c:crossBetween val="between"/>
      </c:valAx>
    </c:plotArea>
    <c:legend>
      <c:legendPos val="b"/>
      <c:layout>
        <c:manualLayout>
          <c:xMode val="edge"/>
          <c:yMode val="edge"/>
          <c:x val="5.5146968349023801E-2"/>
          <c:y val="0.88850501195883003"/>
          <c:w val="0.87570750831878197"/>
          <c:h val="8.3620408720586195E-2"/>
        </c:manualLayout>
      </c:layout>
      <c:overlay val="0"/>
    </c:legend>
    <c:plotVisOnly val="1"/>
    <c:dispBlanksAs val="zero"/>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doughnutChart>
        <c:varyColors val="1"/>
        <c:ser>
          <c:idx val="0"/>
          <c:order val="0"/>
          <c:spPr>
            <a:solidFill>
              <a:srgbClr val="002060"/>
            </a:solidFill>
            <a:effectLst/>
          </c:spPr>
          <c:dPt>
            <c:idx val="0"/>
            <c:bubble3D val="0"/>
            <c:spPr>
              <a:solidFill>
                <a:srgbClr val="002060"/>
              </a:solidFill>
              <a:effectLst>
                <a:outerShdw blurRad="50800" dist="38100" dir="2700000" algn="tl" rotWithShape="0">
                  <a:prstClr val="black">
                    <a:alpha val="40000"/>
                  </a:prstClr>
                </a:outerShdw>
              </a:effectLst>
            </c:spPr>
          </c:dPt>
          <c:dPt>
            <c:idx val="1"/>
            <c:bubble3D val="0"/>
            <c:spPr>
              <a:solidFill>
                <a:schemeClr val="bg1"/>
              </a:solidFill>
              <a:effectLst/>
            </c:spPr>
          </c:dPt>
          <c:dLbls>
            <c:delete val="1"/>
          </c:dLbls>
          <c:val>
            <c:numRef>
              <c:f>Coverage!$AC$3:$AC$4</c:f>
              <c:numCache>
                <c:formatCode>0%</c:formatCode>
                <c:ptCount val="2"/>
                <c:pt idx="0">
                  <c:v>0.58167399669872333</c:v>
                </c:pt>
                <c:pt idx="1">
                  <c:v>0.41832600330127667</c:v>
                </c:pt>
              </c:numCache>
            </c:numRef>
          </c:val>
        </c:ser>
        <c:dLbls>
          <c:showLegendKey val="0"/>
          <c:showVal val="0"/>
          <c:showCatName val="0"/>
          <c:showSerName val="0"/>
          <c:showPercent val="1"/>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doughnutChart>
        <c:varyColors val="1"/>
        <c:ser>
          <c:idx val="0"/>
          <c:order val="0"/>
          <c:spPr>
            <a:solidFill>
              <a:srgbClr val="002060"/>
            </a:solidFill>
            <a:effectLst/>
          </c:spPr>
          <c:dPt>
            <c:idx val="0"/>
            <c:bubble3D val="0"/>
            <c:spPr>
              <a:solidFill>
                <a:srgbClr val="002060"/>
              </a:solidFill>
              <a:effectLst>
                <a:outerShdw blurRad="50800" dist="38100" dir="2700000" algn="tl" rotWithShape="0">
                  <a:prstClr val="black">
                    <a:alpha val="40000"/>
                  </a:prstClr>
                </a:outerShdw>
              </a:effectLst>
            </c:spPr>
          </c:dPt>
          <c:dPt>
            <c:idx val="1"/>
            <c:bubble3D val="0"/>
            <c:spPr>
              <a:solidFill>
                <a:schemeClr val="bg1"/>
              </a:solidFill>
              <a:effectLst/>
            </c:spPr>
          </c:dPt>
          <c:dLbls>
            <c:delete val="1"/>
          </c:dLbls>
          <c:val>
            <c:numRef>
              <c:f>Coverage!$AD$3:$AD$4</c:f>
              <c:numCache>
                <c:formatCode>0%</c:formatCode>
                <c:ptCount val="2"/>
                <c:pt idx="0">
                  <c:v>0.94692812679587268</c:v>
                </c:pt>
                <c:pt idx="1">
                  <c:v>5.3071873204127318E-2</c:v>
                </c:pt>
              </c:numCache>
            </c:numRef>
          </c:val>
        </c:ser>
        <c:dLbls>
          <c:showLegendKey val="0"/>
          <c:showVal val="0"/>
          <c:showCatName val="0"/>
          <c:showSerName val="0"/>
          <c:showPercent val="1"/>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35"/>
    </mc:Choice>
    <mc:Fallback>
      <c:style val="35"/>
    </mc:Fallback>
  </mc:AlternateContent>
  <c:chart>
    <c:title>
      <c:overlay val="0"/>
      <c:txPr>
        <a:bodyPr/>
        <a:lstStyle/>
        <a:p>
          <a:pPr>
            <a:defRPr sz="800">
              <a:solidFill>
                <a:srgbClr val="002060"/>
              </a:solidFill>
            </a:defRPr>
          </a:pPr>
          <a:endParaRPr lang="en-US"/>
        </a:p>
      </c:txPr>
    </c:title>
    <c:autoTitleDeleted val="0"/>
    <c:plotArea>
      <c:layout/>
      <c:barChart>
        <c:barDir val="bar"/>
        <c:grouping val="clustered"/>
        <c:varyColors val="0"/>
        <c:ser>
          <c:idx val="0"/>
          <c:order val="0"/>
          <c:tx>
            <c:strRef>
              <c:f>Coverage!$Y$7</c:f>
              <c:strCache>
                <c:ptCount val="1"/>
                <c:pt idx="0">
                  <c:v>DPT3</c:v>
                </c:pt>
              </c:strCache>
            </c:strRef>
          </c:tx>
          <c:spPr>
            <a:solidFill>
              <a:srgbClr val="00B0F0"/>
            </a:solidFill>
            <a:ln>
              <a:solidFill>
                <a:srgbClr val="00B0F0"/>
              </a:solidFill>
            </a:ln>
            <a:effectLst>
              <a:outerShdw blurRad="50800" dist="38100" dir="2700000" algn="tl" rotWithShape="0">
                <a:prstClr val="black">
                  <a:alpha val="40000"/>
                </a:prstClr>
              </a:outerShdw>
            </a:effectLst>
          </c:spPr>
          <c:invertIfNegative val="0"/>
          <c:dLbls>
            <c:txPr>
              <a:bodyPr/>
              <a:lstStyle/>
              <a:p>
                <a:pPr>
                  <a:defRPr sz="700"/>
                </a:pPr>
                <a:endParaRPr lang="en-US"/>
              </a:p>
            </c:txPr>
            <c:showLegendKey val="0"/>
            <c:showVal val="1"/>
            <c:showCatName val="0"/>
            <c:showSerName val="0"/>
            <c:showPercent val="0"/>
            <c:showBubbleSize val="0"/>
            <c:showLeaderLines val="0"/>
          </c:dLbls>
          <c:cat>
            <c:strRef>
              <c:f>Coverage!$X$8:$X$19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Coverage!$Y$8:$Y$19</c:f>
              <c:numCache>
                <c:formatCode>0%</c:formatCode>
                <c:ptCount val="12"/>
                <c:pt idx="0">
                  <c:v>0.96028282687530386</c:v>
                </c:pt>
                <c:pt idx="1">
                  <c:v>0.96641779585241361</c:v>
                </c:pt>
                <c:pt idx="2">
                  <c:v>1.0182927228298808</c:v>
                </c:pt>
                <c:pt idx="3">
                  <c:v>1.0360729201264653</c:v>
                </c:pt>
                <c:pt idx="4">
                  <c:v>0.99719675901041982</c:v>
                </c:pt>
              </c:numCache>
            </c:numRef>
          </c:val>
        </c:ser>
        <c:dLbls>
          <c:showLegendKey val="0"/>
          <c:showVal val="1"/>
          <c:showCatName val="0"/>
          <c:showSerName val="0"/>
          <c:showPercent val="0"/>
          <c:showBubbleSize val="0"/>
        </c:dLbls>
        <c:gapWidth val="150"/>
        <c:overlap val="-25"/>
        <c:axId val="136977408"/>
        <c:axId val="137013120"/>
      </c:barChart>
      <c:catAx>
        <c:axId val="136977408"/>
        <c:scaling>
          <c:orientation val="maxMin"/>
        </c:scaling>
        <c:delete val="0"/>
        <c:axPos val="l"/>
        <c:majorTickMark val="none"/>
        <c:minorTickMark val="none"/>
        <c:tickLblPos val="nextTo"/>
        <c:crossAx val="137013120"/>
        <c:crosses val="autoZero"/>
        <c:auto val="1"/>
        <c:lblAlgn val="ctr"/>
        <c:lblOffset val="100"/>
        <c:noMultiLvlLbl val="0"/>
      </c:catAx>
      <c:valAx>
        <c:axId val="137013120"/>
        <c:scaling>
          <c:orientation val="minMax"/>
          <c:min val="0"/>
        </c:scaling>
        <c:delete val="0"/>
        <c:axPos val="t"/>
        <c:numFmt formatCode="0%" sourceLinked="1"/>
        <c:majorTickMark val="out"/>
        <c:minorTickMark val="none"/>
        <c:tickLblPos val="nextTo"/>
        <c:crossAx val="136977408"/>
        <c:crosses val="autoZero"/>
        <c:crossBetween val="between"/>
        <c:majorUnit val="0.5"/>
      </c:valAx>
      <c:spPr>
        <a:noFill/>
        <a:ln w="25400">
          <a:noFill/>
        </a:ln>
      </c:spPr>
    </c:plotArea>
    <c:plotVisOnly val="1"/>
    <c:dispBlanksAs val="gap"/>
    <c:showDLblsOverMax val="0"/>
  </c:chart>
  <c:spPr>
    <a:ln w="12700">
      <a:solidFill>
        <a:srgbClr val="002060"/>
      </a:solidFill>
    </a:ln>
  </c:spPr>
  <c:txPr>
    <a:bodyPr/>
    <a:lstStyle/>
    <a:p>
      <a:pPr>
        <a:defRPr sz="800">
          <a:latin typeface="Arial "/>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35"/>
    </mc:Choice>
    <mc:Fallback>
      <c:style val="35"/>
    </mc:Fallback>
  </mc:AlternateContent>
  <c:chart>
    <c:title>
      <c:overlay val="0"/>
      <c:txPr>
        <a:bodyPr/>
        <a:lstStyle/>
        <a:p>
          <a:pPr>
            <a:defRPr sz="800">
              <a:solidFill>
                <a:srgbClr val="002060"/>
              </a:solidFill>
            </a:defRPr>
          </a:pPr>
          <a:endParaRPr lang="en-US"/>
        </a:p>
      </c:txPr>
    </c:title>
    <c:autoTitleDeleted val="0"/>
    <c:plotArea>
      <c:layout/>
      <c:barChart>
        <c:barDir val="bar"/>
        <c:grouping val="clustered"/>
        <c:varyColors val="0"/>
        <c:ser>
          <c:idx val="0"/>
          <c:order val="0"/>
          <c:tx>
            <c:strRef>
              <c:f>Coverage!$Z$7</c:f>
              <c:strCache>
                <c:ptCount val="1"/>
                <c:pt idx="0">
                  <c:v>OPV3</c:v>
                </c:pt>
              </c:strCache>
            </c:strRef>
          </c:tx>
          <c:spPr>
            <a:solidFill>
              <a:srgbClr val="00B0F0"/>
            </a:solidFill>
            <a:ln>
              <a:solidFill>
                <a:srgbClr val="00B0F0"/>
              </a:solidFill>
            </a:ln>
            <a:effectLst>
              <a:outerShdw blurRad="50800" dist="38100" dir="2700000" algn="tl" rotWithShape="0">
                <a:prstClr val="black">
                  <a:alpha val="40000"/>
                </a:prstClr>
              </a:outerShdw>
            </a:effectLst>
          </c:spPr>
          <c:invertIfNegative val="0"/>
          <c:dLbls>
            <c:txPr>
              <a:bodyPr/>
              <a:lstStyle/>
              <a:p>
                <a:pPr>
                  <a:defRPr sz="700"/>
                </a:pPr>
                <a:endParaRPr lang="en-US"/>
              </a:p>
            </c:txPr>
            <c:showLegendKey val="0"/>
            <c:showVal val="1"/>
            <c:showCatName val="0"/>
            <c:showSerName val="0"/>
            <c:showPercent val="0"/>
            <c:showBubbleSize val="0"/>
            <c:showLeaderLines val="0"/>
          </c:dLbls>
          <c:cat>
            <c:strRef>
              <c:f>Coverage!$X$8:$X$19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Coverage!$Z$8:$Z$19</c:f>
              <c:numCache>
                <c:formatCode>0%</c:formatCode>
                <c:ptCount val="12"/>
                <c:pt idx="0">
                  <c:v>1.388665445254768</c:v>
                </c:pt>
                <c:pt idx="1">
                  <c:v>1.2328844869136801</c:v>
                </c:pt>
                <c:pt idx="2">
                  <c:v>1.1629957639514226</c:v>
                </c:pt>
                <c:pt idx="3">
                  <c:v>1.1304581363836379</c:v>
                </c:pt>
                <c:pt idx="4">
                  <c:v>1.1029264619616226</c:v>
                </c:pt>
              </c:numCache>
            </c:numRef>
          </c:val>
        </c:ser>
        <c:dLbls>
          <c:showLegendKey val="0"/>
          <c:showVal val="1"/>
          <c:showCatName val="0"/>
          <c:showSerName val="0"/>
          <c:showPercent val="0"/>
          <c:showBubbleSize val="0"/>
        </c:dLbls>
        <c:gapWidth val="150"/>
        <c:overlap val="-25"/>
        <c:axId val="136942720"/>
        <c:axId val="137053696"/>
      </c:barChart>
      <c:catAx>
        <c:axId val="136942720"/>
        <c:scaling>
          <c:orientation val="maxMin"/>
        </c:scaling>
        <c:delete val="0"/>
        <c:axPos val="l"/>
        <c:majorTickMark val="none"/>
        <c:minorTickMark val="none"/>
        <c:tickLblPos val="nextTo"/>
        <c:crossAx val="137053696"/>
        <c:crosses val="autoZero"/>
        <c:auto val="1"/>
        <c:lblAlgn val="ctr"/>
        <c:lblOffset val="100"/>
        <c:noMultiLvlLbl val="0"/>
      </c:catAx>
      <c:valAx>
        <c:axId val="137053696"/>
        <c:scaling>
          <c:orientation val="minMax"/>
        </c:scaling>
        <c:delete val="1"/>
        <c:axPos val="t"/>
        <c:numFmt formatCode="0%" sourceLinked="1"/>
        <c:majorTickMark val="none"/>
        <c:minorTickMark val="none"/>
        <c:tickLblPos val="nextTo"/>
        <c:crossAx val="136942720"/>
        <c:crosses val="autoZero"/>
        <c:crossBetween val="between"/>
      </c:valAx>
      <c:spPr>
        <a:noFill/>
        <a:ln w="25400">
          <a:noFill/>
        </a:ln>
      </c:spPr>
    </c:plotArea>
    <c:plotVisOnly val="1"/>
    <c:dispBlanksAs val="gap"/>
    <c:showDLblsOverMax val="0"/>
  </c:chart>
  <c:spPr>
    <a:ln w="12700">
      <a:solidFill>
        <a:srgbClr val="002060"/>
      </a:solidFill>
    </a:ln>
  </c:spPr>
  <c:txPr>
    <a:bodyPr/>
    <a:lstStyle/>
    <a:p>
      <a:pPr>
        <a:defRPr sz="800">
          <a:latin typeface="Arial "/>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35"/>
    </mc:Choice>
    <mc:Fallback>
      <c:style val="35"/>
    </mc:Fallback>
  </mc:AlternateContent>
  <c:chart>
    <c:title>
      <c:overlay val="0"/>
      <c:txPr>
        <a:bodyPr/>
        <a:lstStyle/>
        <a:p>
          <a:pPr>
            <a:defRPr sz="800">
              <a:solidFill>
                <a:srgbClr val="002060"/>
              </a:solidFill>
            </a:defRPr>
          </a:pPr>
          <a:endParaRPr lang="en-US"/>
        </a:p>
      </c:txPr>
    </c:title>
    <c:autoTitleDeleted val="0"/>
    <c:plotArea>
      <c:layout/>
      <c:barChart>
        <c:barDir val="bar"/>
        <c:grouping val="clustered"/>
        <c:varyColors val="0"/>
        <c:ser>
          <c:idx val="0"/>
          <c:order val="0"/>
          <c:tx>
            <c:strRef>
              <c:f>Coverage!$AA$7</c:f>
              <c:strCache>
                <c:ptCount val="1"/>
                <c:pt idx="0">
                  <c:v>Measles</c:v>
                </c:pt>
              </c:strCache>
            </c:strRef>
          </c:tx>
          <c:spPr>
            <a:solidFill>
              <a:srgbClr val="00B0F0"/>
            </a:solidFill>
            <a:ln>
              <a:solidFill>
                <a:srgbClr val="00B0F0"/>
              </a:solidFill>
            </a:ln>
            <a:effectLst>
              <a:outerShdw blurRad="50800" dist="38100" dir="2700000" algn="tl" rotWithShape="0">
                <a:prstClr val="black">
                  <a:alpha val="40000"/>
                </a:prstClr>
              </a:outerShdw>
            </a:effectLst>
          </c:spPr>
          <c:invertIfNegative val="0"/>
          <c:dLbls>
            <c:txPr>
              <a:bodyPr/>
              <a:lstStyle/>
              <a:p>
                <a:pPr>
                  <a:defRPr sz="700"/>
                </a:pPr>
                <a:endParaRPr lang="en-US"/>
              </a:p>
            </c:txPr>
            <c:showLegendKey val="0"/>
            <c:showVal val="1"/>
            <c:showCatName val="0"/>
            <c:showSerName val="0"/>
            <c:showPercent val="0"/>
            <c:showBubbleSize val="0"/>
            <c:showLeaderLines val="0"/>
          </c:dLbls>
          <c:cat>
            <c:strRef>
              <c:f>Coverage!$X$8:$X$19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Coverage!$AA$8:$AA$19</c:f>
              <c:numCache>
                <c:formatCode>0%</c:formatCode>
                <c:ptCount val="12"/>
                <c:pt idx="0">
                  <c:v>0.81736848428059561</c:v>
                </c:pt>
                <c:pt idx="1">
                  <c:v>0.84219668771276301</c:v>
                </c:pt>
                <c:pt idx="2">
                  <c:v>0.86051082486810371</c:v>
                </c:pt>
                <c:pt idx="3">
                  <c:v>0.87294161220477362</c:v>
                </c:pt>
                <c:pt idx="4">
                  <c:v>0.88138200000702838</c:v>
                </c:pt>
              </c:numCache>
            </c:numRef>
          </c:val>
        </c:ser>
        <c:dLbls>
          <c:showLegendKey val="0"/>
          <c:showVal val="1"/>
          <c:showCatName val="0"/>
          <c:showSerName val="0"/>
          <c:showPercent val="0"/>
          <c:showBubbleSize val="0"/>
        </c:dLbls>
        <c:gapWidth val="150"/>
        <c:overlap val="-25"/>
        <c:axId val="137072640"/>
        <c:axId val="137075328"/>
      </c:barChart>
      <c:catAx>
        <c:axId val="137072640"/>
        <c:scaling>
          <c:orientation val="maxMin"/>
        </c:scaling>
        <c:delete val="0"/>
        <c:axPos val="l"/>
        <c:majorTickMark val="none"/>
        <c:minorTickMark val="none"/>
        <c:tickLblPos val="nextTo"/>
        <c:crossAx val="137075328"/>
        <c:crosses val="autoZero"/>
        <c:auto val="1"/>
        <c:lblAlgn val="ctr"/>
        <c:lblOffset val="100"/>
        <c:noMultiLvlLbl val="0"/>
      </c:catAx>
      <c:valAx>
        <c:axId val="137075328"/>
        <c:scaling>
          <c:orientation val="minMax"/>
        </c:scaling>
        <c:delete val="1"/>
        <c:axPos val="t"/>
        <c:numFmt formatCode="0%" sourceLinked="1"/>
        <c:majorTickMark val="none"/>
        <c:minorTickMark val="none"/>
        <c:tickLblPos val="nextTo"/>
        <c:crossAx val="137072640"/>
        <c:crosses val="autoZero"/>
        <c:crossBetween val="between"/>
      </c:valAx>
      <c:spPr>
        <a:noFill/>
        <a:ln w="25400">
          <a:noFill/>
        </a:ln>
      </c:spPr>
    </c:plotArea>
    <c:plotVisOnly val="1"/>
    <c:dispBlanksAs val="gap"/>
    <c:showDLblsOverMax val="0"/>
  </c:chart>
  <c:spPr>
    <a:ln w="12700">
      <a:solidFill>
        <a:srgbClr val="002060"/>
      </a:solidFill>
    </a:ln>
  </c:spPr>
  <c:txPr>
    <a:bodyPr/>
    <a:lstStyle/>
    <a:p>
      <a:pPr>
        <a:defRPr sz="800">
          <a:latin typeface="Arial "/>
        </a:defRPr>
      </a:pPr>
      <a:endParaRPr lang="en-US"/>
    </a:p>
  </c:txPr>
  <c:printSettings>
    <c:headerFooter/>
    <c:pageMargins b="0.75" l="0.7" r="0.7" t="0.75" header="0.3" footer="0.3"/>
    <c:pageSetup/>
  </c:printSettings>
</c:chartSpace>
</file>

<file path=xl/ctrlProps/ctrlProp1.xml><?xml version="1.0" encoding="utf-8"?>
<formControlPr xmlns="http://schemas.microsoft.com/office/spreadsheetml/2009/9/main" objectType="CheckBox" checked="Checked" fmlaLink="$AG$8" lockText="1"/>
</file>

<file path=xl/ctrlProps/ctrlProp10.xml><?xml version="1.0" encoding="utf-8"?>
<formControlPr xmlns="http://schemas.microsoft.com/office/spreadsheetml/2009/9/main" objectType="CheckBox" fmlaLink="$AG$20" lockText="1"/>
</file>

<file path=xl/ctrlProps/ctrlProp11.xml><?xml version="1.0" encoding="utf-8"?>
<formControlPr xmlns="http://schemas.microsoft.com/office/spreadsheetml/2009/9/main" objectType="CheckBox" fmlaLink="$AG$21" lockText="1"/>
</file>

<file path=xl/ctrlProps/ctrlProp12.xml><?xml version="1.0" encoding="utf-8"?>
<formControlPr xmlns="http://schemas.microsoft.com/office/spreadsheetml/2009/9/main" objectType="CheckBox" checked="Checked" fmlaLink="$AG$22" lockText="1"/>
</file>

<file path=xl/ctrlProps/ctrlProp13.xml><?xml version="1.0" encoding="utf-8"?>
<formControlPr xmlns="http://schemas.microsoft.com/office/spreadsheetml/2009/9/main" objectType="GBox" noThreeD="1"/>
</file>

<file path=xl/ctrlProps/ctrlProp14.xml><?xml version="1.0" encoding="utf-8"?>
<formControlPr xmlns="http://schemas.microsoft.com/office/spreadsheetml/2009/9/main" objectType="CheckBox" fmlaLink="$AG$13" lockText="1"/>
</file>

<file path=xl/ctrlProps/ctrlProp15.xml><?xml version="1.0" encoding="utf-8"?>
<formControlPr xmlns="http://schemas.microsoft.com/office/spreadsheetml/2009/9/main" objectType="CheckBox" fmlaLink="$AG$35" lockText="1"/>
</file>

<file path=xl/ctrlProps/ctrlProp16.xml><?xml version="1.0" encoding="utf-8"?>
<formControlPr xmlns="http://schemas.microsoft.com/office/spreadsheetml/2009/9/main" objectType="CheckBox" fmlaLink="$AG$36" lockText="1"/>
</file>

<file path=xl/ctrlProps/ctrlProp17.xml><?xml version="1.0" encoding="utf-8"?>
<formControlPr xmlns="http://schemas.microsoft.com/office/spreadsheetml/2009/9/main" objectType="CheckBox" checked="Checked" fmlaLink="$AG$37" lockText="1"/>
</file>

<file path=xl/ctrlProps/ctrlProp18.xml><?xml version="1.0" encoding="utf-8"?>
<formControlPr xmlns="http://schemas.microsoft.com/office/spreadsheetml/2009/9/main" objectType="CheckBox" fmlaLink="$AG$38" lockText="1"/>
</file>

<file path=xl/ctrlProps/ctrlProp19.xml><?xml version="1.0" encoding="utf-8"?>
<formControlPr xmlns="http://schemas.microsoft.com/office/spreadsheetml/2009/9/main" objectType="CheckBox" checked="Checked" fmlaLink="$AG$39" lockText="1"/>
</file>

<file path=xl/ctrlProps/ctrlProp2.xml><?xml version="1.0" encoding="utf-8"?>
<formControlPr xmlns="http://schemas.microsoft.com/office/spreadsheetml/2009/9/main" objectType="CheckBox" fmlaLink="$AG$9" lockText="1"/>
</file>

<file path=xl/ctrlProps/ctrlProp20.xml><?xml version="1.0" encoding="utf-8"?>
<formControlPr xmlns="http://schemas.microsoft.com/office/spreadsheetml/2009/9/main" objectType="CheckBox" fmlaLink="$AG$40" lockText="1"/>
</file>

<file path=xl/ctrlProps/ctrlProp21.xml><?xml version="1.0" encoding="utf-8"?>
<formControlPr xmlns="http://schemas.microsoft.com/office/spreadsheetml/2009/9/main" objectType="GBox" noThreeD="1"/>
</file>

<file path=xl/ctrlProps/ctrlProp3.xml><?xml version="1.0" encoding="utf-8"?>
<formControlPr xmlns="http://schemas.microsoft.com/office/spreadsheetml/2009/9/main" objectType="CheckBox" fmlaLink="$AG$10" lockText="1"/>
</file>

<file path=xl/ctrlProps/ctrlProp4.xml><?xml version="1.0" encoding="utf-8"?>
<formControlPr xmlns="http://schemas.microsoft.com/office/spreadsheetml/2009/9/main" objectType="CheckBox" fmlaLink="$AG$11" lockText="1"/>
</file>

<file path=xl/ctrlProps/ctrlProp5.xml><?xml version="1.0" encoding="utf-8"?>
<formControlPr xmlns="http://schemas.microsoft.com/office/spreadsheetml/2009/9/main" objectType="CheckBox" checked="Checked" fmlaLink="$AG$12" lockText="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CheckBox" fmlaLink="$AG$17" lockText="1"/>
</file>

<file path=xl/ctrlProps/ctrlProp8.xml><?xml version="1.0" encoding="utf-8"?>
<formControlPr xmlns="http://schemas.microsoft.com/office/spreadsheetml/2009/9/main" objectType="CheckBox" fmlaLink="$AG$18" lockText="1"/>
</file>

<file path=xl/ctrlProps/ctrlProp9.xml><?xml version="1.0" encoding="utf-8"?>
<formControlPr xmlns="http://schemas.microsoft.com/office/spreadsheetml/2009/9/main" objectType="CheckBox" fmlaLink="$AG$19" lockText="1"/>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1.xml"/><Relationship Id="rId18" Type="http://schemas.openxmlformats.org/officeDocument/2006/relationships/chart" Target="../charts/chart16.xml"/><Relationship Id="rId3" Type="http://schemas.openxmlformats.org/officeDocument/2006/relationships/image" Target="../media/image2.JPG"/><Relationship Id="rId7" Type="http://schemas.openxmlformats.org/officeDocument/2006/relationships/chart" Target="../charts/chart5.xml"/><Relationship Id="rId12" Type="http://schemas.openxmlformats.org/officeDocument/2006/relationships/chart" Target="../charts/chart10.xml"/><Relationship Id="rId17" Type="http://schemas.openxmlformats.org/officeDocument/2006/relationships/chart" Target="../charts/chart15.xml"/><Relationship Id="rId2" Type="http://schemas.openxmlformats.org/officeDocument/2006/relationships/image" Target="../media/image1.wmf"/><Relationship Id="rId16" Type="http://schemas.openxmlformats.org/officeDocument/2006/relationships/chart" Target="../charts/chart14.xml"/><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5" Type="http://schemas.openxmlformats.org/officeDocument/2006/relationships/chart" Target="../charts/chart13.xml"/><Relationship Id="rId10" Type="http://schemas.openxmlformats.org/officeDocument/2006/relationships/chart" Target="../charts/chart8.xml"/><Relationship Id="rId19" Type="http://schemas.openxmlformats.org/officeDocument/2006/relationships/chart" Target="../charts/chart17.xml"/><Relationship Id="rId4" Type="http://schemas.openxmlformats.org/officeDocument/2006/relationships/chart" Target="../charts/chart2.xml"/><Relationship Id="rId9" Type="http://schemas.openxmlformats.org/officeDocument/2006/relationships/chart" Target="../charts/chart7.xml"/><Relationship Id="rId1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image" Target="../media/image1.wmf"/><Relationship Id="rId7" Type="http://schemas.openxmlformats.org/officeDocument/2006/relationships/chart" Target="../charts/chart22.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image" Target="../media/image2.JPG"/></Relationships>
</file>

<file path=xl/drawings/_rels/drawing4.xml.rels><?xml version="1.0" encoding="UTF-8" standalone="yes"?>
<Relationships xmlns="http://schemas.openxmlformats.org/package/2006/relationships"><Relationship Id="rId8" Type="http://schemas.openxmlformats.org/officeDocument/2006/relationships/chart" Target="../charts/chart31.xml"/><Relationship Id="rId3" Type="http://schemas.openxmlformats.org/officeDocument/2006/relationships/chart" Target="../charts/chart26.xml"/><Relationship Id="rId7" Type="http://schemas.openxmlformats.org/officeDocument/2006/relationships/chart" Target="../charts/chart30.xml"/><Relationship Id="rId12" Type="http://schemas.openxmlformats.org/officeDocument/2006/relationships/chart" Target="../charts/chart34.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11" Type="http://schemas.openxmlformats.org/officeDocument/2006/relationships/chart" Target="../charts/chart33.xml"/><Relationship Id="rId5" Type="http://schemas.openxmlformats.org/officeDocument/2006/relationships/chart" Target="../charts/chart28.xml"/><Relationship Id="rId10" Type="http://schemas.openxmlformats.org/officeDocument/2006/relationships/image" Target="../media/image3.png"/><Relationship Id="rId4" Type="http://schemas.openxmlformats.org/officeDocument/2006/relationships/chart" Target="../charts/chart27.xml"/><Relationship Id="rId9" Type="http://schemas.openxmlformats.org/officeDocument/2006/relationships/chart" Target="../charts/chart3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6.xml"/><Relationship Id="rId7" Type="http://schemas.openxmlformats.org/officeDocument/2006/relationships/chart" Target="../charts/chart40.xml"/><Relationship Id="rId2" Type="http://schemas.openxmlformats.org/officeDocument/2006/relationships/chart" Target="../charts/chart35.xml"/><Relationship Id="rId1" Type="http://schemas.openxmlformats.org/officeDocument/2006/relationships/image" Target="../media/image4.png"/><Relationship Id="rId6" Type="http://schemas.openxmlformats.org/officeDocument/2006/relationships/chart" Target="../charts/chart39.xml"/><Relationship Id="rId5" Type="http://schemas.openxmlformats.org/officeDocument/2006/relationships/chart" Target="../charts/chart38.xml"/><Relationship Id="rId4" Type="http://schemas.openxmlformats.org/officeDocument/2006/relationships/chart" Target="../charts/chart37.xml"/></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124883</xdr:colOff>
      <xdr:row>4</xdr:row>
      <xdr:rowOff>137584</xdr:rowOff>
    </xdr:from>
    <xdr:to>
      <xdr:col>4</xdr:col>
      <xdr:colOff>105833</xdr:colOff>
      <xdr:row>11</xdr:row>
      <xdr:rowOff>42332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79370</xdr:colOff>
      <xdr:row>6</xdr:row>
      <xdr:rowOff>156639</xdr:rowOff>
    </xdr:from>
    <xdr:to>
      <xdr:col>3</xdr:col>
      <xdr:colOff>203195</xdr:colOff>
      <xdr:row>8</xdr:row>
      <xdr:rowOff>137589</xdr:rowOff>
    </xdr:to>
    <xdr:sp macro="" textlink="Coverage!Y3">
      <xdr:nvSpPr>
        <xdr:cNvPr id="3" name="TextBox 2"/>
        <xdr:cNvSpPr txBox="1"/>
      </xdr:nvSpPr>
      <xdr:spPr>
        <a:xfrm>
          <a:off x="1822445" y="2109264"/>
          <a:ext cx="7620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lstStyle/>
        <a:p>
          <a:pPr marL="0" indent="0" algn="ctr"/>
          <a:fld id="{DAAB3A67-74E5-499D-95EF-65535364B280}" type="TxLink">
            <a:rPr lang="en-US" sz="1400" b="0" i="0" u="none" strike="noStrike">
              <a:solidFill>
                <a:sysClr val="windowText" lastClr="000000"/>
              </a:solidFill>
              <a:latin typeface="Arial Black" panose="020B0A04020102020204" pitchFamily="34" charset="0"/>
              <a:ea typeface="+mn-ea"/>
              <a:cs typeface="Arial"/>
            </a:rPr>
            <a:pPr marL="0" indent="0" algn="ctr"/>
            <a:t>100%</a:t>
          </a:fld>
          <a:endParaRPr lang="en-US" sz="1400" b="0" i="0" u="none" strike="noStrike">
            <a:solidFill>
              <a:sysClr val="windowText" lastClr="000000"/>
            </a:solidFill>
            <a:latin typeface="Arial Black" panose="020B0A04020102020204" pitchFamily="34" charset="0"/>
            <a:ea typeface="+mn-ea"/>
            <a:cs typeface="Arial"/>
          </a:endParaRPr>
        </a:p>
      </xdr:txBody>
    </xdr:sp>
    <xdr:clientData/>
  </xdr:twoCellAnchor>
  <xdr:twoCellAnchor editAs="oneCell">
    <xdr:from>
      <xdr:col>0</xdr:col>
      <xdr:colOff>745074</xdr:colOff>
      <xdr:row>0</xdr:row>
      <xdr:rowOff>188383</xdr:rowOff>
    </xdr:from>
    <xdr:to>
      <xdr:col>2</xdr:col>
      <xdr:colOff>20898</xdr:colOff>
      <xdr:row>0</xdr:row>
      <xdr:rowOff>902758</xdr:rowOff>
    </xdr:to>
    <xdr:pic>
      <xdr:nvPicPr>
        <xdr:cNvPr id="4" name="Picture 3" descr="Government Logo"/>
        <xdr:cNvPicPr>
          <a:picLocks noChangeAspect="1" noChangeArrowheads="1"/>
        </xdr:cNvPicPr>
      </xdr:nvPicPr>
      <xdr:blipFill>
        <a:blip xmlns:r="http://schemas.openxmlformats.org/officeDocument/2006/relationships" r:embed="rId2" cstate="print"/>
        <a:srcRect l="-8333" r="-8333" b="-10001"/>
        <a:stretch>
          <a:fillRect/>
        </a:stretch>
      </xdr:blipFill>
      <xdr:spPr bwMode="auto">
        <a:xfrm>
          <a:off x="745074" y="188383"/>
          <a:ext cx="1018899" cy="714375"/>
        </a:xfrm>
        <a:prstGeom prst="rect">
          <a:avLst/>
        </a:prstGeom>
        <a:noFill/>
        <a:ln w="9525">
          <a:noFill/>
          <a:miter lim="800000"/>
          <a:headEnd/>
          <a:tailEnd/>
        </a:ln>
      </xdr:spPr>
    </xdr:pic>
    <xdr:clientData/>
  </xdr:twoCellAnchor>
  <xdr:twoCellAnchor editAs="oneCell">
    <xdr:from>
      <xdr:col>19</xdr:col>
      <xdr:colOff>0</xdr:colOff>
      <xdr:row>0</xdr:row>
      <xdr:rowOff>190500</xdr:rowOff>
    </xdr:from>
    <xdr:to>
      <xdr:col>20</xdr:col>
      <xdr:colOff>197909</xdr:colOff>
      <xdr:row>0</xdr:row>
      <xdr:rowOff>819150</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592050" y="190500"/>
          <a:ext cx="836084" cy="628650"/>
        </a:xfrm>
        <a:prstGeom prst="rect">
          <a:avLst/>
        </a:prstGeom>
      </xdr:spPr>
    </xdr:pic>
    <xdr:clientData/>
  </xdr:twoCellAnchor>
  <xdr:twoCellAnchor>
    <xdr:from>
      <xdr:col>4</xdr:col>
      <xdr:colOff>148168</xdr:colOff>
      <xdr:row>4</xdr:row>
      <xdr:rowOff>127001</xdr:rowOff>
    </xdr:from>
    <xdr:to>
      <xdr:col>7</xdr:col>
      <xdr:colOff>129118</xdr:colOff>
      <xdr:row>11</xdr:row>
      <xdr:rowOff>14817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95244</xdr:colOff>
      <xdr:row>6</xdr:row>
      <xdr:rowOff>137586</xdr:rowOff>
    </xdr:from>
    <xdr:to>
      <xdr:col>6</xdr:col>
      <xdr:colOff>219069</xdr:colOff>
      <xdr:row>8</xdr:row>
      <xdr:rowOff>118536</xdr:rowOff>
    </xdr:to>
    <xdr:sp macro="" textlink="Coverage!Z3">
      <xdr:nvSpPr>
        <xdr:cNvPr id="7" name="TextBox 6"/>
        <xdr:cNvSpPr txBox="1"/>
      </xdr:nvSpPr>
      <xdr:spPr>
        <a:xfrm>
          <a:off x="3752844" y="2090211"/>
          <a:ext cx="7620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lstStyle/>
        <a:p>
          <a:pPr marL="0" indent="0" algn="ctr"/>
          <a:fld id="{8A0211FA-E017-43AA-B402-9A6090043790}" type="TxLink">
            <a:rPr lang="en-US" sz="1400" b="0" i="0" u="none" strike="noStrike">
              <a:solidFill>
                <a:sysClr val="windowText" lastClr="000000"/>
              </a:solidFill>
              <a:latin typeface="Arial Black" panose="020B0A04020102020204" pitchFamily="34" charset="0"/>
              <a:ea typeface="+mn-ea"/>
              <a:cs typeface="Arial"/>
            </a:rPr>
            <a:pPr marL="0" indent="0" algn="ctr"/>
            <a:t>110%</a:t>
          </a:fld>
          <a:endParaRPr lang="en-US" sz="1400" b="0" i="0" u="none" strike="noStrike">
            <a:solidFill>
              <a:sysClr val="windowText" lastClr="000000"/>
            </a:solidFill>
            <a:latin typeface="Arial Black" panose="020B0A04020102020204" pitchFamily="34" charset="0"/>
            <a:ea typeface="+mn-ea"/>
            <a:cs typeface="Arial"/>
          </a:endParaRPr>
        </a:p>
      </xdr:txBody>
    </xdr:sp>
    <xdr:clientData/>
  </xdr:twoCellAnchor>
  <xdr:twoCellAnchor>
    <xdr:from>
      <xdr:col>7</xdr:col>
      <xdr:colOff>52917</xdr:colOff>
      <xdr:row>4</xdr:row>
      <xdr:rowOff>116415</xdr:rowOff>
    </xdr:from>
    <xdr:to>
      <xdr:col>10</xdr:col>
      <xdr:colOff>33867</xdr:colOff>
      <xdr:row>11</xdr:row>
      <xdr:rowOff>35981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137582</xdr:colOff>
      <xdr:row>4</xdr:row>
      <xdr:rowOff>116417</xdr:rowOff>
    </xdr:from>
    <xdr:to>
      <xdr:col>13</xdr:col>
      <xdr:colOff>118532</xdr:colOff>
      <xdr:row>11</xdr:row>
      <xdr:rowOff>35984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179917</xdr:colOff>
      <xdr:row>4</xdr:row>
      <xdr:rowOff>127000</xdr:rowOff>
    </xdr:from>
    <xdr:to>
      <xdr:col>16</xdr:col>
      <xdr:colOff>160867</xdr:colOff>
      <xdr:row>11</xdr:row>
      <xdr:rowOff>14816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211666</xdr:colOff>
      <xdr:row>4</xdr:row>
      <xdr:rowOff>127000</xdr:rowOff>
    </xdr:from>
    <xdr:to>
      <xdr:col>19</xdr:col>
      <xdr:colOff>10583</xdr:colOff>
      <xdr:row>11</xdr:row>
      <xdr:rowOff>4232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624418</xdr:colOff>
      <xdr:row>6</xdr:row>
      <xdr:rowOff>137585</xdr:rowOff>
    </xdr:from>
    <xdr:to>
      <xdr:col>9</xdr:col>
      <xdr:colOff>113243</xdr:colOff>
      <xdr:row>8</xdr:row>
      <xdr:rowOff>118535</xdr:rowOff>
    </xdr:to>
    <xdr:sp macro="" textlink="#REF!">
      <xdr:nvSpPr>
        <xdr:cNvPr id="12" name="TextBox 11"/>
        <xdr:cNvSpPr txBox="1"/>
      </xdr:nvSpPr>
      <xdr:spPr>
        <a:xfrm>
          <a:off x="5558368" y="2090210"/>
          <a:ext cx="76517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lstStyle/>
        <a:p>
          <a:pPr marL="0" indent="0" algn="ctr"/>
          <a:fld id="{003E7CD7-81E4-4419-9962-57DCCB2CE622}" type="TxLink">
            <a:rPr lang="en-US" sz="1400" b="0" i="0" u="none" strike="noStrike">
              <a:solidFill>
                <a:sysClr val="windowText" lastClr="000000"/>
              </a:solidFill>
              <a:latin typeface="Arial Black" panose="020B0A04020102020204" pitchFamily="34" charset="0"/>
              <a:ea typeface="+mn-ea"/>
              <a:cs typeface="+mn-cs"/>
            </a:rPr>
            <a:pPr marL="0" indent="0" algn="ctr"/>
            <a:t>92%</a:t>
          </a:fld>
          <a:endParaRPr lang="en-US" sz="1400" b="0" i="0" u="none" strike="noStrike">
            <a:solidFill>
              <a:sysClr val="windowText" lastClr="000000"/>
            </a:solidFill>
            <a:latin typeface="Arial Black" panose="020B0A04020102020204" pitchFamily="34" charset="0"/>
            <a:ea typeface="+mn-ea"/>
            <a:cs typeface="+mn-cs"/>
          </a:endParaRPr>
        </a:p>
      </xdr:txBody>
    </xdr:sp>
    <xdr:clientData/>
  </xdr:twoCellAnchor>
  <xdr:twoCellAnchor>
    <xdr:from>
      <xdr:col>11</xdr:col>
      <xdr:colOff>116417</xdr:colOff>
      <xdr:row>6</xdr:row>
      <xdr:rowOff>158750</xdr:rowOff>
    </xdr:from>
    <xdr:to>
      <xdr:col>12</xdr:col>
      <xdr:colOff>240242</xdr:colOff>
      <xdr:row>8</xdr:row>
      <xdr:rowOff>139700</xdr:rowOff>
    </xdr:to>
    <xdr:sp macro="" textlink="#REF!">
      <xdr:nvSpPr>
        <xdr:cNvPr id="13" name="TextBox 12"/>
        <xdr:cNvSpPr txBox="1"/>
      </xdr:nvSpPr>
      <xdr:spPr>
        <a:xfrm>
          <a:off x="7603067" y="2111375"/>
          <a:ext cx="7620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lstStyle/>
        <a:p>
          <a:pPr marL="0" indent="0" algn="ctr"/>
          <a:fld id="{FC83239C-F5D5-4635-AF80-8039912FD89B}" type="TxLink">
            <a:rPr lang="en-US" sz="1400" b="0" i="0" u="none" strike="noStrike">
              <a:solidFill>
                <a:sysClr val="windowText" lastClr="000000"/>
              </a:solidFill>
              <a:latin typeface="Arial Black" panose="020B0A04020102020204" pitchFamily="34" charset="0"/>
              <a:ea typeface="+mn-ea"/>
              <a:cs typeface="+mn-cs"/>
            </a:rPr>
            <a:pPr marL="0" indent="0" algn="ctr"/>
            <a:t>86%</a:t>
          </a:fld>
          <a:endParaRPr lang="en-US" sz="1400" b="0" i="0" u="none" strike="noStrike">
            <a:solidFill>
              <a:sysClr val="windowText" lastClr="000000"/>
            </a:solidFill>
            <a:latin typeface="Arial Black" panose="020B0A04020102020204" pitchFamily="34" charset="0"/>
            <a:ea typeface="+mn-ea"/>
            <a:cs typeface="+mn-cs"/>
          </a:endParaRPr>
        </a:p>
      </xdr:txBody>
    </xdr:sp>
    <xdr:clientData/>
  </xdr:twoCellAnchor>
  <xdr:twoCellAnchor>
    <xdr:from>
      <xdr:col>14</xdr:col>
      <xdr:colOff>127001</xdr:colOff>
      <xdr:row>6</xdr:row>
      <xdr:rowOff>137584</xdr:rowOff>
    </xdr:from>
    <xdr:to>
      <xdr:col>15</xdr:col>
      <xdr:colOff>250826</xdr:colOff>
      <xdr:row>8</xdr:row>
      <xdr:rowOff>118534</xdr:rowOff>
    </xdr:to>
    <xdr:sp macro="" textlink="#REF!">
      <xdr:nvSpPr>
        <xdr:cNvPr id="14" name="TextBox 13"/>
        <xdr:cNvSpPr txBox="1"/>
      </xdr:nvSpPr>
      <xdr:spPr>
        <a:xfrm>
          <a:off x="9528176" y="2090209"/>
          <a:ext cx="7620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lstStyle/>
        <a:p>
          <a:pPr marL="0" indent="0" algn="ctr"/>
          <a:fld id="{38A2FE9F-3559-483D-85A2-524302F954D4}" type="TxLink">
            <a:rPr lang="en-US" sz="1400" b="0" i="0" u="none" strike="noStrike">
              <a:solidFill>
                <a:sysClr val="windowText" lastClr="000000"/>
              </a:solidFill>
              <a:latin typeface="Arial Black" panose="020B0A04020102020204" pitchFamily="34" charset="0"/>
              <a:ea typeface="+mn-ea"/>
              <a:cs typeface="+mn-cs"/>
            </a:rPr>
            <a:pPr marL="0" indent="0" algn="ctr"/>
            <a:t>59%</a:t>
          </a:fld>
          <a:endParaRPr lang="en-US" sz="1400" b="0" i="0" u="none" strike="noStrike">
            <a:solidFill>
              <a:sysClr val="windowText" lastClr="000000"/>
            </a:solidFill>
            <a:latin typeface="Arial Black" panose="020B0A04020102020204" pitchFamily="34" charset="0"/>
            <a:ea typeface="+mn-ea"/>
            <a:cs typeface="+mn-cs"/>
          </a:endParaRPr>
        </a:p>
      </xdr:txBody>
    </xdr:sp>
    <xdr:clientData/>
  </xdr:twoCellAnchor>
  <xdr:twoCellAnchor>
    <xdr:from>
      <xdr:col>17</xdr:col>
      <xdr:colOff>63502</xdr:colOff>
      <xdr:row>6</xdr:row>
      <xdr:rowOff>126999</xdr:rowOff>
    </xdr:from>
    <xdr:to>
      <xdr:col>18</xdr:col>
      <xdr:colOff>187327</xdr:colOff>
      <xdr:row>8</xdr:row>
      <xdr:rowOff>107949</xdr:rowOff>
    </xdr:to>
    <xdr:sp macro="" textlink="#REF!">
      <xdr:nvSpPr>
        <xdr:cNvPr id="15" name="TextBox 14"/>
        <xdr:cNvSpPr txBox="1"/>
      </xdr:nvSpPr>
      <xdr:spPr>
        <a:xfrm>
          <a:off x="11379202" y="2079624"/>
          <a:ext cx="7620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lstStyle/>
        <a:p>
          <a:pPr marL="0" indent="0" algn="ctr"/>
          <a:fld id="{A6BB2096-9275-437A-925A-EC52F67B0806}" type="TxLink">
            <a:rPr lang="en-US" sz="1400" b="0" i="0" u="none" strike="noStrike">
              <a:solidFill>
                <a:sysClr val="windowText" lastClr="000000"/>
              </a:solidFill>
              <a:latin typeface="Arial Black" panose="020B0A04020102020204" pitchFamily="34" charset="0"/>
              <a:ea typeface="+mn-ea"/>
              <a:cs typeface="+mn-cs"/>
            </a:rPr>
            <a:pPr marL="0" indent="0" algn="ctr"/>
            <a:t>95%</a:t>
          </a:fld>
          <a:endParaRPr lang="en-US" sz="1400" b="0" i="0" u="none" strike="noStrike">
            <a:solidFill>
              <a:sysClr val="windowText" lastClr="000000"/>
            </a:solidFill>
            <a:latin typeface="Arial Black" panose="020B0A04020102020204" pitchFamily="34" charset="0"/>
            <a:ea typeface="+mn-ea"/>
            <a:cs typeface="+mn-cs"/>
          </a:endParaRPr>
        </a:p>
      </xdr:txBody>
    </xdr:sp>
    <xdr:clientData/>
  </xdr:twoCellAnchor>
  <xdr:twoCellAnchor>
    <xdr:from>
      <xdr:col>1</xdr:col>
      <xdr:colOff>185207</xdr:colOff>
      <xdr:row>11</xdr:row>
      <xdr:rowOff>190498</xdr:rowOff>
    </xdr:from>
    <xdr:to>
      <xdr:col>3</xdr:col>
      <xdr:colOff>550333</xdr:colOff>
      <xdr:row>22</xdr:row>
      <xdr:rowOff>190498</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84667</xdr:colOff>
      <xdr:row>12</xdr:row>
      <xdr:rowOff>0</xdr:rowOff>
    </xdr:from>
    <xdr:to>
      <xdr:col>6</xdr:col>
      <xdr:colOff>449793</xdr:colOff>
      <xdr:row>23</xdr:row>
      <xdr:rowOff>21167</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127000</xdr:colOff>
      <xdr:row>12</xdr:row>
      <xdr:rowOff>0</xdr:rowOff>
    </xdr:from>
    <xdr:to>
      <xdr:col>9</xdr:col>
      <xdr:colOff>492126</xdr:colOff>
      <xdr:row>23</xdr:row>
      <xdr:rowOff>21167</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137583</xdr:colOff>
      <xdr:row>12</xdr:row>
      <xdr:rowOff>0</xdr:rowOff>
    </xdr:from>
    <xdr:to>
      <xdr:col>12</xdr:col>
      <xdr:colOff>502709</xdr:colOff>
      <xdr:row>23</xdr:row>
      <xdr:rowOff>21167</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127000</xdr:colOff>
      <xdr:row>12</xdr:row>
      <xdr:rowOff>0</xdr:rowOff>
    </xdr:from>
    <xdr:to>
      <xdr:col>15</xdr:col>
      <xdr:colOff>492126</xdr:colOff>
      <xdr:row>23</xdr:row>
      <xdr:rowOff>21167</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137584</xdr:colOff>
      <xdr:row>12</xdr:row>
      <xdr:rowOff>10583</xdr:rowOff>
    </xdr:from>
    <xdr:to>
      <xdr:col>18</xdr:col>
      <xdr:colOff>502710</xdr:colOff>
      <xdr:row>23</xdr:row>
      <xdr:rowOff>31750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126999</xdr:colOff>
      <xdr:row>37</xdr:row>
      <xdr:rowOff>21166</xdr:rowOff>
    </xdr:from>
    <xdr:to>
      <xdr:col>12</xdr:col>
      <xdr:colOff>116417</xdr:colOff>
      <xdr:row>44</xdr:row>
      <xdr:rowOff>169332</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349252</xdr:colOff>
      <xdr:row>37</xdr:row>
      <xdr:rowOff>42333</xdr:rowOff>
    </xdr:from>
    <xdr:to>
      <xdr:col>6</xdr:col>
      <xdr:colOff>306917</xdr:colOff>
      <xdr:row>44</xdr:row>
      <xdr:rowOff>190499</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0</xdr:colOff>
      <xdr:row>37</xdr:row>
      <xdr:rowOff>21168</xdr:rowOff>
    </xdr:from>
    <xdr:to>
      <xdr:col>17</xdr:col>
      <xdr:colOff>613833</xdr:colOff>
      <xdr:row>44</xdr:row>
      <xdr:rowOff>169334</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158750</xdr:colOff>
      <xdr:row>28</xdr:row>
      <xdr:rowOff>21166</xdr:rowOff>
    </xdr:from>
    <xdr:to>
      <xdr:col>12</xdr:col>
      <xdr:colOff>127000</xdr:colOff>
      <xdr:row>35</xdr:row>
      <xdr:rowOff>169332</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273844</xdr:colOff>
      <xdr:row>50</xdr:row>
      <xdr:rowOff>122634</xdr:rowOff>
    </xdr:from>
    <xdr:to>
      <xdr:col>15</xdr:col>
      <xdr:colOff>190500</xdr:colOff>
      <xdr:row>69</xdr:row>
      <xdr:rowOff>166688</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26</xdr:row>
          <xdr:rowOff>142875</xdr:rowOff>
        </xdr:from>
        <xdr:to>
          <xdr:col>3</xdr:col>
          <xdr:colOff>657225</xdr:colOff>
          <xdr:row>28</xdr:row>
          <xdr:rowOff>38100</xdr:rowOff>
        </xdr:to>
        <xdr:sp macro="" textlink="">
          <xdr:nvSpPr>
            <xdr:cNvPr id="1030" name="Check Box 6" hidden="1">
              <a:extLst>
                <a:ext uri="{63B3BB69-23CF-44E3-9099-C40C66FF867C}">
                  <a14:compatExt spid="_x0000_s10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BCG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26</xdr:row>
          <xdr:rowOff>142875</xdr:rowOff>
        </xdr:from>
        <xdr:to>
          <xdr:col>5</xdr:col>
          <xdr:colOff>238125</xdr:colOff>
          <xdr:row>28</xdr:row>
          <xdr:rowOff>38100</xdr:rowOff>
        </xdr:to>
        <xdr:sp macro="" textlink="">
          <xdr:nvSpPr>
            <xdr:cNvPr id="1031" name="Check Box 7" hidden="1">
              <a:extLst>
                <a:ext uri="{63B3BB69-23CF-44E3-9099-C40C66FF867C}">
                  <a14:compatExt spid="_x0000_s10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Pentavalent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180975</xdr:colOff>
          <xdr:row>26</xdr:row>
          <xdr:rowOff>142875</xdr:rowOff>
        </xdr:from>
        <xdr:to>
          <xdr:col>6</xdr:col>
          <xdr:colOff>828675</xdr:colOff>
          <xdr:row>28</xdr:row>
          <xdr:rowOff>38100</xdr:rowOff>
        </xdr:to>
        <xdr:sp macro="" textlink="">
          <xdr:nvSpPr>
            <xdr:cNvPr id="1032" name="Check Box 8" hidden="1">
              <a:extLst>
                <a:ext uri="{63B3BB69-23CF-44E3-9099-C40C66FF867C}">
                  <a14:compatExt spid="_x0000_s10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Measles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619125</xdr:colOff>
          <xdr:row>26</xdr:row>
          <xdr:rowOff>142875</xdr:rowOff>
        </xdr:from>
        <xdr:to>
          <xdr:col>8</xdr:col>
          <xdr:colOff>533400</xdr:colOff>
          <xdr:row>28</xdr:row>
          <xdr:rowOff>38100</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tOPV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314325</xdr:colOff>
          <xdr:row>26</xdr:row>
          <xdr:rowOff>142875</xdr:rowOff>
        </xdr:from>
        <xdr:to>
          <xdr:col>10</xdr:col>
          <xdr:colOff>295275</xdr:colOff>
          <xdr:row>28</xdr:row>
          <xdr:rowOff>38100</xdr:rowOff>
        </xdr:to>
        <xdr:sp macro="" textlink="">
          <xdr:nvSpPr>
            <xdr:cNvPr id="1034" name="Check Box 10" hidden="1">
              <a:extLst>
                <a:ext uri="{63B3BB69-23CF-44E3-9099-C40C66FF867C}">
                  <a14:compatExt spid="_x0000_s10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600075</xdr:colOff>
          <xdr:row>26</xdr:row>
          <xdr:rowOff>66675</xdr:rowOff>
        </xdr:from>
        <xdr:to>
          <xdr:col>11</xdr:col>
          <xdr:colOff>609600</xdr:colOff>
          <xdr:row>28</xdr:row>
          <xdr:rowOff>76200</xdr:rowOff>
        </xdr:to>
        <xdr:sp macro="" textlink="">
          <xdr:nvSpPr>
            <xdr:cNvPr id="1036" name="Group Box 12" hidden="1">
              <a:extLst>
                <a:ext uri="{63B3BB69-23CF-44E3-9099-C40C66FF867C}">
                  <a14:compatExt spid="_x0000_s1036"/>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Selection</a:t>
              </a:r>
            </a:p>
          </xdr:txBody>
        </xdr:sp>
        <xdr:clientData/>
      </xdr:twoCellAnchor>
    </mc:Choice>
    <mc:Fallback/>
  </mc:AlternateContent>
  <xdr:twoCellAnchor>
    <xdr:from>
      <xdr:col>3</xdr:col>
      <xdr:colOff>21167</xdr:colOff>
      <xdr:row>29</xdr:row>
      <xdr:rowOff>104774</xdr:rowOff>
    </xdr:from>
    <xdr:to>
      <xdr:col>11</xdr:col>
      <xdr:colOff>560916</xdr:colOff>
      <xdr:row>43</xdr:row>
      <xdr:rowOff>74083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28575</xdr:colOff>
          <xdr:row>47</xdr:row>
          <xdr:rowOff>142875</xdr:rowOff>
        </xdr:from>
        <xdr:to>
          <xdr:col>3</xdr:col>
          <xdr:colOff>657225</xdr:colOff>
          <xdr:row>49</xdr:row>
          <xdr:rowOff>28575</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BCG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47</xdr:row>
          <xdr:rowOff>142875</xdr:rowOff>
        </xdr:from>
        <xdr:to>
          <xdr:col>5</xdr:col>
          <xdr:colOff>257175</xdr:colOff>
          <xdr:row>49</xdr:row>
          <xdr:rowOff>28575</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Pentavalent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180975</xdr:colOff>
          <xdr:row>47</xdr:row>
          <xdr:rowOff>142875</xdr:rowOff>
        </xdr:from>
        <xdr:to>
          <xdr:col>6</xdr:col>
          <xdr:colOff>828675</xdr:colOff>
          <xdr:row>49</xdr:row>
          <xdr:rowOff>28575</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Measles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619125</xdr:colOff>
          <xdr:row>47</xdr:row>
          <xdr:rowOff>142875</xdr:rowOff>
        </xdr:from>
        <xdr:to>
          <xdr:col>8</xdr:col>
          <xdr:colOff>523875</xdr:colOff>
          <xdr:row>49</xdr:row>
          <xdr:rowOff>28575</xdr:rowOff>
        </xdr:to>
        <xdr:sp macro="" textlink="">
          <xdr:nvSpPr>
            <xdr:cNvPr id="1040" name="Check Box 16" hidden="1">
              <a:extLst>
                <a:ext uri="{63B3BB69-23CF-44E3-9099-C40C66FF867C}">
                  <a14:compatExt spid="_x0000_s10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tOPV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314325</xdr:colOff>
          <xdr:row>47</xdr:row>
          <xdr:rowOff>142875</xdr:rowOff>
        </xdr:from>
        <xdr:to>
          <xdr:col>10</xdr:col>
          <xdr:colOff>295275</xdr:colOff>
          <xdr:row>49</xdr:row>
          <xdr:rowOff>28575</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47</xdr:row>
          <xdr:rowOff>142875</xdr:rowOff>
        </xdr:from>
        <xdr:to>
          <xdr:col>12</xdr:col>
          <xdr:colOff>333375</xdr:colOff>
          <xdr:row>49</xdr:row>
          <xdr:rowOff>28575</xdr:rowOff>
        </xdr:to>
        <xdr:sp macro="" textlink="">
          <xdr:nvSpPr>
            <xdr:cNvPr id="1042" name="Check Box 18" hidden="1">
              <a:extLst>
                <a:ext uri="{63B3BB69-23CF-44E3-9099-C40C66FF867C}">
                  <a14:compatExt spid="_x0000_s10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PCV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600075</xdr:colOff>
          <xdr:row>47</xdr:row>
          <xdr:rowOff>66675</xdr:rowOff>
        </xdr:from>
        <xdr:to>
          <xdr:col>11</xdr:col>
          <xdr:colOff>638175</xdr:colOff>
          <xdr:row>49</xdr:row>
          <xdr:rowOff>66675</xdr:rowOff>
        </xdr:to>
        <xdr:sp macro="" textlink="">
          <xdr:nvSpPr>
            <xdr:cNvPr id="1043" name="Group Box 19" hidden="1">
              <a:extLst>
                <a:ext uri="{63B3BB69-23CF-44E3-9099-C40C66FF867C}">
                  <a14:compatExt spid="_x0000_s1043"/>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Selection</a:t>
              </a:r>
            </a:p>
          </xdr:txBody>
        </xdr:sp>
        <xdr:clientData/>
      </xdr:twoCellAnchor>
    </mc:Choice>
    <mc:Fallback/>
  </mc:AlternateContent>
  <xdr:twoCellAnchor>
    <xdr:from>
      <xdr:col>3</xdr:col>
      <xdr:colOff>0</xdr:colOff>
      <xdr:row>51</xdr:row>
      <xdr:rowOff>0</xdr:rowOff>
    </xdr:from>
    <xdr:to>
      <xdr:col>11</xdr:col>
      <xdr:colOff>539749</xdr:colOff>
      <xdr:row>64</xdr:row>
      <xdr:rowOff>128059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752475</xdr:colOff>
          <xdr:row>27</xdr:row>
          <xdr:rowOff>9525</xdr:rowOff>
        </xdr:from>
        <xdr:to>
          <xdr:col>11</xdr:col>
          <xdr:colOff>523875</xdr:colOff>
          <xdr:row>28</xdr:row>
          <xdr:rowOff>76200</xdr:rowOff>
        </xdr:to>
        <xdr:sp macro="" textlink="">
          <xdr:nvSpPr>
            <xdr:cNvPr id="1065" name="Check Box 41" hidden="1">
              <a:extLst>
                <a:ext uri="{63B3BB69-23CF-44E3-9099-C40C66FF867C}">
                  <a14:compatExt spid="_x0000_s106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PCV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94</xdr:row>
          <xdr:rowOff>142875</xdr:rowOff>
        </xdr:from>
        <xdr:to>
          <xdr:col>3</xdr:col>
          <xdr:colOff>657225</xdr:colOff>
          <xdr:row>96</xdr:row>
          <xdr:rowOff>47625</xdr:rowOff>
        </xdr:to>
        <xdr:sp macro="" textlink="">
          <xdr:nvSpPr>
            <xdr:cNvPr id="1066" name="Check Box 42" hidden="1">
              <a:extLst>
                <a:ext uri="{63B3BB69-23CF-44E3-9099-C40C66FF867C}">
                  <a14:compatExt spid="_x0000_s106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BCG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94</xdr:row>
          <xdr:rowOff>142875</xdr:rowOff>
        </xdr:from>
        <xdr:to>
          <xdr:col>5</xdr:col>
          <xdr:colOff>238125</xdr:colOff>
          <xdr:row>96</xdr:row>
          <xdr:rowOff>47625</xdr:rowOff>
        </xdr:to>
        <xdr:sp macro="" textlink="">
          <xdr:nvSpPr>
            <xdr:cNvPr id="1067" name="Check Box 43" hidden="1">
              <a:extLst>
                <a:ext uri="{63B3BB69-23CF-44E3-9099-C40C66FF867C}">
                  <a14:compatExt spid="_x0000_s106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Pentavalent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180975</xdr:colOff>
          <xdr:row>94</xdr:row>
          <xdr:rowOff>142875</xdr:rowOff>
        </xdr:from>
        <xdr:to>
          <xdr:col>6</xdr:col>
          <xdr:colOff>828675</xdr:colOff>
          <xdr:row>96</xdr:row>
          <xdr:rowOff>47625</xdr:rowOff>
        </xdr:to>
        <xdr:sp macro="" textlink="">
          <xdr:nvSpPr>
            <xdr:cNvPr id="1068" name="Check Box 44" hidden="1">
              <a:extLst>
                <a:ext uri="{63B3BB69-23CF-44E3-9099-C40C66FF867C}">
                  <a14:compatExt spid="_x0000_s106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Measles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619125</xdr:colOff>
          <xdr:row>94</xdr:row>
          <xdr:rowOff>142875</xdr:rowOff>
        </xdr:from>
        <xdr:to>
          <xdr:col>8</xdr:col>
          <xdr:colOff>533400</xdr:colOff>
          <xdr:row>96</xdr:row>
          <xdr:rowOff>47625</xdr:rowOff>
        </xdr:to>
        <xdr:sp macro="" textlink="">
          <xdr:nvSpPr>
            <xdr:cNvPr id="1069" name="Check Box 45" hidden="1">
              <a:extLst>
                <a:ext uri="{63B3BB69-23CF-44E3-9099-C40C66FF867C}">
                  <a14:compatExt spid="_x0000_s106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tOPV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314325</xdr:colOff>
          <xdr:row>94</xdr:row>
          <xdr:rowOff>142875</xdr:rowOff>
        </xdr:from>
        <xdr:to>
          <xdr:col>10</xdr:col>
          <xdr:colOff>295275</xdr:colOff>
          <xdr:row>96</xdr:row>
          <xdr:rowOff>47625</xdr:rowOff>
        </xdr:to>
        <xdr:sp macro="" textlink="">
          <xdr:nvSpPr>
            <xdr:cNvPr id="1070" name="Check Box 46" hidden="1">
              <a:extLst>
                <a:ext uri="{63B3BB69-23CF-44E3-9099-C40C66FF867C}">
                  <a14:compatExt spid="_x0000_s107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94</xdr:row>
          <xdr:rowOff>142875</xdr:rowOff>
        </xdr:from>
        <xdr:to>
          <xdr:col>12</xdr:col>
          <xdr:colOff>314325</xdr:colOff>
          <xdr:row>96</xdr:row>
          <xdr:rowOff>47625</xdr:rowOff>
        </xdr:to>
        <xdr:sp macro="" textlink="">
          <xdr:nvSpPr>
            <xdr:cNvPr id="1071" name="Check Box 47" hidden="1">
              <a:extLst>
                <a:ext uri="{63B3BB69-23CF-44E3-9099-C40C66FF867C}">
                  <a14:compatExt spid="_x0000_s10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PCV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600075</xdr:colOff>
          <xdr:row>94</xdr:row>
          <xdr:rowOff>66675</xdr:rowOff>
        </xdr:from>
        <xdr:to>
          <xdr:col>11</xdr:col>
          <xdr:colOff>600075</xdr:colOff>
          <xdr:row>96</xdr:row>
          <xdr:rowOff>85725</xdr:rowOff>
        </xdr:to>
        <xdr:sp macro="" textlink="">
          <xdr:nvSpPr>
            <xdr:cNvPr id="1072" name="Group Box 48" hidden="1">
              <a:extLst>
                <a:ext uri="{63B3BB69-23CF-44E3-9099-C40C66FF867C}">
                  <a14:compatExt spid="_x0000_s1072"/>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Selection</a:t>
              </a:r>
            </a:p>
          </xdr:txBody>
        </xdr:sp>
        <xdr:clientData/>
      </xdr:twoCellAnchor>
    </mc:Choice>
    <mc:Fallback/>
  </mc:AlternateContent>
  <xdr:twoCellAnchor editAs="oneCell">
    <xdr:from>
      <xdr:col>1</xdr:col>
      <xdr:colOff>745074</xdr:colOff>
      <xdr:row>0</xdr:row>
      <xdr:rowOff>188383</xdr:rowOff>
    </xdr:from>
    <xdr:to>
      <xdr:col>2</xdr:col>
      <xdr:colOff>401898</xdr:colOff>
      <xdr:row>0</xdr:row>
      <xdr:rowOff>645583</xdr:rowOff>
    </xdr:to>
    <xdr:pic>
      <xdr:nvPicPr>
        <xdr:cNvPr id="33" name="Picture 32" descr="Government Logo"/>
        <xdr:cNvPicPr>
          <a:picLocks noChangeAspect="1" noChangeArrowheads="1"/>
        </xdr:cNvPicPr>
      </xdr:nvPicPr>
      <xdr:blipFill>
        <a:blip xmlns:r="http://schemas.openxmlformats.org/officeDocument/2006/relationships" r:embed="rId3" cstate="print"/>
        <a:srcRect l="-8333" r="-8333" b="-10001"/>
        <a:stretch>
          <a:fillRect/>
        </a:stretch>
      </xdr:blipFill>
      <xdr:spPr bwMode="auto">
        <a:xfrm>
          <a:off x="745074" y="188383"/>
          <a:ext cx="1018899" cy="714375"/>
        </a:xfrm>
        <a:prstGeom prst="rect">
          <a:avLst/>
        </a:prstGeom>
        <a:noFill/>
        <a:ln w="9525">
          <a:noFill/>
          <a:miter lim="800000"/>
          <a:headEnd/>
          <a:tailEnd/>
        </a:ln>
      </xdr:spPr>
    </xdr:pic>
    <xdr:clientData/>
  </xdr:twoCellAnchor>
  <xdr:twoCellAnchor editAs="oneCell">
    <xdr:from>
      <xdr:col>18</xdr:col>
      <xdr:colOff>0</xdr:colOff>
      <xdr:row>0</xdr:row>
      <xdr:rowOff>190500</xdr:rowOff>
    </xdr:from>
    <xdr:to>
      <xdr:col>19</xdr:col>
      <xdr:colOff>197909</xdr:colOff>
      <xdr:row>0</xdr:row>
      <xdr:rowOff>642938</xdr:rowOff>
    </xdr:to>
    <xdr:pic>
      <xdr:nvPicPr>
        <xdr:cNvPr id="34" name="Picture 3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92050" y="190500"/>
          <a:ext cx="836084" cy="628650"/>
        </a:xfrm>
        <a:prstGeom prst="rect">
          <a:avLst/>
        </a:prstGeom>
      </xdr:spPr>
    </xdr:pic>
    <xdr:clientData/>
  </xdr:twoCellAnchor>
  <xdr:twoCellAnchor>
    <xdr:from>
      <xdr:col>2</xdr:col>
      <xdr:colOff>255324</xdr:colOff>
      <xdr:row>68</xdr:row>
      <xdr:rowOff>134937</xdr:rowOff>
    </xdr:from>
    <xdr:to>
      <xdr:col>8</xdr:col>
      <xdr:colOff>345282</xdr:colOff>
      <xdr:row>78</xdr:row>
      <xdr:rowOff>224896</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299506</xdr:colOff>
      <xdr:row>79</xdr:row>
      <xdr:rowOff>218280</xdr:rowOff>
    </xdr:from>
    <xdr:to>
      <xdr:col>11</xdr:col>
      <xdr:colOff>309561</xdr:colOff>
      <xdr:row>89</xdr:row>
      <xdr:rowOff>236801</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821530</xdr:colOff>
      <xdr:row>68</xdr:row>
      <xdr:rowOff>95249</xdr:rowOff>
    </xdr:from>
    <xdr:to>
      <xdr:col>14</xdr:col>
      <xdr:colOff>666749</xdr:colOff>
      <xdr:row>78</xdr:row>
      <xdr:rowOff>209021</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346389</xdr:colOff>
      <xdr:row>84</xdr:row>
      <xdr:rowOff>103188</xdr:rowOff>
    </xdr:from>
    <xdr:to>
      <xdr:col>10</xdr:col>
      <xdr:colOff>854574</xdr:colOff>
      <xdr:row>84</xdr:row>
      <xdr:rowOff>103190</xdr:rowOff>
    </xdr:to>
    <xdr:cxnSp macro="">
      <xdr:nvCxnSpPr>
        <xdr:cNvPr id="44" name="Straight Connector 43"/>
        <xdr:cNvCxnSpPr/>
      </xdr:nvCxnSpPr>
      <xdr:spPr>
        <a:xfrm flipV="1">
          <a:off x="4251639" y="16629063"/>
          <a:ext cx="3746685" cy="2"/>
        </a:xfrm>
        <a:prstGeom prst="line">
          <a:avLst/>
        </a:prstGeom>
        <a:ln w="12700">
          <a:solidFill>
            <a:srgbClr val="002060"/>
          </a:solidFill>
          <a:prstDash val="dash"/>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xdr:colOff>
      <xdr:row>75</xdr:row>
      <xdr:rowOff>82286</xdr:rowOff>
    </xdr:from>
    <xdr:to>
      <xdr:col>14</xdr:col>
      <xdr:colOff>401079</xdr:colOff>
      <xdr:row>75</xdr:row>
      <xdr:rowOff>82288</xdr:rowOff>
    </xdr:to>
    <xdr:cxnSp macro="">
      <xdr:nvCxnSpPr>
        <xdr:cNvPr id="51" name="Straight Connector 50"/>
        <xdr:cNvCxnSpPr/>
      </xdr:nvCxnSpPr>
      <xdr:spPr>
        <a:xfrm flipV="1">
          <a:off x="7143800" y="14465036"/>
          <a:ext cx="3746685" cy="2"/>
        </a:xfrm>
        <a:prstGeom prst="line">
          <a:avLst/>
        </a:prstGeom>
        <a:ln w="12700">
          <a:solidFill>
            <a:srgbClr val="002060"/>
          </a:solidFill>
          <a:prstDash val="dash"/>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723953</xdr:colOff>
      <xdr:row>73</xdr:row>
      <xdr:rowOff>91824</xdr:rowOff>
    </xdr:from>
    <xdr:to>
      <xdr:col>14</xdr:col>
      <xdr:colOff>386795</xdr:colOff>
      <xdr:row>73</xdr:row>
      <xdr:rowOff>91826</xdr:rowOff>
    </xdr:to>
    <xdr:cxnSp macro="">
      <xdr:nvCxnSpPr>
        <xdr:cNvPr id="60" name="Straight Connector 59"/>
        <xdr:cNvCxnSpPr/>
      </xdr:nvCxnSpPr>
      <xdr:spPr>
        <a:xfrm flipV="1">
          <a:off x="7129516" y="13998324"/>
          <a:ext cx="3746685" cy="2"/>
        </a:xfrm>
        <a:prstGeom prst="line">
          <a:avLst/>
        </a:prstGeom>
        <a:ln w="12700">
          <a:solidFill>
            <a:srgbClr val="002060"/>
          </a:solidFill>
          <a:prstDash val="dash"/>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320199</xdr:colOff>
      <xdr:row>86</xdr:row>
      <xdr:rowOff>172236</xdr:rowOff>
    </xdr:from>
    <xdr:to>
      <xdr:col>10</xdr:col>
      <xdr:colOff>828384</xdr:colOff>
      <xdr:row>86</xdr:row>
      <xdr:rowOff>172238</xdr:rowOff>
    </xdr:to>
    <xdr:cxnSp macro="">
      <xdr:nvCxnSpPr>
        <xdr:cNvPr id="61" name="Straight Connector 60"/>
        <xdr:cNvCxnSpPr/>
      </xdr:nvCxnSpPr>
      <xdr:spPr>
        <a:xfrm flipV="1">
          <a:off x="4225449" y="17174361"/>
          <a:ext cx="3746685" cy="2"/>
        </a:xfrm>
        <a:prstGeom prst="line">
          <a:avLst/>
        </a:prstGeom>
        <a:ln w="12700">
          <a:solidFill>
            <a:srgbClr val="002060"/>
          </a:solidFill>
          <a:prstDash val="dash"/>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98</xdr:row>
      <xdr:rowOff>0</xdr:rowOff>
    </xdr:from>
    <xdr:to>
      <xdr:col>11</xdr:col>
      <xdr:colOff>539749</xdr:colOff>
      <xdr:row>111</xdr:row>
      <xdr:rowOff>132594</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cdr:x>
      <cdr:y>0.4663</cdr:y>
    </cdr:from>
    <cdr:to>
      <cdr:x>0.96785</cdr:x>
      <cdr:y>0.46631</cdr:y>
    </cdr:to>
    <cdr:cxnSp macro="">
      <cdr:nvCxnSpPr>
        <cdr:cNvPr id="3" name="Straight Connector 2"/>
        <cdr:cNvCxnSpPr/>
      </cdr:nvCxnSpPr>
      <cdr:spPr>
        <a:xfrm xmlns:a="http://schemas.openxmlformats.org/drawingml/2006/main" flipV="1">
          <a:off x="664634" y="908050"/>
          <a:ext cx="2551681" cy="2"/>
        </a:xfrm>
        <a:prstGeom xmlns:a="http://schemas.openxmlformats.org/drawingml/2006/main" prst="line">
          <a:avLst/>
        </a:prstGeom>
        <a:ln xmlns:a="http://schemas.openxmlformats.org/drawingml/2006/main" w="12700">
          <a:solidFill>
            <a:srgbClr val="002060"/>
          </a:solidFill>
          <a:prstDash val="dash"/>
        </a:ln>
        <a:effectLst xmlns:a="http://schemas.openxmlformats.org/drawingml/2006/main">
          <a:outerShdw blurRad="50800" dist="38100" dir="8100000" algn="tr" rotWithShape="0">
            <a:prstClr val="black">
              <a:alpha val="40000"/>
            </a:prstClr>
          </a:outerShdw>
        </a:effectLst>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0.19682</cdr:x>
      <cdr:y>0.66739</cdr:y>
    </cdr:from>
    <cdr:to>
      <cdr:x>0.96466</cdr:x>
      <cdr:y>0.66739</cdr:y>
    </cdr:to>
    <cdr:cxnSp macro="">
      <cdr:nvCxnSpPr>
        <cdr:cNvPr id="4" name="Straight Connector 3"/>
        <cdr:cNvCxnSpPr/>
      </cdr:nvCxnSpPr>
      <cdr:spPr>
        <a:xfrm xmlns:a="http://schemas.openxmlformats.org/drawingml/2006/main" flipV="1">
          <a:off x="654050" y="1299634"/>
          <a:ext cx="2551681" cy="2"/>
        </a:xfrm>
        <a:prstGeom xmlns:a="http://schemas.openxmlformats.org/drawingml/2006/main" prst="line">
          <a:avLst/>
        </a:prstGeom>
        <a:ln xmlns:a="http://schemas.openxmlformats.org/drawingml/2006/main" w="12700">
          <a:solidFill>
            <a:srgbClr val="002060"/>
          </a:solidFill>
          <a:prstDash val="dash"/>
        </a:ln>
        <a:effectLst xmlns:a="http://schemas.openxmlformats.org/drawingml/2006/main">
          <a:outerShdw blurRad="50800" dist="38100" dir="8100000" algn="tr" rotWithShape="0">
            <a:prstClr val="black">
              <a:alpha val="40000"/>
            </a:prstClr>
          </a:outerShdw>
        </a:effectLst>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10</xdr:col>
      <xdr:colOff>190500</xdr:colOff>
      <xdr:row>5</xdr:row>
      <xdr:rowOff>85725</xdr:rowOff>
    </xdr:from>
    <xdr:to>
      <xdr:col>16</xdr:col>
      <xdr:colOff>247650</xdr:colOff>
      <xdr:row>18</xdr:row>
      <xdr:rowOff>190500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1304925</xdr:colOff>
      <xdr:row>5</xdr:row>
      <xdr:rowOff>142875</xdr:rowOff>
    </xdr:from>
    <xdr:to>
      <xdr:col>22</xdr:col>
      <xdr:colOff>314325</xdr:colOff>
      <xdr:row>17</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923925</xdr:colOff>
      <xdr:row>19</xdr:row>
      <xdr:rowOff>295275</xdr:rowOff>
    </xdr:from>
    <xdr:to>
      <xdr:col>22</xdr:col>
      <xdr:colOff>381000</xdr:colOff>
      <xdr:row>30</xdr:row>
      <xdr:rowOff>180975</xdr:rowOff>
    </xdr:to>
    <xdr:graphicFrame macro="">
      <xdr:nvGraphicFramePr>
        <xdr:cNvPr id="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19</xdr:row>
      <xdr:rowOff>266700</xdr:rowOff>
    </xdr:from>
    <xdr:to>
      <xdr:col>13</xdr:col>
      <xdr:colOff>485775</xdr:colOff>
      <xdr:row>26</xdr:row>
      <xdr:rowOff>447675</xdr:rowOff>
    </xdr:to>
    <xdr:graphicFrame macro="">
      <xdr:nvGraphicFramePr>
        <xdr:cNvPr id="5"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28</xdr:row>
      <xdr:rowOff>171450</xdr:rowOff>
    </xdr:from>
    <xdr:to>
      <xdr:col>14</xdr:col>
      <xdr:colOff>19050</xdr:colOff>
      <xdr:row>36</xdr:row>
      <xdr:rowOff>104775</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47625</xdr:colOff>
      <xdr:row>32</xdr:row>
      <xdr:rowOff>142875</xdr:rowOff>
    </xdr:from>
    <xdr:to>
      <xdr:col>22</xdr:col>
      <xdr:colOff>476250</xdr:colOff>
      <xdr:row>44</xdr:row>
      <xdr:rowOff>200025</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37</xdr:row>
      <xdr:rowOff>142875</xdr:rowOff>
    </xdr:from>
    <xdr:to>
      <xdr:col>14</xdr:col>
      <xdr:colOff>581025</xdr:colOff>
      <xdr:row>45</xdr:row>
      <xdr:rowOff>0</xdr:rowOff>
    </xdr:to>
    <xdr:graphicFrame macro="">
      <xdr:nvGraphicFramePr>
        <xdr:cNvPr id="8"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49</xdr:row>
      <xdr:rowOff>180975</xdr:rowOff>
    </xdr:from>
    <xdr:to>
      <xdr:col>14</xdr:col>
      <xdr:colOff>514350</xdr:colOff>
      <xdr:row>58</xdr:row>
      <xdr:rowOff>47625</xdr:rowOff>
    </xdr:to>
    <xdr:graphicFrame macro="">
      <xdr:nvGraphicFramePr>
        <xdr:cNvPr id="9"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190500</xdr:colOff>
      <xdr:row>49</xdr:row>
      <xdr:rowOff>123825</xdr:rowOff>
    </xdr:from>
    <xdr:to>
      <xdr:col>21</xdr:col>
      <xdr:colOff>295275</xdr:colOff>
      <xdr:row>57</xdr:row>
      <xdr:rowOff>219075</xdr:rowOff>
    </xdr:to>
    <xdr:graphicFrame macro="">
      <xdr:nvGraphicFramePr>
        <xdr:cNvPr id="10"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0</xdr:colOff>
      <xdr:row>75</xdr:row>
      <xdr:rowOff>0</xdr:rowOff>
    </xdr:from>
    <xdr:to>
      <xdr:col>12</xdr:col>
      <xdr:colOff>38100</xdr:colOff>
      <xdr:row>75</xdr:row>
      <xdr:rowOff>104775</xdr:rowOff>
    </xdr:to>
    <xdr:pic>
      <xdr:nvPicPr>
        <xdr:cNvPr id="11" name="Picture 1024" descr="C:\Epi_Info\YELLOW.GIF"/>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1506200" y="17783175"/>
          <a:ext cx="3810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38100</xdr:colOff>
      <xdr:row>63</xdr:row>
      <xdr:rowOff>104775</xdr:rowOff>
    </xdr:from>
    <xdr:to>
      <xdr:col>22</xdr:col>
      <xdr:colOff>333375</xdr:colOff>
      <xdr:row>75</xdr:row>
      <xdr:rowOff>0</xdr:rowOff>
    </xdr:to>
    <xdr:graphicFrame macro="">
      <xdr:nvGraphicFramePr>
        <xdr:cNvPr id="12"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323850</xdr:colOff>
      <xdr:row>59</xdr:row>
      <xdr:rowOff>95250</xdr:rowOff>
    </xdr:from>
    <xdr:to>
      <xdr:col>14</xdr:col>
      <xdr:colOff>333375</xdr:colOff>
      <xdr:row>73</xdr:row>
      <xdr:rowOff>152400</xdr:rowOff>
    </xdr:to>
    <xdr:graphicFrame macro="">
      <xdr:nvGraphicFramePr>
        <xdr:cNvPr id="13"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581025</xdr:colOff>
      <xdr:row>6</xdr:row>
      <xdr:rowOff>95250</xdr:rowOff>
    </xdr:from>
    <xdr:to>
      <xdr:col>6</xdr:col>
      <xdr:colOff>409575</xdr:colOff>
      <xdr:row>24</xdr:row>
      <xdr:rowOff>123825</xdr:rowOff>
    </xdr:to>
    <xdr:pic>
      <xdr:nvPicPr>
        <xdr:cNvPr id="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1975" y="1114425"/>
          <a:ext cx="4362450" cy="2943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390525</xdr:colOff>
      <xdr:row>125</xdr:row>
      <xdr:rowOff>19050</xdr:rowOff>
    </xdr:from>
    <xdr:to>
      <xdr:col>7</xdr:col>
      <xdr:colOff>476250</xdr:colOff>
      <xdr:row>138</xdr:row>
      <xdr:rowOff>38100</xdr:rowOff>
    </xdr:to>
    <xdr:graphicFrame macro="">
      <xdr:nvGraphicFramePr>
        <xdr:cNvPr id="3"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228600</xdr:colOff>
      <xdr:row>141</xdr:row>
      <xdr:rowOff>123825</xdr:rowOff>
    </xdr:from>
    <xdr:to>
      <xdr:col>6</xdr:col>
      <xdr:colOff>933450</xdr:colOff>
      <xdr:row>156</xdr:row>
      <xdr:rowOff>95250</xdr:rowOff>
    </xdr:to>
    <xdr:graphicFrame macro="">
      <xdr:nvGraphicFramePr>
        <xdr:cNvPr id="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219075</xdr:colOff>
      <xdr:row>159</xdr:row>
      <xdr:rowOff>57150</xdr:rowOff>
    </xdr:from>
    <xdr:to>
      <xdr:col>7</xdr:col>
      <xdr:colOff>800100</xdr:colOff>
      <xdr:row>174</xdr:row>
      <xdr:rowOff>123825</xdr:rowOff>
    </xdr:to>
    <xdr:graphicFrame macro="">
      <xdr:nvGraphicFramePr>
        <xdr:cNvPr id="5"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342900</xdr:colOff>
      <xdr:row>177</xdr:row>
      <xdr:rowOff>133350</xdr:rowOff>
    </xdr:from>
    <xdr:to>
      <xdr:col>7</xdr:col>
      <xdr:colOff>209550</xdr:colOff>
      <xdr:row>190</xdr:row>
      <xdr:rowOff>152400</xdr:rowOff>
    </xdr:to>
    <xdr:graphicFrame macro="">
      <xdr:nvGraphicFramePr>
        <xdr:cNvPr id="6"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561975</xdr:colOff>
      <xdr:row>197</xdr:row>
      <xdr:rowOff>76200</xdr:rowOff>
    </xdr:from>
    <xdr:to>
      <xdr:col>7</xdr:col>
      <xdr:colOff>28575</xdr:colOff>
      <xdr:row>214</xdr:row>
      <xdr:rowOff>123825</xdr:rowOff>
    </xdr:to>
    <xdr:graphicFrame macro="">
      <xdr:nvGraphicFramePr>
        <xdr:cNvPr id="7"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457200</xdr:colOff>
      <xdr:row>235</xdr:row>
      <xdr:rowOff>66675</xdr:rowOff>
    </xdr:from>
    <xdr:to>
      <xdr:col>7</xdr:col>
      <xdr:colOff>412750</xdr:colOff>
      <xdr:row>252</xdr:row>
      <xdr:rowOff>114300</xdr:rowOff>
    </xdr:to>
    <xdr:graphicFrame macro="">
      <xdr:nvGraphicFramePr>
        <xdr:cNvPr id="8"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33</xdr:col>
      <xdr:colOff>504825</xdr:colOff>
      <xdr:row>3</xdr:row>
      <xdr:rowOff>95250</xdr:rowOff>
    </xdr:from>
    <xdr:to>
      <xdr:col>35</xdr:col>
      <xdr:colOff>490009</xdr:colOff>
      <xdr:row>4</xdr:row>
      <xdr:rowOff>251052</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17268825" y="809625"/>
          <a:ext cx="1480609" cy="319088"/>
        </a:xfrm>
        <a:prstGeom prst="rect">
          <a:avLst/>
        </a:prstGeom>
        <a:solidFill>
          <a:srgbClr val="DBE9F9"/>
        </a:solid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oston%20IT/AppData/Local/Microsoft/Windows/Temporary%20Internet%20Files/Content.Outlook/HTONVKER/dskfls/EPI%20Dashboard/EPI%20status%20report_April%202015_13082015.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weekly%20kenya%20measles%20surveillance%2004%20july%202012%20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tock status"/>
      <sheetName val="Coverage"/>
      <sheetName val="Cold chain capacity"/>
      <sheetName val="Funds"/>
      <sheetName val="Stock status_data"/>
      <sheetName val="PP_DELIVERIES"/>
      <sheetName val="Financial_data"/>
      <sheetName val="Cold chain_data"/>
      <sheetName val="Coverage_data"/>
    </sheetNames>
    <sheetDataSet>
      <sheetData sheetId="0"/>
      <sheetData sheetId="1"/>
      <sheetData sheetId="2"/>
      <sheetData sheetId="3"/>
      <sheetData sheetId="4"/>
      <sheetData sheetId="5">
        <row r="30">
          <cell r="D30">
            <v>636500</v>
          </cell>
          <cell r="E30">
            <v>1400000</v>
          </cell>
          <cell r="F30">
            <v>918800</v>
          </cell>
          <cell r="G30">
            <v>515800</v>
          </cell>
          <cell r="H30">
            <v>515800</v>
          </cell>
          <cell r="I30">
            <v>1970400</v>
          </cell>
          <cell r="M30">
            <v>0</v>
          </cell>
          <cell r="N30">
            <v>0</v>
          </cell>
          <cell r="O30">
            <v>0</v>
          </cell>
          <cell r="P30">
            <v>0</v>
          </cell>
        </row>
        <row r="31">
          <cell r="D31">
            <v>500833.33333333331</v>
          </cell>
          <cell r="E31">
            <v>1158780</v>
          </cell>
          <cell r="F31">
            <v>1825280</v>
          </cell>
          <cell r="G31">
            <v>1575780</v>
          </cell>
          <cell r="H31">
            <v>2928780</v>
          </cell>
          <cell r="I31">
            <v>2584280</v>
          </cell>
          <cell r="L31">
            <v>0</v>
          </cell>
          <cell r="M31">
            <v>0</v>
          </cell>
          <cell r="N31">
            <v>0</v>
          </cell>
          <cell r="O31">
            <v>0</v>
          </cell>
        </row>
        <row r="32">
          <cell r="D32">
            <v>268000</v>
          </cell>
          <cell r="E32">
            <v>822300</v>
          </cell>
          <cell r="F32">
            <v>573550</v>
          </cell>
          <cell r="G32">
            <v>360650</v>
          </cell>
          <cell r="H32">
            <v>1164650</v>
          </cell>
          <cell r="I32">
            <v>928600</v>
          </cell>
          <cell r="L32">
            <v>0</v>
          </cell>
          <cell r="M32">
            <v>0</v>
          </cell>
          <cell r="N32">
            <v>0</v>
          </cell>
          <cell r="O32">
            <v>0</v>
          </cell>
        </row>
        <row r="33">
          <cell r="D33">
            <v>601000</v>
          </cell>
          <cell r="E33">
            <v>1419000</v>
          </cell>
          <cell r="F33">
            <v>1452600</v>
          </cell>
          <cell r="G33">
            <v>1174600</v>
          </cell>
          <cell r="H33">
            <v>3002600</v>
          </cell>
          <cell r="I33">
            <v>2662600</v>
          </cell>
          <cell r="L33">
            <v>0</v>
          </cell>
          <cell r="M33">
            <v>0</v>
          </cell>
          <cell r="N33">
            <v>0</v>
          </cell>
          <cell r="O33">
            <v>0</v>
          </cell>
        </row>
        <row r="34">
          <cell r="D34">
            <v>428458.33333333331</v>
          </cell>
          <cell r="E34">
            <v>1720020</v>
          </cell>
          <cell r="F34">
            <v>1597220</v>
          </cell>
          <cell r="G34">
            <v>1404920</v>
          </cell>
          <cell r="H34">
            <v>2690320</v>
          </cell>
          <cell r="I34">
            <v>2432720</v>
          </cell>
          <cell r="L34">
            <v>0</v>
          </cell>
          <cell r="M34">
            <v>0</v>
          </cell>
          <cell r="N34">
            <v>0</v>
          </cell>
          <cell r="O34">
            <v>0</v>
          </cell>
        </row>
        <row r="35">
          <cell r="D35">
            <v>360316.66666666669</v>
          </cell>
          <cell r="E35">
            <v>375800</v>
          </cell>
          <cell r="F35">
            <v>1113100</v>
          </cell>
          <cell r="G35">
            <v>766300</v>
          </cell>
          <cell r="H35">
            <v>766300</v>
          </cell>
          <cell r="I35">
            <v>1240700</v>
          </cell>
          <cell r="L35">
            <v>0</v>
          </cell>
          <cell r="M35">
            <v>0</v>
          </cell>
          <cell r="N35">
            <v>0</v>
          </cell>
          <cell r="O35">
            <v>0</v>
          </cell>
        </row>
      </sheetData>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nya_Basic Analysic"/>
      <sheetName val="County Indicators"/>
      <sheetName val="WEEKLY EPICURVE"/>
      <sheetName val="Map_County"/>
      <sheetName val="Outreak Reporting Districts"/>
    </sheetNames>
    <sheetDataSet>
      <sheetData sheetId="0">
        <row r="9">
          <cell r="D9" t="str">
            <v>percentage (% )</v>
          </cell>
          <cell r="H9" t="str">
            <v>percentage    (%)</v>
          </cell>
        </row>
        <row r="10">
          <cell r="B10" t="str">
            <v>&lt; 9 mths</v>
          </cell>
          <cell r="D10">
            <v>10.714285714285714</v>
          </cell>
          <cell r="F10" t="str">
            <v>0 (not vaccinated)</v>
          </cell>
          <cell r="H10">
            <v>37.880562060889929</v>
          </cell>
        </row>
        <row r="11">
          <cell r="B11" t="str">
            <v>9-11 mths</v>
          </cell>
          <cell r="D11">
            <v>5.7962529274004684</v>
          </cell>
          <cell r="F11" t="str">
            <v>1 dose</v>
          </cell>
          <cell r="H11">
            <v>17.740046838407494</v>
          </cell>
        </row>
        <row r="12">
          <cell r="B12" t="str">
            <v>1-4 years</v>
          </cell>
          <cell r="D12">
            <v>24.297423887587822</v>
          </cell>
          <cell r="F12" t="str">
            <v>2 dose</v>
          </cell>
          <cell r="H12">
            <v>10.480093676814988</v>
          </cell>
        </row>
        <row r="13">
          <cell r="B13" t="str">
            <v>5-9 years</v>
          </cell>
          <cell r="D13">
            <v>19.14519906323185</v>
          </cell>
          <cell r="F13" t="str">
            <v>3 + dose</v>
          </cell>
          <cell r="H13">
            <v>0</v>
          </cell>
        </row>
        <row r="14">
          <cell r="B14" t="str">
            <v>10 – 14 years</v>
          </cell>
          <cell r="D14">
            <v>13.290398126463701</v>
          </cell>
          <cell r="F14" t="str">
            <v xml:space="preserve">Unknown </v>
          </cell>
          <cell r="H14">
            <v>33.899297423887589</v>
          </cell>
        </row>
        <row r="15">
          <cell r="B15" t="str">
            <v>15+ years</v>
          </cell>
          <cell r="D15">
            <v>20.843091334894616</v>
          </cell>
          <cell r="F15" t="str">
            <v>Missing</v>
          </cell>
          <cell r="H15">
            <v>0</v>
          </cell>
        </row>
        <row r="16">
          <cell r="B16" t="str">
            <v>Missing</v>
          </cell>
          <cell r="D16">
            <v>5.913348946135832</v>
          </cell>
          <cell r="F16" t="str">
            <v>Total reported</v>
          </cell>
        </row>
        <row r="17">
          <cell r="B17" t="str">
            <v>Total confirmed</v>
          </cell>
        </row>
        <row r="20">
          <cell r="H20" t="str">
            <v>percentage    (%)</v>
          </cell>
        </row>
        <row r="21">
          <cell r="F21" t="str">
            <v>Urban</v>
          </cell>
          <cell r="H21">
            <v>9.5433255269320831</v>
          </cell>
        </row>
        <row r="22">
          <cell r="F22" t="str">
            <v>Rural</v>
          </cell>
          <cell r="H22">
            <v>90.456674473067906</v>
          </cell>
        </row>
        <row r="27">
          <cell r="D27" t="str">
            <v xml:space="preserve">percentage (%) </v>
          </cell>
          <cell r="H27" t="str">
            <v>percentage (%)</v>
          </cell>
        </row>
        <row r="28">
          <cell r="B28" t="str">
            <v>Inpatient</v>
          </cell>
          <cell r="D28">
            <v>31.498829039812648</v>
          </cell>
          <cell r="F28" t="str">
            <v>IgM positive</v>
          </cell>
          <cell r="H28">
            <v>49.287749287749286</v>
          </cell>
        </row>
        <row r="29">
          <cell r="B29" t="str">
            <v>Outpatient</v>
          </cell>
          <cell r="D29">
            <v>68.501170960187352</v>
          </cell>
          <cell r="F29" t="str">
            <v>IgM negative</v>
          </cell>
          <cell r="H29">
            <v>44.34947768281102</v>
          </cell>
        </row>
        <row r="30">
          <cell r="B30" t="str">
            <v>Missing</v>
          </cell>
          <cell r="D30">
            <v>0</v>
          </cell>
          <cell r="F30" t="str">
            <v>Indeterminate</v>
          </cell>
          <cell r="H30">
            <v>3.3238366571699909</v>
          </cell>
        </row>
        <row r="31">
          <cell r="F31" t="str">
            <v xml:space="preserve">Pending results </v>
          </cell>
          <cell r="H31">
            <v>2.4691358024691357</v>
          </cell>
        </row>
        <row r="39">
          <cell r="D39" t="str">
            <v xml:space="preserve">percentage </v>
          </cell>
          <cell r="H39" t="str">
            <v xml:space="preserve">percentage </v>
          </cell>
        </row>
        <row r="40">
          <cell r="B40" t="str">
            <v>Lab confirmed (IgM +ve)</v>
          </cell>
          <cell r="D40">
            <v>22.274678111587985</v>
          </cell>
          <cell r="F40" t="str">
            <v xml:space="preserve">Alive </v>
          </cell>
          <cell r="H40">
            <v>98.185011709601881</v>
          </cell>
        </row>
        <row r="41">
          <cell r="B41" t="str">
            <v>Confirmed by epidemiologic linkage</v>
          </cell>
          <cell r="D41">
            <v>50.944206008583691</v>
          </cell>
          <cell r="F41" t="str">
            <v>Dead</v>
          </cell>
          <cell r="H41">
            <v>1.6978922716627636</v>
          </cell>
        </row>
        <row r="42">
          <cell r="B42" t="str">
            <v>Compatible (reported cases without blood specimens)</v>
          </cell>
          <cell r="D42">
            <v>5.2360515021459229</v>
          </cell>
          <cell r="F42" t="str">
            <v>Unknown</v>
          </cell>
          <cell r="H42">
            <v>0.117096018735363</v>
          </cell>
        </row>
        <row r="43">
          <cell r="B43" t="str">
            <v>Discarded (IgM –ve)</v>
          </cell>
          <cell r="D43">
            <v>20.429184549356222</v>
          </cell>
        </row>
        <row r="44">
          <cell r="B44" t="str">
            <v>Missing / pending</v>
          </cell>
          <cell r="D44">
            <v>1.1158798283261802</v>
          </cell>
        </row>
        <row r="50">
          <cell r="D50" t="str">
            <v>percentage (%)</v>
          </cell>
          <cell r="H50" t="str">
            <v>percentage (%)</v>
          </cell>
        </row>
        <row r="51">
          <cell r="B51" t="str">
            <v>Male</v>
          </cell>
          <cell r="D51">
            <v>51.87353629976581</v>
          </cell>
          <cell r="F51" t="str">
            <v>Adequate</v>
          </cell>
          <cell r="H51">
            <v>99.525166191832852</v>
          </cell>
        </row>
        <row r="52">
          <cell r="B52" t="str">
            <v>Female</v>
          </cell>
          <cell r="D52">
            <v>48.067915690866506</v>
          </cell>
          <cell r="F52" t="str">
            <v>Not Adequate</v>
          </cell>
          <cell r="H52">
            <v>0.47257913671335633</v>
          </cell>
        </row>
        <row r="53">
          <cell r="B53" t="str">
            <v>Missing</v>
          </cell>
          <cell r="D53">
            <v>5.8548009367681501E-2</v>
          </cell>
          <cell r="F53" t="str">
            <v>Missing</v>
          </cell>
          <cell r="H53">
            <v>0</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rgb="FF002060"/>
  </sheetPr>
  <dimension ref="A1:Q137"/>
  <sheetViews>
    <sheetView zoomScale="90" zoomScaleNormal="90" zoomScalePageLayoutView="90" workbookViewId="0">
      <pane xSplit="3" ySplit="3" topLeftCell="D81" activePane="bottomRight" state="frozen"/>
      <selection pane="topRight" activeCell="D1" sqref="D1"/>
      <selection pane="bottomLeft" activeCell="A4" sqref="A4"/>
      <selection pane="bottomRight" activeCell="E82" sqref="E82"/>
    </sheetView>
  </sheetViews>
  <sheetFormatPr defaultColWidth="11.42578125" defaultRowHeight="12.75" x14ac:dyDescent="0.2"/>
  <cols>
    <col min="1" max="1" width="9.7109375" hidden="1" customWidth="1"/>
    <col min="2" max="2" width="10" hidden="1" customWidth="1"/>
    <col min="3" max="3" width="12.42578125" hidden="1" customWidth="1"/>
    <col min="4" max="4" width="12.42578125" customWidth="1"/>
    <col min="5" max="5" width="145.42578125" customWidth="1"/>
    <col min="6" max="6" width="33.7109375" customWidth="1"/>
    <col min="7" max="7" width="23.42578125" customWidth="1"/>
    <col min="8" max="8" width="39.7109375" customWidth="1"/>
  </cols>
  <sheetData>
    <row r="1" spans="1:17" x14ac:dyDescent="0.2">
      <c r="A1" s="494" t="s">
        <v>477</v>
      </c>
      <c r="B1" s="494"/>
      <c r="C1" s="494"/>
      <c r="D1" s="494"/>
      <c r="E1" s="494"/>
    </row>
    <row r="2" spans="1:17" x14ac:dyDescent="0.2">
      <c r="E2" s="93"/>
    </row>
    <row r="3" spans="1:17" ht="45" x14ac:dyDescent="0.25">
      <c r="A3" s="3" t="s">
        <v>0</v>
      </c>
      <c r="B3" s="3" t="s">
        <v>112</v>
      </c>
      <c r="C3" s="3" t="s">
        <v>1</v>
      </c>
      <c r="D3" s="3"/>
      <c r="E3" s="3" t="s">
        <v>2</v>
      </c>
      <c r="F3" s="3" t="s">
        <v>3</v>
      </c>
      <c r="G3" s="3" t="s">
        <v>4</v>
      </c>
      <c r="H3" s="16" t="s">
        <v>439</v>
      </c>
      <c r="I3" s="438" t="s">
        <v>5842</v>
      </c>
      <c r="J3" s="439" t="s">
        <v>5843</v>
      </c>
      <c r="K3" s="45" t="s">
        <v>114</v>
      </c>
      <c r="L3" s="45" t="s">
        <v>134</v>
      </c>
      <c r="M3" s="60" t="s">
        <v>135</v>
      </c>
      <c r="N3" s="67" t="s">
        <v>136</v>
      </c>
      <c r="O3" s="73" t="s">
        <v>152</v>
      </c>
      <c r="P3" s="14" t="s">
        <v>435</v>
      </c>
      <c r="Q3" s="14" t="s">
        <v>436</v>
      </c>
    </row>
    <row r="4" spans="1:17" ht="14.1" hidden="1" customHeight="1" x14ac:dyDescent="0.2">
      <c r="A4" t="s">
        <v>465</v>
      </c>
      <c r="B4" t="s">
        <v>158</v>
      </c>
      <c r="C4" t="s">
        <v>447</v>
      </c>
      <c r="E4" t="s">
        <v>448</v>
      </c>
      <c r="F4" t="s">
        <v>449</v>
      </c>
      <c r="G4" t="s">
        <v>447</v>
      </c>
    </row>
    <row r="5" spans="1:17" ht="14.1" hidden="1" customHeight="1" x14ac:dyDescent="0.2">
      <c r="A5" t="s">
        <v>5</v>
      </c>
      <c r="B5" t="s">
        <v>253</v>
      </c>
      <c r="C5" t="s">
        <v>447</v>
      </c>
      <c r="E5" t="s">
        <v>450</v>
      </c>
      <c r="F5" t="s">
        <v>451</v>
      </c>
      <c r="G5" t="s">
        <v>447</v>
      </c>
    </row>
    <row r="6" spans="1:17" ht="14.1" hidden="1" customHeight="1" x14ac:dyDescent="0.2">
      <c r="A6" t="s">
        <v>5</v>
      </c>
      <c r="B6" t="s">
        <v>158</v>
      </c>
      <c r="C6" t="s">
        <v>447</v>
      </c>
      <c r="E6" t="s">
        <v>452</v>
      </c>
      <c r="F6" t="s">
        <v>453</v>
      </c>
      <c r="G6" t="s">
        <v>447</v>
      </c>
    </row>
    <row r="7" spans="1:17" ht="14.1" hidden="1" customHeight="1" x14ac:dyDescent="0.2">
      <c r="A7" t="s">
        <v>5</v>
      </c>
      <c r="B7" t="s">
        <v>158</v>
      </c>
      <c r="C7" t="s">
        <v>447</v>
      </c>
      <c r="E7" t="s">
        <v>480</v>
      </c>
      <c r="F7" t="s">
        <v>481</v>
      </c>
      <c r="G7" t="s">
        <v>447</v>
      </c>
    </row>
    <row r="8" spans="1:17" ht="14.1" hidden="1" customHeight="1" x14ac:dyDescent="0.2">
      <c r="A8" t="s">
        <v>5</v>
      </c>
      <c r="B8" t="s">
        <v>253</v>
      </c>
      <c r="C8" t="s">
        <v>454</v>
      </c>
      <c r="E8" s="94" t="s">
        <v>557</v>
      </c>
      <c r="F8" t="s">
        <v>455</v>
      </c>
      <c r="G8" t="s">
        <v>446</v>
      </c>
    </row>
    <row r="9" spans="1:17" ht="14.1" hidden="1" customHeight="1" x14ac:dyDescent="0.2">
      <c r="A9" t="s">
        <v>5</v>
      </c>
      <c r="B9" t="s">
        <v>253</v>
      </c>
      <c r="C9" t="s">
        <v>454</v>
      </c>
      <c r="E9" s="94" t="s">
        <v>558</v>
      </c>
      <c r="F9" t="s">
        <v>455</v>
      </c>
      <c r="G9" t="s">
        <v>446</v>
      </c>
    </row>
    <row r="10" spans="1:17" ht="14.1" hidden="1" customHeight="1" x14ac:dyDescent="0.2">
      <c r="A10" t="s">
        <v>5</v>
      </c>
      <c r="B10" t="s">
        <v>253</v>
      </c>
      <c r="C10" t="s">
        <v>456</v>
      </c>
      <c r="E10" t="s">
        <v>458</v>
      </c>
      <c r="F10" t="s">
        <v>457</v>
      </c>
      <c r="G10" t="s">
        <v>446</v>
      </c>
    </row>
    <row r="11" spans="1:17" ht="14.25" hidden="1" customHeight="1" x14ac:dyDescent="0.2">
      <c r="A11" t="s">
        <v>5</v>
      </c>
      <c r="B11" t="s">
        <v>158</v>
      </c>
      <c r="C11" t="s">
        <v>454</v>
      </c>
      <c r="E11" t="s">
        <v>459</v>
      </c>
      <c r="F11" t="s">
        <v>460</v>
      </c>
      <c r="G11" t="s">
        <v>446</v>
      </c>
    </row>
    <row r="12" spans="1:17" ht="14.1" hidden="1" customHeight="1" x14ac:dyDescent="0.2">
      <c r="A12" t="s">
        <v>5</v>
      </c>
      <c r="B12" t="s">
        <v>158</v>
      </c>
      <c r="C12" t="s">
        <v>461</v>
      </c>
      <c r="E12" s="94" t="s">
        <v>497</v>
      </c>
      <c r="F12" t="s">
        <v>462</v>
      </c>
      <c r="G12" t="s">
        <v>476</v>
      </c>
    </row>
    <row r="13" spans="1:17" ht="14.1" hidden="1" customHeight="1" x14ac:dyDescent="0.2">
      <c r="E13" s="101" t="s">
        <v>589</v>
      </c>
    </row>
    <row r="14" spans="1:17" ht="14.1" hidden="1" customHeight="1" x14ac:dyDescent="0.2">
      <c r="E14" s="95" t="s">
        <v>484</v>
      </c>
    </row>
    <row r="15" spans="1:17" ht="14.1" hidden="1" customHeight="1" x14ac:dyDescent="0.2">
      <c r="E15" s="95" t="s">
        <v>485</v>
      </c>
    </row>
    <row r="16" spans="1:17" ht="14.1" hidden="1" customHeight="1" x14ac:dyDescent="0.2">
      <c r="E16" s="95" t="s">
        <v>486</v>
      </c>
    </row>
    <row r="17" spans="1:7" ht="14.1" hidden="1" customHeight="1" x14ac:dyDescent="0.2">
      <c r="E17" s="95" t="s">
        <v>487</v>
      </c>
    </row>
    <row r="18" spans="1:7" ht="14.1" hidden="1" customHeight="1" x14ac:dyDescent="0.2">
      <c r="E18" s="95" t="s">
        <v>488</v>
      </c>
    </row>
    <row r="19" spans="1:7" ht="14.1" hidden="1" customHeight="1" x14ac:dyDescent="0.2">
      <c r="E19" s="95" t="s">
        <v>489</v>
      </c>
    </row>
    <row r="20" spans="1:7" ht="14.1" hidden="1" customHeight="1" x14ac:dyDescent="0.2">
      <c r="E20" s="95" t="s">
        <v>490</v>
      </c>
    </row>
    <row r="21" spans="1:7" ht="14.1" hidden="1" customHeight="1" x14ac:dyDescent="0.2">
      <c r="E21" s="95" t="s">
        <v>482</v>
      </c>
    </row>
    <row r="22" spans="1:7" ht="14.1" hidden="1" customHeight="1" x14ac:dyDescent="0.2">
      <c r="E22" s="95" t="s">
        <v>615</v>
      </c>
    </row>
    <row r="23" spans="1:7" ht="14.1" hidden="1" customHeight="1" x14ac:dyDescent="0.2">
      <c r="E23" s="95" t="s">
        <v>483</v>
      </c>
    </row>
    <row r="24" spans="1:7" ht="14.1" hidden="1" customHeight="1" x14ac:dyDescent="0.2">
      <c r="E24" s="95" t="s">
        <v>616</v>
      </c>
    </row>
    <row r="25" spans="1:7" ht="14.1" hidden="1" customHeight="1" x14ac:dyDescent="0.2">
      <c r="E25" s="95" t="s">
        <v>491</v>
      </c>
    </row>
    <row r="26" spans="1:7" ht="14.1" hidden="1" customHeight="1" x14ac:dyDescent="0.2">
      <c r="E26" s="95" t="s">
        <v>492</v>
      </c>
    </row>
    <row r="27" spans="1:7" ht="14.1" hidden="1" customHeight="1" x14ac:dyDescent="0.2">
      <c r="E27" s="95" t="s">
        <v>493</v>
      </c>
    </row>
    <row r="28" spans="1:7" ht="14.1" hidden="1" customHeight="1" x14ac:dyDescent="0.2">
      <c r="A28" t="s">
        <v>5</v>
      </c>
      <c r="B28" t="s">
        <v>158</v>
      </c>
      <c r="C28" t="s">
        <v>461</v>
      </c>
      <c r="E28" s="94" t="s">
        <v>614</v>
      </c>
      <c r="F28" t="s">
        <v>462</v>
      </c>
      <c r="G28" t="s">
        <v>476</v>
      </c>
    </row>
    <row r="29" spans="1:7" ht="14.1" hidden="1" customHeight="1" x14ac:dyDescent="0.2">
      <c r="E29" s="102" t="s">
        <v>635</v>
      </c>
    </row>
    <row r="30" spans="1:7" ht="14.1" hidden="1" customHeight="1" x14ac:dyDescent="0.2">
      <c r="E30" s="95" t="s">
        <v>494</v>
      </c>
    </row>
    <row r="31" spans="1:7" ht="14.1" hidden="1" customHeight="1" x14ac:dyDescent="0.2">
      <c r="E31" s="95" t="s">
        <v>495</v>
      </c>
    </row>
    <row r="32" spans="1:7" ht="14.1" hidden="1" customHeight="1" x14ac:dyDescent="0.2">
      <c r="E32" s="95" t="s">
        <v>508</v>
      </c>
    </row>
    <row r="33" spans="1:7" ht="14.1" hidden="1" customHeight="1" x14ac:dyDescent="0.2">
      <c r="A33" t="s">
        <v>5</v>
      </c>
      <c r="B33" t="s">
        <v>158</v>
      </c>
      <c r="C33" t="s">
        <v>461</v>
      </c>
      <c r="E33" t="s">
        <v>496</v>
      </c>
      <c r="F33" t="s">
        <v>462</v>
      </c>
      <c r="G33" t="s">
        <v>476</v>
      </c>
    </row>
    <row r="34" spans="1:7" ht="14.1" hidden="1" customHeight="1" x14ac:dyDescent="0.2">
      <c r="E34" s="95" t="s">
        <v>506</v>
      </c>
    </row>
    <row r="35" spans="1:7" ht="14.1" hidden="1" customHeight="1" x14ac:dyDescent="0.2">
      <c r="E35" s="95" t="s">
        <v>505</v>
      </c>
    </row>
    <row r="36" spans="1:7" ht="14.1" hidden="1" customHeight="1" x14ac:dyDescent="0.2">
      <c r="E36" s="95" t="s">
        <v>636</v>
      </c>
    </row>
    <row r="37" spans="1:7" ht="14.1" hidden="1" customHeight="1" x14ac:dyDescent="0.2">
      <c r="A37" t="s">
        <v>5</v>
      </c>
      <c r="B37" t="s">
        <v>158</v>
      </c>
      <c r="C37" t="s">
        <v>461</v>
      </c>
      <c r="E37" t="s">
        <v>479</v>
      </c>
      <c r="F37" t="s">
        <v>462</v>
      </c>
      <c r="G37" t="s">
        <v>476</v>
      </c>
    </row>
    <row r="38" spans="1:7" ht="14.1" hidden="1" customHeight="1" x14ac:dyDescent="0.2">
      <c r="E38" s="95" t="s">
        <v>507</v>
      </c>
    </row>
    <row r="39" spans="1:7" ht="14.1" hidden="1" customHeight="1" x14ac:dyDescent="0.2">
      <c r="A39" t="s">
        <v>5</v>
      </c>
      <c r="B39" t="s">
        <v>158</v>
      </c>
      <c r="C39" t="s">
        <v>463</v>
      </c>
      <c r="E39" t="s">
        <v>498</v>
      </c>
      <c r="F39" t="s">
        <v>478</v>
      </c>
      <c r="G39" t="s">
        <v>464</v>
      </c>
    </row>
    <row r="40" spans="1:7" ht="14.1" hidden="1" customHeight="1" x14ac:dyDescent="0.2">
      <c r="E40" s="95" t="s">
        <v>500</v>
      </c>
    </row>
    <row r="41" spans="1:7" ht="14.1" hidden="1" customHeight="1" x14ac:dyDescent="0.2">
      <c r="E41" s="95" t="s">
        <v>499</v>
      </c>
    </row>
    <row r="42" spans="1:7" ht="14.1" hidden="1" customHeight="1" x14ac:dyDescent="0.2">
      <c r="A42" t="s">
        <v>5</v>
      </c>
      <c r="B42" t="s">
        <v>158</v>
      </c>
      <c r="C42" t="s">
        <v>467</v>
      </c>
      <c r="E42" t="s">
        <v>468</v>
      </c>
      <c r="F42" t="s">
        <v>469</v>
      </c>
      <c r="G42" t="s">
        <v>517</v>
      </c>
    </row>
    <row r="43" spans="1:7" ht="14.1" hidden="1" customHeight="1" x14ac:dyDescent="0.2">
      <c r="A43" t="s">
        <v>5</v>
      </c>
      <c r="B43" t="s">
        <v>158</v>
      </c>
      <c r="C43" t="s">
        <v>473</v>
      </c>
      <c r="E43" t="s">
        <v>470</v>
      </c>
      <c r="F43" t="s">
        <v>474</v>
      </c>
      <c r="G43" t="s">
        <v>517</v>
      </c>
    </row>
    <row r="44" spans="1:7" ht="14.1" hidden="1" customHeight="1" x14ac:dyDescent="0.2">
      <c r="A44" t="s">
        <v>5</v>
      </c>
      <c r="B44" t="s">
        <v>158</v>
      </c>
      <c r="C44" t="s">
        <v>473</v>
      </c>
      <c r="E44" t="s">
        <v>471</v>
      </c>
      <c r="F44" t="s">
        <v>472</v>
      </c>
      <c r="G44" t="s">
        <v>517</v>
      </c>
    </row>
    <row r="45" spans="1:7" ht="14.1" hidden="1" customHeight="1" x14ac:dyDescent="0.2">
      <c r="A45" t="s">
        <v>5</v>
      </c>
      <c r="B45" s="94" t="s">
        <v>158</v>
      </c>
      <c r="C45" t="s">
        <v>473</v>
      </c>
      <c r="E45" t="s">
        <v>512</v>
      </c>
      <c r="F45" t="s">
        <v>475</v>
      </c>
      <c r="G45" t="s">
        <v>517</v>
      </c>
    </row>
    <row r="46" spans="1:7" ht="14.1" hidden="1" customHeight="1" x14ac:dyDescent="0.2">
      <c r="E46" s="95" t="s">
        <v>515</v>
      </c>
    </row>
    <row r="47" spans="1:7" ht="14.1" hidden="1" customHeight="1" x14ac:dyDescent="0.2">
      <c r="E47" s="95" t="s">
        <v>514</v>
      </c>
    </row>
    <row r="48" spans="1:7" ht="14.1" hidden="1" customHeight="1" x14ac:dyDescent="0.2">
      <c r="E48" s="95" t="s">
        <v>513</v>
      </c>
    </row>
    <row r="49" spans="1:8" ht="14.1" hidden="1" customHeight="1" x14ac:dyDescent="0.2">
      <c r="E49" s="95" t="s">
        <v>516</v>
      </c>
    </row>
    <row r="50" spans="1:8" ht="14.1" hidden="1" customHeight="1" x14ac:dyDescent="0.2">
      <c r="B50" s="94" t="s">
        <v>158</v>
      </c>
      <c r="C50" t="s">
        <v>473</v>
      </c>
      <c r="E50" t="s">
        <v>668</v>
      </c>
      <c r="F50" s="94" t="s">
        <v>669</v>
      </c>
      <c r="G50" t="s">
        <v>517</v>
      </c>
    </row>
    <row r="51" spans="1:8" ht="14.1" hidden="1" customHeight="1" x14ac:dyDescent="0.2">
      <c r="A51" t="s">
        <v>5</v>
      </c>
      <c r="B51" t="s">
        <v>158</v>
      </c>
      <c r="C51" t="s">
        <v>501</v>
      </c>
      <c r="E51" t="s">
        <v>510</v>
      </c>
      <c r="F51" t="s">
        <v>509</v>
      </c>
      <c r="G51" t="s">
        <v>509</v>
      </c>
    </row>
    <row r="52" spans="1:8" ht="14.1" hidden="1" customHeight="1" x14ac:dyDescent="0.2">
      <c r="E52" s="95" t="s">
        <v>511</v>
      </c>
    </row>
    <row r="53" spans="1:8" ht="14.1" hidden="1" customHeight="1" x14ac:dyDescent="0.2">
      <c r="A53" t="s">
        <v>5</v>
      </c>
      <c r="B53" t="s">
        <v>158</v>
      </c>
      <c r="C53" t="s">
        <v>501</v>
      </c>
      <c r="E53" s="97" t="s">
        <v>553</v>
      </c>
      <c r="F53" s="94" t="s">
        <v>552</v>
      </c>
      <c r="G53" s="94" t="s">
        <v>552</v>
      </c>
    </row>
    <row r="54" spans="1:8" ht="14.1" hidden="1" customHeight="1" x14ac:dyDescent="0.2">
      <c r="E54" s="95" t="s">
        <v>554</v>
      </c>
    </row>
    <row r="55" spans="1:8" ht="14.1" hidden="1" customHeight="1" x14ac:dyDescent="0.2">
      <c r="E55" s="95" t="s">
        <v>555</v>
      </c>
    </row>
    <row r="56" spans="1:8" ht="14.1" hidden="1" customHeight="1" x14ac:dyDescent="0.2">
      <c r="E56" s="95" t="s">
        <v>556</v>
      </c>
    </row>
    <row r="57" spans="1:8" ht="14.1" customHeight="1" x14ac:dyDescent="0.2">
      <c r="A57" t="s">
        <v>5</v>
      </c>
      <c r="B57" t="s">
        <v>158</v>
      </c>
      <c r="C57" t="s">
        <v>5676</v>
      </c>
      <c r="E57" t="s">
        <v>518</v>
      </c>
      <c r="F57" t="s">
        <v>466</v>
      </c>
      <c r="G57" t="s">
        <v>502</v>
      </c>
    </row>
    <row r="58" spans="1:8" ht="14.1" customHeight="1" x14ac:dyDescent="0.2">
      <c r="E58" s="101" t="s">
        <v>5677</v>
      </c>
    </row>
    <row r="59" spans="1:8" ht="13.5" hidden="1" customHeight="1" x14ac:dyDescent="0.2">
      <c r="E59" s="314" t="s">
        <v>519</v>
      </c>
      <c r="H59" t="s">
        <v>5678</v>
      </c>
    </row>
    <row r="60" spans="1:8" ht="14.1" hidden="1" customHeight="1" x14ac:dyDescent="0.2">
      <c r="E60" s="314" t="s">
        <v>520</v>
      </c>
      <c r="H60" t="s">
        <v>5678</v>
      </c>
    </row>
    <row r="61" spans="1:8" ht="14.1" hidden="1" customHeight="1" x14ac:dyDescent="0.2">
      <c r="E61" s="314" t="s">
        <v>521</v>
      </c>
      <c r="H61" t="s">
        <v>5678</v>
      </c>
    </row>
    <row r="62" spans="1:8" ht="14.1" hidden="1" customHeight="1" x14ac:dyDescent="0.2">
      <c r="E62" s="314" t="s">
        <v>522</v>
      </c>
      <c r="H62" t="s">
        <v>5678</v>
      </c>
    </row>
    <row r="63" spans="1:8" ht="14.1" hidden="1" customHeight="1" x14ac:dyDescent="0.2">
      <c r="E63" s="314" t="s">
        <v>523</v>
      </c>
      <c r="H63" t="s">
        <v>5678</v>
      </c>
    </row>
    <row r="64" spans="1:8" ht="14.1" hidden="1" customHeight="1" x14ac:dyDescent="0.2">
      <c r="E64" s="314" t="s">
        <v>524</v>
      </c>
      <c r="H64" t="s">
        <v>5679</v>
      </c>
    </row>
    <row r="65" spans="5:5" ht="14.1" hidden="1" customHeight="1" x14ac:dyDescent="0.2">
      <c r="E65" s="314" t="s">
        <v>525</v>
      </c>
    </row>
    <row r="66" spans="5:5" ht="14.1" hidden="1" customHeight="1" x14ac:dyDescent="0.2">
      <c r="E66" s="314" t="s">
        <v>5680</v>
      </c>
    </row>
    <row r="67" spans="5:5" ht="14.1" hidden="1" customHeight="1" x14ac:dyDescent="0.2">
      <c r="E67" s="314" t="s">
        <v>5681</v>
      </c>
    </row>
    <row r="68" spans="5:5" ht="14.1" hidden="1" customHeight="1" x14ac:dyDescent="0.2">
      <c r="E68" s="314" t="s">
        <v>5682</v>
      </c>
    </row>
    <row r="69" spans="5:5" ht="14.1" hidden="1" customHeight="1" x14ac:dyDescent="0.2">
      <c r="E69" s="314" t="s">
        <v>526</v>
      </c>
    </row>
    <row r="70" spans="5:5" ht="14.1" hidden="1" customHeight="1" x14ac:dyDescent="0.2">
      <c r="E70" s="313" t="s">
        <v>527</v>
      </c>
    </row>
    <row r="71" spans="5:5" ht="14.1" hidden="1" customHeight="1" x14ac:dyDescent="0.2">
      <c r="E71" s="313" t="s">
        <v>528</v>
      </c>
    </row>
    <row r="72" spans="5:5" ht="14.1" hidden="1" customHeight="1" x14ac:dyDescent="0.2">
      <c r="E72" s="313" t="s">
        <v>529</v>
      </c>
    </row>
    <row r="73" spans="5:5" ht="14.1" hidden="1" customHeight="1" x14ac:dyDescent="0.2">
      <c r="E73" s="313" t="s">
        <v>530</v>
      </c>
    </row>
    <row r="74" spans="5:5" ht="14.1" hidden="1" customHeight="1" x14ac:dyDescent="0.2">
      <c r="E74" s="313" t="s">
        <v>531</v>
      </c>
    </row>
    <row r="75" spans="5:5" ht="14.1" hidden="1" customHeight="1" x14ac:dyDescent="0.2">
      <c r="E75" s="313" t="s">
        <v>532</v>
      </c>
    </row>
    <row r="76" spans="5:5" ht="14.1" hidden="1" customHeight="1" x14ac:dyDescent="0.2">
      <c r="E76" s="313" t="s">
        <v>533</v>
      </c>
    </row>
    <row r="77" spans="5:5" ht="14.1" hidden="1" customHeight="1" x14ac:dyDescent="0.2">
      <c r="E77" s="313" t="s">
        <v>534</v>
      </c>
    </row>
    <row r="78" spans="5:5" ht="14.1" hidden="1" customHeight="1" x14ac:dyDescent="0.2">
      <c r="E78" s="313" t="s">
        <v>535</v>
      </c>
    </row>
    <row r="79" spans="5:5" ht="14.1" hidden="1" customHeight="1" x14ac:dyDescent="0.2">
      <c r="E79" s="313" t="s">
        <v>536</v>
      </c>
    </row>
    <row r="80" spans="5:5" ht="14.1" hidden="1" customHeight="1" x14ac:dyDescent="0.2">
      <c r="E80" s="313" t="s">
        <v>5683</v>
      </c>
    </row>
    <row r="81" spans="1:10" ht="14.1" customHeight="1" x14ac:dyDescent="0.2">
      <c r="E81" s="313" t="s">
        <v>5684</v>
      </c>
    </row>
    <row r="82" spans="1:10" s="434" customFormat="1" ht="14.1" customHeight="1" x14ac:dyDescent="0.2">
      <c r="A82" s="434" t="s">
        <v>5</v>
      </c>
      <c r="B82" s="434" t="s">
        <v>158</v>
      </c>
      <c r="C82" s="434" t="s">
        <v>503</v>
      </c>
      <c r="E82" s="434" t="s">
        <v>5685</v>
      </c>
      <c r="F82" s="434" t="s">
        <v>5686</v>
      </c>
      <c r="G82" s="434" t="s">
        <v>502</v>
      </c>
      <c r="H82" s="434" t="s">
        <v>5687</v>
      </c>
      <c r="I82" s="436" t="s">
        <v>5853</v>
      </c>
      <c r="J82" s="436" t="s">
        <v>5841</v>
      </c>
    </row>
    <row r="83" spans="1:10" s="434" customFormat="1" ht="14.1" customHeight="1" x14ac:dyDescent="0.2">
      <c r="E83" s="437" t="s">
        <v>5850</v>
      </c>
    </row>
    <row r="84" spans="1:10" s="434" customFormat="1" ht="14.1" customHeight="1" x14ac:dyDescent="0.2">
      <c r="A84" s="434" t="s">
        <v>5</v>
      </c>
      <c r="B84" s="434" t="s">
        <v>158</v>
      </c>
      <c r="C84" s="434" t="s">
        <v>503</v>
      </c>
      <c r="E84" s="434" t="s">
        <v>537</v>
      </c>
      <c r="F84" s="434" t="s">
        <v>5688</v>
      </c>
      <c r="G84" s="434" t="s">
        <v>502</v>
      </c>
      <c r="I84" s="436" t="s">
        <v>5853</v>
      </c>
      <c r="J84" s="436" t="s">
        <v>5841</v>
      </c>
    </row>
    <row r="85" spans="1:10" s="434" customFormat="1" ht="14.1" customHeight="1" x14ac:dyDescent="0.2">
      <c r="E85" s="437" t="s">
        <v>5854</v>
      </c>
    </row>
    <row r="86" spans="1:10" s="434" customFormat="1" ht="14.1" customHeight="1" x14ac:dyDescent="0.2">
      <c r="E86" s="435" t="s">
        <v>5856</v>
      </c>
    </row>
    <row r="87" spans="1:10" s="434" customFormat="1" ht="14.1" customHeight="1" x14ac:dyDescent="0.2">
      <c r="E87" s="435" t="s">
        <v>5855</v>
      </c>
    </row>
    <row r="88" spans="1:10" ht="14.1" customHeight="1" x14ac:dyDescent="0.2">
      <c r="A88" t="s">
        <v>5</v>
      </c>
      <c r="B88" t="s">
        <v>253</v>
      </c>
      <c r="C88" t="s">
        <v>503</v>
      </c>
      <c r="E88" s="432" t="s">
        <v>5689</v>
      </c>
      <c r="F88" t="s">
        <v>5690</v>
      </c>
      <c r="G88" t="s">
        <v>502</v>
      </c>
      <c r="I88" s="94" t="s">
        <v>5858</v>
      </c>
    </row>
    <row r="89" spans="1:10" ht="14.1" customHeight="1" x14ac:dyDescent="0.2">
      <c r="E89" s="433" t="s">
        <v>548</v>
      </c>
    </row>
    <row r="90" spans="1:10" ht="14.1" customHeight="1" x14ac:dyDescent="0.2">
      <c r="E90" s="433" t="s">
        <v>549</v>
      </c>
    </row>
    <row r="91" spans="1:10" ht="14.1" customHeight="1" x14ac:dyDescent="0.2">
      <c r="E91" s="433" t="s">
        <v>550</v>
      </c>
    </row>
    <row r="92" spans="1:10" ht="14.1" customHeight="1" x14ac:dyDescent="0.2">
      <c r="E92" s="433" t="s">
        <v>551</v>
      </c>
    </row>
    <row r="93" spans="1:10" s="441" customFormat="1" ht="14.1" customHeight="1" x14ac:dyDescent="0.2">
      <c r="A93" s="441" t="s">
        <v>5</v>
      </c>
      <c r="B93" s="441" t="s">
        <v>158</v>
      </c>
      <c r="C93" s="441" t="s">
        <v>503</v>
      </c>
      <c r="E93" s="441" t="s">
        <v>538</v>
      </c>
      <c r="F93" s="441" t="s">
        <v>504</v>
      </c>
      <c r="G93" s="441" t="s">
        <v>502</v>
      </c>
      <c r="I93" s="94" t="s">
        <v>5858</v>
      </c>
    </row>
    <row r="94" spans="1:10" s="441" customFormat="1" ht="14.1" customHeight="1" x14ac:dyDescent="0.2">
      <c r="E94" s="442" t="s">
        <v>539</v>
      </c>
    </row>
    <row r="95" spans="1:10" s="441" customFormat="1" ht="14.1" customHeight="1" x14ac:dyDescent="0.2">
      <c r="E95" s="442" t="s">
        <v>540</v>
      </c>
    </row>
    <row r="96" spans="1:10" s="441" customFormat="1" ht="14.1" customHeight="1" x14ac:dyDescent="0.2">
      <c r="E96" s="442" t="s">
        <v>541</v>
      </c>
    </row>
    <row r="97" spans="1:10" s="441" customFormat="1" ht="14.1" customHeight="1" x14ac:dyDescent="0.2">
      <c r="E97" s="442" t="s">
        <v>542</v>
      </c>
    </row>
    <row r="98" spans="1:10" s="441" customFormat="1" ht="14.1" customHeight="1" x14ac:dyDescent="0.2">
      <c r="E98" s="442" t="s">
        <v>543</v>
      </c>
    </row>
    <row r="99" spans="1:10" s="441" customFormat="1" ht="14.1" customHeight="1" x14ac:dyDescent="0.2">
      <c r="E99" s="442" t="s">
        <v>544</v>
      </c>
    </row>
    <row r="100" spans="1:10" s="441" customFormat="1" ht="14.1" customHeight="1" x14ac:dyDescent="0.2">
      <c r="E100" s="442" t="s">
        <v>545</v>
      </c>
    </row>
    <row r="101" spans="1:10" s="434" customFormat="1" ht="14.1" customHeight="1" x14ac:dyDescent="0.2">
      <c r="A101" s="434" t="s">
        <v>5</v>
      </c>
      <c r="B101" s="434" t="s">
        <v>158</v>
      </c>
      <c r="C101" s="434" t="s">
        <v>503</v>
      </c>
      <c r="E101" s="434" t="s">
        <v>546</v>
      </c>
      <c r="F101" s="434" t="s">
        <v>5691</v>
      </c>
      <c r="G101" s="434" t="s">
        <v>502</v>
      </c>
      <c r="I101" s="436" t="s">
        <v>5853</v>
      </c>
      <c r="J101" s="436" t="s">
        <v>5841</v>
      </c>
    </row>
    <row r="102" spans="1:10" s="434" customFormat="1" ht="14.1" customHeight="1" x14ac:dyDescent="0.2">
      <c r="E102" s="435" t="s">
        <v>5692</v>
      </c>
    </row>
    <row r="103" spans="1:10" s="434" customFormat="1" ht="14.1" customHeight="1" x14ac:dyDescent="0.2">
      <c r="E103" s="435" t="s">
        <v>547</v>
      </c>
    </row>
    <row r="104" spans="1:10" ht="14.1" customHeight="1" x14ac:dyDescent="0.2">
      <c r="A104" t="s">
        <v>5</v>
      </c>
      <c r="B104" s="94" t="s">
        <v>5840</v>
      </c>
      <c r="C104" t="s">
        <v>503</v>
      </c>
      <c r="E104" s="432" t="s">
        <v>5693</v>
      </c>
      <c r="F104" t="s">
        <v>5694</v>
      </c>
      <c r="G104" t="s">
        <v>502</v>
      </c>
      <c r="I104" s="94" t="s">
        <v>5858</v>
      </c>
    </row>
    <row r="105" spans="1:10" ht="14.1" customHeight="1" x14ac:dyDescent="0.2">
      <c r="E105" s="433" t="s">
        <v>5695</v>
      </c>
    </row>
    <row r="106" spans="1:10" ht="14.1" customHeight="1" x14ac:dyDescent="0.2">
      <c r="E106" s="433" t="s">
        <v>5696</v>
      </c>
    </row>
    <row r="107" spans="1:10" ht="14.1" customHeight="1" x14ac:dyDescent="0.2">
      <c r="A107" t="s">
        <v>5</v>
      </c>
      <c r="B107" t="s">
        <v>158</v>
      </c>
      <c r="C107" t="s">
        <v>503</v>
      </c>
      <c r="E107" s="432" t="s">
        <v>5697</v>
      </c>
      <c r="F107" t="s">
        <v>5698</v>
      </c>
      <c r="G107" t="s">
        <v>502</v>
      </c>
      <c r="I107" s="94" t="s">
        <v>5858</v>
      </c>
    </row>
    <row r="108" spans="1:10" ht="14.1" customHeight="1" x14ac:dyDescent="0.2">
      <c r="E108" s="433" t="s">
        <v>5699</v>
      </c>
    </row>
    <row r="109" spans="1:10" ht="14.1" customHeight="1" x14ac:dyDescent="0.2">
      <c r="E109" s="433" t="s">
        <v>5700</v>
      </c>
    </row>
    <row r="110" spans="1:10" ht="14.1" customHeight="1" x14ac:dyDescent="0.2">
      <c r="E110" s="433" t="s">
        <v>5701</v>
      </c>
    </row>
    <row r="111" spans="1:10" ht="14.1" customHeight="1" x14ac:dyDescent="0.2">
      <c r="E111" s="433" t="s">
        <v>5702</v>
      </c>
    </row>
    <row r="112" spans="1:10" ht="14.1" customHeight="1" x14ac:dyDescent="0.2">
      <c r="A112" t="s">
        <v>5</v>
      </c>
      <c r="B112" t="s">
        <v>158</v>
      </c>
      <c r="C112" t="s">
        <v>503</v>
      </c>
      <c r="E112" s="432" t="s">
        <v>5703</v>
      </c>
      <c r="F112" t="s">
        <v>504</v>
      </c>
      <c r="G112" t="s">
        <v>502</v>
      </c>
      <c r="I112" s="94" t="s">
        <v>5858</v>
      </c>
    </row>
    <row r="113" spans="1:9" ht="14.1" customHeight="1" x14ac:dyDescent="0.2">
      <c r="E113" s="433" t="s">
        <v>5704</v>
      </c>
    </row>
    <row r="114" spans="1:9" ht="14.1" customHeight="1" x14ac:dyDescent="0.2">
      <c r="E114" s="433" t="s">
        <v>5705</v>
      </c>
    </row>
    <row r="115" spans="1:9" ht="14.1" customHeight="1" x14ac:dyDescent="0.2">
      <c r="A115" t="s">
        <v>5</v>
      </c>
      <c r="B115" t="s">
        <v>158</v>
      </c>
      <c r="C115" t="s">
        <v>503</v>
      </c>
      <c r="E115" s="432" t="s">
        <v>5706</v>
      </c>
      <c r="F115" t="s">
        <v>5707</v>
      </c>
      <c r="G115" t="s">
        <v>502</v>
      </c>
      <c r="I115" s="94" t="s">
        <v>5858</v>
      </c>
    </row>
    <row r="116" spans="1:9" ht="14.1" customHeight="1" x14ac:dyDescent="0.2">
      <c r="E116" s="433" t="s">
        <v>5704</v>
      </c>
    </row>
    <row r="117" spans="1:9" ht="14.1" customHeight="1" x14ac:dyDescent="0.2">
      <c r="E117" s="433" t="s">
        <v>5708</v>
      </c>
    </row>
    <row r="118" spans="1:9" ht="14.1" customHeight="1" x14ac:dyDescent="0.2">
      <c r="A118" t="s">
        <v>5</v>
      </c>
      <c r="B118" t="s">
        <v>158</v>
      </c>
      <c r="C118" t="s">
        <v>503</v>
      </c>
      <c r="E118" s="432" t="s">
        <v>5709</v>
      </c>
      <c r="G118" t="s">
        <v>502</v>
      </c>
      <c r="I118" s="94" t="s">
        <v>5858</v>
      </c>
    </row>
    <row r="119" spans="1:9" ht="14.1" customHeight="1" x14ac:dyDescent="0.2">
      <c r="E119" s="433" t="s">
        <v>5710</v>
      </c>
    </row>
    <row r="120" spans="1:9" ht="14.1" customHeight="1" x14ac:dyDescent="0.2">
      <c r="E120" s="433" t="s">
        <v>5711</v>
      </c>
    </row>
    <row r="121" spans="1:9" ht="14.1" customHeight="1" x14ac:dyDescent="0.2"/>
    <row r="122" spans="1:9" ht="14.1" customHeight="1" x14ac:dyDescent="0.2"/>
    <row r="123" spans="1:9" ht="14.1" customHeight="1" x14ac:dyDescent="0.2"/>
    <row r="124" spans="1:9" ht="14.1" customHeight="1" x14ac:dyDescent="0.2"/>
    <row r="125" spans="1:9" ht="14.1" customHeight="1" x14ac:dyDescent="0.2"/>
    <row r="126" spans="1:9" ht="14.1" customHeight="1" x14ac:dyDescent="0.2"/>
    <row r="127" spans="1:9" ht="14.1" customHeight="1" x14ac:dyDescent="0.2"/>
    <row r="128" spans="1:9"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row r="137" ht="14.1" customHeight="1" x14ac:dyDescent="0.2"/>
  </sheetData>
  <mergeCells count="1">
    <mergeCell ref="A1:E1"/>
  </mergeCells>
  <hyperlinks>
    <hyperlink ref="E13" location="CVS!B2" display="CVS (See tabular details)"/>
    <hyperlink ref="E29" location="CVS!B21" display="See illustration"/>
    <hyperlink ref="E58" location="CVS!B2" display="CVS (See tabular detail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tabColor rgb="FFC00000"/>
    <pageSetUpPr fitToPage="1"/>
  </sheetPr>
  <dimension ref="B2:AK935"/>
  <sheetViews>
    <sheetView zoomScale="70" zoomScaleNormal="70" zoomScalePageLayoutView="70" workbookViewId="0">
      <selection activeCell="T4" sqref="T4"/>
    </sheetView>
  </sheetViews>
  <sheetFormatPr defaultColWidth="9.140625" defaultRowHeight="12.75" x14ac:dyDescent="0.2"/>
  <cols>
    <col min="1" max="1" width="2.28515625" customWidth="1"/>
    <col min="2" max="2" width="9.7109375" hidden="1" customWidth="1"/>
    <col min="3" max="3" width="13.140625" hidden="1" customWidth="1"/>
    <col min="4" max="4" width="10.28515625" hidden="1" customWidth="1"/>
    <col min="5" max="5" width="13.140625" hidden="1" customWidth="1"/>
    <col min="6" max="7" width="13.42578125" hidden="1" customWidth="1"/>
    <col min="8" max="8" width="36.28515625" hidden="1" customWidth="1"/>
    <col min="9" max="10" width="22.7109375" hidden="1" customWidth="1"/>
    <col min="11" max="11" width="10.85546875" hidden="1" customWidth="1"/>
    <col min="12" max="12" width="3.28515625" customWidth="1"/>
    <col min="13" max="13" width="1.7109375" customWidth="1"/>
    <col min="14" max="14" width="30.42578125" customWidth="1"/>
    <col min="15" max="15" width="17.140625" customWidth="1"/>
    <col min="16" max="16" width="16.42578125" customWidth="1"/>
    <col min="17" max="17" width="1.140625" customWidth="1"/>
    <col min="18" max="29" width="12" customWidth="1"/>
    <col min="30" max="30" width="13.28515625" customWidth="1"/>
    <col min="31" max="31" width="0.85546875" customWidth="1"/>
    <col min="32" max="32" width="7.42578125" customWidth="1"/>
    <col min="33" max="33" width="13.28515625" customWidth="1"/>
    <col min="34" max="34" width="10" customWidth="1"/>
    <col min="35" max="35" width="12.42578125" customWidth="1"/>
    <col min="36" max="36" width="13.28515625" customWidth="1"/>
    <col min="37" max="37" width="2" customWidth="1"/>
  </cols>
  <sheetData>
    <row r="2" spans="2:37" s="177" customFormat="1" ht="26.25" x14ac:dyDescent="0.4">
      <c r="B2" s="173"/>
      <c r="C2" s="173"/>
      <c r="D2" s="173"/>
      <c r="E2" s="173"/>
      <c r="F2" s="173"/>
      <c r="G2" s="173"/>
      <c r="H2" s="174"/>
      <c r="I2" s="174"/>
      <c r="J2" s="173"/>
      <c r="K2" s="173"/>
      <c r="L2" s="175" t="s">
        <v>670</v>
      </c>
      <c r="M2" s="176"/>
      <c r="N2" s="176"/>
      <c r="O2" s="176"/>
      <c r="P2" s="176"/>
      <c r="Q2" s="176"/>
      <c r="R2" s="176"/>
      <c r="S2" s="176"/>
      <c r="T2" s="176"/>
      <c r="U2" s="176"/>
      <c r="V2" s="176"/>
      <c r="W2" s="176"/>
      <c r="X2" s="176"/>
      <c r="Y2" s="176"/>
      <c r="Z2" s="176"/>
      <c r="AA2" s="176"/>
      <c r="AB2" s="176"/>
      <c r="AC2" s="176"/>
      <c r="AD2" s="176"/>
      <c r="AE2" s="176"/>
      <c r="AF2" s="176"/>
      <c r="AG2" s="176"/>
      <c r="AH2" s="176"/>
      <c r="AI2" s="176"/>
      <c r="AJ2" s="176"/>
    </row>
    <row r="5" spans="2:37" s="183" customFormat="1" ht="27" thickBot="1" x14ac:dyDescent="0.45">
      <c r="B5" s="178" t="s">
        <v>671</v>
      </c>
      <c r="C5" s="179"/>
      <c r="D5" s="179"/>
      <c r="E5" s="179"/>
      <c r="F5" s="179"/>
      <c r="G5" s="179"/>
      <c r="H5" s="180"/>
      <c r="I5" s="180"/>
      <c r="J5" s="179"/>
      <c r="K5" s="179"/>
      <c r="L5" s="181" t="s">
        <v>672</v>
      </c>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row>
    <row r="6" spans="2:37" x14ac:dyDescent="0.2">
      <c r="B6" s="184" t="s">
        <v>673</v>
      </c>
      <c r="C6" s="184"/>
      <c r="D6" s="184"/>
      <c r="E6" s="184"/>
      <c r="F6" s="184"/>
      <c r="G6" s="184"/>
      <c r="H6" s="174"/>
      <c r="I6" s="174"/>
      <c r="J6" s="184"/>
      <c r="K6" s="184"/>
      <c r="L6" s="185"/>
      <c r="M6" s="185"/>
      <c r="N6" s="185"/>
      <c r="O6" s="185"/>
      <c r="P6" s="185"/>
      <c r="Q6" s="185"/>
      <c r="R6" s="185"/>
      <c r="S6" s="185"/>
      <c r="T6" s="185"/>
      <c r="U6" s="185"/>
      <c r="V6" s="185"/>
      <c r="W6" s="185"/>
      <c r="X6" s="185"/>
      <c r="Y6" s="185"/>
      <c r="Z6" s="185"/>
      <c r="AA6" s="185"/>
      <c r="AB6" s="185"/>
      <c r="AC6" s="185"/>
      <c r="AD6" s="185"/>
      <c r="AE6" s="185"/>
      <c r="AF6" s="185"/>
      <c r="AG6" s="185"/>
      <c r="AH6" s="185"/>
      <c r="AI6" s="185"/>
      <c r="AJ6" s="185"/>
      <c r="AK6" s="185"/>
    </row>
    <row r="7" spans="2:37" hidden="1" x14ac:dyDescent="0.2">
      <c r="B7" s="184" t="s">
        <v>674</v>
      </c>
      <c r="C7" s="184"/>
      <c r="D7" s="184"/>
      <c r="E7" s="184"/>
      <c r="F7" s="184"/>
      <c r="G7" s="184"/>
      <c r="H7" s="174"/>
      <c r="I7" s="174"/>
      <c r="J7" s="184"/>
      <c r="K7" s="184"/>
      <c r="L7" s="185"/>
      <c r="M7" s="185"/>
      <c r="N7" s="185"/>
      <c r="O7" s="185"/>
      <c r="P7" s="185"/>
      <c r="Q7" s="185"/>
      <c r="R7" s="185"/>
      <c r="S7" s="185"/>
      <c r="T7" s="185"/>
      <c r="U7" s="185"/>
      <c r="V7" s="185"/>
      <c r="W7" s="185"/>
      <c r="X7" s="185"/>
      <c r="Y7" s="185"/>
      <c r="Z7" s="185"/>
      <c r="AA7" s="185"/>
      <c r="AB7" s="185"/>
      <c r="AC7" s="185"/>
      <c r="AD7" s="185"/>
      <c r="AE7" s="185"/>
      <c r="AF7" s="185"/>
      <c r="AG7" s="185"/>
      <c r="AH7" s="185"/>
      <c r="AI7" s="185"/>
      <c r="AJ7" s="185"/>
      <c r="AK7" s="185"/>
    </row>
    <row r="8" spans="2:37" hidden="1" x14ac:dyDescent="0.2">
      <c r="B8" s="184" t="s">
        <v>674</v>
      </c>
      <c r="C8" s="184"/>
      <c r="D8" s="184"/>
      <c r="E8" s="184"/>
      <c r="F8" s="184"/>
      <c r="G8" s="184"/>
      <c r="H8" s="174"/>
      <c r="I8" s="174"/>
      <c r="J8" s="184"/>
      <c r="K8" s="184"/>
      <c r="L8" s="185"/>
      <c r="M8" s="185"/>
      <c r="N8" s="185"/>
      <c r="O8" s="185"/>
      <c r="P8" s="185"/>
      <c r="Q8" s="185"/>
      <c r="R8" s="185"/>
      <c r="S8" s="185"/>
      <c r="T8" s="185"/>
      <c r="U8" s="185"/>
      <c r="V8" s="185"/>
      <c r="W8" s="185"/>
      <c r="X8" s="185"/>
      <c r="Y8" s="185"/>
      <c r="Z8" s="185"/>
      <c r="AA8" s="185"/>
      <c r="AB8" s="185"/>
      <c r="AC8" s="185"/>
      <c r="AD8" s="185"/>
      <c r="AE8" s="185"/>
      <c r="AF8" s="185"/>
      <c r="AG8" s="185"/>
      <c r="AH8" s="185"/>
      <c r="AI8" s="185"/>
      <c r="AJ8" s="185"/>
      <c r="AK8" s="185"/>
    </row>
    <row r="9" spans="2:37" hidden="1" x14ac:dyDescent="0.2">
      <c r="B9" s="184" t="s">
        <v>674</v>
      </c>
      <c r="C9" s="184"/>
      <c r="D9" s="184"/>
      <c r="E9" s="184"/>
      <c r="F9" s="184"/>
      <c r="G9" s="184"/>
      <c r="H9" s="174"/>
      <c r="I9" s="174"/>
      <c r="J9" s="184"/>
      <c r="K9" s="184"/>
      <c r="L9" s="185"/>
      <c r="M9" s="185"/>
      <c r="N9" s="174">
        <v>12</v>
      </c>
      <c r="O9" s="174"/>
      <c r="P9" s="186" t="s">
        <v>675</v>
      </c>
      <c r="Q9" s="174"/>
      <c r="R9" s="187" t="s">
        <v>676</v>
      </c>
      <c r="S9" s="187" t="s">
        <v>677</v>
      </c>
      <c r="T9" s="187" t="s">
        <v>678</v>
      </c>
      <c r="U9" s="187" t="s">
        <v>679</v>
      </c>
      <c r="V9" s="187" t="s">
        <v>680</v>
      </c>
      <c r="W9" s="187" t="s">
        <v>681</v>
      </c>
      <c r="X9" s="187" t="s">
        <v>682</v>
      </c>
      <c r="Y9" s="187" t="s">
        <v>683</v>
      </c>
      <c r="Z9" s="187" t="s">
        <v>684</v>
      </c>
      <c r="AA9" s="187" t="s">
        <v>685</v>
      </c>
      <c r="AB9" s="187" t="s">
        <v>686</v>
      </c>
      <c r="AC9" s="187" t="s">
        <v>687</v>
      </c>
      <c r="AD9" s="185"/>
      <c r="AE9" s="185"/>
      <c r="AF9" s="185"/>
      <c r="AG9" s="185"/>
      <c r="AH9" s="185"/>
      <c r="AI9" s="185"/>
      <c r="AJ9" s="185"/>
      <c r="AK9" s="185"/>
    </row>
    <row r="10" spans="2:37" hidden="1" x14ac:dyDescent="0.2">
      <c r="B10" s="184" t="s">
        <v>674</v>
      </c>
      <c r="C10" s="184"/>
      <c r="D10" s="184"/>
      <c r="E10" s="184"/>
      <c r="F10" s="184"/>
      <c r="G10" s="184"/>
      <c r="H10" s="174"/>
      <c r="I10" s="174"/>
      <c r="J10" s="184"/>
      <c r="K10" s="184"/>
      <c r="L10" s="185"/>
      <c r="M10" s="185"/>
      <c r="N10" s="185"/>
      <c r="O10" s="185"/>
      <c r="P10" s="185"/>
      <c r="Q10" s="185"/>
      <c r="R10" s="184" t="s">
        <v>688</v>
      </c>
      <c r="S10" s="185"/>
      <c r="T10" s="185"/>
      <c r="U10" s="185"/>
      <c r="V10" s="185"/>
      <c r="W10" s="185"/>
      <c r="X10" s="185"/>
      <c r="Y10" s="185"/>
      <c r="Z10" s="185"/>
      <c r="AA10" s="185"/>
      <c r="AB10" s="185"/>
      <c r="AC10" s="185"/>
      <c r="AD10" s="185"/>
      <c r="AE10" s="185"/>
      <c r="AF10" s="185"/>
      <c r="AG10" s="185"/>
      <c r="AH10" s="185"/>
      <c r="AI10" s="185"/>
      <c r="AJ10" s="185"/>
      <c r="AK10" s="185"/>
    </row>
    <row r="11" spans="2:37" hidden="1" x14ac:dyDescent="0.2">
      <c r="B11" s="184" t="s">
        <v>674</v>
      </c>
      <c r="C11" s="184"/>
      <c r="D11" s="184"/>
      <c r="E11" s="184"/>
      <c r="F11" s="184"/>
      <c r="G11" s="184"/>
      <c r="H11" s="174"/>
      <c r="I11" s="174"/>
      <c r="J11" s="184"/>
      <c r="K11" s="184"/>
      <c r="L11" s="185"/>
      <c r="M11" s="185"/>
      <c r="N11" s="185"/>
      <c r="O11" s="185"/>
      <c r="P11" s="185"/>
      <c r="Q11" s="185"/>
      <c r="R11" s="185"/>
      <c r="S11" s="185"/>
      <c r="T11" s="185"/>
      <c r="U11" s="185"/>
      <c r="V11" s="185"/>
      <c r="W11" s="185"/>
      <c r="X11" s="185"/>
      <c r="Y11" s="185"/>
      <c r="Z11" s="185"/>
      <c r="AA11" s="185"/>
      <c r="AB11" s="185"/>
      <c r="AC11" s="185"/>
      <c r="AD11" s="185"/>
      <c r="AE11" s="185"/>
      <c r="AF11" s="185"/>
      <c r="AG11" s="185"/>
      <c r="AH11" s="185"/>
      <c r="AI11" s="185"/>
      <c r="AJ11" s="185"/>
      <c r="AK11" s="185"/>
    </row>
    <row r="12" spans="2:37" hidden="1" x14ac:dyDescent="0.2">
      <c r="B12" s="184" t="s">
        <v>674</v>
      </c>
      <c r="C12" s="184"/>
      <c r="D12" s="184"/>
      <c r="E12" s="184"/>
      <c r="F12" s="184"/>
      <c r="G12" s="184"/>
      <c r="H12" s="174"/>
      <c r="I12" s="174"/>
      <c r="J12" s="184"/>
      <c r="K12" s="184"/>
      <c r="L12" s="185"/>
      <c r="M12" s="185"/>
      <c r="N12" s="185"/>
      <c r="O12" s="185"/>
      <c r="P12" s="185"/>
      <c r="Q12" s="185"/>
      <c r="R12" s="185"/>
      <c r="S12" s="185"/>
      <c r="T12" s="185"/>
      <c r="U12" s="185"/>
      <c r="V12" s="185"/>
      <c r="W12" s="185"/>
      <c r="X12" s="185"/>
      <c r="Y12" s="185"/>
      <c r="Z12" s="185"/>
      <c r="AA12" s="185"/>
      <c r="AB12" s="185"/>
      <c r="AC12" s="185"/>
      <c r="AD12" s="185"/>
      <c r="AE12" s="185"/>
      <c r="AF12" s="185"/>
      <c r="AG12" s="185"/>
      <c r="AH12" s="185"/>
      <c r="AI12" s="185"/>
      <c r="AJ12" s="185"/>
      <c r="AK12" s="185"/>
    </row>
    <row r="13" spans="2:37" hidden="1" x14ac:dyDescent="0.2">
      <c r="B13" s="184" t="s">
        <v>674</v>
      </c>
      <c r="C13" s="184"/>
      <c r="D13" s="184"/>
      <c r="E13" s="184"/>
      <c r="F13" s="184"/>
      <c r="G13" s="184"/>
      <c r="H13" s="174"/>
      <c r="I13" s="174"/>
      <c r="J13" s="184"/>
      <c r="K13" s="184"/>
      <c r="L13" s="185"/>
      <c r="M13" s="185"/>
      <c r="N13" s="185"/>
      <c r="O13" s="185"/>
      <c r="P13" s="185"/>
      <c r="Q13" s="185"/>
      <c r="R13" s="185"/>
      <c r="S13" s="185"/>
      <c r="T13" s="185"/>
      <c r="U13" s="185"/>
      <c r="V13" s="185"/>
      <c r="W13" s="185"/>
      <c r="X13" s="185"/>
      <c r="Y13" s="185"/>
      <c r="Z13" s="185"/>
      <c r="AA13" s="185"/>
      <c r="AB13" s="185"/>
      <c r="AC13" s="185"/>
      <c r="AD13" s="185"/>
      <c r="AE13" s="185"/>
      <c r="AF13" s="185"/>
      <c r="AG13" s="185"/>
      <c r="AH13" s="185"/>
      <c r="AI13" s="185"/>
      <c r="AJ13" s="185"/>
      <c r="AK13" s="185"/>
    </row>
    <row r="14" spans="2:37" hidden="1" x14ac:dyDescent="0.2">
      <c r="B14" s="184" t="s">
        <v>674</v>
      </c>
      <c r="C14" s="184"/>
      <c r="D14" s="184"/>
      <c r="E14" s="184"/>
      <c r="F14" s="184"/>
      <c r="G14" s="184"/>
      <c r="H14" s="174"/>
      <c r="I14" s="174"/>
      <c r="J14" s="184"/>
      <c r="K14" s="184"/>
      <c r="L14" s="185"/>
      <c r="M14" s="185"/>
      <c r="N14" s="185"/>
      <c r="O14" s="185"/>
      <c r="P14" s="185"/>
      <c r="Q14" s="185"/>
      <c r="R14" s="185"/>
      <c r="S14" s="185"/>
      <c r="T14" s="185"/>
      <c r="U14" s="185"/>
      <c r="V14" s="185"/>
      <c r="W14" s="185"/>
      <c r="X14" s="185"/>
      <c r="Y14" s="185"/>
      <c r="Z14" s="185"/>
      <c r="AA14" s="185"/>
      <c r="AB14" s="185"/>
      <c r="AC14" s="185"/>
      <c r="AD14" s="185"/>
      <c r="AE14" s="185"/>
      <c r="AF14" s="185"/>
      <c r="AG14" s="185"/>
      <c r="AH14" s="185"/>
      <c r="AI14" s="185"/>
      <c r="AJ14" s="185"/>
      <c r="AK14" s="185"/>
    </row>
    <row r="15" spans="2:37" x14ac:dyDescent="0.2">
      <c r="B15" s="184" t="s">
        <v>673</v>
      </c>
      <c r="C15" s="184"/>
      <c r="D15" s="184"/>
      <c r="E15" s="184"/>
      <c r="F15" s="184"/>
      <c r="G15" s="184"/>
      <c r="H15" s="174"/>
      <c r="I15" s="174"/>
      <c r="J15" s="184"/>
      <c r="K15" s="184"/>
      <c r="L15" s="185"/>
      <c r="M15" s="185"/>
      <c r="N15" s="185"/>
      <c r="O15" s="185"/>
      <c r="P15" s="185"/>
      <c r="Q15" s="185"/>
      <c r="R15" s="185"/>
      <c r="S15" s="185"/>
      <c r="T15" s="185"/>
      <c r="U15" s="185"/>
      <c r="V15" s="185"/>
      <c r="W15" s="185"/>
      <c r="X15" s="185"/>
      <c r="Y15" s="185"/>
      <c r="Z15" s="185"/>
      <c r="AA15" s="185"/>
      <c r="AB15" s="185"/>
      <c r="AC15" s="185"/>
      <c r="AD15" s="185"/>
      <c r="AE15" s="185"/>
      <c r="AF15" s="185"/>
      <c r="AG15" s="185"/>
      <c r="AH15" s="185"/>
      <c r="AI15" s="185"/>
      <c r="AJ15" s="185"/>
      <c r="AK15" s="185"/>
    </row>
    <row r="16" spans="2:37" ht="18" x14ac:dyDescent="0.25">
      <c r="B16" s="184" t="s">
        <v>673</v>
      </c>
      <c r="C16" s="184"/>
      <c r="D16" s="184"/>
      <c r="E16" s="184"/>
      <c r="F16" s="184"/>
      <c r="G16" s="184"/>
      <c r="H16" s="174"/>
      <c r="I16" s="174"/>
      <c r="J16" s="184"/>
      <c r="K16" s="184"/>
      <c r="L16" s="185"/>
      <c r="M16" s="188" t="s">
        <v>689</v>
      </c>
      <c r="N16" s="189"/>
      <c r="O16" s="188"/>
      <c r="P16" s="188"/>
      <c r="Q16" s="190"/>
      <c r="R16" s="188"/>
      <c r="S16" s="188"/>
      <c r="T16" s="188"/>
      <c r="U16" s="191"/>
      <c r="V16" s="190"/>
      <c r="W16" s="190"/>
      <c r="X16" s="190"/>
      <c r="Y16" s="190"/>
      <c r="Z16" s="190"/>
      <c r="AA16" s="190"/>
      <c r="AB16" s="190"/>
      <c r="AC16" s="190"/>
      <c r="AD16" s="190"/>
      <c r="AE16" s="190"/>
      <c r="AF16" s="190"/>
      <c r="AG16" s="190"/>
      <c r="AH16" s="190"/>
      <c r="AI16" s="190"/>
      <c r="AJ16" s="190"/>
      <c r="AK16" s="185"/>
    </row>
    <row r="17" spans="2:36" x14ac:dyDescent="0.2">
      <c r="B17" s="184" t="s">
        <v>673</v>
      </c>
      <c r="C17" s="184"/>
      <c r="D17" s="184"/>
      <c r="E17" s="184"/>
      <c r="F17" s="184"/>
      <c r="G17" s="184"/>
      <c r="H17" s="174"/>
      <c r="I17" s="174"/>
      <c r="J17" s="184"/>
      <c r="K17" s="184"/>
      <c r="L17" s="185"/>
      <c r="M17" s="174"/>
      <c r="N17" s="174"/>
      <c r="O17" s="174"/>
      <c r="P17" s="174"/>
      <c r="Q17" s="174"/>
      <c r="R17" s="174"/>
      <c r="S17" s="174"/>
      <c r="T17" s="174"/>
      <c r="U17" s="174"/>
      <c r="V17" s="174"/>
      <c r="W17" s="174"/>
      <c r="X17" s="174"/>
      <c r="Y17" s="174"/>
      <c r="Z17" s="174"/>
      <c r="AA17" s="174"/>
      <c r="AB17" s="174"/>
      <c r="AC17" s="174"/>
      <c r="AD17" s="174"/>
      <c r="AE17" s="174"/>
      <c r="AF17" s="185"/>
      <c r="AG17" s="185"/>
      <c r="AH17" s="185"/>
      <c r="AI17" s="185"/>
      <c r="AJ17" s="185"/>
    </row>
    <row r="18" spans="2:36" hidden="1" x14ac:dyDescent="0.2">
      <c r="B18" s="184" t="s">
        <v>674</v>
      </c>
      <c r="C18" s="192" t="s">
        <v>690</v>
      </c>
      <c r="D18" s="193" t="s">
        <v>691</v>
      </c>
      <c r="E18" s="184"/>
      <c r="F18" s="192" t="s">
        <v>692</v>
      </c>
      <c r="G18" s="193" t="s">
        <v>693</v>
      </c>
      <c r="H18" s="174"/>
      <c r="I18" s="194" t="s">
        <v>694</v>
      </c>
      <c r="J18" s="193" t="s">
        <v>695</v>
      </c>
      <c r="K18" s="184"/>
      <c r="L18" s="185"/>
      <c r="M18" s="174"/>
      <c r="N18" s="174"/>
      <c r="O18" s="174"/>
      <c r="P18" s="174"/>
      <c r="Q18" s="174"/>
      <c r="R18" s="174"/>
      <c r="S18" s="174"/>
      <c r="T18" s="174"/>
      <c r="U18" s="174"/>
      <c r="V18" s="174"/>
      <c r="W18" s="174"/>
      <c r="X18" s="174"/>
      <c r="Y18" s="174"/>
      <c r="Z18" s="174"/>
      <c r="AA18" s="174"/>
      <c r="AB18" s="174"/>
      <c r="AC18" s="174"/>
      <c r="AD18" s="174"/>
      <c r="AE18" s="174"/>
      <c r="AF18" s="185"/>
      <c r="AG18" s="185"/>
      <c r="AH18" s="185"/>
      <c r="AI18" s="185"/>
      <c r="AJ18" s="185"/>
    </row>
    <row r="19" spans="2:36" hidden="1" x14ac:dyDescent="0.2">
      <c r="B19" s="184" t="s">
        <v>674</v>
      </c>
      <c r="C19" s="184"/>
      <c r="D19" s="184"/>
      <c r="E19" s="184"/>
      <c r="F19" s="184"/>
      <c r="G19" s="184"/>
      <c r="H19" s="174"/>
      <c r="I19" s="174"/>
      <c r="J19" s="184"/>
      <c r="K19" s="184"/>
      <c r="L19" s="185"/>
      <c r="M19" s="174"/>
      <c r="N19" s="174"/>
      <c r="O19" s="174"/>
      <c r="P19" s="174"/>
      <c r="Q19" s="174"/>
      <c r="R19" s="174"/>
      <c r="S19" s="174"/>
      <c r="T19" s="174"/>
      <c r="U19" s="174"/>
      <c r="V19" s="174"/>
      <c r="W19" s="174"/>
      <c r="X19" s="174"/>
      <c r="Y19" s="174"/>
      <c r="Z19" s="174"/>
      <c r="AA19" s="174"/>
      <c r="AB19" s="174"/>
      <c r="AC19" s="174"/>
      <c r="AD19" s="174"/>
      <c r="AE19" s="174"/>
      <c r="AF19" s="185"/>
      <c r="AG19" s="185"/>
      <c r="AH19" s="185"/>
      <c r="AI19" s="185"/>
      <c r="AJ19" s="185"/>
    </row>
    <row r="20" spans="2:36" s="197" customFormat="1" ht="25.5" x14ac:dyDescent="0.2">
      <c r="B20" s="184" t="s">
        <v>673</v>
      </c>
      <c r="C20" s="195" t="s">
        <v>696</v>
      </c>
      <c r="D20" s="195" t="s">
        <v>697</v>
      </c>
      <c r="E20" s="195" t="s">
        <v>690</v>
      </c>
      <c r="F20" s="195" t="s">
        <v>692</v>
      </c>
      <c r="G20" s="195" t="s">
        <v>698</v>
      </c>
      <c r="H20" s="195" t="s">
        <v>699</v>
      </c>
      <c r="I20" s="195" t="s">
        <v>700</v>
      </c>
      <c r="J20" s="196" t="s">
        <v>701</v>
      </c>
      <c r="N20" s="198" t="s">
        <v>700</v>
      </c>
      <c r="O20" s="199" t="s">
        <v>702</v>
      </c>
      <c r="P20" s="200" t="s">
        <v>703</v>
      </c>
      <c r="R20" s="198" t="s">
        <v>704</v>
      </c>
      <c r="S20" s="199" t="s">
        <v>705</v>
      </c>
      <c r="T20" s="199" t="s">
        <v>706</v>
      </c>
      <c r="U20" s="199" t="s">
        <v>707</v>
      </c>
      <c r="V20" s="199" t="s">
        <v>708</v>
      </c>
      <c r="W20" s="199" t="s">
        <v>709</v>
      </c>
      <c r="X20" s="199" t="s">
        <v>710</v>
      </c>
      <c r="Y20" s="199" t="s">
        <v>711</v>
      </c>
      <c r="Z20" s="199" t="s">
        <v>712</v>
      </c>
      <c r="AA20" s="199" t="s">
        <v>713</v>
      </c>
      <c r="AB20" s="199" t="s">
        <v>714</v>
      </c>
      <c r="AC20" s="200" t="s">
        <v>715</v>
      </c>
      <c r="AD20" s="201" t="s">
        <v>716</v>
      </c>
      <c r="AF20" s="198" t="s">
        <v>717</v>
      </c>
      <c r="AG20" s="199" t="s">
        <v>718</v>
      </c>
      <c r="AH20" s="199" t="s">
        <v>719</v>
      </c>
      <c r="AI20" s="199" t="s">
        <v>720</v>
      </c>
      <c r="AJ20" s="201" t="s">
        <v>721</v>
      </c>
    </row>
    <row r="21" spans="2:36" ht="13.5" thickBot="1" x14ac:dyDescent="0.25">
      <c r="B21" s="184" t="s">
        <v>673</v>
      </c>
      <c r="C21" s="174"/>
      <c r="D21" s="174"/>
      <c r="E21" s="184"/>
      <c r="F21" s="184"/>
      <c r="G21" s="184"/>
      <c r="H21" s="174"/>
      <c r="I21" s="184"/>
      <c r="J21" s="184"/>
      <c r="K21" s="184"/>
      <c r="L21" s="185"/>
      <c r="M21" s="185"/>
      <c r="N21" s="185"/>
      <c r="O21" s="185"/>
      <c r="P21" s="185"/>
      <c r="Q21" s="185"/>
      <c r="R21" s="202"/>
      <c r="S21" s="202"/>
      <c r="T21" s="202"/>
      <c r="U21" s="202"/>
      <c r="V21" s="202"/>
      <c r="W21" s="202"/>
      <c r="X21" s="185"/>
      <c r="Y21" s="185"/>
      <c r="Z21" s="185"/>
      <c r="AA21" s="185"/>
      <c r="AB21" s="185"/>
      <c r="AC21" s="185"/>
      <c r="AD21" s="203"/>
      <c r="AE21" s="185"/>
      <c r="AF21" s="185"/>
      <c r="AG21" s="185"/>
      <c r="AH21" s="185"/>
      <c r="AI21" s="185"/>
      <c r="AJ21" s="185"/>
    </row>
    <row r="22" spans="2:36" x14ac:dyDescent="0.2">
      <c r="B22" s="184" t="s">
        <v>673</v>
      </c>
      <c r="C22" s="186">
        <v>1</v>
      </c>
      <c r="D22" s="174"/>
      <c r="E22" s="184" t="s">
        <v>691</v>
      </c>
      <c r="F22" s="184" t="s">
        <v>693</v>
      </c>
      <c r="G22" s="184" t="s">
        <v>695</v>
      </c>
      <c r="H22" s="174" t="s">
        <v>722</v>
      </c>
      <c r="I22" s="204" t="s">
        <v>723</v>
      </c>
      <c r="J22" s="204" t="s">
        <v>723</v>
      </c>
      <c r="K22" s="184"/>
      <c r="L22" s="185"/>
      <c r="M22" s="185"/>
      <c r="N22" s="205" t="s">
        <v>723</v>
      </c>
      <c r="O22" s="206" t="s">
        <v>724</v>
      </c>
      <c r="P22" s="207"/>
      <c r="Q22" s="185"/>
      <c r="R22" s="208">
        <v>95455</v>
      </c>
      <c r="S22" s="209">
        <v>0</v>
      </c>
      <c r="T22" s="209">
        <v>0</v>
      </c>
      <c r="U22" s="209">
        <v>95455</v>
      </c>
      <c r="V22" s="209">
        <v>0</v>
      </c>
      <c r="W22" s="209">
        <v>0</v>
      </c>
      <c r="X22" s="209">
        <v>95450</v>
      </c>
      <c r="Y22" s="209">
        <v>0</v>
      </c>
      <c r="Z22" s="209">
        <v>0</v>
      </c>
      <c r="AA22" s="209">
        <v>95450</v>
      </c>
      <c r="AB22" s="209">
        <v>0</v>
      </c>
      <c r="AC22" s="210">
        <v>0</v>
      </c>
      <c r="AD22" s="211">
        <v>381810</v>
      </c>
      <c r="AE22" s="185"/>
      <c r="AF22" s="212"/>
      <c r="AG22" s="213"/>
      <c r="AH22" s="213"/>
      <c r="AI22" s="213"/>
      <c r="AJ22" s="214"/>
    </row>
    <row r="23" spans="2:36" hidden="1" x14ac:dyDescent="0.2">
      <c r="B23" s="184" t="s">
        <v>674</v>
      </c>
      <c r="C23" s="215">
        <v>1</v>
      </c>
      <c r="D23" s="174">
        <v>1</v>
      </c>
      <c r="E23" s="204" t="s">
        <v>691</v>
      </c>
      <c r="F23" s="204" t="s">
        <v>693</v>
      </c>
      <c r="G23" s="204" t="s">
        <v>695</v>
      </c>
      <c r="H23" s="174" t="s">
        <v>725</v>
      </c>
      <c r="I23" s="204" t="s">
        <v>723</v>
      </c>
      <c r="J23" s="184" t="e">
        <v>#N/A</v>
      </c>
      <c r="K23" s="184"/>
      <c r="L23" s="185"/>
      <c r="M23" s="185"/>
      <c r="N23" s="216"/>
      <c r="O23" s="217" t="s">
        <v>726</v>
      </c>
      <c r="P23" s="218" t="e">
        <v>#N/A</v>
      </c>
      <c r="Q23" s="185"/>
      <c r="R23" s="219">
        <v>0</v>
      </c>
      <c r="S23" s="220">
        <v>0</v>
      </c>
      <c r="T23" s="220">
        <v>0</v>
      </c>
      <c r="U23" s="220">
        <v>0</v>
      </c>
      <c r="V23" s="220">
        <v>0</v>
      </c>
      <c r="W23" s="220">
        <v>0</v>
      </c>
      <c r="X23" s="220">
        <v>0</v>
      </c>
      <c r="Y23" s="220">
        <v>0</v>
      </c>
      <c r="Z23" s="220">
        <v>0</v>
      </c>
      <c r="AA23" s="220">
        <v>0</v>
      </c>
      <c r="AB23" s="220">
        <v>0</v>
      </c>
      <c r="AC23" s="221">
        <v>0</v>
      </c>
      <c r="AD23" s="222">
        <v>0</v>
      </c>
      <c r="AE23" s="185"/>
      <c r="AF23" s="223" t="e">
        <v>#DIV/0!</v>
      </c>
      <c r="AG23" s="224">
        <v>0</v>
      </c>
      <c r="AH23" s="225" t="e">
        <v>#DIV/0!</v>
      </c>
      <c r="AI23" s="226">
        <v>0</v>
      </c>
      <c r="AJ23" s="227">
        <v>0</v>
      </c>
    </row>
    <row r="24" spans="2:36" x14ac:dyDescent="0.2">
      <c r="B24" s="184" t="s">
        <v>673</v>
      </c>
      <c r="C24" s="215">
        <v>1</v>
      </c>
      <c r="D24" s="174">
        <v>2</v>
      </c>
      <c r="E24" s="204" t="s">
        <v>691</v>
      </c>
      <c r="F24" s="204" t="s">
        <v>693</v>
      </c>
      <c r="G24" s="204" t="s">
        <v>695</v>
      </c>
      <c r="H24" s="174" t="s">
        <v>727</v>
      </c>
      <c r="I24" s="204" t="s">
        <v>723</v>
      </c>
      <c r="J24" s="184" t="s">
        <v>728</v>
      </c>
      <c r="K24" s="184"/>
      <c r="L24" s="185"/>
      <c r="M24" s="185"/>
      <c r="N24" s="216"/>
      <c r="O24" s="217" t="s">
        <v>726</v>
      </c>
      <c r="P24" s="218" t="s">
        <v>729</v>
      </c>
      <c r="Q24" s="185"/>
      <c r="R24" s="219">
        <v>157255</v>
      </c>
      <c r="S24" s="220">
        <v>0</v>
      </c>
      <c r="T24" s="220">
        <v>0</v>
      </c>
      <c r="U24" s="220">
        <v>95455</v>
      </c>
      <c r="V24" s="220">
        <v>0</v>
      </c>
      <c r="W24" s="220">
        <v>0</v>
      </c>
      <c r="X24" s="220">
        <v>95455</v>
      </c>
      <c r="Y24" s="220">
        <v>0</v>
      </c>
      <c r="Z24" s="220">
        <v>0</v>
      </c>
      <c r="AA24" s="220">
        <v>95455</v>
      </c>
      <c r="AB24" s="220">
        <v>0</v>
      </c>
      <c r="AC24" s="221">
        <v>91800</v>
      </c>
      <c r="AD24" s="222">
        <v>535420</v>
      </c>
      <c r="AE24" s="185"/>
      <c r="AF24" s="223">
        <v>1.35</v>
      </c>
      <c r="AG24" s="224">
        <v>722817</v>
      </c>
      <c r="AH24" s="225">
        <v>0.19430179016200216</v>
      </c>
      <c r="AI24" s="226">
        <v>140444.63705952791</v>
      </c>
      <c r="AJ24" s="227">
        <v>863261.63705952791</v>
      </c>
    </row>
    <row r="25" spans="2:36" hidden="1" x14ac:dyDescent="0.2">
      <c r="B25" s="184" t="s">
        <v>674</v>
      </c>
      <c r="C25" s="215">
        <v>1</v>
      </c>
      <c r="D25" s="174">
        <v>3</v>
      </c>
      <c r="E25" s="204" t="s">
        <v>691</v>
      </c>
      <c r="F25" s="204" t="s">
        <v>693</v>
      </c>
      <c r="G25" s="204" t="s">
        <v>695</v>
      </c>
      <c r="H25" s="174" t="s">
        <v>730</v>
      </c>
      <c r="I25" s="204" t="s">
        <v>723</v>
      </c>
      <c r="J25" s="184" t="e">
        <v>#N/A</v>
      </c>
      <c r="K25" s="184"/>
      <c r="L25" s="185"/>
      <c r="M25" s="185"/>
      <c r="N25" s="216"/>
      <c r="O25" s="217" t="s">
        <v>726</v>
      </c>
      <c r="P25" s="218" t="e">
        <v>#N/A</v>
      </c>
      <c r="Q25" s="185"/>
      <c r="R25" s="219">
        <v>0</v>
      </c>
      <c r="S25" s="220">
        <v>0</v>
      </c>
      <c r="T25" s="220">
        <v>0</v>
      </c>
      <c r="U25" s="220">
        <v>0</v>
      </c>
      <c r="V25" s="220">
        <v>0</v>
      </c>
      <c r="W25" s="220">
        <v>0</v>
      </c>
      <c r="X25" s="220">
        <v>0</v>
      </c>
      <c r="Y25" s="220">
        <v>0</v>
      </c>
      <c r="Z25" s="220">
        <v>0</v>
      </c>
      <c r="AA25" s="220">
        <v>0</v>
      </c>
      <c r="AB25" s="220">
        <v>0</v>
      </c>
      <c r="AC25" s="221">
        <v>0</v>
      </c>
      <c r="AD25" s="222">
        <v>0</v>
      </c>
      <c r="AE25" s="185"/>
      <c r="AF25" s="223" t="e">
        <v>#DIV/0!</v>
      </c>
      <c r="AG25" s="224">
        <v>0</v>
      </c>
      <c r="AH25" s="225" t="e">
        <v>#DIV/0!</v>
      </c>
      <c r="AI25" s="226">
        <v>0</v>
      </c>
      <c r="AJ25" s="227">
        <v>0</v>
      </c>
    </row>
    <row r="26" spans="2:36" hidden="1" x14ac:dyDescent="0.2">
      <c r="B26" s="184" t="s">
        <v>674</v>
      </c>
      <c r="C26" s="215">
        <v>1</v>
      </c>
      <c r="D26" s="174">
        <v>4</v>
      </c>
      <c r="E26" s="204" t="s">
        <v>691</v>
      </c>
      <c r="F26" s="204" t="s">
        <v>693</v>
      </c>
      <c r="G26" s="204" t="s">
        <v>695</v>
      </c>
      <c r="H26" s="174" t="s">
        <v>731</v>
      </c>
      <c r="I26" s="204" t="s">
        <v>723</v>
      </c>
      <c r="J26" s="184" t="e">
        <v>#N/A</v>
      </c>
      <c r="K26" s="184"/>
      <c r="L26" s="185"/>
      <c r="M26" s="185"/>
      <c r="N26" s="216"/>
      <c r="O26" s="217" t="s">
        <v>726</v>
      </c>
      <c r="P26" s="218" t="e">
        <v>#N/A</v>
      </c>
      <c r="Q26" s="185"/>
      <c r="R26" s="219">
        <v>0</v>
      </c>
      <c r="S26" s="220">
        <v>0</v>
      </c>
      <c r="T26" s="220">
        <v>0</v>
      </c>
      <c r="U26" s="220">
        <v>0</v>
      </c>
      <c r="V26" s="220">
        <v>0</v>
      </c>
      <c r="W26" s="220">
        <v>0</v>
      </c>
      <c r="X26" s="220">
        <v>0</v>
      </c>
      <c r="Y26" s="220">
        <v>0</v>
      </c>
      <c r="Z26" s="220">
        <v>0</v>
      </c>
      <c r="AA26" s="220">
        <v>0</v>
      </c>
      <c r="AB26" s="220">
        <v>0</v>
      </c>
      <c r="AC26" s="221">
        <v>0</v>
      </c>
      <c r="AD26" s="222">
        <v>0</v>
      </c>
      <c r="AE26" s="185"/>
      <c r="AF26" s="223" t="e">
        <v>#DIV/0!</v>
      </c>
      <c r="AG26" s="224">
        <v>0</v>
      </c>
      <c r="AH26" s="225" t="e">
        <v>#DIV/0!</v>
      </c>
      <c r="AI26" s="226">
        <v>0</v>
      </c>
      <c r="AJ26" s="227">
        <v>0</v>
      </c>
    </row>
    <row r="27" spans="2:36" hidden="1" x14ac:dyDescent="0.2">
      <c r="B27" s="184" t="s">
        <v>674</v>
      </c>
      <c r="C27" s="215">
        <v>1</v>
      </c>
      <c r="D27" s="174">
        <v>5</v>
      </c>
      <c r="E27" s="204" t="s">
        <v>691</v>
      </c>
      <c r="F27" s="204" t="s">
        <v>693</v>
      </c>
      <c r="G27" s="204" t="s">
        <v>695</v>
      </c>
      <c r="H27" s="174" t="s">
        <v>732</v>
      </c>
      <c r="I27" s="204" t="s">
        <v>723</v>
      </c>
      <c r="J27" s="184" t="e">
        <v>#N/A</v>
      </c>
      <c r="K27" s="184"/>
      <c r="L27" s="185"/>
      <c r="M27" s="185"/>
      <c r="N27" s="216"/>
      <c r="O27" s="217" t="s">
        <v>726</v>
      </c>
      <c r="P27" s="218" t="e">
        <v>#N/A</v>
      </c>
      <c r="Q27" s="185"/>
      <c r="R27" s="219">
        <v>0</v>
      </c>
      <c r="S27" s="220">
        <v>0</v>
      </c>
      <c r="T27" s="220">
        <v>0</v>
      </c>
      <c r="U27" s="220">
        <v>0</v>
      </c>
      <c r="V27" s="220">
        <v>0</v>
      </c>
      <c r="W27" s="220">
        <v>0</v>
      </c>
      <c r="X27" s="220">
        <v>0</v>
      </c>
      <c r="Y27" s="220">
        <v>0</v>
      </c>
      <c r="Z27" s="220">
        <v>0</v>
      </c>
      <c r="AA27" s="220">
        <v>0</v>
      </c>
      <c r="AB27" s="220">
        <v>0</v>
      </c>
      <c r="AC27" s="221">
        <v>0</v>
      </c>
      <c r="AD27" s="222">
        <v>0</v>
      </c>
      <c r="AE27" s="185"/>
      <c r="AF27" s="223" t="e">
        <v>#DIV/0!</v>
      </c>
      <c r="AG27" s="224">
        <v>0</v>
      </c>
      <c r="AH27" s="225" t="e">
        <v>#DIV/0!</v>
      </c>
      <c r="AI27" s="226">
        <v>0</v>
      </c>
      <c r="AJ27" s="227">
        <v>0</v>
      </c>
    </row>
    <row r="28" spans="2:36" ht="13.5" thickBot="1" x14ac:dyDescent="0.25">
      <c r="B28" s="184" t="s">
        <v>673</v>
      </c>
      <c r="C28" s="174"/>
      <c r="D28" s="174"/>
      <c r="E28" s="184"/>
      <c r="F28" s="184"/>
      <c r="G28" s="184"/>
      <c r="H28" s="174"/>
      <c r="I28" s="204" t="s">
        <v>723</v>
      </c>
      <c r="J28" s="204" t="s">
        <v>723</v>
      </c>
      <c r="K28" s="184"/>
      <c r="L28" s="185"/>
      <c r="M28" s="185"/>
      <c r="N28" s="228"/>
      <c r="O28" s="229" t="s">
        <v>733</v>
      </c>
      <c r="P28" s="230"/>
      <c r="Q28" s="185"/>
      <c r="R28" s="231">
        <v>407400.66715487791</v>
      </c>
      <c r="S28" s="232">
        <v>0</v>
      </c>
      <c r="T28" s="232">
        <v>0</v>
      </c>
      <c r="U28" s="232">
        <v>153920.95532616007</v>
      </c>
      <c r="V28" s="232">
        <v>0</v>
      </c>
      <c r="W28" s="232">
        <v>0</v>
      </c>
      <c r="X28" s="232">
        <v>153920.95532616007</v>
      </c>
      <c r="Y28" s="232">
        <v>0</v>
      </c>
      <c r="Z28" s="232">
        <v>148019.05925232984</v>
      </c>
      <c r="AA28" s="232"/>
      <c r="AB28" s="232"/>
      <c r="AC28" s="232"/>
      <c r="AD28" s="233">
        <v>863261.63705952791</v>
      </c>
      <c r="AE28" s="185"/>
      <c r="AF28" s="234"/>
      <c r="AG28" s="235">
        <v>722817</v>
      </c>
      <c r="AH28" s="235"/>
      <c r="AI28" s="236">
        <v>140444.63705952791</v>
      </c>
      <c r="AJ28" s="237">
        <v>863261.63705952791</v>
      </c>
    </row>
    <row r="29" spans="2:36" x14ac:dyDescent="0.2">
      <c r="B29" s="184" t="s">
        <v>673</v>
      </c>
      <c r="C29" s="186">
        <v>2</v>
      </c>
      <c r="D29" s="174"/>
      <c r="E29" s="184" t="s">
        <v>691</v>
      </c>
      <c r="F29" s="184" t="s">
        <v>693</v>
      </c>
      <c r="G29" s="184" t="s">
        <v>695</v>
      </c>
      <c r="H29" s="174" t="s">
        <v>734</v>
      </c>
      <c r="I29" s="204" t="s">
        <v>735</v>
      </c>
      <c r="J29" s="204" t="s">
        <v>735</v>
      </c>
      <c r="K29" s="184"/>
      <c r="L29" s="185"/>
      <c r="M29" s="185"/>
      <c r="N29" s="205" t="s">
        <v>735</v>
      </c>
      <c r="O29" s="206" t="s">
        <v>724</v>
      </c>
      <c r="P29" s="207"/>
      <c r="Q29" s="185"/>
      <c r="R29" s="208">
        <v>0</v>
      </c>
      <c r="S29" s="209">
        <v>0</v>
      </c>
      <c r="T29" s="209">
        <v>0</v>
      </c>
      <c r="U29" s="209">
        <v>0</v>
      </c>
      <c r="V29" s="209">
        <v>0</v>
      </c>
      <c r="W29" s="209">
        <v>0</v>
      </c>
      <c r="X29" s="209">
        <v>0</v>
      </c>
      <c r="Y29" s="209">
        <v>0</v>
      </c>
      <c r="Z29" s="209">
        <v>59850</v>
      </c>
      <c r="AA29" s="209">
        <v>0</v>
      </c>
      <c r="AB29" s="209">
        <v>0</v>
      </c>
      <c r="AC29" s="210">
        <v>0</v>
      </c>
      <c r="AD29" s="211">
        <v>59850</v>
      </c>
      <c r="AE29" s="185"/>
      <c r="AF29" s="212"/>
      <c r="AG29" s="213"/>
      <c r="AH29" s="213"/>
      <c r="AI29" s="213"/>
      <c r="AJ29" s="214"/>
    </row>
    <row r="30" spans="2:36" hidden="1" x14ac:dyDescent="0.2">
      <c r="B30" s="184" t="s">
        <v>674</v>
      </c>
      <c r="C30" s="215">
        <v>2</v>
      </c>
      <c r="D30" s="174">
        <v>1</v>
      </c>
      <c r="E30" s="204" t="s">
        <v>691</v>
      </c>
      <c r="F30" s="204" t="s">
        <v>693</v>
      </c>
      <c r="G30" s="204" t="s">
        <v>695</v>
      </c>
      <c r="H30" s="174" t="s">
        <v>736</v>
      </c>
      <c r="I30" s="204" t="s">
        <v>735</v>
      </c>
      <c r="J30" s="184" t="e">
        <v>#N/A</v>
      </c>
      <c r="K30" s="184"/>
      <c r="L30" s="185"/>
      <c r="M30" s="185"/>
      <c r="N30" s="216"/>
      <c r="O30" s="217" t="s">
        <v>726</v>
      </c>
      <c r="P30" s="218" t="e">
        <v>#N/A</v>
      </c>
      <c r="Q30" s="185"/>
      <c r="R30" s="219">
        <v>0</v>
      </c>
      <c r="S30" s="220">
        <v>0</v>
      </c>
      <c r="T30" s="220">
        <v>0</v>
      </c>
      <c r="U30" s="220">
        <v>0</v>
      </c>
      <c r="V30" s="220">
        <v>0</v>
      </c>
      <c r="W30" s="220">
        <v>0</v>
      </c>
      <c r="X30" s="220">
        <v>0</v>
      </c>
      <c r="Y30" s="220">
        <v>0</v>
      </c>
      <c r="Z30" s="220">
        <v>0</v>
      </c>
      <c r="AA30" s="220">
        <v>0</v>
      </c>
      <c r="AB30" s="220">
        <v>0</v>
      </c>
      <c r="AC30" s="221">
        <v>0</v>
      </c>
      <c r="AD30" s="222">
        <v>0</v>
      </c>
      <c r="AE30" s="185"/>
      <c r="AF30" s="223" t="e">
        <v>#DIV/0!</v>
      </c>
      <c r="AG30" s="224">
        <v>0</v>
      </c>
      <c r="AH30" s="225" t="e">
        <v>#DIV/0!</v>
      </c>
      <c r="AI30" s="226">
        <v>0</v>
      </c>
      <c r="AJ30" s="227">
        <v>0</v>
      </c>
    </row>
    <row r="31" spans="2:36" x14ac:dyDescent="0.2">
      <c r="B31" s="184" t="s">
        <v>673</v>
      </c>
      <c r="C31" s="215">
        <v>2</v>
      </c>
      <c r="D31" s="174">
        <v>2</v>
      </c>
      <c r="E31" s="204" t="s">
        <v>691</v>
      </c>
      <c r="F31" s="204" t="s">
        <v>693</v>
      </c>
      <c r="G31" s="204" t="s">
        <v>695</v>
      </c>
      <c r="H31" s="174" t="s">
        <v>737</v>
      </c>
      <c r="I31" s="204" t="s">
        <v>735</v>
      </c>
      <c r="J31" s="184" t="s">
        <v>728</v>
      </c>
      <c r="K31" s="184"/>
      <c r="L31" s="185"/>
      <c r="M31" s="185"/>
      <c r="N31" s="216"/>
      <c r="O31" s="217" t="s">
        <v>726</v>
      </c>
      <c r="P31" s="218" t="s">
        <v>729</v>
      </c>
      <c r="Q31" s="185"/>
      <c r="R31" s="219">
        <v>43470</v>
      </c>
      <c r="S31" s="220">
        <v>0</v>
      </c>
      <c r="T31" s="220">
        <v>0</v>
      </c>
      <c r="U31" s="220">
        <v>0</v>
      </c>
      <c r="V31" s="220">
        <v>0</v>
      </c>
      <c r="W31" s="220">
        <v>0</v>
      </c>
      <c r="X31" s="220">
        <v>0</v>
      </c>
      <c r="Y31" s="220">
        <v>0</v>
      </c>
      <c r="Z31" s="220">
        <v>59850</v>
      </c>
      <c r="AA31" s="220">
        <v>0</v>
      </c>
      <c r="AB31" s="220">
        <v>0</v>
      </c>
      <c r="AC31" s="221">
        <v>0</v>
      </c>
      <c r="AD31" s="222">
        <v>103320</v>
      </c>
      <c r="AE31" s="185"/>
      <c r="AF31" s="223">
        <v>15.5</v>
      </c>
      <c r="AG31" s="224">
        <v>1601460</v>
      </c>
      <c r="AH31" s="225">
        <v>9.9982813500082146E-2</v>
      </c>
      <c r="AI31" s="226">
        <v>160118.47650784155</v>
      </c>
      <c r="AJ31" s="227">
        <v>1761578.4765078416</v>
      </c>
    </row>
    <row r="32" spans="2:36" hidden="1" x14ac:dyDescent="0.2">
      <c r="B32" s="184" t="s">
        <v>674</v>
      </c>
      <c r="C32" s="215">
        <v>2</v>
      </c>
      <c r="D32" s="174">
        <v>3</v>
      </c>
      <c r="E32" s="204" t="s">
        <v>691</v>
      </c>
      <c r="F32" s="204" t="s">
        <v>693</v>
      </c>
      <c r="G32" s="204" t="s">
        <v>695</v>
      </c>
      <c r="H32" s="174" t="s">
        <v>738</v>
      </c>
      <c r="I32" s="204" t="s">
        <v>735</v>
      </c>
      <c r="J32" s="184" t="e">
        <v>#N/A</v>
      </c>
      <c r="K32" s="184"/>
      <c r="L32" s="185"/>
      <c r="M32" s="185"/>
      <c r="N32" s="216"/>
      <c r="O32" s="217" t="s">
        <v>726</v>
      </c>
      <c r="P32" s="218" t="e">
        <v>#N/A</v>
      </c>
      <c r="Q32" s="185"/>
      <c r="R32" s="219">
        <v>0</v>
      </c>
      <c r="S32" s="220">
        <v>0</v>
      </c>
      <c r="T32" s="220">
        <v>0</v>
      </c>
      <c r="U32" s="220">
        <v>0</v>
      </c>
      <c r="V32" s="220">
        <v>0</v>
      </c>
      <c r="W32" s="220">
        <v>0</v>
      </c>
      <c r="X32" s="220">
        <v>0</v>
      </c>
      <c r="Y32" s="220">
        <v>0</v>
      </c>
      <c r="Z32" s="220">
        <v>0</v>
      </c>
      <c r="AA32" s="220">
        <v>0</v>
      </c>
      <c r="AB32" s="220">
        <v>0</v>
      </c>
      <c r="AC32" s="221">
        <v>0</v>
      </c>
      <c r="AD32" s="222">
        <v>0</v>
      </c>
      <c r="AE32" s="185"/>
      <c r="AF32" s="223" t="e">
        <v>#DIV/0!</v>
      </c>
      <c r="AG32" s="224">
        <v>0</v>
      </c>
      <c r="AH32" s="225" t="e">
        <v>#DIV/0!</v>
      </c>
      <c r="AI32" s="226">
        <v>0</v>
      </c>
      <c r="AJ32" s="227">
        <v>0</v>
      </c>
    </row>
    <row r="33" spans="2:36" hidden="1" x14ac:dyDescent="0.2">
      <c r="B33" s="184" t="s">
        <v>674</v>
      </c>
      <c r="C33" s="215">
        <v>2</v>
      </c>
      <c r="D33" s="174">
        <v>4</v>
      </c>
      <c r="E33" s="204" t="s">
        <v>691</v>
      </c>
      <c r="F33" s="204" t="s">
        <v>693</v>
      </c>
      <c r="G33" s="204" t="s">
        <v>695</v>
      </c>
      <c r="H33" s="174" t="s">
        <v>739</v>
      </c>
      <c r="I33" s="204" t="s">
        <v>735</v>
      </c>
      <c r="J33" s="184" t="e">
        <v>#N/A</v>
      </c>
      <c r="K33" s="184"/>
      <c r="L33" s="185"/>
      <c r="M33" s="185"/>
      <c r="N33" s="216"/>
      <c r="O33" s="217" t="s">
        <v>726</v>
      </c>
      <c r="P33" s="218" t="e">
        <v>#N/A</v>
      </c>
      <c r="Q33" s="185"/>
      <c r="R33" s="219">
        <v>0</v>
      </c>
      <c r="S33" s="220">
        <v>0</v>
      </c>
      <c r="T33" s="220">
        <v>0</v>
      </c>
      <c r="U33" s="220">
        <v>0</v>
      </c>
      <c r="V33" s="220">
        <v>0</v>
      </c>
      <c r="W33" s="220">
        <v>0</v>
      </c>
      <c r="X33" s="220">
        <v>0</v>
      </c>
      <c r="Y33" s="220">
        <v>0</v>
      </c>
      <c r="Z33" s="220">
        <v>0</v>
      </c>
      <c r="AA33" s="220">
        <v>0</v>
      </c>
      <c r="AB33" s="220">
        <v>0</v>
      </c>
      <c r="AC33" s="221">
        <v>0</v>
      </c>
      <c r="AD33" s="222">
        <v>0</v>
      </c>
      <c r="AE33" s="185"/>
      <c r="AF33" s="223" t="e">
        <v>#DIV/0!</v>
      </c>
      <c r="AG33" s="224">
        <v>0</v>
      </c>
      <c r="AH33" s="225" t="e">
        <v>#DIV/0!</v>
      </c>
      <c r="AI33" s="226">
        <v>0</v>
      </c>
      <c r="AJ33" s="227">
        <v>0</v>
      </c>
    </row>
    <row r="34" spans="2:36" hidden="1" x14ac:dyDescent="0.2">
      <c r="B34" s="184" t="s">
        <v>674</v>
      </c>
      <c r="C34" s="215">
        <v>2</v>
      </c>
      <c r="D34" s="174">
        <v>5</v>
      </c>
      <c r="E34" s="204" t="s">
        <v>691</v>
      </c>
      <c r="F34" s="204" t="s">
        <v>693</v>
      </c>
      <c r="G34" s="204" t="s">
        <v>695</v>
      </c>
      <c r="H34" s="174" t="s">
        <v>740</v>
      </c>
      <c r="I34" s="204" t="s">
        <v>735</v>
      </c>
      <c r="J34" s="184" t="e">
        <v>#N/A</v>
      </c>
      <c r="K34" s="184"/>
      <c r="L34" s="185"/>
      <c r="M34" s="185"/>
      <c r="N34" s="216"/>
      <c r="O34" s="217" t="s">
        <v>726</v>
      </c>
      <c r="P34" s="218" t="e">
        <v>#N/A</v>
      </c>
      <c r="Q34" s="185"/>
      <c r="R34" s="219">
        <v>0</v>
      </c>
      <c r="S34" s="220">
        <v>0</v>
      </c>
      <c r="T34" s="220">
        <v>0</v>
      </c>
      <c r="U34" s="220">
        <v>0</v>
      </c>
      <c r="V34" s="220">
        <v>0</v>
      </c>
      <c r="W34" s="220">
        <v>0</v>
      </c>
      <c r="X34" s="220">
        <v>0</v>
      </c>
      <c r="Y34" s="220">
        <v>0</v>
      </c>
      <c r="Z34" s="220">
        <v>0</v>
      </c>
      <c r="AA34" s="220">
        <v>0</v>
      </c>
      <c r="AB34" s="220">
        <v>0</v>
      </c>
      <c r="AC34" s="221">
        <v>0</v>
      </c>
      <c r="AD34" s="222">
        <v>0</v>
      </c>
      <c r="AE34" s="185"/>
      <c r="AF34" s="223" t="e">
        <v>#DIV/0!</v>
      </c>
      <c r="AG34" s="224">
        <v>0</v>
      </c>
      <c r="AH34" s="225" t="e">
        <v>#DIV/0!</v>
      </c>
      <c r="AI34" s="226">
        <v>0</v>
      </c>
      <c r="AJ34" s="227">
        <v>0</v>
      </c>
    </row>
    <row r="35" spans="2:36" ht="13.5" thickBot="1" x14ac:dyDescent="0.25">
      <c r="B35" s="184" t="s">
        <v>673</v>
      </c>
      <c r="C35" s="174"/>
      <c r="D35" s="174"/>
      <c r="E35" s="184"/>
      <c r="F35" s="184"/>
      <c r="G35" s="184"/>
      <c r="H35" s="174"/>
      <c r="I35" s="204" t="s">
        <v>735</v>
      </c>
      <c r="J35" s="204" t="s">
        <v>735</v>
      </c>
      <c r="K35" s="184"/>
      <c r="L35" s="185"/>
      <c r="M35" s="185"/>
      <c r="N35" s="228"/>
      <c r="O35" s="229" t="s">
        <v>733</v>
      </c>
      <c r="P35" s="230"/>
      <c r="Q35" s="185"/>
      <c r="R35" s="231">
        <v>741223.55741754244</v>
      </c>
      <c r="S35" s="232">
        <v>0</v>
      </c>
      <c r="T35" s="232">
        <v>0</v>
      </c>
      <c r="U35" s="232">
        <v>0</v>
      </c>
      <c r="V35" s="232">
        <v>0</v>
      </c>
      <c r="W35" s="232">
        <v>1020354.9190902992</v>
      </c>
      <c r="X35" s="232">
        <v>0</v>
      </c>
      <c r="Y35" s="232">
        <v>0</v>
      </c>
      <c r="Z35" s="232">
        <v>0</v>
      </c>
      <c r="AA35" s="232"/>
      <c r="AB35" s="232"/>
      <c r="AC35" s="232"/>
      <c r="AD35" s="233">
        <v>1761578.4765078416</v>
      </c>
      <c r="AE35" s="185"/>
      <c r="AF35" s="234"/>
      <c r="AG35" s="235">
        <v>1601460</v>
      </c>
      <c r="AH35" s="235"/>
      <c r="AI35" s="236">
        <v>160118.47650784155</v>
      </c>
      <c r="AJ35" s="237">
        <v>1761578.4765078416</v>
      </c>
    </row>
    <row r="36" spans="2:36" ht="13.5" hidden="1" thickBot="1" x14ac:dyDescent="0.25">
      <c r="B36" s="184" t="s">
        <v>674</v>
      </c>
      <c r="C36" s="186">
        <v>3</v>
      </c>
      <c r="D36" s="174"/>
      <c r="E36" s="184" t="s">
        <v>691</v>
      </c>
      <c r="F36" s="184" t="s">
        <v>693</v>
      </c>
      <c r="G36" s="184" t="s">
        <v>695</v>
      </c>
      <c r="H36" s="174" t="s">
        <v>741</v>
      </c>
      <c r="I36" s="204" t="e">
        <v>#N/A</v>
      </c>
      <c r="J36" s="204" t="e">
        <v>#N/A</v>
      </c>
      <c r="K36" s="185"/>
      <c r="L36" s="185"/>
      <c r="M36" s="185"/>
      <c r="N36" s="205" t="e">
        <v>#N/A</v>
      </c>
      <c r="O36" s="206" t="s">
        <v>724</v>
      </c>
      <c r="P36" s="207"/>
      <c r="Q36" s="185"/>
      <c r="R36" s="208">
        <v>0</v>
      </c>
      <c r="S36" s="209">
        <v>0</v>
      </c>
      <c r="T36" s="209">
        <v>0</v>
      </c>
      <c r="U36" s="209">
        <v>0</v>
      </c>
      <c r="V36" s="209">
        <v>0</v>
      </c>
      <c r="W36" s="209">
        <v>0</v>
      </c>
      <c r="X36" s="209">
        <v>0</v>
      </c>
      <c r="Y36" s="209">
        <v>0</v>
      </c>
      <c r="Z36" s="209">
        <v>0</v>
      </c>
      <c r="AA36" s="209">
        <v>0</v>
      </c>
      <c r="AB36" s="209">
        <v>0</v>
      </c>
      <c r="AC36" s="210">
        <v>0</v>
      </c>
      <c r="AD36" s="211">
        <v>0</v>
      </c>
      <c r="AE36" s="185"/>
      <c r="AF36" s="212"/>
      <c r="AG36" s="213"/>
      <c r="AH36" s="213"/>
      <c r="AI36" s="213"/>
      <c r="AJ36" s="214"/>
    </row>
    <row r="37" spans="2:36" ht="13.5" hidden="1" thickBot="1" x14ac:dyDescent="0.25">
      <c r="B37" s="184" t="s">
        <v>674</v>
      </c>
      <c r="C37" s="215">
        <v>3</v>
      </c>
      <c r="D37" s="174">
        <v>1</v>
      </c>
      <c r="E37" s="204" t="s">
        <v>691</v>
      </c>
      <c r="F37" s="204" t="s">
        <v>693</v>
      </c>
      <c r="G37" s="204" t="s">
        <v>695</v>
      </c>
      <c r="H37" s="174" t="s">
        <v>742</v>
      </c>
      <c r="I37" s="204" t="e">
        <v>#N/A</v>
      </c>
      <c r="J37" s="184" t="e">
        <v>#N/A</v>
      </c>
      <c r="K37" s="185"/>
      <c r="L37" s="185"/>
      <c r="M37" s="185"/>
      <c r="N37" s="216"/>
      <c r="O37" s="217" t="s">
        <v>726</v>
      </c>
      <c r="P37" s="218" t="e">
        <v>#N/A</v>
      </c>
      <c r="Q37" s="185"/>
      <c r="R37" s="219">
        <v>0</v>
      </c>
      <c r="S37" s="220">
        <v>0</v>
      </c>
      <c r="T37" s="220">
        <v>0</v>
      </c>
      <c r="U37" s="220">
        <v>0</v>
      </c>
      <c r="V37" s="220">
        <v>0</v>
      </c>
      <c r="W37" s="220">
        <v>0</v>
      </c>
      <c r="X37" s="220">
        <v>0</v>
      </c>
      <c r="Y37" s="220">
        <v>0</v>
      </c>
      <c r="Z37" s="220">
        <v>0</v>
      </c>
      <c r="AA37" s="220">
        <v>0</v>
      </c>
      <c r="AB37" s="220">
        <v>0</v>
      </c>
      <c r="AC37" s="221">
        <v>0</v>
      </c>
      <c r="AD37" s="222">
        <v>0</v>
      </c>
      <c r="AE37" s="185"/>
      <c r="AF37" s="223" t="e">
        <v>#DIV/0!</v>
      </c>
      <c r="AG37" s="224">
        <v>0</v>
      </c>
      <c r="AH37" s="225" t="e">
        <v>#DIV/0!</v>
      </c>
      <c r="AI37" s="226">
        <v>0</v>
      </c>
      <c r="AJ37" s="227">
        <v>0</v>
      </c>
    </row>
    <row r="38" spans="2:36" ht="13.5" hidden="1" thickBot="1" x14ac:dyDescent="0.25">
      <c r="B38" s="184" t="s">
        <v>674</v>
      </c>
      <c r="C38" s="215">
        <v>3</v>
      </c>
      <c r="D38" s="174">
        <v>2</v>
      </c>
      <c r="E38" s="204" t="s">
        <v>691</v>
      </c>
      <c r="F38" s="204" t="s">
        <v>693</v>
      </c>
      <c r="G38" s="204" t="s">
        <v>695</v>
      </c>
      <c r="H38" s="174" t="s">
        <v>743</v>
      </c>
      <c r="I38" s="204" t="e">
        <v>#N/A</v>
      </c>
      <c r="J38" s="184" t="e">
        <v>#N/A</v>
      </c>
      <c r="K38" s="185"/>
      <c r="L38" s="185"/>
      <c r="M38" s="185"/>
      <c r="N38" s="216"/>
      <c r="O38" s="217" t="s">
        <v>726</v>
      </c>
      <c r="P38" s="218" t="e">
        <v>#N/A</v>
      </c>
      <c r="Q38" s="185"/>
      <c r="R38" s="219">
        <v>0</v>
      </c>
      <c r="S38" s="220">
        <v>0</v>
      </c>
      <c r="T38" s="220">
        <v>0</v>
      </c>
      <c r="U38" s="220">
        <v>0</v>
      </c>
      <c r="V38" s="220">
        <v>0</v>
      </c>
      <c r="W38" s="220">
        <v>0</v>
      </c>
      <c r="X38" s="220">
        <v>0</v>
      </c>
      <c r="Y38" s="220">
        <v>0</v>
      </c>
      <c r="Z38" s="220">
        <v>0</v>
      </c>
      <c r="AA38" s="220">
        <v>0</v>
      </c>
      <c r="AB38" s="220">
        <v>0</v>
      </c>
      <c r="AC38" s="221">
        <v>0</v>
      </c>
      <c r="AD38" s="222">
        <v>0</v>
      </c>
      <c r="AE38" s="185"/>
      <c r="AF38" s="223" t="e">
        <v>#DIV/0!</v>
      </c>
      <c r="AG38" s="224">
        <v>0</v>
      </c>
      <c r="AH38" s="225" t="e">
        <v>#DIV/0!</v>
      </c>
      <c r="AI38" s="226">
        <v>0</v>
      </c>
      <c r="AJ38" s="227">
        <v>0</v>
      </c>
    </row>
    <row r="39" spans="2:36" ht="13.5" hidden="1" thickBot="1" x14ac:dyDescent="0.25">
      <c r="B39" s="184" t="s">
        <v>674</v>
      </c>
      <c r="C39" s="215">
        <v>3</v>
      </c>
      <c r="D39" s="174">
        <v>3</v>
      </c>
      <c r="E39" s="204" t="s">
        <v>691</v>
      </c>
      <c r="F39" s="204" t="s">
        <v>693</v>
      </c>
      <c r="G39" s="204" t="s">
        <v>695</v>
      </c>
      <c r="H39" s="174" t="s">
        <v>744</v>
      </c>
      <c r="I39" s="204" t="e">
        <v>#N/A</v>
      </c>
      <c r="J39" s="184" t="e">
        <v>#N/A</v>
      </c>
      <c r="K39" s="185"/>
      <c r="L39" s="185"/>
      <c r="M39" s="185"/>
      <c r="N39" s="216"/>
      <c r="O39" s="217" t="s">
        <v>726</v>
      </c>
      <c r="P39" s="218" t="e">
        <v>#N/A</v>
      </c>
      <c r="Q39" s="185"/>
      <c r="R39" s="219">
        <v>0</v>
      </c>
      <c r="S39" s="220">
        <v>0</v>
      </c>
      <c r="T39" s="220">
        <v>0</v>
      </c>
      <c r="U39" s="220">
        <v>0</v>
      </c>
      <c r="V39" s="220">
        <v>0</v>
      </c>
      <c r="W39" s="220">
        <v>0</v>
      </c>
      <c r="X39" s="220">
        <v>0</v>
      </c>
      <c r="Y39" s="220">
        <v>0</v>
      </c>
      <c r="Z39" s="220">
        <v>0</v>
      </c>
      <c r="AA39" s="220">
        <v>0</v>
      </c>
      <c r="AB39" s="220">
        <v>0</v>
      </c>
      <c r="AC39" s="221">
        <v>0</v>
      </c>
      <c r="AD39" s="222">
        <v>0</v>
      </c>
      <c r="AE39" s="185"/>
      <c r="AF39" s="223" t="e">
        <v>#DIV/0!</v>
      </c>
      <c r="AG39" s="224">
        <v>0</v>
      </c>
      <c r="AH39" s="225" t="e">
        <v>#DIV/0!</v>
      </c>
      <c r="AI39" s="226">
        <v>0</v>
      </c>
      <c r="AJ39" s="227">
        <v>0</v>
      </c>
    </row>
    <row r="40" spans="2:36" ht="13.5" hidden="1" thickBot="1" x14ac:dyDescent="0.25">
      <c r="B40" s="184" t="s">
        <v>674</v>
      </c>
      <c r="C40" s="215">
        <v>3</v>
      </c>
      <c r="D40" s="174">
        <v>4</v>
      </c>
      <c r="E40" s="204" t="s">
        <v>691</v>
      </c>
      <c r="F40" s="204" t="s">
        <v>693</v>
      </c>
      <c r="G40" s="204" t="s">
        <v>695</v>
      </c>
      <c r="H40" s="174" t="s">
        <v>745</v>
      </c>
      <c r="I40" s="204" t="e">
        <v>#N/A</v>
      </c>
      <c r="J40" s="184" t="e">
        <v>#N/A</v>
      </c>
      <c r="K40" s="185"/>
      <c r="L40" s="185"/>
      <c r="M40" s="185"/>
      <c r="N40" s="216"/>
      <c r="O40" s="217" t="s">
        <v>726</v>
      </c>
      <c r="P40" s="218" t="e">
        <v>#N/A</v>
      </c>
      <c r="Q40" s="185"/>
      <c r="R40" s="219">
        <v>0</v>
      </c>
      <c r="S40" s="220">
        <v>0</v>
      </c>
      <c r="T40" s="220">
        <v>0</v>
      </c>
      <c r="U40" s="220">
        <v>0</v>
      </c>
      <c r="V40" s="220">
        <v>0</v>
      </c>
      <c r="W40" s="220">
        <v>0</v>
      </c>
      <c r="X40" s="220">
        <v>0</v>
      </c>
      <c r="Y40" s="220">
        <v>0</v>
      </c>
      <c r="Z40" s="220">
        <v>0</v>
      </c>
      <c r="AA40" s="220">
        <v>0</v>
      </c>
      <c r="AB40" s="220">
        <v>0</v>
      </c>
      <c r="AC40" s="221">
        <v>0</v>
      </c>
      <c r="AD40" s="222">
        <v>0</v>
      </c>
      <c r="AE40" s="185"/>
      <c r="AF40" s="223" t="e">
        <v>#DIV/0!</v>
      </c>
      <c r="AG40" s="224">
        <v>0</v>
      </c>
      <c r="AH40" s="225" t="e">
        <v>#DIV/0!</v>
      </c>
      <c r="AI40" s="226">
        <v>0</v>
      </c>
      <c r="AJ40" s="227">
        <v>0</v>
      </c>
    </row>
    <row r="41" spans="2:36" ht="13.5" hidden="1" thickBot="1" x14ac:dyDescent="0.25">
      <c r="B41" s="184" t="s">
        <v>674</v>
      </c>
      <c r="C41" s="215">
        <v>3</v>
      </c>
      <c r="D41" s="174">
        <v>5</v>
      </c>
      <c r="E41" s="204" t="s">
        <v>691</v>
      </c>
      <c r="F41" s="204" t="s">
        <v>693</v>
      </c>
      <c r="G41" s="204" t="s">
        <v>695</v>
      </c>
      <c r="H41" s="174" t="s">
        <v>746</v>
      </c>
      <c r="I41" s="204" t="e">
        <v>#N/A</v>
      </c>
      <c r="J41" s="184" t="e">
        <v>#N/A</v>
      </c>
      <c r="K41" s="185"/>
      <c r="L41" s="185"/>
      <c r="M41" s="185"/>
      <c r="N41" s="216"/>
      <c r="O41" s="217" t="s">
        <v>726</v>
      </c>
      <c r="P41" s="218" t="e">
        <v>#N/A</v>
      </c>
      <c r="Q41" s="185"/>
      <c r="R41" s="219">
        <v>0</v>
      </c>
      <c r="S41" s="220">
        <v>0</v>
      </c>
      <c r="T41" s="220">
        <v>0</v>
      </c>
      <c r="U41" s="220">
        <v>0</v>
      </c>
      <c r="V41" s="220">
        <v>0</v>
      </c>
      <c r="W41" s="220">
        <v>0</v>
      </c>
      <c r="X41" s="220">
        <v>0</v>
      </c>
      <c r="Y41" s="220">
        <v>0</v>
      </c>
      <c r="Z41" s="220">
        <v>0</v>
      </c>
      <c r="AA41" s="220">
        <v>0</v>
      </c>
      <c r="AB41" s="220">
        <v>0</v>
      </c>
      <c r="AC41" s="221">
        <v>0</v>
      </c>
      <c r="AD41" s="222">
        <v>0</v>
      </c>
      <c r="AE41" s="185"/>
      <c r="AF41" s="223" t="e">
        <v>#DIV/0!</v>
      </c>
      <c r="AG41" s="224">
        <v>0</v>
      </c>
      <c r="AH41" s="225" t="e">
        <v>#DIV/0!</v>
      </c>
      <c r="AI41" s="226">
        <v>0</v>
      </c>
      <c r="AJ41" s="227">
        <v>0</v>
      </c>
    </row>
    <row r="42" spans="2:36" ht="13.5" hidden="1" thickBot="1" x14ac:dyDescent="0.25">
      <c r="B42" s="184" t="s">
        <v>674</v>
      </c>
      <c r="C42" s="174"/>
      <c r="D42" s="174"/>
      <c r="E42" s="184"/>
      <c r="F42" s="184"/>
      <c r="G42" s="184"/>
      <c r="H42" s="174"/>
      <c r="I42" s="204" t="e">
        <v>#N/A</v>
      </c>
      <c r="J42" s="204" t="e">
        <v>#N/A</v>
      </c>
      <c r="K42" s="185"/>
      <c r="L42" s="185"/>
      <c r="M42" s="185"/>
      <c r="N42" s="228"/>
      <c r="O42" s="229" t="s">
        <v>733</v>
      </c>
      <c r="P42" s="230"/>
      <c r="Q42" s="185"/>
      <c r="R42" s="231">
        <v>0</v>
      </c>
      <c r="S42" s="232">
        <v>0</v>
      </c>
      <c r="T42" s="232">
        <v>0</v>
      </c>
      <c r="U42" s="232">
        <v>0</v>
      </c>
      <c r="V42" s="232">
        <v>0</v>
      </c>
      <c r="W42" s="232">
        <v>0</v>
      </c>
      <c r="X42" s="232">
        <v>0</v>
      </c>
      <c r="Y42" s="232">
        <v>0</v>
      </c>
      <c r="Z42" s="232">
        <v>0</v>
      </c>
      <c r="AA42" s="232"/>
      <c r="AB42" s="232"/>
      <c r="AC42" s="232"/>
      <c r="AD42" s="233">
        <v>0</v>
      </c>
      <c r="AE42" s="185"/>
      <c r="AF42" s="234"/>
      <c r="AG42" s="235">
        <v>0</v>
      </c>
      <c r="AH42" s="235"/>
      <c r="AI42" s="236">
        <v>0</v>
      </c>
      <c r="AJ42" s="237">
        <v>0</v>
      </c>
    </row>
    <row r="43" spans="2:36" x14ac:dyDescent="0.2">
      <c r="B43" s="184" t="s">
        <v>673</v>
      </c>
      <c r="C43" s="186">
        <v>4</v>
      </c>
      <c r="D43" s="174"/>
      <c r="E43" s="184" t="s">
        <v>691</v>
      </c>
      <c r="F43" s="184" t="s">
        <v>693</v>
      </c>
      <c r="G43" s="184" t="s">
        <v>695</v>
      </c>
      <c r="H43" s="174" t="s">
        <v>747</v>
      </c>
      <c r="I43" s="204" t="s">
        <v>748</v>
      </c>
      <c r="J43" s="204" t="s">
        <v>748</v>
      </c>
      <c r="K43" s="185"/>
      <c r="L43" s="185"/>
      <c r="M43" s="185"/>
      <c r="N43" s="205" t="s">
        <v>748</v>
      </c>
      <c r="O43" s="206" t="s">
        <v>724</v>
      </c>
      <c r="P43" s="207"/>
      <c r="Q43" s="185"/>
      <c r="R43" s="208">
        <v>80400</v>
      </c>
      <c r="S43" s="209">
        <v>0</v>
      </c>
      <c r="T43" s="209">
        <v>0</v>
      </c>
      <c r="U43" s="209">
        <v>80400</v>
      </c>
      <c r="V43" s="209">
        <v>0</v>
      </c>
      <c r="W43" s="209">
        <v>0</v>
      </c>
      <c r="X43" s="209">
        <v>80400</v>
      </c>
      <c r="Y43" s="209">
        <v>0</v>
      </c>
      <c r="Z43" s="209">
        <v>0</v>
      </c>
      <c r="AA43" s="209">
        <v>80400</v>
      </c>
      <c r="AB43" s="209">
        <v>0</v>
      </c>
      <c r="AC43" s="210">
        <v>0</v>
      </c>
      <c r="AD43" s="211">
        <v>321600</v>
      </c>
      <c r="AE43" s="185"/>
      <c r="AF43" s="212"/>
      <c r="AG43" s="213"/>
      <c r="AH43" s="213"/>
      <c r="AI43" s="213"/>
      <c r="AJ43" s="214"/>
    </row>
    <row r="44" spans="2:36" x14ac:dyDescent="0.2">
      <c r="B44" s="184" t="s">
        <v>673</v>
      </c>
      <c r="C44" s="215">
        <v>4</v>
      </c>
      <c r="D44" s="174">
        <v>1</v>
      </c>
      <c r="E44" s="204" t="s">
        <v>691</v>
      </c>
      <c r="F44" s="204" t="s">
        <v>693</v>
      </c>
      <c r="G44" s="204" t="s">
        <v>695</v>
      </c>
      <c r="H44" s="174" t="s">
        <v>749</v>
      </c>
      <c r="I44" s="204" t="s">
        <v>748</v>
      </c>
      <c r="J44" s="184" t="s">
        <v>750</v>
      </c>
      <c r="K44" s="185"/>
      <c r="L44" s="185"/>
      <c r="M44" s="185"/>
      <c r="N44" s="216"/>
      <c r="O44" s="217" t="s">
        <v>726</v>
      </c>
      <c r="P44" s="218" t="s">
        <v>751</v>
      </c>
      <c r="Q44" s="185"/>
      <c r="R44" s="219">
        <v>0</v>
      </c>
      <c r="S44" s="220">
        <v>0</v>
      </c>
      <c r="T44" s="220">
        <v>0</v>
      </c>
      <c r="U44" s="220">
        <v>80400</v>
      </c>
      <c r="V44" s="220">
        <v>0</v>
      </c>
      <c r="W44" s="220">
        <v>0</v>
      </c>
      <c r="X44" s="220">
        <v>80400</v>
      </c>
      <c r="Y44" s="220">
        <v>0</v>
      </c>
      <c r="Z44" s="220">
        <v>80400</v>
      </c>
      <c r="AA44" s="220">
        <v>0</v>
      </c>
      <c r="AB44" s="220">
        <v>0</v>
      </c>
      <c r="AC44" s="221">
        <v>80400</v>
      </c>
      <c r="AD44" s="222">
        <v>321600</v>
      </c>
      <c r="AE44" s="185"/>
      <c r="AF44" s="223">
        <v>2.65</v>
      </c>
      <c r="AG44" s="224">
        <v>852240</v>
      </c>
      <c r="AH44" s="225">
        <v>0.24321705153477893</v>
      </c>
      <c r="AI44" s="226">
        <v>207279.3</v>
      </c>
      <c r="AJ44" s="227">
        <v>1059519.3</v>
      </c>
    </row>
    <row r="45" spans="2:36" hidden="1" x14ac:dyDescent="0.2">
      <c r="B45" s="184" t="s">
        <v>674</v>
      </c>
      <c r="C45" s="215">
        <v>4</v>
      </c>
      <c r="D45" s="174">
        <v>2</v>
      </c>
      <c r="E45" s="204" t="s">
        <v>691</v>
      </c>
      <c r="F45" s="204" t="s">
        <v>693</v>
      </c>
      <c r="G45" s="204" t="s">
        <v>695</v>
      </c>
      <c r="H45" s="174" t="s">
        <v>752</v>
      </c>
      <c r="I45" s="204" t="s">
        <v>748</v>
      </c>
      <c r="J45" s="184" t="e">
        <v>#N/A</v>
      </c>
      <c r="K45" s="185"/>
      <c r="L45" s="185"/>
      <c r="M45" s="185"/>
      <c r="N45" s="216"/>
      <c r="O45" s="217" t="s">
        <v>726</v>
      </c>
      <c r="P45" s="218" t="e">
        <v>#N/A</v>
      </c>
      <c r="Q45" s="185"/>
      <c r="R45" s="219">
        <v>0</v>
      </c>
      <c r="S45" s="220">
        <v>0</v>
      </c>
      <c r="T45" s="220">
        <v>0</v>
      </c>
      <c r="U45" s="220">
        <v>0</v>
      </c>
      <c r="V45" s="220">
        <v>0</v>
      </c>
      <c r="W45" s="220">
        <v>0</v>
      </c>
      <c r="X45" s="220">
        <v>0</v>
      </c>
      <c r="Y45" s="220">
        <v>0</v>
      </c>
      <c r="Z45" s="220">
        <v>0</v>
      </c>
      <c r="AA45" s="220">
        <v>0</v>
      </c>
      <c r="AB45" s="220">
        <v>0</v>
      </c>
      <c r="AC45" s="221">
        <v>0</v>
      </c>
      <c r="AD45" s="222">
        <v>0</v>
      </c>
      <c r="AE45" s="185"/>
      <c r="AF45" s="223" t="e">
        <v>#DIV/0!</v>
      </c>
      <c r="AG45" s="224">
        <v>0</v>
      </c>
      <c r="AH45" s="225" t="e">
        <v>#DIV/0!</v>
      </c>
      <c r="AI45" s="226">
        <v>0</v>
      </c>
      <c r="AJ45" s="227">
        <v>0</v>
      </c>
    </row>
    <row r="46" spans="2:36" hidden="1" x14ac:dyDescent="0.2">
      <c r="B46" s="184" t="s">
        <v>674</v>
      </c>
      <c r="C46" s="215">
        <v>4</v>
      </c>
      <c r="D46" s="174">
        <v>3</v>
      </c>
      <c r="E46" s="204" t="s">
        <v>691</v>
      </c>
      <c r="F46" s="204" t="s">
        <v>693</v>
      </c>
      <c r="G46" s="204" t="s">
        <v>695</v>
      </c>
      <c r="H46" s="174" t="s">
        <v>753</v>
      </c>
      <c r="I46" s="204" t="s">
        <v>748</v>
      </c>
      <c r="J46" s="184" t="e">
        <v>#N/A</v>
      </c>
      <c r="K46" s="185"/>
      <c r="L46" s="185"/>
      <c r="M46" s="185"/>
      <c r="N46" s="216"/>
      <c r="O46" s="217" t="s">
        <v>726</v>
      </c>
      <c r="P46" s="218" t="e">
        <v>#N/A</v>
      </c>
      <c r="Q46" s="185"/>
      <c r="R46" s="219">
        <v>0</v>
      </c>
      <c r="S46" s="220">
        <v>0</v>
      </c>
      <c r="T46" s="220">
        <v>0</v>
      </c>
      <c r="U46" s="220">
        <v>0</v>
      </c>
      <c r="V46" s="220">
        <v>0</v>
      </c>
      <c r="W46" s="220">
        <v>0</v>
      </c>
      <c r="X46" s="220">
        <v>0</v>
      </c>
      <c r="Y46" s="220">
        <v>0</v>
      </c>
      <c r="Z46" s="220">
        <v>0</v>
      </c>
      <c r="AA46" s="220">
        <v>0</v>
      </c>
      <c r="AB46" s="220">
        <v>0</v>
      </c>
      <c r="AC46" s="221">
        <v>0</v>
      </c>
      <c r="AD46" s="222">
        <v>0</v>
      </c>
      <c r="AE46" s="185"/>
      <c r="AF46" s="223" t="e">
        <v>#DIV/0!</v>
      </c>
      <c r="AG46" s="224">
        <v>0</v>
      </c>
      <c r="AH46" s="225" t="e">
        <v>#DIV/0!</v>
      </c>
      <c r="AI46" s="226">
        <v>0</v>
      </c>
      <c r="AJ46" s="227">
        <v>0</v>
      </c>
    </row>
    <row r="47" spans="2:36" hidden="1" x14ac:dyDescent="0.2">
      <c r="B47" s="184" t="s">
        <v>674</v>
      </c>
      <c r="C47" s="215">
        <v>4</v>
      </c>
      <c r="D47" s="174">
        <v>4</v>
      </c>
      <c r="E47" s="204" t="s">
        <v>691</v>
      </c>
      <c r="F47" s="204" t="s">
        <v>693</v>
      </c>
      <c r="G47" s="204" t="s">
        <v>695</v>
      </c>
      <c r="H47" s="174" t="s">
        <v>754</v>
      </c>
      <c r="I47" s="204" t="s">
        <v>748</v>
      </c>
      <c r="J47" s="184" t="e">
        <v>#N/A</v>
      </c>
      <c r="K47" s="185"/>
      <c r="L47" s="185"/>
      <c r="M47" s="185"/>
      <c r="N47" s="216"/>
      <c r="O47" s="217" t="s">
        <v>726</v>
      </c>
      <c r="P47" s="218" t="e">
        <v>#N/A</v>
      </c>
      <c r="Q47" s="185"/>
      <c r="R47" s="219">
        <v>0</v>
      </c>
      <c r="S47" s="220">
        <v>0</v>
      </c>
      <c r="T47" s="220">
        <v>0</v>
      </c>
      <c r="U47" s="220">
        <v>0</v>
      </c>
      <c r="V47" s="220">
        <v>0</v>
      </c>
      <c r="W47" s="220">
        <v>0</v>
      </c>
      <c r="X47" s="220">
        <v>0</v>
      </c>
      <c r="Y47" s="220">
        <v>0</v>
      </c>
      <c r="Z47" s="220">
        <v>0</v>
      </c>
      <c r="AA47" s="220">
        <v>0</v>
      </c>
      <c r="AB47" s="220">
        <v>0</v>
      </c>
      <c r="AC47" s="221">
        <v>0</v>
      </c>
      <c r="AD47" s="222">
        <v>0</v>
      </c>
      <c r="AE47" s="185"/>
      <c r="AF47" s="223" t="e">
        <v>#DIV/0!</v>
      </c>
      <c r="AG47" s="224">
        <v>0</v>
      </c>
      <c r="AH47" s="225" t="e">
        <v>#DIV/0!</v>
      </c>
      <c r="AI47" s="226">
        <v>0</v>
      </c>
      <c r="AJ47" s="227">
        <v>0</v>
      </c>
    </row>
    <row r="48" spans="2:36" hidden="1" x14ac:dyDescent="0.2">
      <c r="B48" s="184" t="s">
        <v>674</v>
      </c>
      <c r="C48" s="215">
        <v>4</v>
      </c>
      <c r="D48" s="174">
        <v>5</v>
      </c>
      <c r="E48" s="204" t="s">
        <v>691</v>
      </c>
      <c r="F48" s="204" t="s">
        <v>693</v>
      </c>
      <c r="G48" s="204" t="s">
        <v>695</v>
      </c>
      <c r="H48" s="174" t="s">
        <v>755</v>
      </c>
      <c r="I48" s="204" t="s">
        <v>748</v>
      </c>
      <c r="J48" s="184" t="e">
        <v>#N/A</v>
      </c>
      <c r="K48" s="185"/>
      <c r="L48" s="185"/>
      <c r="M48" s="185"/>
      <c r="N48" s="216"/>
      <c r="O48" s="217" t="s">
        <v>726</v>
      </c>
      <c r="P48" s="218" t="e">
        <v>#N/A</v>
      </c>
      <c r="Q48" s="185"/>
      <c r="R48" s="219">
        <v>0</v>
      </c>
      <c r="S48" s="220">
        <v>0</v>
      </c>
      <c r="T48" s="220">
        <v>0</v>
      </c>
      <c r="U48" s="220">
        <v>0</v>
      </c>
      <c r="V48" s="220">
        <v>0</v>
      </c>
      <c r="W48" s="220">
        <v>0</v>
      </c>
      <c r="X48" s="220">
        <v>0</v>
      </c>
      <c r="Y48" s="220">
        <v>0</v>
      </c>
      <c r="Z48" s="220">
        <v>0</v>
      </c>
      <c r="AA48" s="220">
        <v>0</v>
      </c>
      <c r="AB48" s="220">
        <v>0</v>
      </c>
      <c r="AC48" s="221">
        <v>0</v>
      </c>
      <c r="AD48" s="222">
        <v>0</v>
      </c>
      <c r="AE48" s="185"/>
      <c r="AF48" s="223" t="e">
        <v>#DIV/0!</v>
      </c>
      <c r="AG48" s="224">
        <v>0</v>
      </c>
      <c r="AH48" s="225" t="e">
        <v>#DIV/0!</v>
      </c>
      <c r="AI48" s="226">
        <v>0</v>
      </c>
      <c r="AJ48" s="227">
        <v>0</v>
      </c>
    </row>
    <row r="49" spans="2:36" ht="13.5" thickBot="1" x14ac:dyDescent="0.25">
      <c r="B49" s="184" t="s">
        <v>673</v>
      </c>
      <c r="C49" s="174"/>
      <c r="D49" s="174"/>
      <c r="E49" s="184"/>
      <c r="F49" s="184"/>
      <c r="G49" s="184"/>
      <c r="H49" s="174"/>
      <c r="I49" s="204" t="s">
        <v>748</v>
      </c>
      <c r="J49" s="204" t="s">
        <v>748</v>
      </c>
      <c r="K49" s="185"/>
      <c r="L49" s="185"/>
      <c r="M49" s="185"/>
      <c r="N49" s="228"/>
      <c r="O49" s="229" t="s">
        <v>733</v>
      </c>
      <c r="P49" s="230"/>
      <c r="Q49" s="185"/>
      <c r="R49" s="231">
        <v>264879.82500000001</v>
      </c>
      <c r="S49" s="232">
        <v>0</v>
      </c>
      <c r="T49" s="232">
        <v>0</v>
      </c>
      <c r="U49" s="232">
        <v>264879.82500000001</v>
      </c>
      <c r="V49" s="232">
        <v>0</v>
      </c>
      <c r="W49" s="232">
        <v>264879.82500000001</v>
      </c>
      <c r="X49" s="232">
        <v>0</v>
      </c>
      <c r="Y49" s="232">
        <v>0</v>
      </c>
      <c r="Z49" s="232">
        <v>264879.82500000001</v>
      </c>
      <c r="AA49" s="232"/>
      <c r="AB49" s="232"/>
      <c r="AC49" s="232"/>
      <c r="AD49" s="233">
        <v>1059519.3</v>
      </c>
      <c r="AE49" s="185"/>
      <c r="AF49" s="234"/>
      <c r="AG49" s="235">
        <v>852240</v>
      </c>
      <c r="AH49" s="235"/>
      <c r="AI49" s="236">
        <v>207279.3</v>
      </c>
      <c r="AJ49" s="237">
        <v>1059519.3</v>
      </c>
    </row>
    <row r="50" spans="2:36" x14ac:dyDescent="0.2">
      <c r="B50" s="184" t="s">
        <v>673</v>
      </c>
      <c r="C50" s="186">
        <v>5</v>
      </c>
      <c r="D50" s="174"/>
      <c r="E50" s="184" t="s">
        <v>691</v>
      </c>
      <c r="F50" s="184" t="s">
        <v>693</v>
      </c>
      <c r="G50" s="184" t="s">
        <v>695</v>
      </c>
      <c r="H50" s="174" t="s">
        <v>756</v>
      </c>
      <c r="I50" s="204" t="s">
        <v>757</v>
      </c>
      <c r="J50" s="204" t="s">
        <v>757</v>
      </c>
      <c r="K50" s="185"/>
      <c r="L50" s="185"/>
      <c r="M50" s="185"/>
      <c r="N50" s="205" t="s">
        <v>757</v>
      </c>
      <c r="O50" s="206" t="s">
        <v>724</v>
      </c>
      <c r="P50" s="207"/>
      <c r="Q50" s="185"/>
      <c r="R50" s="208">
        <v>0</v>
      </c>
      <c r="S50" s="209">
        <v>0</v>
      </c>
      <c r="T50" s="209">
        <v>0</v>
      </c>
      <c r="U50" s="209">
        <v>0</v>
      </c>
      <c r="V50" s="209">
        <v>0</v>
      </c>
      <c r="W50" s="209">
        <v>0</v>
      </c>
      <c r="X50" s="209">
        <v>0</v>
      </c>
      <c r="Y50" s="209">
        <v>0</v>
      </c>
      <c r="Z50" s="209">
        <v>140200</v>
      </c>
      <c r="AA50" s="209">
        <v>0</v>
      </c>
      <c r="AB50" s="209">
        <v>0</v>
      </c>
      <c r="AC50" s="210">
        <v>0</v>
      </c>
      <c r="AD50" s="211">
        <v>140200</v>
      </c>
      <c r="AE50" s="185"/>
      <c r="AF50" s="212"/>
      <c r="AG50" s="213"/>
      <c r="AH50" s="213"/>
      <c r="AI50" s="213"/>
      <c r="AJ50" s="214"/>
    </row>
    <row r="51" spans="2:36" x14ac:dyDescent="0.2">
      <c r="B51" s="184" t="s">
        <v>673</v>
      </c>
      <c r="C51" s="215">
        <v>5</v>
      </c>
      <c r="D51" s="174">
        <v>1</v>
      </c>
      <c r="E51" s="204" t="s">
        <v>691</v>
      </c>
      <c r="F51" s="204" t="s">
        <v>693</v>
      </c>
      <c r="G51" s="204" t="s">
        <v>695</v>
      </c>
      <c r="H51" s="174" t="s">
        <v>758</v>
      </c>
      <c r="I51" s="204" t="s">
        <v>757</v>
      </c>
      <c r="J51" s="184" t="s">
        <v>759</v>
      </c>
      <c r="K51" s="185"/>
      <c r="L51" s="185"/>
      <c r="M51" s="185"/>
      <c r="N51" s="216"/>
      <c r="O51" s="217" t="s">
        <v>726</v>
      </c>
      <c r="P51" s="218" t="s">
        <v>760</v>
      </c>
      <c r="Q51" s="185"/>
      <c r="R51" s="219">
        <v>203200</v>
      </c>
      <c r="S51" s="220">
        <v>0</v>
      </c>
      <c r="T51" s="220">
        <v>0</v>
      </c>
      <c r="U51" s="220">
        <v>0</v>
      </c>
      <c r="V51" s="220">
        <v>0</v>
      </c>
      <c r="W51" s="220">
        <v>0</v>
      </c>
      <c r="X51" s="220">
        <v>0</v>
      </c>
      <c r="Y51" s="220">
        <v>0</v>
      </c>
      <c r="Z51" s="220">
        <v>0</v>
      </c>
      <c r="AA51" s="220">
        <v>0</v>
      </c>
      <c r="AB51" s="220">
        <v>140200</v>
      </c>
      <c r="AC51" s="221">
        <v>0</v>
      </c>
      <c r="AD51" s="222">
        <v>343400</v>
      </c>
      <c r="AE51" s="185"/>
      <c r="AF51" s="223">
        <v>7</v>
      </c>
      <c r="AG51" s="224">
        <v>2403800</v>
      </c>
      <c r="AH51" s="225">
        <v>9.4896324525356748E-2</v>
      </c>
      <c r="AI51" s="226">
        <v>228111.78489405254</v>
      </c>
      <c r="AJ51" s="227">
        <v>2631911.7848940524</v>
      </c>
    </row>
    <row r="52" spans="2:36" hidden="1" x14ac:dyDescent="0.2">
      <c r="B52" s="184" t="s">
        <v>674</v>
      </c>
      <c r="C52" s="215">
        <v>5</v>
      </c>
      <c r="D52" s="174">
        <v>2</v>
      </c>
      <c r="E52" s="204" t="s">
        <v>691</v>
      </c>
      <c r="F52" s="204" t="s">
        <v>693</v>
      </c>
      <c r="G52" s="204" t="s">
        <v>695</v>
      </c>
      <c r="H52" s="174" t="s">
        <v>761</v>
      </c>
      <c r="I52" s="204" t="s">
        <v>757</v>
      </c>
      <c r="J52" s="184" t="e">
        <v>#N/A</v>
      </c>
      <c r="K52" s="185"/>
      <c r="L52" s="185"/>
      <c r="M52" s="185"/>
      <c r="N52" s="216"/>
      <c r="O52" s="217" t="s">
        <v>726</v>
      </c>
      <c r="P52" s="218" t="e">
        <v>#N/A</v>
      </c>
      <c r="Q52" s="185"/>
      <c r="R52" s="219">
        <v>0</v>
      </c>
      <c r="S52" s="220">
        <v>0</v>
      </c>
      <c r="T52" s="220">
        <v>0</v>
      </c>
      <c r="U52" s="220">
        <v>0</v>
      </c>
      <c r="V52" s="220">
        <v>0</v>
      </c>
      <c r="W52" s="220">
        <v>0</v>
      </c>
      <c r="X52" s="220">
        <v>0</v>
      </c>
      <c r="Y52" s="220">
        <v>0</v>
      </c>
      <c r="Z52" s="220">
        <v>0</v>
      </c>
      <c r="AA52" s="220">
        <v>0</v>
      </c>
      <c r="AB52" s="220">
        <v>0</v>
      </c>
      <c r="AC52" s="221">
        <v>0</v>
      </c>
      <c r="AD52" s="222">
        <v>0</v>
      </c>
      <c r="AE52" s="185"/>
      <c r="AF52" s="223" t="e">
        <v>#DIV/0!</v>
      </c>
      <c r="AG52" s="224">
        <v>0</v>
      </c>
      <c r="AH52" s="225" t="e">
        <v>#DIV/0!</v>
      </c>
      <c r="AI52" s="226">
        <v>0</v>
      </c>
      <c r="AJ52" s="227">
        <v>0</v>
      </c>
    </row>
    <row r="53" spans="2:36" hidden="1" x14ac:dyDescent="0.2">
      <c r="B53" s="184" t="s">
        <v>674</v>
      </c>
      <c r="C53" s="215">
        <v>5</v>
      </c>
      <c r="D53" s="174">
        <v>3</v>
      </c>
      <c r="E53" s="204" t="s">
        <v>691</v>
      </c>
      <c r="F53" s="204" t="s">
        <v>693</v>
      </c>
      <c r="G53" s="204" t="s">
        <v>695</v>
      </c>
      <c r="H53" s="174" t="s">
        <v>762</v>
      </c>
      <c r="I53" s="204" t="s">
        <v>757</v>
      </c>
      <c r="J53" s="184" t="e">
        <v>#N/A</v>
      </c>
      <c r="K53" s="185"/>
      <c r="L53" s="185"/>
      <c r="M53" s="185"/>
      <c r="N53" s="216"/>
      <c r="O53" s="217" t="s">
        <v>726</v>
      </c>
      <c r="P53" s="218" t="e">
        <v>#N/A</v>
      </c>
      <c r="Q53" s="185"/>
      <c r="R53" s="219">
        <v>0</v>
      </c>
      <c r="S53" s="220">
        <v>0</v>
      </c>
      <c r="T53" s="220">
        <v>0</v>
      </c>
      <c r="U53" s="220">
        <v>0</v>
      </c>
      <c r="V53" s="220">
        <v>0</v>
      </c>
      <c r="W53" s="220">
        <v>0</v>
      </c>
      <c r="X53" s="220">
        <v>0</v>
      </c>
      <c r="Y53" s="220">
        <v>0</v>
      </c>
      <c r="Z53" s="220">
        <v>0</v>
      </c>
      <c r="AA53" s="220">
        <v>0</v>
      </c>
      <c r="AB53" s="220">
        <v>0</v>
      </c>
      <c r="AC53" s="221">
        <v>0</v>
      </c>
      <c r="AD53" s="222">
        <v>0</v>
      </c>
      <c r="AE53" s="185"/>
      <c r="AF53" s="223" t="e">
        <v>#DIV/0!</v>
      </c>
      <c r="AG53" s="224">
        <v>0</v>
      </c>
      <c r="AH53" s="225" t="e">
        <v>#DIV/0!</v>
      </c>
      <c r="AI53" s="226">
        <v>0</v>
      </c>
      <c r="AJ53" s="227">
        <v>0</v>
      </c>
    </row>
    <row r="54" spans="2:36" hidden="1" x14ac:dyDescent="0.2">
      <c r="B54" s="184" t="s">
        <v>674</v>
      </c>
      <c r="C54" s="215">
        <v>5</v>
      </c>
      <c r="D54" s="174">
        <v>4</v>
      </c>
      <c r="E54" s="204" t="s">
        <v>691</v>
      </c>
      <c r="F54" s="204" t="s">
        <v>693</v>
      </c>
      <c r="G54" s="204" t="s">
        <v>695</v>
      </c>
      <c r="H54" s="174" t="s">
        <v>763</v>
      </c>
      <c r="I54" s="204" t="s">
        <v>757</v>
      </c>
      <c r="J54" s="184" t="e">
        <v>#N/A</v>
      </c>
      <c r="K54" s="185"/>
      <c r="L54" s="185"/>
      <c r="M54" s="185"/>
      <c r="N54" s="216"/>
      <c r="O54" s="217" t="s">
        <v>726</v>
      </c>
      <c r="P54" s="218" t="e">
        <v>#N/A</v>
      </c>
      <c r="Q54" s="185"/>
      <c r="R54" s="219">
        <v>0</v>
      </c>
      <c r="S54" s="220">
        <v>0</v>
      </c>
      <c r="T54" s="220">
        <v>0</v>
      </c>
      <c r="U54" s="220">
        <v>0</v>
      </c>
      <c r="V54" s="220">
        <v>0</v>
      </c>
      <c r="W54" s="220">
        <v>0</v>
      </c>
      <c r="X54" s="220">
        <v>0</v>
      </c>
      <c r="Y54" s="220">
        <v>0</v>
      </c>
      <c r="Z54" s="220">
        <v>0</v>
      </c>
      <c r="AA54" s="220">
        <v>0</v>
      </c>
      <c r="AB54" s="220">
        <v>0</v>
      </c>
      <c r="AC54" s="221">
        <v>0</v>
      </c>
      <c r="AD54" s="222">
        <v>0</v>
      </c>
      <c r="AE54" s="185"/>
      <c r="AF54" s="223" t="e">
        <v>#DIV/0!</v>
      </c>
      <c r="AG54" s="224">
        <v>0</v>
      </c>
      <c r="AH54" s="225" t="e">
        <v>#DIV/0!</v>
      </c>
      <c r="AI54" s="226">
        <v>0</v>
      </c>
      <c r="AJ54" s="227">
        <v>0</v>
      </c>
    </row>
    <row r="55" spans="2:36" hidden="1" x14ac:dyDescent="0.2">
      <c r="B55" s="184" t="s">
        <v>674</v>
      </c>
      <c r="C55" s="215">
        <v>5</v>
      </c>
      <c r="D55" s="174">
        <v>5</v>
      </c>
      <c r="E55" s="204" t="s">
        <v>691</v>
      </c>
      <c r="F55" s="204" t="s">
        <v>693</v>
      </c>
      <c r="G55" s="204" t="s">
        <v>695</v>
      </c>
      <c r="H55" s="174" t="s">
        <v>764</v>
      </c>
      <c r="I55" s="204" t="s">
        <v>757</v>
      </c>
      <c r="J55" s="184" t="e">
        <v>#N/A</v>
      </c>
      <c r="K55" s="185"/>
      <c r="L55" s="185"/>
      <c r="M55" s="185"/>
      <c r="N55" s="216"/>
      <c r="O55" s="217" t="s">
        <v>726</v>
      </c>
      <c r="P55" s="218" t="e">
        <v>#N/A</v>
      </c>
      <c r="Q55" s="185"/>
      <c r="R55" s="219">
        <v>0</v>
      </c>
      <c r="S55" s="220">
        <v>0</v>
      </c>
      <c r="T55" s="220">
        <v>0</v>
      </c>
      <c r="U55" s="220">
        <v>0</v>
      </c>
      <c r="V55" s="220">
        <v>0</v>
      </c>
      <c r="W55" s="220">
        <v>0</v>
      </c>
      <c r="X55" s="220">
        <v>0</v>
      </c>
      <c r="Y55" s="220">
        <v>0</v>
      </c>
      <c r="Z55" s="220">
        <v>0</v>
      </c>
      <c r="AA55" s="220">
        <v>0</v>
      </c>
      <c r="AB55" s="220">
        <v>0</v>
      </c>
      <c r="AC55" s="221">
        <v>0</v>
      </c>
      <c r="AD55" s="222">
        <v>0</v>
      </c>
      <c r="AE55" s="185"/>
      <c r="AF55" s="223" t="e">
        <v>#DIV/0!</v>
      </c>
      <c r="AG55" s="224">
        <v>0</v>
      </c>
      <c r="AH55" s="225" t="e">
        <v>#DIV/0!</v>
      </c>
      <c r="AI55" s="226">
        <v>0</v>
      </c>
      <c r="AJ55" s="227">
        <v>0</v>
      </c>
    </row>
    <row r="56" spans="2:36" ht="13.5" thickBot="1" x14ac:dyDescent="0.25">
      <c r="B56" s="184" t="s">
        <v>673</v>
      </c>
      <c r="C56" s="174"/>
      <c r="D56" s="174"/>
      <c r="E56" s="184"/>
      <c r="F56" s="184"/>
      <c r="G56" s="184"/>
      <c r="H56" s="174"/>
      <c r="I56" s="204" t="s">
        <v>757</v>
      </c>
      <c r="J56" s="204" t="s">
        <v>757</v>
      </c>
      <c r="K56" s="185"/>
      <c r="L56" s="185"/>
      <c r="M56" s="185"/>
      <c r="N56" s="228"/>
      <c r="O56" s="229" t="s">
        <v>733</v>
      </c>
      <c r="P56" s="230"/>
      <c r="Q56" s="185"/>
      <c r="R56" s="231">
        <v>1557388.9119487859</v>
      </c>
      <c r="S56" s="232">
        <v>0</v>
      </c>
      <c r="T56" s="232">
        <v>0</v>
      </c>
      <c r="U56" s="232">
        <v>0</v>
      </c>
      <c r="V56" s="232">
        <v>0</v>
      </c>
      <c r="W56" s="232">
        <v>0</v>
      </c>
      <c r="X56" s="232">
        <v>0</v>
      </c>
      <c r="Y56" s="232">
        <v>1074522.8729452665</v>
      </c>
      <c r="Z56" s="232">
        <v>0</v>
      </c>
      <c r="AA56" s="232"/>
      <c r="AB56" s="232"/>
      <c r="AC56" s="232"/>
      <c r="AD56" s="233">
        <v>2631911.7848940524</v>
      </c>
      <c r="AE56" s="185"/>
      <c r="AF56" s="234"/>
      <c r="AG56" s="235">
        <v>2403800</v>
      </c>
      <c r="AH56" s="235"/>
      <c r="AI56" s="236">
        <v>228111.78489405254</v>
      </c>
      <c r="AJ56" s="237">
        <v>2631911.7848940524</v>
      </c>
    </row>
    <row r="57" spans="2:36" x14ac:dyDescent="0.2">
      <c r="B57" s="184" t="s">
        <v>673</v>
      </c>
      <c r="C57" s="186">
        <v>6</v>
      </c>
      <c r="D57" s="174"/>
      <c r="E57" s="184" t="s">
        <v>691</v>
      </c>
      <c r="F57" s="184" t="s">
        <v>693</v>
      </c>
      <c r="G57" s="184" t="s">
        <v>695</v>
      </c>
      <c r="H57" s="174" t="s">
        <v>765</v>
      </c>
      <c r="I57" s="204" t="s">
        <v>766</v>
      </c>
      <c r="J57" s="204" t="s">
        <v>766</v>
      </c>
      <c r="K57" s="184"/>
      <c r="L57" s="185"/>
      <c r="M57" s="185"/>
      <c r="N57" s="205" t="s">
        <v>766</v>
      </c>
      <c r="O57" s="206" t="s">
        <v>724</v>
      </c>
      <c r="P57" s="207"/>
      <c r="Q57" s="185"/>
      <c r="R57" s="208">
        <v>91385</v>
      </c>
      <c r="S57" s="209">
        <v>0</v>
      </c>
      <c r="T57" s="209">
        <v>0</v>
      </c>
      <c r="U57" s="209">
        <v>91385</v>
      </c>
      <c r="V57" s="209">
        <v>0</v>
      </c>
      <c r="W57" s="209">
        <v>0</v>
      </c>
      <c r="X57" s="209">
        <v>91385</v>
      </c>
      <c r="Y57" s="209">
        <v>0</v>
      </c>
      <c r="Z57" s="209">
        <v>0</v>
      </c>
      <c r="AA57" s="209">
        <v>86400</v>
      </c>
      <c r="AB57" s="209">
        <v>0</v>
      </c>
      <c r="AC57" s="210">
        <v>0</v>
      </c>
      <c r="AD57" s="211">
        <v>360555</v>
      </c>
      <c r="AE57" s="185"/>
      <c r="AF57" s="212"/>
      <c r="AG57" s="213"/>
      <c r="AH57" s="213"/>
      <c r="AI57" s="213"/>
      <c r="AJ57" s="214"/>
    </row>
    <row r="58" spans="2:36" hidden="1" x14ac:dyDescent="0.2">
      <c r="B58" s="184" t="s">
        <v>674</v>
      </c>
      <c r="C58" s="215">
        <v>6</v>
      </c>
      <c r="D58" s="174">
        <v>1</v>
      </c>
      <c r="E58" s="204" t="s">
        <v>691</v>
      </c>
      <c r="F58" s="204" t="s">
        <v>693</v>
      </c>
      <c r="G58" s="204" t="s">
        <v>695</v>
      </c>
      <c r="H58" s="174" t="s">
        <v>767</v>
      </c>
      <c r="I58" s="204" t="s">
        <v>766</v>
      </c>
      <c r="J58" s="184" t="e">
        <v>#N/A</v>
      </c>
      <c r="K58" s="184"/>
      <c r="L58" s="185"/>
      <c r="M58" s="185"/>
      <c r="N58" s="216"/>
      <c r="O58" s="217" t="s">
        <v>726</v>
      </c>
      <c r="P58" s="218" t="e">
        <v>#N/A</v>
      </c>
      <c r="Q58" s="185"/>
      <c r="R58" s="219">
        <v>0</v>
      </c>
      <c r="S58" s="220">
        <v>0</v>
      </c>
      <c r="T58" s="220">
        <v>0</v>
      </c>
      <c r="U58" s="220">
        <v>0</v>
      </c>
      <c r="V58" s="220">
        <v>0</v>
      </c>
      <c r="W58" s="220">
        <v>0</v>
      </c>
      <c r="X58" s="220">
        <v>0</v>
      </c>
      <c r="Y58" s="220">
        <v>0</v>
      </c>
      <c r="Z58" s="220">
        <v>0</v>
      </c>
      <c r="AA58" s="220">
        <v>0</v>
      </c>
      <c r="AB58" s="220">
        <v>0</v>
      </c>
      <c r="AC58" s="221">
        <v>0</v>
      </c>
      <c r="AD58" s="222">
        <v>0</v>
      </c>
      <c r="AE58" s="185"/>
      <c r="AF58" s="223" t="e">
        <v>#DIV/0!</v>
      </c>
      <c r="AG58" s="224">
        <v>0</v>
      </c>
      <c r="AH58" s="225" t="e">
        <v>#DIV/0!</v>
      </c>
      <c r="AI58" s="226">
        <v>0</v>
      </c>
      <c r="AJ58" s="227">
        <v>0</v>
      </c>
    </row>
    <row r="59" spans="2:36" x14ac:dyDescent="0.2">
      <c r="B59" s="184" t="s">
        <v>673</v>
      </c>
      <c r="C59" s="215">
        <v>6</v>
      </c>
      <c r="D59" s="174">
        <v>2</v>
      </c>
      <c r="E59" s="204" t="s">
        <v>691</v>
      </c>
      <c r="F59" s="204" t="s">
        <v>693</v>
      </c>
      <c r="G59" s="204" t="s">
        <v>695</v>
      </c>
      <c r="H59" s="174" t="s">
        <v>768</v>
      </c>
      <c r="I59" s="204" t="s">
        <v>766</v>
      </c>
      <c r="J59" s="184" t="s">
        <v>728</v>
      </c>
      <c r="K59" s="184"/>
      <c r="L59" s="185"/>
      <c r="M59" s="185"/>
      <c r="N59" s="216"/>
      <c r="O59" s="217" t="s">
        <v>726</v>
      </c>
      <c r="P59" s="218" t="s">
        <v>729</v>
      </c>
      <c r="Q59" s="185"/>
      <c r="R59" s="219">
        <v>91400</v>
      </c>
      <c r="S59" s="220">
        <v>0</v>
      </c>
      <c r="T59" s="220">
        <v>0</v>
      </c>
      <c r="U59" s="220">
        <v>91400</v>
      </c>
      <c r="V59" s="220">
        <v>0</v>
      </c>
      <c r="W59" s="220">
        <v>0</v>
      </c>
      <c r="X59" s="220">
        <v>91400</v>
      </c>
      <c r="Y59" s="220">
        <v>0</v>
      </c>
      <c r="Z59" s="220">
        <v>0</v>
      </c>
      <c r="AA59" s="220">
        <v>86400</v>
      </c>
      <c r="AB59" s="220">
        <v>0</v>
      </c>
      <c r="AC59" s="221">
        <v>0</v>
      </c>
      <c r="AD59" s="222">
        <v>360600</v>
      </c>
      <c r="AE59" s="185"/>
      <c r="AF59" s="223">
        <v>2.8000000000000003</v>
      </c>
      <c r="AG59" s="224">
        <v>1009680.0000000001</v>
      </c>
      <c r="AH59" s="225">
        <v>0.15811942737432128</v>
      </c>
      <c r="AI59" s="226">
        <v>159650.02343130473</v>
      </c>
      <c r="AJ59" s="227">
        <v>1169330.0234313048</v>
      </c>
    </row>
    <row r="60" spans="2:36" hidden="1" x14ac:dyDescent="0.2">
      <c r="B60" s="184" t="s">
        <v>674</v>
      </c>
      <c r="C60" s="215">
        <v>6</v>
      </c>
      <c r="D60" s="174">
        <v>3</v>
      </c>
      <c r="E60" s="204" t="s">
        <v>691</v>
      </c>
      <c r="F60" s="204" t="s">
        <v>693</v>
      </c>
      <c r="G60" s="204" t="s">
        <v>695</v>
      </c>
      <c r="H60" s="174" t="s">
        <v>769</v>
      </c>
      <c r="I60" s="204" t="s">
        <v>766</v>
      </c>
      <c r="J60" s="184" t="e">
        <v>#N/A</v>
      </c>
      <c r="K60" s="184"/>
      <c r="L60" s="185"/>
      <c r="M60" s="185"/>
      <c r="N60" s="216"/>
      <c r="O60" s="217" t="s">
        <v>726</v>
      </c>
      <c r="P60" s="218" t="e">
        <v>#N/A</v>
      </c>
      <c r="Q60" s="185"/>
      <c r="R60" s="219">
        <v>0</v>
      </c>
      <c r="S60" s="220">
        <v>0</v>
      </c>
      <c r="T60" s="220">
        <v>0</v>
      </c>
      <c r="U60" s="220">
        <v>0</v>
      </c>
      <c r="V60" s="220">
        <v>0</v>
      </c>
      <c r="W60" s="220">
        <v>0</v>
      </c>
      <c r="X60" s="220">
        <v>0</v>
      </c>
      <c r="Y60" s="220">
        <v>0</v>
      </c>
      <c r="Z60" s="220">
        <v>0</v>
      </c>
      <c r="AA60" s="220">
        <v>0</v>
      </c>
      <c r="AB60" s="220">
        <v>0</v>
      </c>
      <c r="AC60" s="221">
        <v>0</v>
      </c>
      <c r="AD60" s="222">
        <v>0</v>
      </c>
      <c r="AE60" s="185"/>
      <c r="AF60" s="223" t="e">
        <v>#DIV/0!</v>
      </c>
      <c r="AG60" s="224">
        <v>0</v>
      </c>
      <c r="AH60" s="225" t="e">
        <v>#DIV/0!</v>
      </c>
      <c r="AI60" s="226">
        <v>0</v>
      </c>
      <c r="AJ60" s="227">
        <v>0</v>
      </c>
    </row>
    <row r="61" spans="2:36" hidden="1" x14ac:dyDescent="0.2">
      <c r="B61" s="184" t="s">
        <v>674</v>
      </c>
      <c r="C61" s="215">
        <v>6</v>
      </c>
      <c r="D61" s="174">
        <v>4</v>
      </c>
      <c r="E61" s="204" t="s">
        <v>691</v>
      </c>
      <c r="F61" s="204" t="s">
        <v>693</v>
      </c>
      <c r="G61" s="204" t="s">
        <v>695</v>
      </c>
      <c r="H61" s="174" t="s">
        <v>770</v>
      </c>
      <c r="I61" s="204" t="s">
        <v>766</v>
      </c>
      <c r="J61" s="184" t="e">
        <v>#N/A</v>
      </c>
      <c r="K61" s="184"/>
      <c r="L61" s="185"/>
      <c r="M61" s="185"/>
      <c r="N61" s="216"/>
      <c r="O61" s="217" t="s">
        <v>726</v>
      </c>
      <c r="P61" s="218" t="e">
        <v>#N/A</v>
      </c>
      <c r="Q61" s="185"/>
      <c r="R61" s="219">
        <v>0</v>
      </c>
      <c r="S61" s="220">
        <v>0</v>
      </c>
      <c r="T61" s="220">
        <v>0</v>
      </c>
      <c r="U61" s="220">
        <v>0</v>
      </c>
      <c r="V61" s="220">
        <v>0</v>
      </c>
      <c r="W61" s="220">
        <v>0</v>
      </c>
      <c r="X61" s="220">
        <v>0</v>
      </c>
      <c r="Y61" s="220">
        <v>0</v>
      </c>
      <c r="Z61" s="220">
        <v>0</v>
      </c>
      <c r="AA61" s="220">
        <v>0</v>
      </c>
      <c r="AB61" s="220">
        <v>0</v>
      </c>
      <c r="AC61" s="221">
        <v>0</v>
      </c>
      <c r="AD61" s="222">
        <v>0</v>
      </c>
      <c r="AE61" s="185"/>
      <c r="AF61" s="223" t="e">
        <v>#DIV/0!</v>
      </c>
      <c r="AG61" s="224">
        <v>0</v>
      </c>
      <c r="AH61" s="225" t="e">
        <v>#DIV/0!</v>
      </c>
      <c r="AI61" s="226">
        <v>0</v>
      </c>
      <c r="AJ61" s="227">
        <v>0</v>
      </c>
    </row>
    <row r="62" spans="2:36" hidden="1" x14ac:dyDescent="0.2">
      <c r="B62" s="184" t="s">
        <v>674</v>
      </c>
      <c r="C62" s="215">
        <v>6</v>
      </c>
      <c r="D62" s="174">
        <v>5</v>
      </c>
      <c r="E62" s="204" t="s">
        <v>691</v>
      </c>
      <c r="F62" s="204" t="s">
        <v>693</v>
      </c>
      <c r="G62" s="204" t="s">
        <v>695</v>
      </c>
      <c r="H62" s="174" t="s">
        <v>771</v>
      </c>
      <c r="I62" s="204" t="s">
        <v>766</v>
      </c>
      <c r="J62" s="184" t="e">
        <v>#N/A</v>
      </c>
      <c r="K62" s="184"/>
      <c r="L62" s="185"/>
      <c r="M62" s="185"/>
      <c r="N62" s="216"/>
      <c r="O62" s="217" t="s">
        <v>726</v>
      </c>
      <c r="P62" s="218" t="e">
        <v>#N/A</v>
      </c>
      <c r="Q62" s="185"/>
      <c r="R62" s="219">
        <v>0</v>
      </c>
      <c r="S62" s="220">
        <v>0</v>
      </c>
      <c r="T62" s="220">
        <v>0</v>
      </c>
      <c r="U62" s="220">
        <v>0</v>
      </c>
      <c r="V62" s="220">
        <v>0</v>
      </c>
      <c r="W62" s="220">
        <v>0</v>
      </c>
      <c r="X62" s="220">
        <v>0</v>
      </c>
      <c r="Y62" s="220">
        <v>0</v>
      </c>
      <c r="Z62" s="220">
        <v>0</v>
      </c>
      <c r="AA62" s="220">
        <v>0</v>
      </c>
      <c r="AB62" s="220">
        <v>0</v>
      </c>
      <c r="AC62" s="221">
        <v>0</v>
      </c>
      <c r="AD62" s="222">
        <v>0</v>
      </c>
      <c r="AE62" s="185"/>
      <c r="AF62" s="223" t="e">
        <v>#DIV/0!</v>
      </c>
      <c r="AG62" s="224">
        <v>0</v>
      </c>
      <c r="AH62" s="225" t="e">
        <v>#DIV/0!</v>
      </c>
      <c r="AI62" s="226">
        <v>0</v>
      </c>
      <c r="AJ62" s="227">
        <v>0</v>
      </c>
    </row>
    <row r="63" spans="2:36" ht="13.5" thickBot="1" x14ac:dyDescent="0.25">
      <c r="B63" s="184" t="s">
        <v>673</v>
      </c>
      <c r="C63" s="174"/>
      <c r="D63" s="174"/>
      <c r="E63" s="184"/>
      <c r="F63" s="184"/>
      <c r="G63" s="184"/>
      <c r="H63" s="174"/>
      <c r="I63" s="204" t="s">
        <v>766</v>
      </c>
      <c r="J63" s="204" t="s">
        <v>766</v>
      </c>
      <c r="K63" s="184"/>
      <c r="L63" s="185"/>
      <c r="M63" s="185"/>
      <c r="N63" s="228"/>
      <c r="O63" s="229" t="s">
        <v>733</v>
      </c>
      <c r="P63" s="230"/>
      <c r="Q63" s="185"/>
      <c r="R63" s="231">
        <v>592772.94017039286</v>
      </c>
      <c r="S63" s="232">
        <v>0</v>
      </c>
      <c r="T63" s="232">
        <v>0</v>
      </c>
      <c r="U63" s="232">
        <v>296386.47008519643</v>
      </c>
      <c r="V63" s="232">
        <v>0</v>
      </c>
      <c r="W63" s="232">
        <v>0</v>
      </c>
      <c r="X63" s="232">
        <v>280170.61317571544</v>
      </c>
      <c r="Y63" s="232">
        <v>0</v>
      </c>
      <c r="Z63" s="232">
        <v>0</v>
      </c>
      <c r="AA63" s="232"/>
      <c r="AB63" s="232"/>
      <c r="AC63" s="232"/>
      <c r="AD63" s="233">
        <v>1169330.0234313048</v>
      </c>
      <c r="AE63" s="185"/>
      <c r="AF63" s="234"/>
      <c r="AG63" s="235">
        <v>1009680.0000000001</v>
      </c>
      <c r="AH63" s="235"/>
      <c r="AI63" s="236">
        <v>159650.02343130473</v>
      </c>
      <c r="AJ63" s="237">
        <v>1169330.0234313048</v>
      </c>
    </row>
    <row r="64" spans="2:36" x14ac:dyDescent="0.2">
      <c r="B64" s="184" t="s">
        <v>673</v>
      </c>
      <c r="C64" s="186">
        <v>7</v>
      </c>
      <c r="D64" s="174"/>
      <c r="E64" s="184" t="s">
        <v>691</v>
      </c>
      <c r="F64" s="184" t="s">
        <v>693</v>
      </c>
      <c r="G64" s="184" t="s">
        <v>695</v>
      </c>
      <c r="H64" s="174" t="s">
        <v>772</v>
      </c>
      <c r="I64" s="204" t="s">
        <v>773</v>
      </c>
      <c r="J64" s="204" t="s">
        <v>773</v>
      </c>
      <c r="K64" s="185"/>
      <c r="L64" s="185"/>
      <c r="M64" s="185"/>
      <c r="N64" s="205" t="s">
        <v>773</v>
      </c>
      <c r="O64" s="206" t="s">
        <v>724</v>
      </c>
      <c r="P64" s="207"/>
      <c r="Q64" s="185"/>
      <c r="R64" s="208">
        <v>64265</v>
      </c>
      <c r="S64" s="209">
        <v>0</v>
      </c>
      <c r="T64" s="209">
        <v>0</v>
      </c>
      <c r="U64" s="209">
        <v>64265</v>
      </c>
      <c r="V64" s="209">
        <v>0</v>
      </c>
      <c r="W64" s="209">
        <v>0</v>
      </c>
      <c r="X64" s="209">
        <v>64265</v>
      </c>
      <c r="Y64" s="209">
        <v>0</v>
      </c>
      <c r="Z64" s="209">
        <v>0</v>
      </c>
      <c r="AA64" s="209">
        <v>64270</v>
      </c>
      <c r="AB64" s="209">
        <v>0</v>
      </c>
      <c r="AC64" s="210">
        <v>0</v>
      </c>
      <c r="AD64" s="211">
        <v>257065</v>
      </c>
      <c r="AE64" s="185"/>
      <c r="AF64" s="212"/>
      <c r="AG64" s="213"/>
      <c r="AH64" s="213"/>
      <c r="AI64" s="213"/>
      <c r="AJ64" s="214"/>
    </row>
    <row r="65" spans="2:36" x14ac:dyDescent="0.2">
      <c r="B65" s="184" t="s">
        <v>673</v>
      </c>
      <c r="C65" s="215">
        <v>7</v>
      </c>
      <c r="D65" s="174">
        <v>1</v>
      </c>
      <c r="E65" s="204" t="s">
        <v>691</v>
      </c>
      <c r="F65" s="204" t="s">
        <v>693</v>
      </c>
      <c r="G65" s="204" t="s">
        <v>695</v>
      </c>
      <c r="H65" s="174" t="s">
        <v>774</v>
      </c>
      <c r="I65" s="204" t="s">
        <v>773</v>
      </c>
      <c r="J65" s="184" t="s">
        <v>775</v>
      </c>
      <c r="K65" s="185"/>
      <c r="L65" s="185"/>
      <c r="M65" s="185"/>
      <c r="N65" s="216"/>
      <c r="O65" s="217" t="s">
        <v>726</v>
      </c>
      <c r="P65" s="218" t="s">
        <v>729</v>
      </c>
      <c r="Q65" s="185"/>
      <c r="R65" s="219">
        <v>0</v>
      </c>
      <c r="S65" s="220">
        <v>64270</v>
      </c>
      <c r="T65" s="220">
        <v>0</v>
      </c>
      <c r="U65" s="220">
        <v>0</v>
      </c>
      <c r="V65" s="220">
        <v>64270</v>
      </c>
      <c r="W65" s="220">
        <v>0</v>
      </c>
      <c r="X65" s="220">
        <v>0</v>
      </c>
      <c r="Y65" s="220">
        <v>64270</v>
      </c>
      <c r="Z65" s="220">
        <v>0</v>
      </c>
      <c r="AA65" s="220">
        <v>0</v>
      </c>
      <c r="AB65" s="220">
        <v>64270</v>
      </c>
      <c r="AC65" s="221">
        <v>0</v>
      </c>
      <c r="AD65" s="222">
        <v>257080</v>
      </c>
      <c r="AE65" s="185"/>
      <c r="AF65" s="223">
        <v>1</v>
      </c>
      <c r="AG65" s="224">
        <v>257080</v>
      </c>
      <c r="AH65" s="225">
        <v>0.45544886343267632</v>
      </c>
      <c r="AI65" s="226">
        <v>117086.79381127242</v>
      </c>
      <c r="AJ65" s="227">
        <v>374166.79381127242</v>
      </c>
    </row>
    <row r="66" spans="2:36" hidden="1" x14ac:dyDescent="0.2">
      <c r="B66" s="184" t="s">
        <v>674</v>
      </c>
      <c r="C66" s="215">
        <v>7</v>
      </c>
      <c r="D66" s="174">
        <v>2</v>
      </c>
      <c r="E66" s="204" t="s">
        <v>691</v>
      </c>
      <c r="F66" s="204" t="s">
        <v>693</v>
      </c>
      <c r="G66" s="204" t="s">
        <v>695</v>
      </c>
      <c r="H66" s="174" t="s">
        <v>776</v>
      </c>
      <c r="I66" s="204" t="s">
        <v>773</v>
      </c>
      <c r="J66" s="184" t="e">
        <v>#N/A</v>
      </c>
      <c r="K66" s="185"/>
      <c r="L66" s="185"/>
      <c r="M66" s="185"/>
      <c r="N66" s="216"/>
      <c r="O66" s="217" t="s">
        <v>726</v>
      </c>
      <c r="P66" s="218" t="e">
        <v>#N/A</v>
      </c>
      <c r="Q66" s="185"/>
      <c r="R66" s="219">
        <v>0</v>
      </c>
      <c r="S66" s="220">
        <v>0</v>
      </c>
      <c r="T66" s="220">
        <v>0</v>
      </c>
      <c r="U66" s="220">
        <v>0</v>
      </c>
      <c r="V66" s="220">
        <v>0</v>
      </c>
      <c r="W66" s="220">
        <v>0</v>
      </c>
      <c r="X66" s="220">
        <v>0</v>
      </c>
      <c r="Y66" s="220">
        <v>0</v>
      </c>
      <c r="Z66" s="220">
        <v>0</v>
      </c>
      <c r="AA66" s="220">
        <v>0</v>
      </c>
      <c r="AB66" s="220">
        <v>0</v>
      </c>
      <c r="AC66" s="221">
        <v>0</v>
      </c>
      <c r="AD66" s="222">
        <v>0</v>
      </c>
      <c r="AE66" s="185"/>
      <c r="AF66" s="223" t="e">
        <v>#DIV/0!</v>
      </c>
      <c r="AG66" s="224">
        <v>0</v>
      </c>
      <c r="AH66" s="225" t="e">
        <v>#DIV/0!</v>
      </c>
      <c r="AI66" s="226">
        <v>0</v>
      </c>
      <c r="AJ66" s="227">
        <v>0</v>
      </c>
    </row>
    <row r="67" spans="2:36" hidden="1" x14ac:dyDescent="0.2">
      <c r="B67" s="184" t="s">
        <v>674</v>
      </c>
      <c r="C67" s="215">
        <v>7</v>
      </c>
      <c r="D67" s="174">
        <v>3</v>
      </c>
      <c r="E67" s="204" t="s">
        <v>691</v>
      </c>
      <c r="F67" s="204" t="s">
        <v>693</v>
      </c>
      <c r="G67" s="204" t="s">
        <v>695</v>
      </c>
      <c r="H67" s="174" t="s">
        <v>777</v>
      </c>
      <c r="I67" s="204" t="s">
        <v>773</v>
      </c>
      <c r="J67" s="184" t="e">
        <v>#N/A</v>
      </c>
      <c r="K67" s="185"/>
      <c r="L67" s="185"/>
      <c r="M67" s="185"/>
      <c r="N67" s="216"/>
      <c r="O67" s="217" t="s">
        <v>726</v>
      </c>
      <c r="P67" s="218" t="e">
        <v>#N/A</v>
      </c>
      <c r="Q67" s="185"/>
      <c r="R67" s="219">
        <v>0</v>
      </c>
      <c r="S67" s="220">
        <v>0</v>
      </c>
      <c r="T67" s="220">
        <v>0</v>
      </c>
      <c r="U67" s="220">
        <v>0</v>
      </c>
      <c r="V67" s="220">
        <v>0</v>
      </c>
      <c r="W67" s="220">
        <v>0</v>
      </c>
      <c r="X67" s="220">
        <v>0</v>
      </c>
      <c r="Y67" s="220">
        <v>0</v>
      </c>
      <c r="Z67" s="220">
        <v>0</v>
      </c>
      <c r="AA67" s="220">
        <v>0</v>
      </c>
      <c r="AB67" s="220">
        <v>0</v>
      </c>
      <c r="AC67" s="221">
        <v>0</v>
      </c>
      <c r="AD67" s="222">
        <v>0</v>
      </c>
      <c r="AE67" s="185"/>
      <c r="AF67" s="223" t="e">
        <v>#DIV/0!</v>
      </c>
      <c r="AG67" s="224">
        <v>0</v>
      </c>
      <c r="AH67" s="225" t="e">
        <v>#DIV/0!</v>
      </c>
      <c r="AI67" s="226">
        <v>0</v>
      </c>
      <c r="AJ67" s="227">
        <v>0</v>
      </c>
    </row>
    <row r="68" spans="2:36" hidden="1" x14ac:dyDescent="0.2">
      <c r="B68" s="184" t="s">
        <v>674</v>
      </c>
      <c r="C68" s="215">
        <v>7</v>
      </c>
      <c r="D68" s="174">
        <v>4</v>
      </c>
      <c r="E68" s="204" t="s">
        <v>691</v>
      </c>
      <c r="F68" s="204" t="s">
        <v>693</v>
      </c>
      <c r="G68" s="204" t="s">
        <v>695</v>
      </c>
      <c r="H68" s="174" t="s">
        <v>778</v>
      </c>
      <c r="I68" s="204" t="s">
        <v>773</v>
      </c>
      <c r="J68" s="184" t="e">
        <v>#N/A</v>
      </c>
      <c r="K68" s="185"/>
      <c r="L68" s="185"/>
      <c r="M68" s="185"/>
      <c r="N68" s="216"/>
      <c r="O68" s="217" t="s">
        <v>726</v>
      </c>
      <c r="P68" s="218" t="e">
        <v>#N/A</v>
      </c>
      <c r="Q68" s="185"/>
      <c r="R68" s="219">
        <v>0</v>
      </c>
      <c r="S68" s="220">
        <v>0</v>
      </c>
      <c r="T68" s="220">
        <v>0</v>
      </c>
      <c r="U68" s="220">
        <v>0</v>
      </c>
      <c r="V68" s="220">
        <v>0</v>
      </c>
      <c r="W68" s="220">
        <v>0</v>
      </c>
      <c r="X68" s="220">
        <v>0</v>
      </c>
      <c r="Y68" s="220">
        <v>0</v>
      </c>
      <c r="Z68" s="220">
        <v>0</v>
      </c>
      <c r="AA68" s="220">
        <v>0</v>
      </c>
      <c r="AB68" s="220">
        <v>0</v>
      </c>
      <c r="AC68" s="221">
        <v>0</v>
      </c>
      <c r="AD68" s="222">
        <v>0</v>
      </c>
      <c r="AE68" s="185"/>
      <c r="AF68" s="223" t="e">
        <v>#DIV/0!</v>
      </c>
      <c r="AG68" s="224">
        <v>0</v>
      </c>
      <c r="AH68" s="225" t="e">
        <v>#DIV/0!</v>
      </c>
      <c r="AI68" s="226">
        <v>0</v>
      </c>
      <c r="AJ68" s="227">
        <v>0</v>
      </c>
    </row>
    <row r="69" spans="2:36" hidden="1" x14ac:dyDescent="0.2">
      <c r="B69" s="184" t="s">
        <v>674</v>
      </c>
      <c r="C69" s="215">
        <v>7</v>
      </c>
      <c r="D69" s="174">
        <v>5</v>
      </c>
      <c r="E69" s="204" t="s">
        <v>691</v>
      </c>
      <c r="F69" s="204" t="s">
        <v>693</v>
      </c>
      <c r="G69" s="204" t="s">
        <v>695</v>
      </c>
      <c r="H69" s="174" t="s">
        <v>779</v>
      </c>
      <c r="I69" s="204" t="s">
        <v>773</v>
      </c>
      <c r="J69" s="184" t="e">
        <v>#N/A</v>
      </c>
      <c r="K69" s="185"/>
      <c r="L69" s="185"/>
      <c r="M69" s="185"/>
      <c r="N69" s="216"/>
      <c r="O69" s="217" t="s">
        <v>726</v>
      </c>
      <c r="P69" s="218" t="e">
        <v>#N/A</v>
      </c>
      <c r="Q69" s="185"/>
      <c r="R69" s="219">
        <v>0</v>
      </c>
      <c r="S69" s="220">
        <v>0</v>
      </c>
      <c r="T69" s="220">
        <v>0</v>
      </c>
      <c r="U69" s="220">
        <v>0</v>
      </c>
      <c r="V69" s="220">
        <v>0</v>
      </c>
      <c r="W69" s="220">
        <v>0</v>
      </c>
      <c r="X69" s="220">
        <v>0</v>
      </c>
      <c r="Y69" s="220">
        <v>0</v>
      </c>
      <c r="Z69" s="220">
        <v>0</v>
      </c>
      <c r="AA69" s="220">
        <v>0</v>
      </c>
      <c r="AB69" s="220">
        <v>0</v>
      </c>
      <c r="AC69" s="221">
        <v>0</v>
      </c>
      <c r="AD69" s="222">
        <v>0</v>
      </c>
      <c r="AE69" s="185"/>
      <c r="AF69" s="223" t="e">
        <v>#DIV/0!</v>
      </c>
      <c r="AG69" s="224">
        <v>0</v>
      </c>
      <c r="AH69" s="225" t="e">
        <v>#DIV/0!</v>
      </c>
      <c r="AI69" s="226">
        <v>0</v>
      </c>
      <c r="AJ69" s="227">
        <v>0</v>
      </c>
    </row>
    <row r="70" spans="2:36" ht="13.5" thickBot="1" x14ac:dyDescent="0.25">
      <c r="B70" s="184" t="s">
        <v>673</v>
      </c>
      <c r="C70" s="174"/>
      <c r="D70" s="174"/>
      <c r="E70" s="184"/>
      <c r="F70" s="184"/>
      <c r="G70" s="184"/>
      <c r="H70" s="174"/>
      <c r="I70" s="204" t="s">
        <v>773</v>
      </c>
      <c r="J70" s="204" t="s">
        <v>773</v>
      </c>
      <c r="K70" s="185"/>
      <c r="L70" s="185"/>
      <c r="M70" s="185"/>
      <c r="N70" s="228"/>
      <c r="O70" s="229" t="s">
        <v>733</v>
      </c>
      <c r="P70" s="230"/>
      <c r="Q70" s="185"/>
      <c r="R70" s="231">
        <v>93541.698452818106</v>
      </c>
      <c r="S70" s="232">
        <v>93541.698452818106</v>
      </c>
      <c r="T70" s="232">
        <v>0</v>
      </c>
      <c r="U70" s="232">
        <v>0</v>
      </c>
      <c r="V70" s="232">
        <v>93541.698452818106</v>
      </c>
      <c r="W70" s="232">
        <v>0</v>
      </c>
      <c r="X70" s="232">
        <v>0</v>
      </c>
      <c r="Y70" s="232">
        <v>93541.698452818106</v>
      </c>
      <c r="Z70" s="232">
        <v>0</v>
      </c>
      <c r="AA70" s="232"/>
      <c r="AB70" s="232"/>
      <c r="AC70" s="232"/>
      <c r="AD70" s="233">
        <v>374166.79381127242</v>
      </c>
      <c r="AE70" s="185"/>
      <c r="AF70" s="234"/>
      <c r="AG70" s="235">
        <v>257080</v>
      </c>
      <c r="AH70" s="235"/>
      <c r="AI70" s="236">
        <v>117086.79381127242</v>
      </c>
      <c r="AJ70" s="237">
        <v>374166.79381127242</v>
      </c>
    </row>
    <row r="71" spans="2:36" hidden="1" x14ac:dyDescent="0.2">
      <c r="B71" s="184" t="s">
        <v>674</v>
      </c>
      <c r="C71" s="186">
        <v>8</v>
      </c>
      <c r="D71" s="174"/>
      <c r="E71" s="184" t="s">
        <v>691</v>
      </c>
      <c r="F71" s="184" t="s">
        <v>693</v>
      </c>
      <c r="G71" s="184" t="s">
        <v>695</v>
      </c>
      <c r="H71" s="174" t="s">
        <v>780</v>
      </c>
      <c r="I71" s="204" t="e">
        <v>#N/A</v>
      </c>
      <c r="J71" s="204" t="e">
        <v>#N/A</v>
      </c>
      <c r="K71" s="185"/>
      <c r="L71" s="185"/>
      <c r="M71" s="185"/>
      <c r="N71" s="205" t="e">
        <v>#N/A</v>
      </c>
      <c r="O71" s="206" t="s">
        <v>724</v>
      </c>
      <c r="P71" s="207"/>
      <c r="Q71" s="185"/>
      <c r="R71" s="208">
        <v>0</v>
      </c>
      <c r="S71" s="209">
        <v>0</v>
      </c>
      <c r="T71" s="209">
        <v>0</v>
      </c>
      <c r="U71" s="209">
        <v>0</v>
      </c>
      <c r="V71" s="209">
        <v>0</v>
      </c>
      <c r="W71" s="209">
        <v>0</v>
      </c>
      <c r="X71" s="209">
        <v>0</v>
      </c>
      <c r="Y71" s="209">
        <v>0</v>
      </c>
      <c r="Z71" s="209">
        <v>0</v>
      </c>
      <c r="AA71" s="209">
        <v>0</v>
      </c>
      <c r="AB71" s="209">
        <v>0</v>
      </c>
      <c r="AC71" s="210">
        <v>0</v>
      </c>
      <c r="AD71" s="211">
        <v>0</v>
      </c>
      <c r="AE71" s="185"/>
      <c r="AF71" s="212"/>
      <c r="AG71" s="213"/>
      <c r="AH71" s="213"/>
      <c r="AI71" s="213"/>
      <c r="AJ71" s="214"/>
    </row>
    <row r="72" spans="2:36" hidden="1" x14ac:dyDescent="0.2">
      <c r="B72" s="184" t="s">
        <v>674</v>
      </c>
      <c r="C72" s="215">
        <v>8</v>
      </c>
      <c r="D72" s="174">
        <v>1</v>
      </c>
      <c r="E72" s="204" t="s">
        <v>691</v>
      </c>
      <c r="F72" s="204" t="s">
        <v>693</v>
      </c>
      <c r="G72" s="204" t="s">
        <v>695</v>
      </c>
      <c r="H72" s="174" t="s">
        <v>781</v>
      </c>
      <c r="I72" s="204" t="e">
        <v>#N/A</v>
      </c>
      <c r="J72" s="184" t="e">
        <v>#N/A</v>
      </c>
      <c r="K72" s="185"/>
      <c r="L72" s="185"/>
      <c r="M72" s="185"/>
      <c r="N72" s="216"/>
      <c r="O72" s="217" t="s">
        <v>726</v>
      </c>
      <c r="P72" s="218" t="e">
        <v>#N/A</v>
      </c>
      <c r="Q72" s="185"/>
      <c r="R72" s="219">
        <v>0</v>
      </c>
      <c r="S72" s="220">
        <v>0</v>
      </c>
      <c r="T72" s="220">
        <v>0</v>
      </c>
      <c r="U72" s="220">
        <v>0</v>
      </c>
      <c r="V72" s="220">
        <v>0</v>
      </c>
      <c r="W72" s="220">
        <v>0</v>
      </c>
      <c r="X72" s="220">
        <v>0</v>
      </c>
      <c r="Y72" s="220">
        <v>0</v>
      </c>
      <c r="Z72" s="220">
        <v>0</v>
      </c>
      <c r="AA72" s="220">
        <v>0</v>
      </c>
      <c r="AB72" s="220">
        <v>0</v>
      </c>
      <c r="AC72" s="221">
        <v>0</v>
      </c>
      <c r="AD72" s="222">
        <v>0</v>
      </c>
      <c r="AE72" s="185"/>
      <c r="AF72" s="223" t="e">
        <v>#DIV/0!</v>
      </c>
      <c r="AG72" s="224">
        <v>0</v>
      </c>
      <c r="AH72" s="225" t="e">
        <v>#DIV/0!</v>
      </c>
      <c r="AI72" s="226">
        <v>0</v>
      </c>
      <c r="AJ72" s="227">
        <v>0</v>
      </c>
    </row>
    <row r="73" spans="2:36" hidden="1" x14ac:dyDescent="0.2">
      <c r="B73" s="184" t="s">
        <v>674</v>
      </c>
      <c r="C73" s="215">
        <v>8</v>
      </c>
      <c r="D73" s="174">
        <v>2</v>
      </c>
      <c r="E73" s="204" t="s">
        <v>691</v>
      </c>
      <c r="F73" s="204" t="s">
        <v>693</v>
      </c>
      <c r="G73" s="204" t="s">
        <v>695</v>
      </c>
      <c r="H73" s="174" t="s">
        <v>782</v>
      </c>
      <c r="I73" s="204" t="e">
        <v>#N/A</v>
      </c>
      <c r="J73" s="184" t="e">
        <v>#N/A</v>
      </c>
      <c r="K73" s="185"/>
      <c r="L73" s="185"/>
      <c r="M73" s="185"/>
      <c r="N73" s="216"/>
      <c r="O73" s="217" t="s">
        <v>726</v>
      </c>
      <c r="P73" s="218" t="e">
        <v>#N/A</v>
      </c>
      <c r="Q73" s="185"/>
      <c r="R73" s="219">
        <v>0</v>
      </c>
      <c r="S73" s="220">
        <v>0</v>
      </c>
      <c r="T73" s="220">
        <v>0</v>
      </c>
      <c r="U73" s="220">
        <v>0</v>
      </c>
      <c r="V73" s="220">
        <v>0</v>
      </c>
      <c r="W73" s="220">
        <v>0</v>
      </c>
      <c r="X73" s="220">
        <v>0</v>
      </c>
      <c r="Y73" s="220">
        <v>0</v>
      </c>
      <c r="Z73" s="220">
        <v>0</v>
      </c>
      <c r="AA73" s="220">
        <v>0</v>
      </c>
      <c r="AB73" s="220">
        <v>0</v>
      </c>
      <c r="AC73" s="221">
        <v>0</v>
      </c>
      <c r="AD73" s="222">
        <v>0</v>
      </c>
      <c r="AE73" s="185"/>
      <c r="AF73" s="223" t="e">
        <v>#DIV/0!</v>
      </c>
      <c r="AG73" s="224">
        <v>0</v>
      </c>
      <c r="AH73" s="225" t="e">
        <v>#DIV/0!</v>
      </c>
      <c r="AI73" s="226">
        <v>0</v>
      </c>
      <c r="AJ73" s="227">
        <v>0</v>
      </c>
    </row>
    <row r="74" spans="2:36" hidden="1" x14ac:dyDescent="0.2">
      <c r="B74" s="184" t="s">
        <v>674</v>
      </c>
      <c r="C74" s="215">
        <v>8</v>
      </c>
      <c r="D74" s="174">
        <v>3</v>
      </c>
      <c r="E74" s="204" t="s">
        <v>691</v>
      </c>
      <c r="F74" s="204" t="s">
        <v>693</v>
      </c>
      <c r="G74" s="204" t="s">
        <v>695</v>
      </c>
      <c r="H74" s="174" t="s">
        <v>783</v>
      </c>
      <c r="I74" s="204" t="e">
        <v>#N/A</v>
      </c>
      <c r="J74" s="184" t="e">
        <v>#N/A</v>
      </c>
      <c r="K74" s="185"/>
      <c r="L74" s="185"/>
      <c r="M74" s="185"/>
      <c r="N74" s="216"/>
      <c r="O74" s="217" t="s">
        <v>726</v>
      </c>
      <c r="P74" s="218" t="e">
        <v>#N/A</v>
      </c>
      <c r="Q74" s="185"/>
      <c r="R74" s="219">
        <v>0</v>
      </c>
      <c r="S74" s="220">
        <v>0</v>
      </c>
      <c r="T74" s="220">
        <v>0</v>
      </c>
      <c r="U74" s="220">
        <v>0</v>
      </c>
      <c r="V74" s="220">
        <v>0</v>
      </c>
      <c r="W74" s="220">
        <v>0</v>
      </c>
      <c r="X74" s="220">
        <v>0</v>
      </c>
      <c r="Y74" s="220">
        <v>0</v>
      </c>
      <c r="Z74" s="220">
        <v>0</v>
      </c>
      <c r="AA74" s="220">
        <v>0</v>
      </c>
      <c r="AB74" s="220">
        <v>0</v>
      </c>
      <c r="AC74" s="221">
        <v>0</v>
      </c>
      <c r="AD74" s="222">
        <v>0</v>
      </c>
      <c r="AE74" s="185"/>
      <c r="AF74" s="223" t="e">
        <v>#DIV/0!</v>
      </c>
      <c r="AG74" s="224">
        <v>0</v>
      </c>
      <c r="AH74" s="225" t="e">
        <v>#DIV/0!</v>
      </c>
      <c r="AI74" s="226">
        <v>0</v>
      </c>
      <c r="AJ74" s="227">
        <v>0</v>
      </c>
    </row>
    <row r="75" spans="2:36" hidden="1" x14ac:dyDescent="0.2">
      <c r="B75" s="184" t="s">
        <v>674</v>
      </c>
      <c r="C75" s="215">
        <v>8</v>
      </c>
      <c r="D75" s="174">
        <v>4</v>
      </c>
      <c r="E75" s="204" t="s">
        <v>691</v>
      </c>
      <c r="F75" s="204" t="s">
        <v>693</v>
      </c>
      <c r="G75" s="204" t="s">
        <v>695</v>
      </c>
      <c r="H75" s="174" t="s">
        <v>784</v>
      </c>
      <c r="I75" s="204" t="e">
        <v>#N/A</v>
      </c>
      <c r="J75" s="184" t="e">
        <v>#N/A</v>
      </c>
      <c r="K75" s="185"/>
      <c r="L75" s="185"/>
      <c r="M75" s="185"/>
      <c r="N75" s="216"/>
      <c r="O75" s="217" t="s">
        <v>726</v>
      </c>
      <c r="P75" s="218" t="e">
        <v>#N/A</v>
      </c>
      <c r="Q75" s="185"/>
      <c r="R75" s="219">
        <v>0</v>
      </c>
      <c r="S75" s="220">
        <v>0</v>
      </c>
      <c r="T75" s="220">
        <v>0</v>
      </c>
      <c r="U75" s="220">
        <v>0</v>
      </c>
      <c r="V75" s="220">
        <v>0</v>
      </c>
      <c r="W75" s="220">
        <v>0</v>
      </c>
      <c r="X75" s="220">
        <v>0</v>
      </c>
      <c r="Y75" s="220">
        <v>0</v>
      </c>
      <c r="Z75" s="220">
        <v>0</v>
      </c>
      <c r="AA75" s="220">
        <v>0</v>
      </c>
      <c r="AB75" s="220">
        <v>0</v>
      </c>
      <c r="AC75" s="221">
        <v>0</v>
      </c>
      <c r="AD75" s="222">
        <v>0</v>
      </c>
      <c r="AE75" s="185"/>
      <c r="AF75" s="223" t="e">
        <v>#DIV/0!</v>
      </c>
      <c r="AG75" s="224">
        <v>0</v>
      </c>
      <c r="AH75" s="225" t="e">
        <v>#DIV/0!</v>
      </c>
      <c r="AI75" s="226">
        <v>0</v>
      </c>
      <c r="AJ75" s="227">
        <v>0</v>
      </c>
    </row>
    <row r="76" spans="2:36" hidden="1" x14ac:dyDescent="0.2">
      <c r="B76" s="184" t="s">
        <v>674</v>
      </c>
      <c r="C76" s="215">
        <v>8</v>
      </c>
      <c r="D76" s="174">
        <v>5</v>
      </c>
      <c r="E76" s="204" t="s">
        <v>691</v>
      </c>
      <c r="F76" s="204" t="s">
        <v>693</v>
      </c>
      <c r="G76" s="204" t="s">
        <v>695</v>
      </c>
      <c r="H76" s="174" t="s">
        <v>785</v>
      </c>
      <c r="I76" s="204" t="e">
        <v>#N/A</v>
      </c>
      <c r="J76" s="184" t="e">
        <v>#N/A</v>
      </c>
      <c r="K76" s="185"/>
      <c r="L76" s="185"/>
      <c r="M76" s="185"/>
      <c r="N76" s="216"/>
      <c r="O76" s="217" t="s">
        <v>726</v>
      </c>
      <c r="P76" s="218" t="e">
        <v>#N/A</v>
      </c>
      <c r="Q76" s="185"/>
      <c r="R76" s="219">
        <v>0</v>
      </c>
      <c r="S76" s="220">
        <v>0</v>
      </c>
      <c r="T76" s="220">
        <v>0</v>
      </c>
      <c r="U76" s="220">
        <v>0</v>
      </c>
      <c r="V76" s="220">
        <v>0</v>
      </c>
      <c r="W76" s="220">
        <v>0</v>
      </c>
      <c r="X76" s="220">
        <v>0</v>
      </c>
      <c r="Y76" s="220">
        <v>0</v>
      </c>
      <c r="Z76" s="220">
        <v>0</v>
      </c>
      <c r="AA76" s="220">
        <v>0</v>
      </c>
      <c r="AB76" s="220">
        <v>0</v>
      </c>
      <c r="AC76" s="221">
        <v>0</v>
      </c>
      <c r="AD76" s="222">
        <v>0</v>
      </c>
      <c r="AE76" s="185"/>
      <c r="AF76" s="223" t="e">
        <v>#DIV/0!</v>
      </c>
      <c r="AG76" s="224">
        <v>0</v>
      </c>
      <c r="AH76" s="225" t="e">
        <v>#DIV/0!</v>
      </c>
      <c r="AI76" s="226">
        <v>0</v>
      </c>
      <c r="AJ76" s="227">
        <v>0</v>
      </c>
    </row>
    <row r="77" spans="2:36" ht="13.5" hidden="1" thickBot="1" x14ac:dyDescent="0.25">
      <c r="B77" s="184" t="s">
        <v>674</v>
      </c>
      <c r="C77" s="174"/>
      <c r="D77" s="174"/>
      <c r="E77" s="184"/>
      <c r="F77" s="184"/>
      <c r="G77" s="184"/>
      <c r="H77" s="174"/>
      <c r="I77" s="204" t="e">
        <v>#N/A</v>
      </c>
      <c r="J77" s="204" t="e">
        <v>#N/A</v>
      </c>
      <c r="K77" s="185"/>
      <c r="L77" s="185"/>
      <c r="M77" s="185"/>
      <c r="N77" s="228"/>
      <c r="O77" s="229" t="s">
        <v>733</v>
      </c>
      <c r="P77" s="230"/>
      <c r="Q77" s="185"/>
      <c r="R77" s="231">
        <v>0</v>
      </c>
      <c r="S77" s="232">
        <v>0</v>
      </c>
      <c r="T77" s="232">
        <v>0</v>
      </c>
      <c r="U77" s="232">
        <v>0</v>
      </c>
      <c r="V77" s="232">
        <v>0</v>
      </c>
      <c r="W77" s="232">
        <v>0</v>
      </c>
      <c r="X77" s="232">
        <v>0</v>
      </c>
      <c r="Y77" s="232">
        <v>0</v>
      </c>
      <c r="Z77" s="232">
        <v>0</v>
      </c>
      <c r="AA77" s="232"/>
      <c r="AB77" s="232"/>
      <c r="AC77" s="232"/>
      <c r="AD77" s="233">
        <v>0</v>
      </c>
      <c r="AE77" s="185"/>
      <c r="AF77" s="234"/>
      <c r="AG77" s="235">
        <v>0</v>
      </c>
      <c r="AH77" s="235"/>
      <c r="AI77" s="236">
        <v>0</v>
      </c>
      <c r="AJ77" s="237">
        <v>0</v>
      </c>
    </row>
    <row r="78" spans="2:36" hidden="1" x14ac:dyDescent="0.2">
      <c r="B78" s="184" t="s">
        <v>674</v>
      </c>
      <c r="C78" s="186">
        <v>9</v>
      </c>
      <c r="D78" s="174"/>
      <c r="E78" s="184" t="s">
        <v>691</v>
      </c>
      <c r="F78" s="184" t="s">
        <v>693</v>
      </c>
      <c r="G78" s="184" t="s">
        <v>695</v>
      </c>
      <c r="H78" s="174" t="s">
        <v>786</v>
      </c>
      <c r="I78" s="204" t="e">
        <v>#N/A</v>
      </c>
      <c r="J78" s="204" t="e">
        <v>#N/A</v>
      </c>
      <c r="K78" s="185"/>
      <c r="L78" s="185"/>
      <c r="M78" s="185"/>
      <c r="N78" s="205" t="e">
        <v>#N/A</v>
      </c>
      <c r="O78" s="206" t="s">
        <v>724</v>
      </c>
      <c r="P78" s="207"/>
      <c r="Q78" s="185"/>
      <c r="R78" s="208">
        <v>0</v>
      </c>
      <c r="S78" s="209">
        <v>0</v>
      </c>
      <c r="T78" s="209">
        <v>0</v>
      </c>
      <c r="U78" s="209">
        <v>0</v>
      </c>
      <c r="V78" s="209">
        <v>0</v>
      </c>
      <c r="W78" s="209">
        <v>0</v>
      </c>
      <c r="X78" s="209">
        <v>0</v>
      </c>
      <c r="Y78" s="209">
        <v>0</v>
      </c>
      <c r="Z78" s="209">
        <v>0</v>
      </c>
      <c r="AA78" s="209">
        <v>0</v>
      </c>
      <c r="AB78" s="209">
        <v>0</v>
      </c>
      <c r="AC78" s="210">
        <v>0</v>
      </c>
      <c r="AD78" s="211">
        <v>0</v>
      </c>
      <c r="AE78" s="185"/>
      <c r="AF78" s="212"/>
      <c r="AG78" s="213"/>
      <c r="AH78" s="213"/>
      <c r="AI78" s="213"/>
      <c r="AJ78" s="214"/>
    </row>
    <row r="79" spans="2:36" hidden="1" x14ac:dyDescent="0.2">
      <c r="B79" s="184" t="s">
        <v>674</v>
      </c>
      <c r="C79" s="215">
        <v>9</v>
      </c>
      <c r="D79" s="174">
        <v>1</v>
      </c>
      <c r="E79" s="204" t="s">
        <v>691</v>
      </c>
      <c r="F79" s="204" t="s">
        <v>693</v>
      </c>
      <c r="G79" s="204" t="s">
        <v>695</v>
      </c>
      <c r="H79" s="174" t="s">
        <v>787</v>
      </c>
      <c r="I79" s="204" t="e">
        <v>#N/A</v>
      </c>
      <c r="J79" s="184" t="e">
        <v>#N/A</v>
      </c>
      <c r="K79" s="185"/>
      <c r="L79" s="185"/>
      <c r="M79" s="185"/>
      <c r="N79" s="216"/>
      <c r="O79" s="217" t="s">
        <v>726</v>
      </c>
      <c r="P79" s="218" t="e">
        <v>#N/A</v>
      </c>
      <c r="Q79" s="185"/>
      <c r="R79" s="219">
        <v>0</v>
      </c>
      <c r="S79" s="220">
        <v>0</v>
      </c>
      <c r="T79" s="220">
        <v>0</v>
      </c>
      <c r="U79" s="220">
        <v>0</v>
      </c>
      <c r="V79" s="220">
        <v>0</v>
      </c>
      <c r="W79" s="220">
        <v>0</v>
      </c>
      <c r="X79" s="220">
        <v>0</v>
      </c>
      <c r="Y79" s="220">
        <v>0</v>
      </c>
      <c r="Z79" s="220">
        <v>0</v>
      </c>
      <c r="AA79" s="220">
        <v>0</v>
      </c>
      <c r="AB79" s="220">
        <v>0</v>
      </c>
      <c r="AC79" s="221">
        <v>0</v>
      </c>
      <c r="AD79" s="222">
        <v>0</v>
      </c>
      <c r="AE79" s="185"/>
      <c r="AF79" s="223" t="e">
        <v>#DIV/0!</v>
      </c>
      <c r="AG79" s="224">
        <v>0</v>
      </c>
      <c r="AH79" s="225" t="e">
        <v>#DIV/0!</v>
      </c>
      <c r="AI79" s="226">
        <v>0</v>
      </c>
      <c r="AJ79" s="227">
        <v>0</v>
      </c>
    </row>
    <row r="80" spans="2:36" hidden="1" x14ac:dyDescent="0.2">
      <c r="B80" s="184" t="s">
        <v>674</v>
      </c>
      <c r="C80" s="215">
        <v>9</v>
      </c>
      <c r="D80" s="174">
        <v>2</v>
      </c>
      <c r="E80" s="204" t="s">
        <v>691</v>
      </c>
      <c r="F80" s="204" t="s">
        <v>693</v>
      </c>
      <c r="G80" s="204" t="s">
        <v>695</v>
      </c>
      <c r="H80" s="174" t="s">
        <v>788</v>
      </c>
      <c r="I80" s="204" t="e">
        <v>#N/A</v>
      </c>
      <c r="J80" s="184" t="e">
        <v>#N/A</v>
      </c>
      <c r="K80" s="185"/>
      <c r="L80" s="185"/>
      <c r="M80" s="185"/>
      <c r="N80" s="216"/>
      <c r="O80" s="217" t="s">
        <v>726</v>
      </c>
      <c r="P80" s="218" t="e">
        <v>#N/A</v>
      </c>
      <c r="Q80" s="185"/>
      <c r="R80" s="219">
        <v>0</v>
      </c>
      <c r="S80" s="220">
        <v>0</v>
      </c>
      <c r="T80" s="220">
        <v>0</v>
      </c>
      <c r="U80" s="220">
        <v>0</v>
      </c>
      <c r="V80" s="220">
        <v>0</v>
      </c>
      <c r="W80" s="220">
        <v>0</v>
      </c>
      <c r="X80" s="220">
        <v>0</v>
      </c>
      <c r="Y80" s="220">
        <v>0</v>
      </c>
      <c r="Z80" s="220">
        <v>0</v>
      </c>
      <c r="AA80" s="220">
        <v>0</v>
      </c>
      <c r="AB80" s="220">
        <v>0</v>
      </c>
      <c r="AC80" s="221">
        <v>0</v>
      </c>
      <c r="AD80" s="222">
        <v>0</v>
      </c>
      <c r="AE80" s="185"/>
      <c r="AF80" s="223" t="e">
        <v>#DIV/0!</v>
      </c>
      <c r="AG80" s="224">
        <v>0</v>
      </c>
      <c r="AH80" s="225" t="e">
        <v>#DIV/0!</v>
      </c>
      <c r="AI80" s="226">
        <v>0</v>
      </c>
      <c r="AJ80" s="227">
        <v>0</v>
      </c>
    </row>
    <row r="81" spans="2:36" hidden="1" x14ac:dyDescent="0.2">
      <c r="B81" s="184" t="s">
        <v>674</v>
      </c>
      <c r="C81" s="215">
        <v>9</v>
      </c>
      <c r="D81" s="174">
        <v>3</v>
      </c>
      <c r="E81" s="204" t="s">
        <v>691</v>
      </c>
      <c r="F81" s="204" t="s">
        <v>693</v>
      </c>
      <c r="G81" s="204" t="s">
        <v>695</v>
      </c>
      <c r="H81" s="174" t="s">
        <v>789</v>
      </c>
      <c r="I81" s="204" t="e">
        <v>#N/A</v>
      </c>
      <c r="J81" s="184" t="e">
        <v>#N/A</v>
      </c>
      <c r="K81" s="185"/>
      <c r="L81" s="185"/>
      <c r="M81" s="185"/>
      <c r="N81" s="216"/>
      <c r="O81" s="217" t="s">
        <v>726</v>
      </c>
      <c r="P81" s="218" t="e">
        <v>#N/A</v>
      </c>
      <c r="Q81" s="185"/>
      <c r="R81" s="219">
        <v>0</v>
      </c>
      <c r="S81" s="220">
        <v>0</v>
      </c>
      <c r="T81" s="220">
        <v>0</v>
      </c>
      <c r="U81" s="220">
        <v>0</v>
      </c>
      <c r="V81" s="220">
        <v>0</v>
      </c>
      <c r="W81" s="220">
        <v>0</v>
      </c>
      <c r="X81" s="220">
        <v>0</v>
      </c>
      <c r="Y81" s="220">
        <v>0</v>
      </c>
      <c r="Z81" s="220">
        <v>0</v>
      </c>
      <c r="AA81" s="220">
        <v>0</v>
      </c>
      <c r="AB81" s="220">
        <v>0</v>
      </c>
      <c r="AC81" s="221">
        <v>0</v>
      </c>
      <c r="AD81" s="222">
        <v>0</v>
      </c>
      <c r="AE81" s="185"/>
      <c r="AF81" s="223" t="e">
        <v>#DIV/0!</v>
      </c>
      <c r="AG81" s="224">
        <v>0</v>
      </c>
      <c r="AH81" s="225" t="e">
        <v>#DIV/0!</v>
      </c>
      <c r="AI81" s="226">
        <v>0</v>
      </c>
      <c r="AJ81" s="227">
        <v>0</v>
      </c>
    </row>
    <row r="82" spans="2:36" hidden="1" x14ac:dyDescent="0.2">
      <c r="B82" s="184" t="s">
        <v>674</v>
      </c>
      <c r="C82" s="215">
        <v>9</v>
      </c>
      <c r="D82" s="174">
        <v>4</v>
      </c>
      <c r="E82" s="204" t="s">
        <v>691</v>
      </c>
      <c r="F82" s="204" t="s">
        <v>693</v>
      </c>
      <c r="G82" s="204" t="s">
        <v>695</v>
      </c>
      <c r="H82" s="174" t="s">
        <v>790</v>
      </c>
      <c r="I82" s="204" t="e">
        <v>#N/A</v>
      </c>
      <c r="J82" s="184" t="e">
        <v>#N/A</v>
      </c>
      <c r="K82" s="185"/>
      <c r="L82" s="185"/>
      <c r="M82" s="185"/>
      <c r="N82" s="216"/>
      <c r="O82" s="217" t="s">
        <v>726</v>
      </c>
      <c r="P82" s="218" t="e">
        <v>#N/A</v>
      </c>
      <c r="Q82" s="185"/>
      <c r="R82" s="219">
        <v>0</v>
      </c>
      <c r="S82" s="220">
        <v>0</v>
      </c>
      <c r="T82" s="220">
        <v>0</v>
      </c>
      <c r="U82" s="220">
        <v>0</v>
      </c>
      <c r="V82" s="220">
        <v>0</v>
      </c>
      <c r="W82" s="220">
        <v>0</v>
      </c>
      <c r="X82" s="220">
        <v>0</v>
      </c>
      <c r="Y82" s="220">
        <v>0</v>
      </c>
      <c r="Z82" s="220">
        <v>0</v>
      </c>
      <c r="AA82" s="220">
        <v>0</v>
      </c>
      <c r="AB82" s="220">
        <v>0</v>
      </c>
      <c r="AC82" s="221">
        <v>0</v>
      </c>
      <c r="AD82" s="222">
        <v>0</v>
      </c>
      <c r="AE82" s="185"/>
      <c r="AF82" s="223" t="e">
        <v>#DIV/0!</v>
      </c>
      <c r="AG82" s="224">
        <v>0</v>
      </c>
      <c r="AH82" s="225" t="e">
        <v>#DIV/0!</v>
      </c>
      <c r="AI82" s="226">
        <v>0</v>
      </c>
      <c r="AJ82" s="227">
        <v>0</v>
      </c>
    </row>
    <row r="83" spans="2:36" hidden="1" x14ac:dyDescent="0.2">
      <c r="B83" s="184" t="s">
        <v>674</v>
      </c>
      <c r="C83" s="215">
        <v>9</v>
      </c>
      <c r="D83" s="174">
        <v>5</v>
      </c>
      <c r="E83" s="204" t="s">
        <v>691</v>
      </c>
      <c r="F83" s="204" t="s">
        <v>693</v>
      </c>
      <c r="G83" s="204" t="s">
        <v>695</v>
      </c>
      <c r="H83" s="174" t="s">
        <v>791</v>
      </c>
      <c r="I83" s="204" t="e">
        <v>#N/A</v>
      </c>
      <c r="J83" s="184" t="e">
        <v>#N/A</v>
      </c>
      <c r="K83" s="185"/>
      <c r="L83" s="185"/>
      <c r="M83" s="185"/>
      <c r="N83" s="216"/>
      <c r="O83" s="217" t="s">
        <v>726</v>
      </c>
      <c r="P83" s="218" t="e">
        <v>#N/A</v>
      </c>
      <c r="Q83" s="185"/>
      <c r="R83" s="219">
        <v>0</v>
      </c>
      <c r="S83" s="220">
        <v>0</v>
      </c>
      <c r="T83" s="220">
        <v>0</v>
      </c>
      <c r="U83" s="220">
        <v>0</v>
      </c>
      <c r="V83" s="220">
        <v>0</v>
      </c>
      <c r="W83" s="220">
        <v>0</v>
      </c>
      <c r="X83" s="220">
        <v>0</v>
      </c>
      <c r="Y83" s="220">
        <v>0</v>
      </c>
      <c r="Z83" s="220">
        <v>0</v>
      </c>
      <c r="AA83" s="220">
        <v>0</v>
      </c>
      <c r="AB83" s="220">
        <v>0</v>
      </c>
      <c r="AC83" s="221">
        <v>0</v>
      </c>
      <c r="AD83" s="222">
        <v>0</v>
      </c>
      <c r="AE83" s="185"/>
      <c r="AF83" s="223" t="e">
        <v>#DIV/0!</v>
      </c>
      <c r="AG83" s="224">
        <v>0</v>
      </c>
      <c r="AH83" s="225" t="e">
        <v>#DIV/0!</v>
      </c>
      <c r="AI83" s="226">
        <v>0</v>
      </c>
      <c r="AJ83" s="227">
        <v>0</v>
      </c>
    </row>
    <row r="84" spans="2:36" ht="13.5" hidden="1" thickBot="1" x14ac:dyDescent="0.25">
      <c r="B84" s="184" t="s">
        <v>674</v>
      </c>
      <c r="C84" s="174"/>
      <c r="D84" s="174"/>
      <c r="E84" s="184"/>
      <c r="F84" s="184"/>
      <c r="G84" s="184"/>
      <c r="H84" s="174"/>
      <c r="I84" s="204" t="e">
        <v>#N/A</v>
      </c>
      <c r="J84" s="204" t="e">
        <v>#N/A</v>
      </c>
      <c r="K84" s="185"/>
      <c r="L84" s="185"/>
      <c r="M84" s="185"/>
      <c r="N84" s="228"/>
      <c r="O84" s="229" t="s">
        <v>733</v>
      </c>
      <c r="P84" s="230"/>
      <c r="Q84" s="185"/>
      <c r="R84" s="231">
        <v>0</v>
      </c>
      <c r="S84" s="232">
        <v>0</v>
      </c>
      <c r="T84" s="232">
        <v>0</v>
      </c>
      <c r="U84" s="232">
        <v>0</v>
      </c>
      <c r="V84" s="232">
        <v>0</v>
      </c>
      <c r="W84" s="232">
        <v>0</v>
      </c>
      <c r="X84" s="232">
        <v>0</v>
      </c>
      <c r="Y84" s="232">
        <v>0</v>
      </c>
      <c r="Z84" s="232">
        <v>0</v>
      </c>
      <c r="AA84" s="232"/>
      <c r="AB84" s="232"/>
      <c r="AC84" s="232"/>
      <c r="AD84" s="233">
        <v>0</v>
      </c>
      <c r="AE84" s="185"/>
      <c r="AF84" s="234"/>
      <c r="AG84" s="235">
        <v>0</v>
      </c>
      <c r="AH84" s="235"/>
      <c r="AI84" s="236">
        <v>0</v>
      </c>
      <c r="AJ84" s="237">
        <v>0</v>
      </c>
    </row>
    <row r="85" spans="2:36" hidden="1" x14ac:dyDescent="0.2">
      <c r="B85" s="184" t="s">
        <v>674</v>
      </c>
      <c r="C85" s="186">
        <v>10</v>
      </c>
      <c r="D85" s="174"/>
      <c r="E85" s="184" t="s">
        <v>691</v>
      </c>
      <c r="F85" s="184" t="s">
        <v>693</v>
      </c>
      <c r="G85" s="184" t="s">
        <v>695</v>
      </c>
      <c r="H85" s="174" t="s">
        <v>792</v>
      </c>
      <c r="I85" s="204" t="e">
        <v>#N/A</v>
      </c>
      <c r="J85" s="204" t="e">
        <v>#N/A</v>
      </c>
      <c r="K85" s="184"/>
      <c r="L85" s="185"/>
      <c r="M85" s="185"/>
      <c r="N85" s="205" t="e">
        <v>#N/A</v>
      </c>
      <c r="O85" s="206" t="s">
        <v>724</v>
      </c>
      <c r="P85" s="207"/>
      <c r="Q85" s="185"/>
      <c r="R85" s="208">
        <v>0</v>
      </c>
      <c r="S85" s="209">
        <v>0</v>
      </c>
      <c r="T85" s="209">
        <v>0</v>
      </c>
      <c r="U85" s="209">
        <v>0</v>
      </c>
      <c r="V85" s="209">
        <v>0</v>
      </c>
      <c r="W85" s="209">
        <v>0</v>
      </c>
      <c r="X85" s="209">
        <v>0</v>
      </c>
      <c r="Y85" s="209">
        <v>0</v>
      </c>
      <c r="Z85" s="209">
        <v>0</v>
      </c>
      <c r="AA85" s="209">
        <v>0</v>
      </c>
      <c r="AB85" s="209">
        <v>0</v>
      </c>
      <c r="AC85" s="210">
        <v>0</v>
      </c>
      <c r="AD85" s="211">
        <v>0</v>
      </c>
      <c r="AE85" s="185"/>
      <c r="AF85" s="212"/>
      <c r="AG85" s="213"/>
      <c r="AH85" s="213"/>
      <c r="AI85" s="213"/>
      <c r="AJ85" s="214"/>
    </row>
    <row r="86" spans="2:36" hidden="1" x14ac:dyDescent="0.2">
      <c r="B86" s="184" t="s">
        <v>674</v>
      </c>
      <c r="C86" s="215">
        <v>10</v>
      </c>
      <c r="D86" s="174">
        <v>1</v>
      </c>
      <c r="E86" s="204" t="s">
        <v>691</v>
      </c>
      <c r="F86" s="204" t="s">
        <v>693</v>
      </c>
      <c r="G86" s="204" t="s">
        <v>695</v>
      </c>
      <c r="H86" s="174" t="s">
        <v>793</v>
      </c>
      <c r="I86" s="204" t="e">
        <v>#N/A</v>
      </c>
      <c r="J86" s="184" t="e">
        <v>#N/A</v>
      </c>
      <c r="K86" s="184"/>
      <c r="L86" s="185"/>
      <c r="M86" s="185"/>
      <c r="N86" s="216"/>
      <c r="O86" s="217" t="s">
        <v>726</v>
      </c>
      <c r="P86" s="218" t="e">
        <v>#N/A</v>
      </c>
      <c r="Q86" s="185"/>
      <c r="R86" s="219">
        <v>0</v>
      </c>
      <c r="S86" s="220">
        <v>0</v>
      </c>
      <c r="T86" s="220">
        <v>0</v>
      </c>
      <c r="U86" s="220">
        <v>0</v>
      </c>
      <c r="V86" s="220">
        <v>0</v>
      </c>
      <c r="W86" s="220">
        <v>0</v>
      </c>
      <c r="X86" s="220">
        <v>0</v>
      </c>
      <c r="Y86" s="220">
        <v>0</v>
      </c>
      <c r="Z86" s="220">
        <v>0</v>
      </c>
      <c r="AA86" s="220">
        <v>0</v>
      </c>
      <c r="AB86" s="220">
        <v>0</v>
      </c>
      <c r="AC86" s="221">
        <v>0</v>
      </c>
      <c r="AD86" s="222">
        <v>0</v>
      </c>
      <c r="AE86" s="185"/>
      <c r="AF86" s="223" t="e">
        <v>#DIV/0!</v>
      </c>
      <c r="AG86" s="224">
        <v>0</v>
      </c>
      <c r="AH86" s="225" t="e">
        <v>#DIV/0!</v>
      </c>
      <c r="AI86" s="226">
        <v>0</v>
      </c>
      <c r="AJ86" s="227">
        <v>0</v>
      </c>
    </row>
    <row r="87" spans="2:36" hidden="1" x14ac:dyDescent="0.2">
      <c r="B87" s="184" t="s">
        <v>674</v>
      </c>
      <c r="C87" s="215">
        <v>10</v>
      </c>
      <c r="D87" s="174">
        <v>2</v>
      </c>
      <c r="E87" s="204" t="s">
        <v>691</v>
      </c>
      <c r="F87" s="204" t="s">
        <v>693</v>
      </c>
      <c r="G87" s="204" t="s">
        <v>695</v>
      </c>
      <c r="H87" s="174" t="s">
        <v>794</v>
      </c>
      <c r="I87" s="204" t="e">
        <v>#N/A</v>
      </c>
      <c r="J87" s="184" t="e">
        <v>#N/A</v>
      </c>
      <c r="K87" s="184"/>
      <c r="L87" s="185"/>
      <c r="M87" s="185"/>
      <c r="N87" s="216"/>
      <c r="O87" s="217" t="s">
        <v>726</v>
      </c>
      <c r="P87" s="218" t="e">
        <v>#N/A</v>
      </c>
      <c r="Q87" s="185"/>
      <c r="R87" s="219">
        <v>0</v>
      </c>
      <c r="S87" s="220">
        <v>0</v>
      </c>
      <c r="T87" s="220">
        <v>0</v>
      </c>
      <c r="U87" s="220">
        <v>0</v>
      </c>
      <c r="V87" s="220">
        <v>0</v>
      </c>
      <c r="W87" s="220">
        <v>0</v>
      </c>
      <c r="X87" s="220">
        <v>0</v>
      </c>
      <c r="Y87" s="220">
        <v>0</v>
      </c>
      <c r="Z87" s="220">
        <v>0</v>
      </c>
      <c r="AA87" s="220">
        <v>0</v>
      </c>
      <c r="AB87" s="220">
        <v>0</v>
      </c>
      <c r="AC87" s="221">
        <v>0</v>
      </c>
      <c r="AD87" s="222">
        <v>0</v>
      </c>
      <c r="AE87" s="185"/>
      <c r="AF87" s="223" t="e">
        <v>#DIV/0!</v>
      </c>
      <c r="AG87" s="224">
        <v>0</v>
      </c>
      <c r="AH87" s="225" t="e">
        <v>#DIV/0!</v>
      </c>
      <c r="AI87" s="226">
        <v>0</v>
      </c>
      <c r="AJ87" s="227">
        <v>0</v>
      </c>
    </row>
    <row r="88" spans="2:36" hidden="1" x14ac:dyDescent="0.2">
      <c r="B88" s="184" t="s">
        <v>674</v>
      </c>
      <c r="C88" s="215">
        <v>10</v>
      </c>
      <c r="D88" s="174">
        <v>3</v>
      </c>
      <c r="E88" s="204" t="s">
        <v>691</v>
      </c>
      <c r="F88" s="204" t="s">
        <v>693</v>
      </c>
      <c r="G88" s="204" t="s">
        <v>695</v>
      </c>
      <c r="H88" s="174" t="s">
        <v>795</v>
      </c>
      <c r="I88" s="204" t="e">
        <v>#N/A</v>
      </c>
      <c r="J88" s="184" t="e">
        <v>#N/A</v>
      </c>
      <c r="K88" s="184"/>
      <c r="L88" s="185"/>
      <c r="M88" s="185"/>
      <c r="N88" s="216"/>
      <c r="O88" s="217" t="s">
        <v>726</v>
      </c>
      <c r="P88" s="218" t="e">
        <v>#N/A</v>
      </c>
      <c r="Q88" s="185"/>
      <c r="R88" s="219">
        <v>0</v>
      </c>
      <c r="S88" s="220">
        <v>0</v>
      </c>
      <c r="T88" s="220">
        <v>0</v>
      </c>
      <c r="U88" s="220">
        <v>0</v>
      </c>
      <c r="V88" s="220">
        <v>0</v>
      </c>
      <c r="W88" s="220">
        <v>0</v>
      </c>
      <c r="X88" s="220">
        <v>0</v>
      </c>
      <c r="Y88" s="220">
        <v>0</v>
      </c>
      <c r="Z88" s="220">
        <v>0</v>
      </c>
      <c r="AA88" s="220">
        <v>0</v>
      </c>
      <c r="AB88" s="220">
        <v>0</v>
      </c>
      <c r="AC88" s="221">
        <v>0</v>
      </c>
      <c r="AD88" s="222">
        <v>0</v>
      </c>
      <c r="AE88" s="185"/>
      <c r="AF88" s="223" t="e">
        <v>#DIV/0!</v>
      </c>
      <c r="AG88" s="224">
        <v>0</v>
      </c>
      <c r="AH88" s="225" t="e">
        <v>#DIV/0!</v>
      </c>
      <c r="AI88" s="226">
        <v>0</v>
      </c>
      <c r="AJ88" s="227">
        <v>0</v>
      </c>
    </row>
    <row r="89" spans="2:36" hidden="1" x14ac:dyDescent="0.2">
      <c r="B89" s="184" t="s">
        <v>674</v>
      </c>
      <c r="C89" s="215">
        <v>10</v>
      </c>
      <c r="D89" s="174">
        <v>4</v>
      </c>
      <c r="E89" s="204" t="s">
        <v>691</v>
      </c>
      <c r="F89" s="204" t="s">
        <v>693</v>
      </c>
      <c r="G89" s="204" t="s">
        <v>695</v>
      </c>
      <c r="H89" s="174" t="s">
        <v>796</v>
      </c>
      <c r="I89" s="204" t="e">
        <v>#N/A</v>
      </c>
      <c r="J89" s="184" t="e">
        <v>#N/A</v>
      </c>
      <c r="K89" s="184"/>
      <c r="L89" s="185"/>
      <c r="M89" s="185"/>
      <c r="N89" s="216"/>
      <c r="O89" s="217" t="s">
        <v>726</v>
      </c>
      <c r="P89" s="218" t="e">
        <v>#N/A</v>
      </c>
      <c r="Q89" s="185"/>
      <c r="R89" s="219">
        <v>0</v>
      </c>
      <c r="S89" s="220">
        <v>0</v>
      </c>
      <c r="T89" s="220">
        <v>0</v>
      </c>
      <c r="U89" s="220">
        <v>0</v>
      </c>
      <c r="V89" s="220">
        <v>0</v>
      </c>
      <c r="W89" s="220">
        <v>0</v>
      </c>
      <c r="X89" s="220">
        <v>0</v>
      </c>
      <c r="Y89" s="220">
        <v>0</v>
      </c>
      <c r="Z89" s="220">
        <v>0</v>
      </c>
      <c r="AA89" s="220">
        <v>0</v>
      </c>
      <c r="AB89" s="220">
        <v>0</v>
      </c>
      <c r="AC89" s="221">
        <v>0</v>
      </c>
      <c r="AD89" s="222">
        <v>0</v>
      </c>
      <c r="AE89" s="185"/>
      <c r="AF89" s="223" t="e">
        <v>#DIV/0!</v>
      </c>
      <c r="AG89" s="224">
        <v>0</v>
      </c>
      <c r="AH89" s="225" t="e">
        <v>#DIV/0!</v>
      </c>
      <c r="AI89" s="226">
        <v>0</v>
      </c>
      <c r="AJ89" s="227">
        <v>0</v>
      </c>
    </row>
    <row r="90" spans="2:36" hidden="1" x14ac:dyDescent="0.2">
      <c r="B90" s="184" t="s">
        <v>674</v>
      </c>
      <c r="C90" s="215">
        <v>10</v>
      </c>
      <c r="D90" s="174">
        <v>5</v>
      </c>
      <c r="E90" s="204" t="s">
        <v>691</v>
      </c>
      <c r="F90" s="204" t="s">
        <v>693</v>
      </c>
      <c r="G90" s="204" t="s">
        <v>695</v>
      </c>
      <c r="H90" s="174" t="s">
        <v>797</v>
      </c>
      <c r="I90" s="204" t="e">
        <v>#N/A</v>
      </c>
      <c r="J90" s="184" t="e">
        <v>#N/A</v>
      </c>
      <c r="K90" s="184"/>
      <c r="L90" s="185"/>
      <c r="M90" s="185"/>
      <c r="N90" s="216"/>
      <c r="O90" s="217" t="s">
        <v>726</v>
      </c>
      <c r="P90" s="218" t="e">
        <v>#N/A</v>
      </c>
      <c r="Q90" s="185"/>
      <c r="R90" s="219">
        <v>0</v>
      </c>
      <c r="S90" s="220">
        <v>0</v>
      </c>
      <c r="T90" s="220">
        <v>0</v>
      </c>
      <c r="U90" s="220">
        <v>0</v>
      </c>
      <c r="V90" s="220">
        <v>0</v>
      </c>
      <c r="W90" s="220">
        <v>0</v>
      </c>
      <c r="X90" s="220">
        <v>0</v>
      </c>
      <c r="Y90" s="220">
        <v>0</v>
      </c>
      <c r="Z90" s="220">
        <v>0</v>
      </c>
      <c r="AA90" s="220">
        <v>0</v>
      </c>
      <c r="AB90" s="220">
        <v>0</v>
      </c>
      <c r="AC90" s="221">
        <v>0</v>
      </c>
      <c r="AD90" s="222">
        <v>0</v>
      </c>
      <c r="AE90" s="185"/>
      <c r="AF90" s="223" t="e">
        <v>#DIV/0!</v>
      </c>
      <c r="AG90" s="224">
        <v>0</v>
      </c>
      <c r="AH90" s="225" t="e">
        <v>#DIV/0!</v>
      </c>
      <c r="AI90" s="226">
        <v>0</v>
      </c>
      <c r="AJ90" s="227">
        <v>0</v>
      </c>
    </row>
    <row r="91" spans="2:36" ht="13.5" hidden="1" thickBot="1" x14ac:dyDescent="0.25">
      <c r="B91" s="184" t="s">
        <v>674</v>
      </c>
      <c r="C91" s="174"/>
      <c r="D91" s="174"/>
      <c r="E91" s="184"/>
      <c r="F91" s="184"/>
      <c r="G91" s="184"/>
      <c r="H91" s="174"/>
      <c r="I91" s="204" t="e">
        <v>#N/A</v>
      </c>
      <c r="J91" s="204" t="e">
        <v>#N/A</v>
      </c>
      <c r="K91" s="184"/>
      <c r="L91" s="185"/>
      <c r="M91" s="185"/>
      <c r="N91" s="228"/>
      <c r="O91" s="229" t="s">
        <v>733</v>
      </c>
      <c r="P91" s="230"/>
      <c r="Q91" s="185"/>
      <c r="R91" s="231">
        <v>0</v>
      </c>
      <c r="S91" s="232">
        <v>0</v>
      </c>
      <c r="T91" s="232">
        <v>0</v>
      </c>
      <c r="U91" s="232">
        <v>0</v>
      </c>
      <c r="V91" s="232">
        <v>0</v>
      </c>
      <c r="W91" s="232">
        <v>0</v>
      </c>
      <c r="X91" s="232">
        <v>0</v>
      </c>
      <c r="Y91" s="232">
        <v>0</v>
      </c>
      <c r="Z91" s="232">
        <v>0</v>
      </c>
      <c r="AA91" s="232"/>
      <c r="AB91" s="232"/>
      <c r="AC91" s="232"/>
      <c r="AD91" s="233">
        <v>0</v>
      </c>
      <c r="AE91" s="185"/>
      <c r="AF91" s="234"/>
      <c r="AG91" s="235">
        <v>0</v>
      </c>
      <c r="AH91" s="235"/>
      <c r="AI91" s="236">
        <v>0</v>
      </c>
      <c r="AJ91" s="237">
        <v>0</v>
      </c>
    </row>
    <row r="92" spans="2:36" hidden="1" x14ac:dyDescent="0.2">
      <c r="B92" s="184" t="s">
        <v>674</v>
      </c>
      <c r="C92" s="186">
        <v>11</v>
      </c>
      <c r="D92" s="174"/>
      <c r="E92" s="184" t="s">
        <v>691</v>
      </c>
      <c r="F92" s="184" t="s">
        <v>693</v>
      </c>
      <c r="G92" s="184" t="s">
        <v>695</v>
      </c>
      <c r="H92" s="174" t="s">
        <v>798</v>
      </c>
      <c r="I92" s="204" t="e">
        <v>#N/A</v>
      </c>
      <c r="J92" s="204" t="e">
        <v>#N/A</v>
      </c>
      <c r="K92" s="185"/>
      <c r="L92" s="185"/>
      <c r="M92" s="185"/>
      <c r="N92" s="205" t="e">
        <v>#N/A</v>
      </c>
      <c r="O92" s="206" t="s">
        <v>724</v>
      </c>
      <c r="P92" s="207"/>
      <c r="Q92" s="185"/>
      <c r="R92" s="208">
        <v>0</v>
      </c>
      <c r="S92" s="209">
        <v>0</v>
      </c>
      <c r="T92" s="209">
        <v>0</v>
      </c>
      <c r="U92" s="209">
        <v>0</v>
      </c>
      <c r="V92" s="209">
        <v>0</v>
      </c>
      <c r="W92" s="209">
        <v>0</v>
      </c>
      <c r="X92" s="209">
        <v>0</v>
      </c>
      <c r="Y92" s="209">
        <v>0</v>
      </c>
      <c r="Z92" s="209">
        <v>0</v>
      </c>
      <c r="AA92" s="209">
        <v>0</v>
      </c>
      <c r="AB92" s="209">
        <v>0</v>
      </c>
      <c r="AC92" s="210">
        <v>0</v>
      </c>
      <c r="AD92" s="211">
        <v>0</v>
      </c>
      <c r="AE92" s="185"/>
      <c r="AF92" s="212"/>
      <c r="AG92" s="213"/>
      <c r="AH92" s="213"/>
      <c r="AI92" s="213"/>
      <c r="AJ92" s="214"/>
    </row>
    <row r="93" spans="2:36" hidden="1" x14ac:dyDescent="0.2">
      <c r="B93" s="184" t="s">
        <v>674</v>
      </c>
      <c r="C93" s="215">
        <v>11</v>
      </c>
      <c r="D93" s="174">
        <v>1</v>
      </c>
      <c r="E93" s="204" t="s">
        <v>691</v>
      </c>
      <c r="F93" s="204" t="s">
        <v>693</v>
      </c>
      <c r="G93" s="204" t="s">
        <v>695</v>
      </c>
      <c r="H93" s="174" t="s">
        <v>799</v>
      </c>
      <c r="I93" s="204" t="e">
        <v>#N/A</v>
      </c>
      <c r="J93" s="184" t="e">
        <v>#N/A</v>
      </c>
      <c r="K93" s="185"/>
      <c r="L93" s="185"/>
      <c r="M93" s="185"/>
      <c r="N93" s="216"/>
      <c r="O93" s="217" t="s">
        <v>726</v>
      </c>
      <c r="P93" s="218" t="e">
        <v>#N/A</v>
      </c>
      <c r="Q93" s="185"/>
      <c r="R93" s="219">
        <v>0</v>
      </c>
      <c r="S93" s="220">
        <v>0</v>
      </c>
      <c r="T93" s="220">
        <v>0</v>
      </c>
      <c r="U93" s="220">
        <v>0</v>
      </c>
      <c r="V93" s="220">
        <v>0</v>
      </c>
      <c r="W93" s="220">
        <v>0</v>
      </c>
      <c r="X93" s="220">
        <v>0</v>
      </c>
      <c r="Y93" s="220">
        <v>0</v>
      </c>
      <c r="Z93" s="220">
        <v>0</v>
      </c>
      <c r="AA93" s="220">
        <v>0</v>
      </c>
      <c r="AB93" s="220">
        <v>0</v>
      </c>
      <c r="AC93" s="221">
        <v>0</v>
      </c>
      <c r="AD93" s="222">
        <v>0</v>
      </c>
      <c r="AE93" s="185"/>
      <c r="AF93" s="223" t="e">
        <v>#DIV/0!</v>
      </c>
      <c r="AG93" s="224">
        <v>0</v>
      </c>
      <c r="AH93" s="225" t="e">
        <v>#DIV/0!</v>
      </c>
      <c r="AI93" s="226">
        <v>0</v>
      </c>
      <c r="AJ93" s="227">
        <v>0</v>
      </c>
    </row>
    <row r="94" spans="2:36" hidden="1" x14ac:dyDescent="0.2">
      <c r="B94" s="184" t="s">
        <v>674</v>
      </c>
      <c r="C94" s="215">
        <v>11</v>
      </c>
      <c r="D94" s="174">
        <v>2</v>
      </c>
      <c r="E94" s="204" t="s">
        <v>691</v>
      </c>
      <c r="F94" s="204" t="s">
        <v>693</v>
      </c>
      <c r="G94" s="204" t="s">
        <v>695</v>
      </c>
      <c r="H94" s="174" t="s">
        <v>800</v>
      </c>
      <c r="I94" s="204" t="e">
        <v>#N/A</v>
      </c>
      <c r="J94" s="184" t="e">
        <v>#N/A</v>
      </c>
      <c r="K94" s="185"/>
      <c r="L94" s="185"/>
      <c r="M94" s="185"/>
      <c r="N94" s="216"/>
      <c r="O94" s="217" t="s">
        <v>726</v>
      </c>
      <c r="P94" s="218" t="e">
        <v>#N/A</v>
      </c>
      <c r="Q94" s="185"/>
      <c r="R94" s="219">
        <v>0</v>
      </c>
      <c r="S94" s="220">
        <v>0</v>
      </c>
      <c r="T94" s="220">
        <v>0</v>
      </c>
      <c r="U94" s="220">
        <v>0</v>
      </c>
      <c r="V94" s="220">
        <v>0</v>
      </c>
      <c r="W94" s="220">
        <v>0</v>
      </c>
      <c r="X94" s="220">
        <v>0</v>
      </c>
      <c r="Y94" s="220">
        <v>0</v>
      </c>
      <c r="Z94" s="220">
        <v>0</v>
      </c>
      <c r="AA94" s="220">
        <v>0</v>
      </c>
      <c r="AB94" s="220">
        <v>0</v>
      </c>
      <c r="AC94" s="221">
        <v>0</v>
      </c>
      <c r="AD94" s="222">
        <v>0</v>
      </c>
      <c r="AE94" s="185"/>
      <c r="AF94" s="223" t="e">
        <v>#DIV/0!</v>
      </c>
      <c r="AG94" s="224">
        <v>0</v>
      </c>
      <c r="AH94" s="225" t="e">
        <v>#DIV/0!</v>
      </c>
      <c r="AI94" s="226">
        <v>0</v>
      </c>
      <c r="AJ94" s="227">
        <v>0</v>
      </c>
    </row>
    <row r="95" spans="2:36" hidden="1" x14ac:dyDescent="0.2">
      <c r="B95" s="184" t="s">
        <v>674</v>
      </c>
      <c r="C95" s="215">
        <v>11</v>
      </c>
      <c r="D95" s="174">
        <v>3</v>
      </c>
      <c r="E95" s="204" t="s">
        <v>691</v>
      </c>
      <c r="F95" s="204" t="s">
        <v>693</v>
      </c>
      <c r="G95" s="204" t="s">
        <v>695</v>
      </c>
      <c r="H95" s="174" t="s">
        <v>801</v>
      </c>
      <c r="I95" s="204" t="e">
        <v>#N/A</v>
      </c>
      <c r="J95" s="184" t="e">
        <v>#N/A</v>
      </c>
      <c r="K95" s="185"/>
      <c r="L95" s="185"/>
      <c r="M95" s="185"/>
      <c r="N95" s="216"/>
      <c r="O95" s="217" t="s">
        <v>726</v>
      </c>
      <c r="P95" s="218" t="e">
        <v>#N/A</v>
      </c>
      <c r="Q95" s="185"/>
      <c r="R95" s="219">
        <v>0</v>
      </c>
      <c r="S95" s="220">
        <v>0</v>
      </c>
      <c r="T95" s="220">
        <v>0</v>
      </c>
      <c r="U95" s="220">
        <v>0</v>
      </c>
      <c r="V95" s="220">
        <v>0</v>
      </c>
      <c r="W95" s="220">
        <v>0</v>
      </c>
      <c r="X95" s="220">
        <v>0</v>
      </c>
      <c r="Y95" s="220">
        <v>0</v>
      </c>
      <c r="Z95" s="220">
        <v>0</v>
      </c>
      <c r="AA95" s="220">
        <v>0</v>
      </c>
      <c r="AB95" s="220">
        <v>0</v>
      </c>
      <c r="AC95" s="221">
        <v>0</v>
      </c>
      <c r="AD95" s="222">
        <v>0</v>
      </c>
      <c r="AE95" s="185"/>
      <c r="AF95" s="223" t="e">
        <v>#DIV/0!</v>
      </c>
      <c r="AG95" s="224">
        <v>0</v>
      </c>
      <c r="AH95" s="225" t="e">
        <v>#DIV/0!</v>
      </c>
      <c r="AI95" s="226">
        <v>0</v>
      </c>
      <c r="AJ95" s="227">
        <v>0</v>
      </c>
    </row>
    <row r="96" spans="2:36" hidden="1" x14ac:dyDescent="0.2">
      <c r="B96" s="184" t="s">
        <v>674</v>
      </c>
      <c r="C96" s="215">
        <v>11</v>
      </c>
      <c r="D96" s="174">
        <v>4</v>
      </c>
      <c r="E96" s="204" t="s">
        <v>691</v>
      </c>
      <c r="F96" s="204" t="s">
        <v>693</v>
      </c>
      <c r="G96" s="204" t="s">
        <v>695</v>
      </c>
      <c r="H96" s="174" t="s">
        <v>802</v>
      </c>
      <c r="I96" s="204" t="e">
        <v>#N/A</v>
      </c>
      <c r="J96" s="184" t="e">
        <v>#N/A</v>
      </c>
      <c r="K96" s="185"/>
      <c r="L96" s="185"/>
      <c r="M96" s="185"/>
      <c r="N96" s="216"/>
      <c r="O96" s="217" t="s">
        <v>726</v>
      </c>
      <c r="P96" s="218" t="e">
        <v>#N/A</v>
      </c>
      <c r="Q96" s="185"/>
      <c r="R96" s="219">
        <v>0</v>
      </c>
      <c r="S96" s="220">
        <v>0</v>
      </c>
      <c r="T96" s="220">
        <v>0</v>
      </c>
      <c r="U96" s="220">
        <v>0</v>
      </c>
      <c r="V96" s="220">
        <v>0</v>
      </c>
      <c r="W96" s="220">
        <v>0</v>
      </c>
      <c r="X96" s="220">
        <v>0</v>
      </c>
      <c r="Y96" s="220">
        <v>0</v>
      </c>
      <c r="Z96" s="220">
        <v>0</v>
      </c>
      <c r="AA96" s="220">
        <v>0</v>
      </c>
      <c r="AB96" s="220">
        <v>0</v>
      </c>
      <c r="AC96" s="221">
        <v>0</v>
      </c>
      <c r="AD96" s="222">
        <v>0</v>
      </c>
      <c r="AE96" s="185"/>
      <c r="AF96" s="223" t="e">
        <v>#DIV/0!</v>
      </c>
      <c r="AG96" s="224">
        <v>0</v>
      </c>
      <c r="AH96" s="225" t="e">
        <v>#DIV/0!</v>
      </c>
      <c r="AI96" s="226">
        <v>0</v>
      </c>
      <c r="AJ96" s="227">
        <v>0</v>
      </c>
    </row>
    <row r="97" spans="2:36" hidden="1" x14ac:dyDescent="0.2">
      <c r="B97" s="184" t="s">
        <v>674</v>
      </c>
      <c r="C97" s="215">
        <v>11</v>
      </c>
      <c r="D97" s="174">
        <v>5</v>
      </c>
      <c r="E97" s="204" t="s">
        <v>691</v>
      </c>
      <c r="F97" s="204" t="s">
        <v>693</v>
      </c>
      <c r="G97" s="204" t="s">
        <v>695</v>
      </c>
      <c r="H97" s="174" t="s">
        <v>803</v>
      </c>
      <c r="I97" s="204" t="e">
        <v>#N/A</v>
      </c>
      <c r="J97" s="184" t="e">
        <v>#N/A</v>
      </c>
      <c r="K97" s="185"/>
      <c r="L97" s="185"/>
      <c r="M97" s="185"/>
      <c r="N97" s="216"/>
      <c r="O97" s="217" t="s">
        <v>726</v>
      </c>
      <c r="P97" s="218" t="e">
        <v>#N/A</v>
      </c>
      <c r="Q97" s="185"/>
      <c r="R97" s="219">
        <v>0</v>
      </c>
      <c r="S97" s="220">
        <v>0</v>
      </c>
      <c r="T97" s="220">
        <v>0</v>
      </c>
      <c r="U97" s="220">
        <v>0</v>
      </c>
      <c r="V97" s="220">
        <v>0</v>
      </c>
      <c r="W97" s="220">
        <v>0</v>
      </c>
      <c r="X97" s="220">
        <v>0</v>
      </c>
      <c r="Y97" s="220">
        <v>0</v>
      </c>
      <c r="Z97" s="220">
        <v>0</v>
      </c>
      <c r="AA97" s="220">
        <v>0</v>
      </c>
      <c r="AB97" s="220">
        <v>0</v>
      </c>
      <c r="AC97" s="221">
        <v>0</v>
      </c>
      <c r="AD97" s="222">
        <v>0</v>
      </c>
      <c r="AE97" s="185"/>
      <c r="AF97" s="223" t="e">
        <v>#DIV/0!</v>
      </c>
      <c r="AG97" s="224">
        <v>0</v>
      </c>
      <c r="AH97" s="225" t="e">
        <v>#DIV/0!</v>
      </c>
      <c r="AI97" s="226">
        <v>0</v>
      </c>
      <c r="AJ97" s="227">
        <v>0</v>
      </c>
    </row>
    <row r="98" spans="2:36" ht="13.5" hidden="1" thickBot="1" x14ac:dyDescent="0.25">
      <c r="B98" s="184" t="s">
        <v>674</v>
      </c>
      <c r="C98" s="174"/>
      <c r="D98" s="174"/>
      <c r="E98" s="184"/>
      <c r="F98" s="184"/>
      <c r="G98" s="184"/>
      <c r="H98" s="174"/>
      <c r="I98" s="204" t="e">
        <v>#N/A</v>
      </c>
      <c r="J98" s="204" t="e">
        <v>#N/A</v>
      </c>
      <c r="K98" s="185"/>
      <c r="L98" s="185"/>
      <c r="M98" s="185"/>
      <c r="N98" s="228"/>
      <c r="O98" s="229" t="s">
        <v>733</v>
      </c>
      <c r="P98" s="230"/>
      <c r="Q98" s="185"/>
      <c r="R98" s="231">
        <v>0</v>
      </c>
      <c r="S98" s="232">
        <v>0</v>
      </c>
      <c r="T98" s="232">
        <v>0</v>
      </c>
      <c r="U98" s="232">
        <v>0</v>
      </c>
      <c r="V98" s="232">
        <v>0</v>
      </c>
      <c r="W98" s="232">
        <v>0</v>
      </c>
      <c r="X98" s="232">
        <v>0</v>
      </c>
      <c r="Y98" s="232">
        <v>0</v>
      </c>
      <c r="Z98" s="232">
        <v>0</v>
      </c>
      <c r="AA98" s="232"/>
      <c r="AB98" s="232"/>
      <c r="AC98" s="232"/>
      <c r="AD98" s="233">
        <v>0</v>
      </c>
      <c r="AE98" s="185"/>
      <c r="AF98" s="234"/>
      <c r="AG98" s="235">
        <v>0</v>
      </c>
      <c r="AH98" s="235"/>
      <c r="AI98" s="236">
        <v>0</v>
      </c>
      <c r="AJ98" s="237">
        <v>0</v>
      </c>
    </row>
    <row r="99" spans="2:36" hidden="1" x14ac:dyDescent="0.2">
      <c r="B99" s="184" t="s">
        <v>674</v>
      </c>
      <c r="C99" s="186">
        <v>12</v>
      </c>
      <c r="D99" s="174"/>
      <c r="E99" s="184" t="s">
        <v>691</v>
      </c>
      <c r="F99" s="184" t="s">
        <v>693</v>
      </c>
      <c r="G99" s="184" t="s">
        <v>695</v>
      </c>
      <c r="H99" s="174" t="s">
        <v>804</v>
      </c>
      <c r="I99" s="204" t="e">
        <v>#N/A</v>
      </c>
      <c r="J99" s="204" t="e">
        <v>#N/A</v>
      </c>
      <c r="K99" s="185"/>
      <c r="L99" s="185"/>
      <c r="M99" s="185"/>
      <c r="N99" s="205" t="e">
        <v>#N/A</v>
      </c>
      <c r="O99" s="206" t="s">
        <v>724</v>
      </c>
      <c r="P99" s="207"/>
      <c r="Q99" s="185"/>
      <c r="R99" s="208">
        <v>0</v>
      </c>
      <c r="S99" s="209">
        <v>0</v>
      </c>
      <c r="T99" s="209">
        <v>0</v>
      </c>
      <c r="U99" s="209">
        <v>0</v>
      </c>
      <c r="V99" s="209">
        <v>0</v>
      </c>
      <c r="W99" s="209">
        <v>0</v>
      </c>
      <c r="X99" s="209">
        <v>0</v>
      </c>
      <c r="Y99" s="209">
        <v>0</v>
      </c>
      <c r="Z99" s="209">
        <v>0</v>
      </c>
      <c r="AA99" s="209">
        <v>0</v>
      </c>
      <c r="AB99" s="209">
        <v>0</v>
      </c>
      <c r="AC99" s="210">
        <v>0</v>
      </c>
      <c r="AD99" s="211">
        <v>0</v>
      </c>
      <c r="AE99" s="185"/>
      <c r="AF99" s="212"/>
      <c r="AG99" s="213"/>
      <c r="AH99" s="213"/>
      <c r="AI99" s="213"/>
      <c r="AJ99" s="214"/>
    </row>
    <row r="100" spans="2:36" hidden="1" x14ac:dyDescent="0.2">
      <c r="B100" s="184" t="s">
        <v>674</v>
      </c>
      <c r="C100" s="215">
        <v>12</v>
      </c>
      <c r="D100" s="174">
        <v>1</v>
      </c>
      <c r="E100" s="204" t="s">
        <v>691</v>
      </c>
      <c r="F100" s="204" t="s">
        <v>693</v>
      </c>
      <c r="G100" s="204" t="s">
        <v>695</v>
      </c>
      <c r="H100" s="174" t="s">
        <v>805</v>
      </c>
      <c r="I100" s="204" t="e">
        <v>#N/A</v>
      </c>
      <c r="J100" s="184" t="e">
        <v>#N/A</v>
      </c>
      <c r="K100" s="185"/>
      <c r="L100" s="185"/>
      <c r="M100" s="185"/>
      <c r="N100" s="216"/>
      <c r="O100" s="217" t="s">
        <v>726</v>
      </c>
      <c r="P100" s="218" t="e">
        <v>#N/A</v>
      </c>
      <c r="Q100" s="185"/>
      <c r="R100" s="219">
        <v>0</v>
      </c>
      <c r="S100" s="220">
        <v>0</v>
      </c>
      <c r="T100" s="220">
        <v>0</v>
      </c>
      <c r="U100" s="220">
        <v>0</v>
      </c>
      <c r="V100" s="220">
        <v>0</v>
      </c>
      <c r="W100" s="220">
        <v>0</v>
      </c>
      <c r="X100" s="220">
        <v>0</v>
      </c>
      <c r="Y100" s="220">
        <v>0</v>
      </c>
      <c r="Z100" s="220">
        <v>0</v>
      </c>
      <c r="AA100" s="220">
        <v>0</v>
      </c>
      <c r="AB100" s="220">
        <v>0</v>
      </c>
      <c r="AC100" s="221">
        <v>0</v>
      </c>
      <c r="AD100" s="222">
        <v>0</v>
      </c>
      <c r="AE100" s="185"/>
      <c r="AF100" s="223" t="e">
        <v>#DIV/0!</v>
      </c>
      <c r="AG100" s="224">
        <v>0</v>
      </c>
      <c r="AH100" s="225" t="e">
        <v>#DIV/0!</v>
      </c>
      <c r="AI100" s="226">
        <v>0</v>
      </c>
      <c r="AJ100" s="227">
        <v>0</v>
      </c>
    </row>
    <row r="101" spans="2:36" hidden="1" x14ac:dyDescent="0.2">
      <c r="B101" s="184" t="s">
        <v>674</v>
      </c>
      <c r="C101" s="215">
        <v>12</v>
      </c>
      <c r="D101" s="174">
        <v>2</v>
      </c>
      <c r="E101" s="204" t="s">
        <v>691</v>
      </c>
      <c r="F101" s="204" t="s">
        <v>693</v>
      </c>
      <c r="G101" s="204" t="s">
        <v>695</v>
      </c>
      <c r="H101" s="174" t="s">
        <v>806</v>
      </c>
      <c r="I101" s="204" t="e">
        <v>#N/A</v>
      </c>
      <c r="J101" s="184" t="e">
        <v>#N/A</v>
      </c>
      <c r="K101" s="185"/>
      <c r="L101" s="185"/>
      <c r="M101" s="185"/>
      <c r="N101" s="216"/>
      <c r="O101" s="217" t="s">
        <v>726</v>
      </c>
      <c r="P101" s="218" t="e">
        <v>#N/A</v>
      </c>
      <c r="Q101" s="185"/>
      <c r="R101" s="219">
        <v>0</v>
      </c>
      <c r="S101" s="220">
        <v>0</v>
      </c>
      <c r="T101" s="220">
        <v>0</v>
      </c>
      <c r="U101" s="220">
        <v>0</v>
      </c>
      <c r="V101" s="220">
        <v>0</v>
      </c>
      <c r="W101" s="220">
        <v>0</v>
      </c>
      <c r="X101" s="220">
        <v>0</v>
      </c>
      <c r="Y101" s="220">
        <v>0</v>
      </c>
      <c r="Z101" s="220">
        <v>0</v>
      </c>
      <c r="AA101" s="220">
        <v>0</v>
      </c>
      <c r="AB101" s="220">
        <v>0</v>
      </c>
      <c r="AC101" s="221">
        <v>0</v>
      </c>
      <c r="AD101" s="222">
        <v>0</v>
      </c>
      <c r="AE101" s="185"/>
      <c r="AF101" s="223" t="e">
        <v>#DIV/0!</v>
      </c>
      <c r="AG101" s="224">
        <v>0</v>
      </c>
      <c r="AH101" s="225" t="e">
        <v>#DIV/0!</v>
      </c>
      <c r="AI101" s="226">
        <v>0</v>
      </c>
      <c r="AJ101" s="227">
        <v>0</v>
      </c>
    </row>
    <row r="102" spans="2:36" hidden="1" x14ac:dyDescent="0.2">
      <c r="B102" s="184" t="s">
        <v>674</v>
      </c>
      <c r="C102" s="215">
        <v>12</v>
      </c>
      <c r="D102" s="174">
        <v>3</v>
      </c>
      <c r="E102" s="204" t="s">
        <v>691</v>
      </c>
      <c r="F102" s="204" t="s">
        <v>693</v>
      </c>
      <c r="G102" s="204" t="s">
        <v>695</v>
      </c>
      <c r="H102" s="174" t="s">
        <v>807</v>
      </c>
      <c r="I102" s="204" t="e">
        <v>#N/A</v>
      </c>
      <c r="J102" s="184" t="e">
        <v>#N/A</v>
      </c>
      <c r="K102" s="185"/>
      <c r="L102" s="185"/>
      <c r="M102" s="185"/>
      <c r="N102" s="216"/>
      <c r="O102" s="217" t="s">
        <v>726</v>
      </c>
      <c r="P102" s="218" t="e">
        <v>#N/A</v>
      </c>
      <c r="Q102" s="185"/>
      <c r="R102" s="219">
        <v>0</v>
      </c>
      <c r="S102" s="220">
        <v>0</v>
      </c>
      <c r="T102" s="220">
        <v>0</v>
      </c>
      <c r="U102" s="220">
        <v>0</v>
      </c>
      <c r="V102" s="220">
        <v>0</v>
      </c>
      <c r="W102" s="220">
        <v>0</v>
      </c>
      <c r="X102" s="220">
        <v>0</v>
      </c>
      <c r="Y102" s="220">
        <v>0</v>
      </c>
      <c r="Z102" s="220">
        <v>0</v>
      </c>
      <c r="AA102" s="220">
        <v>0</v>
      </c>
      <c r="AB102" s="220">
        <v>0</v>
      </c>
      <c r="AC102" s="221">
        <v>0</v>
      </c>
      <c r="AD102" s="222">
        <v>0</v>
      </c>
      <c r="AE102" s="185"/>
      <c r="AF102" s="223" t="e">
        <v>#DIV/0!</v>
      </c>
      <c r="AG102" s="224">
        <v>0</v>
      </c>
      <c r="AH102" s="225" t="e">
        <v>#DIV/0!</v>
      </c>
      <c r="AI102" s="226">
        <v>0</v>
      </c>
      <c r="AJ102" s="227">
        <v>0</v>
      </c>
    </row>
    <row r="103" spans="2:36" hidden="1" x14ac:dyDescent="0.2">
      <c r="B103" s="184" t="s">
        <v>674</v>
      </c>
      <c r="C103" s="215">
        <v>12</v>
      </c>
      <c r="D103" s="174">
        <v>4</v>
      </c>
      <c r="E103" s="204" t="s">
        <v>691</v>
      </c>
      <c r="F103" s="204" t="s">
        <v>693</v>
      </c>
      <c r="G103" s="204" t="s">
        <v>695</v>
      </c>
      <c r="H103" s="174" t="s">
        <v>808</v>
      </c>
      <c r="I103" s="204" t="e">
        <v>#N/A</v>
      </c>
      <c r="J103" s="184" t="e">
        <v>#N/A</v>
      </c>
      <c r="K103" s="185"/>
      <c r="L103" s="185"/>
      <c r="M103" s="185"/>
      <c r="N103" s="216"/>
      <c r="O103" s="217" t="s">
        <v>726</v>
      </c>
      <c r="P103" s="218" t="e">
        <v>#N/A</v>
      </c>
      <c r="Q103" s="185"/>
      <c r="R103" s="219">
        <v>0</v>
      </c>
      <c r="S103" s="220">
        <v>0</v>
      </c>
      <c r="T103" s="220">
        <v>0</v>
      </c>
      <c r="U103" s="220">
        <v>0</v>
      </c>
      <c r="V103" s="220">
        <v>0</v>
      </c>
      <c r="W103" s="220">
        <v>0</v>
      </c>
      <c r="X103" s="220">
        <v>0</v>
      </c>
      <c r="Y103" s="220">
        <v>0</v>
      </c>
      <c r="Z103" s="220">
        <v>0</v>
      </c>
      <c r="AA103" s="220">
        <v>0</v>
      </c>
      <c r="AB103" s="220">
        <v>0</v>
      </c>
      <c r="AC103" s="221">
        <v>0</v>
      </c>
      <c r="AD103" s="222">
        <v>0</v>
      </c>
      <c r="AE103" s="185"/>
      <c r="AF103" s="223" t="e">
        <v>#DIV/0!</v>
      </c>
      <c r="AG103" s="224">
        <v>0</v>
      </c>
      <c r="AH103" s="225" t="e">
        <v>#DIV/0!</v>
      </c>
      <c r="AI103" s="226">
        <v>0</v>
      </c>
      <c r="AJ103" s="227">
        <v>0</v>
      </c>
    </row>
    <row r="104" spans="2:36" hidden="1" x14ac:dyDescent="0.2">
      <c r="B104" s="184" t="s">
        <v>674</v>
      </c>
      <c r="C104" s="215">
        <v>12</v>
      </c>
      <c r="D104" s="174">
        <v>5</v>
      </c>
      <c r="E104" s="204" t="s">
        <v>691</v>
      </c>
      <c r="F104" s="204" t="s">
        <v>693</v>
      </c>
      <c r="G104" s="204" t="s">
        <v>695</v>
      </c>
      <c r="H104" s="174" t="s">
        <v>809</v>
      </c>
      <c r="I104" s="204" t="e">
        <v>#N/A</v>
      </c>
      <c r="J104" s="184" t="e">
        <v>#N/A</v>
      </c>
      <c r="K104" s="185"/>
      <c r="L104" s="185"/>
      <c r="M104" s="185"/>
      <c r="N104" s="216"/>
      <c r="O104" s="217" t="s">
        <v>726</v>
      </c>
      <c r="P104" s="218" t="e">
        <v>#N/A</v>
      </c>
      <c r="Q104" s="185"/>
      <c r="R104" s="219">
        <v>0</v>
      </c>
      <c r="S104" s="220">
        <v>0</v>
      </c>
      <c r="T104" s="220">
        <v>0</v>
      </c>
      <c r="U104" s="220">
        <v>0</v>
      </c>
      <c r="V104" s="220">
        <v>0</v>
      </c>
      <c r="W104" s="220">
        <v>0</v>
      </c>
      <c r="X104" s="220">
        <v>0</v>
      </c>
      <c r="Y104" s="220">
        <v>0</v>
      </c>
      <c r="Z104" s="220">
        <v>0</v>
      </c>
      <c r="AA104" s="220">
        <v>0</v>
      </c>
      <c r="AB104" s="220">
        <v>0</v>
      </c>
      <c r="AC104" s="221">
        <v>0</v>
      </c>
      <c r="AD104" s="222">
        <v>0</v>
      </c>
      <c r="AE104" s="185"/>
      <c r="AF104" s="223" t="e">
        <v>#DIV/0!</v>
      </c>
      <c r="AG104" s="224">
        <v>0</v>
      </c>
      <c r="AH104" s="225" t="e">
        <v>#DIV/0!</v>
      </c>
      <c r="AI104" s="226">
        <v>0</v>
      </c>
      <c r="AJ104" s="227">
        <v>0</v>
      </c>
    </row>
    <row r="105" spans="2:36" ht="13.5" hidden="1" thickBot="1" x14ac:dyDescent="0.25">
      <c r="B105" s="184" t="s">
        <v>674</v>
      </c>
      <c r="C105" s="174"/>
      <c r="D105" s="174"/>
      <c r="E105" s="184"/>
      <c r="F105" s="184"/>
      <c r="G105" s="184"/>
      <c r="H105" s="174"/>
      <c r="I105" s="204" t="e">
        <v>#N/A</v>
      </c>
      <c r="J105" s="204" t="e">
        <v>#N/A</v>
      </c>
      <c r="K105" s="185"/>
      <c r="L105" s="185"/>
      <c r="M105" s="185"/>
      <c r="N105" s="228"/>
      <c r="O105" s="229" t="s">
        <v>733</v>
      </c>
      <c r="P105" s="230"/>
      <c r="Q105" s="185"/>
      <c r="R105" s="231">
        <v>0</v>
      </c>
      <c r="S105" s="232">
        <v>0</v>
      </c>
      <c r="T105" s="232">
        <v>0</v>
      </c>
      <c r="U105" s="232">
        <v>0</v>
      </c>
      <c r="V105" s="232">
        <v>0</v>
      </c>
      <c r="W105" s="232">
        <v>0</v>
      </c>
      <c r="X105" s="232">
        <v>0</v>
      </c>
      <c r="Y105" s="232">
        <v>0</v>
      </c>
      <c r="Z105" s="232">
        <v>0</v>
      </c>
      <c r="AA105" s="232"/>
      <c r="AB105" s="232"/>
      <c r="AC105" s="232"/>
      <c r="AD105" s="233">
        <v>0</v>
      </c>
      <c r="AE105" s="185"/>
      <c r="AF105" s="234"/>
      <c r="AG105" s="235">
        <v>0</v>
      </c>
      <c r="AH105" s="235"/>
      <c r="AI105" s="236">
        <v>0</v>
      </c>
      <c r="AJ105" s="237">
        <v>0</v>
      </c>
    </row>
    <row r="106" spans="2:36" hidden="1" x14ac:dyDescent="0.2">
      <c r="B106" s="184" t="s">
        <v>674</v>
      </c>
      <c r="C106" s="186">
        <v>13</v>
      </c>
      <c r="D106" s="174"/>
      <c r="E106" s="184" t="s">
        <v>691</v>
      </c>
      <c r="F106" s="184" t="s">
        <v>693</v>
      </c>
      <c r="G106" s="184" t="s">
        <v>695</v>
      </c>
      <c r="H106" s="174" t="s">
        <v>810</v>
      </c>
      <c r="I106" s="204" t="e">
        <v>#N/A</v>
      </c>
      <c r="J106" s="204" t="e">
        <v>#N/A</v>
      </c>
      <c r="K106" s="185"/>
      <c r="L106" s="185"/>
      <c r="M106" s="185"/>
      <c r="N106" s="205" t="e">
        <v>#N/A</v>
      </c>
      <c r="O106" s="206" t="s">
        <v>724</v>
      </c>
      <c r="P106" s="207"/>
      <c r="Q106" s="185"/>
      <c r="R106" s="208">
        <v>0</v>
      </c>
      <c r="S106" s="209">
        <v>0</v>
      </c>
      <c r="T106" s="209">
        <v>0</v>
      </c>
      <c r="U106" s="209">
        <v>0</v>
      </c>
      <c r="V106" s="209">
        <v>0</v>
      </c>
      <c r="W106" s="209">
        <v>0</v>
      </c>
      <c r="X106" s="209">
        <v>0</v>
      </c>
      <c r="Y106" s="209">
        <v>0</v>
      </c>
      <c r="Z106" s="209">
        <v>0</v>
      </c>
      <c r="AA106" s="209">
        <v>0</v>
      </c>
      <c r="AB106" s="209">
        <v>0</v>
      </c>
      <c r="AC106" s="210">
        <v>0</v>
      </c>
      <c r="AD106" s="211">
        <v>0</v>
      </c>
      <c r="AE106" s="185"/>
      <c r="AF106" s="212"/>
      <c r="AG106" s="213"/>
      <c r="AH106" s="213"/>
      <c r="AI106" s="213"/>
      <c r="AJ106" s="214"/>
    </row>
    <row r="107" spans="2:36" hidden="1" x14ac:dyDescent="0.2">
      <c r="B107" s="184" t="s">
        <v>674</v>
      </c>
      <c r="C107" s="215">
        <v>13</v>
      </c>
      <c r="D107" s="174">
        <v>1</v>
      </c>
      <c r="E107" s="204" t="s">
        <v>691</v>
      </c>
      <c r="F107" s="204" t="s">
        <v>693</v>
      </c>
      <c r="G107" s="204" t="s">
        <v>695</v>
      </c>
      <c r="H107" s="174" t="s">
        <v>811</v>
      </c>
      <c r="I107" s="204" t="e">
        <v>#N/A</v>
      </c>
      <c r="J107" s="184" t="e">
        <v>#N/A</v>
      </c>
      <c r="K107" s="185"/>
      <c r="L107" s="185"/>
      <c r="M107" s="185"/>
      <c r="N107" s="216"/>
      <c r="O107" s="217" t="s">
        <v>726</v>
      </c>
      <c r="P107" s="218" t="e">
        <v>#N/A</v>
      </c>
      <c r="Q107" s="185"/>
      <c r="R107" s="219">
        <v>0</v>
      </c>
      <c r="S107" s="220">
        <v>0</v>
      </c>
      <c r="T107" s="220">
        <v>0</v>
      </c>
      <c r="U107" s="220">
        <v>0</v>
      </c>
      <c r="V107" s="220">
        <v>0</v>
      </c>
      <c r="W107" s="220">
        <v>0</v>
      </c>
      <c r="X107" s="220">
        <v>0</v>
      </c>
      <c r="Y107" s="220">
        <v>0</v>
      </c>
      <c r="Z107" s="220">
        <v>0</v>
      </c>
      <c r="AA107" s="220">
        <v>0</v>
      </c>
      <c r="AB107" s="220">
        <v>0</v>
      </c>
      <c r="AC107" s="221">
        <v>0</v>
      </c>
      <c r="AD107" s="222">
        <v>0</v>
      </c>
      <c r="AE107" s="185"/>
      <c r="AF107" s="223" t="e">
        <v>#DIV/0!</v>
      </c>
      <c r="AG107" s="224">
        <v>0</v>
      </c>
      <c r="AH107" s="225" t="e">
        <v>#DIV/0!</v>
      </c>
      <c r="AI107" s="226">
        <v>0</v>
      </c>
      <c r="AJ107" s="227">
        <v>0</v>
      </c>
    </row>
    <row r="108" spans="2:36" hidden="1" x14ac:dyDescent="0.2">
      <c r="B108" s="184" t="s">
        <v>674</v>
      </c>
      <c r="C108" s="215">
        <v>13</v>
      </c>
      <c r="D108" s="174">
        <v>2</v>
      </c>
      <c r="E108" s="204" t="s">
        <v>691</v>
      </c>
      <c r="F108" s="204" t="s">
        <v>693</v>
      </c>
      <c r="G108" s="204" t="s">
        <v>695</v>
      </c>
      <c r="H108" s="174" t="s">
        <v>812</v>
      </c>
      <c r="I108" s="204" t="e">
        <v>#N/A</v>
      </c>
      <c r="J108" s="184" t="e">
        <v>#N/A</v>
      </c>
      <c r="K108" s="185"/>
      <c r="L108" s="185"/>
      <c r="M108" s="185"/>
      <c r="N108" s="216"/>
      <c r="O108" s="217" t="s">
        <v>726</v>
      </c>
      <c r="P108" s="218" t="e">
        <v>#N/A</v>
      </c>
      <c r="Q108" s="185"/>
      <c r="R108" s="219">
        <v>0</v>
      </c>
      <c r="S108" s="220">
        <v>0</v>
      </c>
      <c r="T108" s="220">
        <v>0</v>
      </c>
      <c r="U108" s="220">
        <v>0</v>
      </c>
      <c r="V108" s="220">
        <v>0</v>
      </c>
      <c r="W108" s="220">
        <v>0</v>
      </c>
      <c r="X108" s="220">
        <v>0</v>
      </c>
      <c r="Y108" s="220">
        <v>0</v>
      </c>
      <c r="Z108" s="220">
        <v>0</v>
      </c>
      <c r="AA108" s="220">
        <v>0</v>
      </c>
      <c r="AB108" s="220">
        <v>0</v>
      </c>
      <c r="AC108" s="221">
        <v>0</v>
      </c>
      <c r="AD108" s="222">
        <v>0</v>
      </c>
      <c r="AE108" s="185"/>
      <c r="AF108" s="223" t="e">
        <v>#DIV/0!</v>
      </c>
      <c r="AG108" s="224">
        <v>0</v>
      </c>
      <c r="AH108" s="225" t="e">
        <v>#DIV/0!</v>
      </c>
      <c r="AI108" s="226">
        <v>0</v>
      </c>
      <c r="AJ108" s="227">
        <v>0</v>
      </c>
    </row>
    <row r="109" spans="2:36" hidden="1" x14ac:dyDescent="0.2">
      <c r="B109" s="184" t="s">
        <v>674</v>
      </c>
      <c r="C109" s="215">
        <v>13</v>
      </c>
      <c r="D109" s="174">
        <v>3</v>
      </c>
      <c r="E109" s="204" t="s">
        <v>691</v>
      </c>
      <c r="F109" s="204" t="s">
        <v>693</v>
      </c>
      <c r="G109" s="204" t="s">
        <v>695</v>
      </c>
      <c r="H109" s="174" t="s">
        <v>813</v>
      </c>
      <c r="I109" s="204" t="e">
        <v>#N/A</v>
      </c>
      <c r="J109" s="184" t="e">
        <v>#N/A</v>
      </c>
      <c r="K109" s="185"/>
      <c r="L109" s="185"/>
      <c r="M109" s="185"/>
      <c r="N109" s="216"/>
      <c r="O109" s="217" t="s">
        <v>726</v>
      </c>
      <c r="P109" s="218" t="e">
        <v>#N/A</v>
      </c>
      <c r="Q109" s="185"/>
      <c r="R109" s="219">
        <v>0</v>
      </c>
      <c r="S109" s="220">
        <v>0</v>
      </c>
      <c r="T109" s="220">
        <v>0</v>
      </c>
      <c r="U109" s="220">
        <v>0</v>
      </c>
      <c r="V109" s="220">
        <v>0</v>
      </c>
      <c r="W109" s="220">
        <v>0</v>
      </c>
      <c r="X109" s="220">
        <v>0</v>
      </c>
      <c r="Y109" s="220">
        <v>0</v>
      </c>
      <c r="Z109" s="220">
        <v>0</v>
      </c>
      <c r="AA109" s="220">
        <v>0</v>
      </c>
      <c r="AB109" s="220">
        <v>0</v>
      </c>
      <c r="AC109" s="221">
        <v>0</v>
      </c>
      <c r="AD109" s="222">
        <v>0</v>
      </c>
      <c r="AE109" s="185"/>
      <c r="AF109" s="223" t="e">
        <v>#DIV/0!</v>
      </c>
      <c r="AG109" s="224">
        <v>0</v>
      </c>
      <c r="AH109" s="225" t="e">
        <v>#DIV/0!</v>
      </c>
      <c r="AI109" s="226">
        <v>0</v>
      </c>
      <c r="AJ109" s="227">
        <v>0</v>
      </c>
    </row>
    <row r="110" spans="2:36" hidden="1" x14ac:dyDescent="0.2">
      <c r="B110" s="184" t="s">
        <v>674</v>
      </c>
      <c r="C110" s="215">
        <v>13</v>
      </c>
      <c r="D110" s="174">
        <v>4</v>
      </c>
      <c r="E110" s="204" t="s">
        <v>691</v>
      </c>
      <c r="F110" s="204" t="s">
        <v>693</v>
      </c>
      <c r="G110" s="204" t="s">
        <v>695</v>
      </c>
      <c r="H110" s="174" t="s">
        <v>814</v>
      </c>
      <c r="I110" s="204" t="e">
        <v>#N/A</v>
      </c>
      <c r="J110" s="184" t="e">
        <v>#N/A</v>
      </c>
      <c r="K110" s="185"/>
      <c r="L110" s="185"/>
      <c r="M110" s="185"/>
      <c r="N110" s="216"/>
      <c r="O110" s="217" t="s">
        <v>726</v>
      </c>
      <c r="P110" s="218" t="e">
        <v>#N/A</v>
      </c>
      <c r="Q110" s="185"/>
      <c r="R110" s="219">
        <v>0</v>
      </c>
      <c r="S110" s="220">
        <v>0</v>
      </c>
      <c r="T110" s="220">
        <v>0</v>
      </c>
      <c r="U110" s="220">
        <v>0</v>
      </c>
      <c r="V110" s="220">
        <v>0</v>
      </c>
      <c r="W110" s="220">
        <v>0</v>
      </c>
      <c r="X110" s="220">
        <v>0</v>
      </c>
      <c r="Y110" s="220">
        <v>0</v>
      </c>
      <c r="Z110" s="220">
        <v>0</v>
      </c>
      <c r="AA110" s="220">
        <v>0</v>
      </c>
      <c r="AB110" s="220">
        <v>0</v>
      </c>
      <c r="AC110" s="221">
        <v>0</v>
      </c>
      <c r="AD110" s="222">
        <v>0</v>
      </c>
      <c r="AE110" s="185"/>
      <c r="AF110" s="223" t="e">
        <v>#DIV/0!</v>
      </c>
      <c r="AG110" s="224">
        <v>0</v>
      </c>
      <c r="AH110" s="225" t="e">
        <v>#DIV/0!</v>
      </c>
      <c r="AI110" s="226">
        <v>0</v>
      </c>
      <c r="AJ110" s="227">
        <v>0</v>
      </c>
    </row>
    <row r="111" spans="2:36" hidden="1" x14ac:dyDescent="0.2">
      <c r="B111" s="184" t="s">
        <v>674</v>
      </c>
      <c r="C111" s="215">
        <v>13</v>
      </c>
      <c r="D111" s="174">
        <v>5</v>
      </c>
      <c r="E111" s="204" t="s">
        <v>691</v>
      </c>
      <c r="F111" s="204" t="s">
        <v>693</v>
      </c>
      <c r="G111" s="204" t="s">
        <v>695</v>
      </c>
      <c r="H111" s="174" t="s">
        <v>815</v>
      </c>
      <c r="I111" s="204" t="e">
        <v>#N/A</v>
      </c>
      <c r="J111" s="184" t="e">
        <v>#N/A</v>
      </c>
      <c r="K111" s="185"/>
      <c r="L111" s="185"/>
      <c r="M111" s="185"/>
      <c r="N111" s="216"/>
      <c r="O111" s="217" t="s">
        <v>726</v>
      </c>
      <c r="P111" s="218" t="e">
        <v>#N/A</v>
      </c>
      <c r="Q111" s="185"/>
      <c r="R111" s="219">
        <v>0</v>
      </c>
      <c r="S111" s="220">
        <v>0</v>
      </c>
      <c r="T111" s="220">
        <v>0</v>
      </c>
      <c r="U111" s="220">
        <v>0</v>
      </c>
      <c r="V111" s="220">
        <v>0</v>
      </c>
      <c r="W111" s="220">
        <v>0</v>
      </c>
      <c r="X111" s="220">
        <v>0</v>
      </c>
      <c r="Y111" s="220">
        <v>0</v>
      </c>
      <c r="Z111" s="220">
        <v>0</v>
      </c>
      <c r="AA111" s="220">
        <v>0</v>
      </c>
      <c r="AB111" s="220">
        <v>0</v>
      </c>
      <c r="AC111" s="221">
        <v>0</v>
      </c>
      <c r="AD111" s="222">
        <v>0</v>
      </c>
      <c r="AE111" s="185"/>
      <c r="AF111" s="223" t="e">
        <v>#DIV/0!</v>
      </c>
      <c r="AG111" s="224">
        <v>0</v>
      </c>
      <c r="AH111" s="225" t="e">
        <v>#DIV/0!</v>
      </c>
      <c r="AI111" s="226">
        <v>0</v>
      </c>
      <c r="AJ111" s="227">
        <v>0</v>
      </c>
    </row>
    <row r="112" spans="2:36" ht="13.5" hidden="1" thickBot="1" x14ac:dyDescent="0.25">
      <c r="B112" s="184" t="s">
        <v>674</v>
      </c>
      <c r="C112" s="174"/>
      <c r="D112" s="174"/>
      <c r="E112" s="184"/>
      <c r="F112" s="184"/>
      <c r="G112" s="184"/>
      <c r="H112" s="174"/>
      <c r="I112" s="204" t="e">
        <v>#N/A</v>
      </c>
      <c r="J112" s="204" t="e">
        <v>#N/A</v>
      </c>
      <c r="K112" s="185"/>
      <c r="L112" s="185"/>
      <c r="M112" s="185"/>
      <c r="N112" s="228"/>
      <c r="O112" s="229" t="s">
        <v>733</v>
      </c>
      <c r="P112" s="230"/>
      <c r="Q112" s="185"/>
      <c r="R112" s="231">
        <v>0</v>
      </c>
      <c r="S112" s="232">
        <v>0</v>
      </c>
      <c r="T112" s="232">
        <v>0</v>
      </c>
      <c r="U112" s="232">
        <v>0</v>
      </c>
      <c r="V112" s="232">
        <v>0</v>
      </c>
      <c r="W112" s="232">
        <v>0</v>
      </c>
      <c r="X112" s="232">
        <v>0</v>
      </c>
      <c r="Y112" s="232">
        <v>0</v>
      </c>
      <c r="Z112" s="232">
        <v>0</v>
      </c>
      <c r="AA112" s="232"/>
      <c r="AB112" s="232"/>
      <c r="AC112" s="232"/>
      <c r="AD112" s="233">
        <v>0</v>
      </c>
      <c r="AE112" s="185"/>
      <c r="AF112" s="234"/>
      <c r="AG112" s="235">
        <v>0</v>
      </c>
      <c r="AH112" s="235"/>
      <c r="AI112" s="236">
        <v>0</v>
      </c>
      <c r="AJ112" s="237">
        <v>0</v>
      </c>
    </row>
    <row r="113" spans="2:36" hidden="1" x14ac:dyDescent="0.2">
      <c r="B113" s="184" t="s">
        <v>674</v>
      </c>
      <c r="C113" s="186">
        <v>14</v>
      </c>
      <c r="D113" s="174"/>
      <c r="E113" s="184" t="s">
        <v>691</v>
      </c>
      <c r="F113" s="184" t="s">
        <v>693</v>
      </c>
      <c r="G113" s="184" t="s">
        <v>695</v>
      </c>
      <c r="H113" s="174" t="s">
        <v>816</v>
      </c>
      <c r="I113" s="204" t="e">
        <v>#N/A</v>
      </c>
      <c r="J113" s="204" t="e">
        <v>#N/A</v>
      </c>
      <c r="K113" s="185"/>
      <c r="L113" s="185"/>
      <c r="M113" s="185"/>
      <c r="N113" s="205" t="e">
        <v>#N/A</v>
      </c>
      <c r="O113" s="206" t="s">
        <v>724</v>
      </c>
      <c r="P113" s="207"/>
      <c r="Q113" s="185"/>
      <c r="R113" s="208">
        <v>0</v>
      </c>
      <c r="S113" s="209">
        <v>0</v>
      </c>
      <c r="T113" s="209">
        <v>0</v>
      </c>
      <c r="U113" s="209">
        <v>0</v>
      </c>
      <c r="V113" s="209">
        <v>0</v>
      </c>
      <c r="W113" s="209">
        <v>0</v>
      </c>
      <c r="X113" s="209">
        <v>0</v>
      </c>
      <c r="Y113" s="209">
        <v>0</v>
      </c>
      <c r="Z113" s="209">
        <v>0</v>
      </c>
      <c r="AA113" s="209">
        <v>0</v>
      </c>
      <c r="AB113" s="209">
        <v>0</v>
      </c>
      <c r="AC113" s="210">
        <v>0</v>
      </c>
      <c r="AD113" s="211">
        <v>0</v>
      </c>
      <c r="AE113" s="185"/>
      <c r="AF113" s="212"/>
      <c r="AG113" s="213"/>
      <c r="AH113" s="213"/>
      <c r="AI113" s="213"/>
      <c r="AJ113" s="214"/>
    </row>
    <row r="114" spans="2:36" hidden="1" x14ac:dyDescent="0.2">
      <c r="B114" s="184" t="s">
        <v>674</v>
      </c>
      <c r="C114" s="215">
        <v>14</v>
      </c>
      <c r="D114" s="174">
        <v>1</v>
      </c>
      <c r="E114" s="204" t="s">
        <v>691</v>
      </c>
      <c r="F114" s="204" t="s">
        <v>693</v>
      </c>
      <c r="G114" s="204" t="s">
        <v>695</v>
      </c>
      <c r="H114" s="174" t="s">
        <v>817</v>
      </c>
      <c r="I114" s="204" t="e">
        <v>#N/A</v>
      </c>
      <c r="J114" s="184" t="e">
        <v>#N/A</v>
      </c>
      <c r="K114" s="185"/>
      <c r="L114" s="185"/>
      <c r="M114" s="185"/>
      <c r="N114" s="216"/>
      <c r="O114" s="217" t="s">
        <v>726</v>
      </c>
      <c r="P114" s="218" t="e">
        <v>#N/A</v>
      </c>
      <c r="Q114" s="185"/>
      <c r="R114" s="219">
        <v>0</v>
      </c>
      <c r="S114" s="220">
        <v>0</v>
      </c>
      <c r="T114" s="220">
        <v>0</v>
      </c>
      <c r="U114" s="220">
        <v>0</v>
      </c>
      <c r="V114" s="220">
        <v>0</v>
      </c>
      <c r="W114" s="220">
        <v>0</v>
      </c>
      <c r="X114" s="220">
        <v>0</v>
      </c>
      <c r="Y114" s="220">
        <v>0</v>
      </c>
      <c r="Z114" s="220">
        <v>0</v>
      </c>
      <c r="AA114" s="220">
        <v>0</v>
      </c>
      <c r="AB114" s="220">
        <v>0</v>
      </c>
      <c r="AC114" s="221">
        <v>0</v>
      </c>
      <c r="AD114" s="222">
        <v>0</v>
      </c>
      <c r="AE114" s="185"/>
      <c r="AF114" s="223" t="e">
        <v>#DIV/0!</v>
      </c>
      <c r="AG114" s="224">
        <v>0</v>
      </c>
      <c r="AH114" s="225" t="e">
        <v>#DIV/0!</v>
      </c>
      <c r="AI114" s="226">
        <v>0</v>
      </c>
      <c r="AJ114" s="227">
        <v>0</v>
      </c>
    </row>
    <row r="115" spans="2:36" hidden="1" x14ac:dyDescent="0.2">
      <c r="B115" s="184" t="s">
        <v>674</v>
      </c>
      <c r="C115" s="215">
        <v>14</v>
      </c>
      <c r="D115" s="174">
        <v>2</v>
      </c>
      <c r="E115" s="204" t="s">
        <v>691</v>
      </c>
      <c r="F115" s="204" t="s">
        <v>693</v>
      </c>
      <c r="G115" s="204" t="s">
        <v>695</v>
      </c>
      <c r="H115" s="174" t="s">
        <v>818</v>
      </c>
      <c r="I115" s="204" t="e">
        <v>#N/A</v>
      </c>
      <c r="J115" s="184" t="e">
        <v>#N/A</v>
      </c>
      <c r="K115" s="185"/>
      <c r="L115" s="185"/>
      <c r="M115" s="185"/>
      <c r="N115" s="216"/>
      <c r="O115" s="217" t="s">
        <v>726</v>
      </c>
      <c r="P115" s="218" t="e">
        <v>#N/A</v>
      </c>
      <c r="Q115" s="185"/>
      <c r="R115" s="219">
        <v>0</v>
      </c>
      <c r="S115" s="220">
        <v>0</v>
      </c>
      <c r="T115" s="220">
        <v>0</v>
      </c>
      <c r="U115" s="220">
        <v>0</v>
      </c>
      <c r="V115" s="220">
        <v>0</v>
      </c>
      <c r="W115" s="220">
        <v>0</v>
      </c>
      <c r="X115" s="220">
        <v>0</v>
      </c>
      <c r="Y115" s="220">
        <v>0</v>
      </c>
      <c r="Z115" s="220">
        <v>0</v>
      </c>
      <c r="AA115" s="220">
        <v>0</v>
      </c>
      <c r="AB115" s="220">
        <v>0</v>
      </c>
      <c r="AC115" s="221">
        <v>0</v>
      </c>
      <c r="AD115" s="222">
        <v>0</v>
      </c>
      <c r="AE115" s="185"/>
      <c r="AF115" s="223" t="e">
        <v>#DIV/0!</v>
      </c>
      <c r="AG115" s="224">
        <v>0</v>
      </c>
      <c r="AH115" s="225" t="e">
        <v>#DIV/0!</v>
      </c>
      <c r="AI115" s="226">
        <v>0</v>
      </c>
      <c r="AJ115" s="227">
        <v>0</v>
      </c>
    </row>
    <row r="116" spans="2:36" hidden="1" x14ac:dyDescent="0.2">
      <c r="B116" s="184" t="s">
        <v>674</v>
      </c>
      <c r="C116" s="215">
        <v>14</v>
      </c>
      <c r="D116" s="174">
        <v>3</v>
      </c>
      <c r="E116" s="204" t="s">
        <v>691</v>
      </c>
      <c r="F116" s="204" t="s">
        <v>693</v>
      </c>
      <c r="G116" s="204" t="s">
        <v>695</v>
      </c>
      <c r="H116" s="174" t="s">
        <v>819</v>
      </c>
      <c r="I116" s="204" t="e">
        <v>#N/A</v>
      </c>
      <c r="J116" s="184" t="e">
        <v>#N/A</v>
      </c>
      <c r="K116" s="185"/>
      <c r="L116" s="185"/>
      <c r="M116" s="185"/>
      <c r="N116" s="216"/>
      <c r="O116" s="217" t="s">
        <v>726</v>
      </c>
      <c r="P116" s="218" t="e">
        <v>#N/A</v>
      </c>
      <c r="Q116" s="185"/>
      <c r="R116" s="219">
        <v>0</v>
      </c>
      <c r="S116" s="220">
        <v>0</v>
      </c>
      <c r="T116" s="220">
        <v>0</v>
      </c>
      <c r="U116" s="220">
        <v>0</v>
      </c>
      <c r="V116" s="220">
        <v>0</v>
      </c>
      <c r="W116" s="220">
        <v>0</v>
      </c>
      <c r="X116" s="220">
        <v>0</v>
      </c>
      <c r="Y116" s="220">
        <v>0</v>
      </c>
      <c r="Z116" s="220">
        <v>0</v>
      </c>
      <c r="AA116" s="220">
        <v>0</v>
      </c>
      <c r="AB116" s="220">
        <v>0</v>
      </c>
      <c r="AC116" s="221">
        <v>0</v>
      </c>
      <c r="AD116" s="222">
        <v>0</v>
      </c>
      <c r="AE116" s="185"/>
      <c r="AF116" s="223" t="e">
        <v>#DIV/0!</v>
      </c>
      <c r="AG116" s="224">
        <v>0</v>
      </c>
      <c r="AH116" s="225" t="e">
        <v>#DIV/0!</v>
      </c>
      <c r="AI116" s="226">
        <v>0</v>
      </c>
      <c r="AJ116" s="227">
        <v>0</v>
      </c>
    </row>
    <row r="117" spans="2:36" hidden="1" x14ac:dyDescent="0.2">
      <c r="B117" s="184" t="s">
        <v>674</v>
      </c>
      <c r="C117" s="215">
        <v>14</v>
      </c>
      <c r="D117" s="174">
        <v>4</v>
      </c>
      <c r="E117" s="204" t="s">
        <v>691</v>
      </c>
      <c r="F117" s="204" t="s">
        <v>693</v>
      </c>
      <c r="G117" s="204" t="s">
        <v>695</v>
      </c>
      <c r="H117" s="174" t="s">
        <v>820</v>
      </c>
      <c r="I117" s="204" t="e">
        <v>#N/A</v>
      </c>
      <c r="J117" s="184" t="e">
        <v>#N/A</v>
      </c>
      <c r="K117" s="185"/>
      <c r="L117" s="185"/>
      <c r="M117" s="185"/>
      <c r="N117" s="216"/>
      <c r="O117" s="217" t="s">
        <v>726</v>
      </c>
      <c r="P117" s="218" t="e">
        <v>#N/A</v>
      </c>
      <c r="Q117" s="185"/>
      <c r="R117" s="219">
        <v>0</v>
      </c>
      <c r="S117" s="220">
        <v>0</v>
      </c>
      <c r="T117" s="220">
        <v>0</v>
      </c>
      <c r="U117" s="220">
        <v>0</v>
      </c>
      <c r="V117" s="220">
        <v>0</v>
      </c>
      <c r="W117" s="220">
        <v>0</v>
      </c>
      <c r="X117" s="220">
        <v>0</v>
      </c>
      <c r="Y117" s="220">
        <v>0</v>
      </c>
      <c r="Z117" s="220">
        <v>0</v>
      </c>
      <c r="AA117" s="220">
        <v>0</v>
      </c>
      <c r="AB117" s="220">
        <v>0</v>
      </c>
      <c r="AC117" s="221">
        <v>0</v>
      </c>
      <c r="AD117" s="222">
        <v>0</v>
      </c>
      <c r="AE117" s="185"/>
      <c r="AF117" s="223" t="e">
        <v>#DIV/0!</v>
      </c>
      <c r="AG117" s="224">
        <v>0</v>
      </c>
      <c r="AH117" s="225" t="e">
        <v>#DIV/0!</v>
      </c>
      <c r="AI117" s="226">
        <v>0</v>
      </c>
      <c r="AJ117" s="227">
        <v>0</v>
      </c>
    </row>
    <row r="118" spans="2:36" hidden="1" x14ac:dyDescent="0.2">
      <c r="B118" s="184" t="s">
        <v>674</v>
      </c>
      <c r="C118" s="215">
        <v>14</v>
      </c>
      <c r="D118" s="174">
        <v>5</v>
      </c>
      <c r="E118" s="204" t="s">
        <v>691</v>
      </c>
      <c r="F118" s="204" t="s">
        <v>693</v>
      </c>
      <c r="G118" s="204" t="s">
        <v>695</v>
      </c>
      <c r="H118" s="174" t="s">
        <v>821</v>
      </c>
      <c r="I118" s="204" t="e">
        <v>#N/A</v>
      </c>
      <c r="J118" s="184" t="e">
        <v>#N/A</v>
      </c>
      <c r="K118" s="185"/>
      <c r="L118" s="185"/>
      <c r="M118" s="185"/>
      <c r="N118" s="216"/>
      <c r="O118" s="217" t="s">
        <v>726</v>
      </c>
      <c r="P118" s="218" t="e">
        <v>#N/A</v>
      </c>
      <c r="Q118" s="185"/>
      <c r="R118" s="219">
        <v>0</v>
      </c>
      <c r="S118" s="220">
        <v>0</v>
      </c>
      <c r="T118" s="220">
        <v>0</v>
      </c>
      <c r="U118" s="220">
        <v>0</v>
      </c>
      <c r="V118" s="220">
        <v>0</v>
      </c>
      <c r="W118" s="220">
        <v>0</v>
      </c>
      <c r="X118" s="220">
        <v>0</v>
      </c>
      <c r="Y118" s="220">
        <v>0</v>
      </c>
      <c r="Z118" s="220">
        <v>0</v>
      </c>
      <c r="AA118" s="220">
        <v>0</v>
      </c>
      <c r="AB118" s="220">
        <v>0</v>
      </c>
      <c r="AC118" s="221">
        <v>0</v>
      </c>
      <c r="AD118" s="222">
        <v>0</v>
      </c>
      <c r="AE118" s="185"/>
      <c r="AF118" s="223" t="e">
        <v>#DIV/0!</v>
      </c>
      <c r="AG118" s="224">
        <v>0</v>
      </c>
      <c r="AH118" s="225" t="e">
        <v>#DIV/0!</v>
      </c>
      <c r="AI118" s="226">
        <v>0</v>
      </c>
      <c r="AJ118" s="227">
        <v>0</v>
      </c>
    </row>
    <row r="119" spans="2:36" ht="13.5" hidden="1" thickBot="1" x14ac:dyDescent="0.25">
      <c r="B119" s="184" t="s">
        <v>674</v>
      </c>
      <c r="C119" s="174"/>
      <c r="D119" s="174"/>
      <c r="E119" s="184"/>
      <c r="F119" s="184"/>
      <c r="G119" s="184"/>
      <c r="H119" s="174"/>
      <c r="I119" s="204" t="e">
        <v>#N/A</v>
      </c>
      <c r="J119" s="204" t="e">
        <v>#N/A</v>
      </c>
      <c r="K119" s="185"/>
      <c r="L119" s="185"/>
      <c r="M119" s="185"/>
      <c r="N119" s="228"/>
      <c r="O119" s="229" t="s">
        <v>733</v>
      </c>
      <c r="P119" s="230"/>
      <c r="Q119" s="185"/>
      <c r="R119" s="231">
        <v>0</v>
      </c>
      <c r="S119" s="232">
        <v>0</v>
      </c>
      <c r="T119" s="232">
        <v>0</v>
      </c>
      <c r="U119" s="232">
        <v>0</v>
      </c>
      <c r="V119" s="232">
        <v>0</v>
      </c>
      <c r="W119" s="232">
        <v>0</v>
      </c>
      <c r="X119" s="232">
        <v>0</v>
      </c>
      <c r="Y119" s="232">
        <v>0</v>
      </c>
      <c r="Z119" s="232">
        <v>0</v>
      </c>
      <c r="AA119" s="232"/>
      <c r="AB119" s="232"/>
      <c r="AC119" s="232"/>
      <c r="AD119" s="233">
        <v>0</v>
      </c>
      <c r="AE119" s="185"/>
      <c r="AF119" s="234"/>
      <c r="AG119" s="235">
        <v>0</v>
      </c>
      <c r="AH119" s="235"/>
      <c r="AI119" s="236">
        <v>0</v>
      </c>
      <c r="AJ119" s="237">
        <v>0</v>
      </c>
    </row>
    <row r="120" spans="2:36" hidden="1" x14ac:dyDescent="0.2">
      <c r="B120" s="184" t="s">
        <v>674</v>
      </c>
      <c r="C120" s="186">
        <v>15</v>
      </c>
      <c r="D120" s="174"/>
      <c r="E120" s="184" t="s">
        <v>691</v>
      </c>
      <c r="F120" s="184" t="s">
        <v>693</v>
      </c>
      <c r="G120" s="184" t="s">
        <v>695</v>
      </c>
      <c r="H120" s="174" t="s">
        <v>822</v>
      </c>
      <c r="I120" s="204" t="e">
        <v>#N/A</v>
      </c>
      <c r="J120" s="204" t="e">
        <v>#N/A</v>
      </c>
      <c r="K120" s="185"/>
      <c r="L120" s="185"/>
      <c r="M120" s="185"/>
      <c r="N120" s="205" t="e">
        <v>#N/A</v>
      </c>
      <c r="O120" s="206" t="s">
        <v>724</v>
      </c>
      <c r="P120" s="207"/>
      <c r="Q120" s="185"/>
      <c r="R120" s="208">
        <v>0</v>
      </c>
      <c r="S120" s="209">
        <v>0</v>
      </c>
      <c r="T120" s="209">
        <v>0</v>
      </c>
      <c r="U120" s="209">
        <v>0</v>
      </c>
      <c r="V120" s="209">
        <v>0</v>
      </c>
      <c r="W120" s="209">
        <v>0</v>
      </c>
      <c r="X120" s="209">
        <v>0</v>
      </c>
      <c r="Y120" s="209">
        <v>0</v>
      </c>
      <c r="Z120" s="209">
        <v>0</v>
      </c>
      <c r="AA120" s="209">
        <v>0</v>
      </c>
      <c r="AB120" s="209">
        <v>0</v>
      </c>
      <c r="AC120" s="210">
        <v>0</v>
      </c>
      <c r="AD120" s="211">
        <v>0</v>
      </c>
      <c r="AE120" s="185"/>
      <c r="AF120" s="212"/>
      <c r="AG120" s="213"/>
      <c r="AH120" s="213"/>
      <c r="AI120" s="213"/>
      <c r="AJ120" s="214"/>
    </row>
    <row r="121" spans="2:36" hidden="1" x14ac:dyDescent="0.2">
      <c r="B121" s="184" t="s">
        <v>674</v>
      </c>
      <c r="C121" s="215">
        <v>15</v>
      </c>
      <c r="D121" s="174">
        <v>1</v>
      </c>
      <c r="E121" s="204" t="s">
        <v>691</v>
      </c>
      <c r="F121" s="204" t="s">
        <v>693</v>
      </c>
      <c r="G121" s="204" t="s">
        <v>695</v>
      </c>
      <c r="H121" s="174" t="s">
        <v>823</v>
      </c>
      <c r="I121" s="204" t="e">
        <v>#N/A</v>
      </c>
      <c r="J121" s="184" t="e">
        <v>#N/A</v>
      </c>
      <c r="K121" s="185"/>
      <c r="L121" s="185"/>
      <c r="M121" s="185"/>
      <c r="N121" s="216"/>
      <c r="O121" s="217" t="s">
        <v>726</v>
      </c>
      <c r="P121" s="218" t="e">
        <v>#N/A</v>
      </c>
      <c r="Q121" s="185"/>
      <c r="R121" s="219">
        <v>0</v>
      </c>
      <c r="S121" s="220">
        <v>0</v>
      </c>
      <c r="T121" s="220">
        <v>0</v>
      </c>
      <c r="U121" s="220">
        <v>0</v>
      </c>
      <c r="V121" s="220">
        <v>0</v>
      </c>
      <c r="W121" s="220">
        <v>0</v>
      </c>
      <c r="X121" s="220">
        <v>0</v>
      </c>
      <c r="Y121" s="220">
        <v>0</v>
      </c>
      <c r="Z121" s="220">
        <v>0</v>
      </c>
      <c r="AA121" s="220">
        <v>0</v>
      </c>
      <c r="AB121" s="220">
        <v>0</v>
      </c>
      <c r="AC121" s="221">
        <v>0</v>
      </c>
      <c r="AD121" s="222">
        <v>0</v>
      </c>
      <c r="AE121" s="185"/>
      <c r="AF121" s="223" t="e">
        <v>#DIV/0!</v>
      </c>
      <c r="AG121" s="224">
        <v>0</v>
      </c>
      <c r="AH121" s="225" t="e">
        <v>#DIV/0!</v>
      </c>
      <c r="AI121" s="226">
        <v>0</v>
      </c>
      <c r="AJ121" s="227">
        <v>0</v>
      </c>
    </row>
    <row r="122" spans="2:36" hidden="1" x14ac:dyDescent="0.2">
      <c r="B122" s="184" t="s">
        <v>674</v>
      </c>
      <c r="C122" s="215">
        <v>15</v>
      </c>
      <c r="D122" s="174">
        <v>2</v>
      </c>
      <c r="E122" s="204" t="s">
        <v>691</v>
      </c>
      <c r="F122" s="204" t="s">
        <v>693</v>
      </c>
      <c r="G122" s="204" t="s">
        <v>695</v>
      </c>
      <c r="H122" s="174" t="s">
        <v>824</v>
      </c>
      <c r="I122" s="204" t="e">
        <v>#N/A</v>
      </c>
      <c r="J122" s="184" t="e">
        <v>#N/A</v>
      </c>
      <c r="K122" s="185"/>
      <c r="L122" s="185"/>
      <c r="M122" s="185"/>
      <c r="N122" s="216"/>
      <c r="O122" s="217" t="s">
        <v>726</v>
      </c>
      <c r="P122" s="218" t="e">
        <v>#N/A</v>
      </c>
      <c r="Q122" s="185"/>
      <c r="R122" s="219">
        <v>0</v>
      </c>
      <c r="S122" s="220">
        <v>0</v>
      </c>
      <c r="T122" s="220">
        <v>0</v>
      </c>
      <c r="U122" s="220">
        <v>0</v>
      </c>
      <c r="V122" s="220">
        <v>0</v>
      </c>
      <c r="W122" s="220">
        <v>0</v>
      </c>
      <c r="X122" s="220">
        <v>0</v>
      </c>
      <c r="Y122" s="220">
        <v>0</v>
      </c>
      <c r="Z122" s="220">
        <v>0</v>
      </c>
      <c r="AA122" s="220">
        <v>0</v>
      </c>
      <c r="AB122" s="220">
        <v>0</v>
      </c>
      <c r="AC122" s="221">
        <v>0</v>
      </c>
      <c r="AD122" s="222">
        <v>0</v>
      </c>
      <c r="AE122" s="185"/>
      <c r="AF122" s="223" t="e">
        <v>#DIV/0!</v>
      </c>
      <c r="AG122" s="224">
        <v>0</v>
      </c>
      <c r="AH122" s="225" t="e">
        <v>#DIV/0!</v>
      </c>
      <c r="AI122" s="226">
        <v>0</v>
      </c>
      <c r="AJ122" s="227">
        <v>0</v>
      </c>
    </row>
    <row r="123" spans="2:36" hidden="1" x14ac:dyDescent="0.2">
      <c r="B123" s="184" t="s">
        <v>674</v>
      </c>
      <c r="C123" s="215">
        <v>15</v>
      </c>
      <c r="D123" s="174">
        <v>3</v>
      </c>
      <c r="E123" s="204" t="s">
        <v>691</v>
      </c>
      <c r="F123" s="204" t="s">
        <v>693</v>
      </c>
      <c r="G123" s="204" t="s">
        <v>695</v>
      </c>
      <c r="H123" s="174" t="s">
        <v>825</v>
      </c>
      <c r="I123" s="204" t="e">
        <v>#N/A</v>
      </c>
      <c r="J123" s="184" t="e">
        <v>#N/A</v>
      </c>
      <c r="K123" s="185"/>
      <c r="L123" s="185"/>
      <c r="M123" s="185"/>
      <c r="N123" s="216"/>
      <c r="O123" s="217" t="s">
        <v>726</v>
      </c>
      <c r="P123" s="218" t="e">
        <v>#N/A</v>
      </c>
      <c r="Q123" s="185"/>
      <c r="R123" s="219">
        <v>0</v>
      </c>
      <c r="S123" s="220">
        <v>0</v>
      </c>
      <c r="T123" s="220">
        <v>0</v>
      </c>
      <c r="U123" s="220">
        <v>0</v>
      </c>
      <c r="V123" s="220">
        <v>0</v>
      </c>
      <c r="W123" s="220">
        <v>0</v>
      </c>
      <c r="X123" s="220">
        <v>0</v>
      </c>
      <c r="Y123" s="220">
        <v>0</v>
      </c>
      <c r="Z123" s="220">
        <v>0</v>
      </c>
      <c r="AA123" s="220">
        <v>0</v>
      </c>
      <c r="AB123" s="220">
        <v>0</v>
      </c>
      <c r="AC123" s="221">
        <v>0</v>
      </c>
      <c r="AD123" s="222">
        <v>0</v>
      </c>
      <c r="AE123" s="185"/>
      <c r="AF123" s="223" t="e">
        <v>#DIV/0!</v>
      </c>
      <c r="AG123" s="224">
        <v>0</v>
      </c>
      <c r="AH123" s="225" t="e">
        <v>#DIV/0!</v>
      </c>
      <c r="AI123" s="226">
        <v>0</v>
      </c>
      <c r="AJ123" s="227">
        <v>0</v>
      </c>
    </row>
    <row r="124" spans="2:36" hidden="1" x14ac:dyDescent="0.2">
      <c r="B124" s="184" t="s">
        <v>674</v>
      </c>
      <c r="C124" s="215">
        <v>15</v>
      </c>
      <c r="D124" s="174">
        <v>4</v>
      </c>
      <c r="E124" s="204" t="s">
        <v>691</v>
      </c>
      <c r="F124" s="204" t="s">
        <v>693</v>
      </c>
      <c r="G124" s="204" t="s">
        <v>695</v>
      </c>
      <c r="H124" s="174" t="s">
        <v>826</v>
      </c>
      <c r="I124" s="204" t="e">
        <v>#N/A</v>
      </c>
      <c r="J124" s="184" t="e">
        <v>#N/A</v>
      </c>
      <c r="K124" s="185"/>
      <c r="L124" s="185"/>
      <c r="M124" s="185"/>
      <c r="N124" s="216"/>
      <c r="O124" s="217" t="s">
        <v>726</v>
      </c>
      <c r="P124" s="218" t="e">
        <v>#N/A</v>
      </c>
      <c r="Q124" s="185"/>
      <c r="R124" s="219">
        <v>0</v>
      </c>
      <c r="S124" s="220">
        <v>0</v>
      </c>
      <c r="T124" s="220">
        <v>0</v>
      </c>
      <c r="U124" s="220">
        <v>0</v>
      </c>
      <c r="V124" s="220">
        <v>0</v>
      </c>
      <c r="W124" s="220">
        <v>0</v>
      </c>
      <c r="X124" s="220">
        <v>0</v>
      </c>
      <c r="Y124" s="220">
        <v>0</v>
      </c>
      <c r="Z124" s="220">
        <v>0</v>
      </c>
      <c r="AA124" s="220">
        <v>0</v>
      </c>
      <c r="AB124" s="220">
        <v>0</v>
      </c>
      <c r="AC124" s="221">
        <v>0</v>
      </c>
      <c r="AD124" s="222">
        <v>0</v>
      </c>
      <c r="AE124" s="185"/>
      <c r="AF124" s="223" t="e">
        <v>#DIV/0!</v>
      </c>
      <c r="AG124" s="224">
        <v>0</v>
      </c>
      <c r="AH124" s="225" t="e">
        <v>#DIV/0!</v>
      </c>
      <c r="AI124" s="226">
        <v>0</v>
      </c>
      <c r="AJ124" s="227">
        <v>0</v>
      </c>
    </row>
    <row r="125" spans="2:36" hidden="1" x14ac:dyDescent="0.2">
      <c r="B125" s="184" t="s">
        <v>674</v>
      </c>
      <c r="C125" s="215">
        <v>15</v>
      </c>
      <c r="D125" s="174">
        <v>5</v>
      </c>
      <c r="E125" s="204" t="s">
        <v>691</v>
      </c>
      <c r="F125" s="204" t="s">
        <v>693</v>
      </c>
      <c r="G125" s="204" t="s">
        <v>695</v>
      </c>
      <c r="H125" s="174" t="s">
        <v>827</v>
      </c>
      <c r="I125" s="204" t="e">
        <v>#N/A</v>
      </c>
      <c r="J125" s="184" t="e">
        <v>#N/A</v>
      </c>
      <c r="K125" s="185"/>
      <c r="L125" s="185"/>
      <c r="M125" s="185"/>
      <c r="N125" s="216"/>
      <c r="O125" s="217" t="s">
        <v>726</v>
      </c>
      <c r="P125" s="218" t="e">
        <v>#N/A</v>
      </c>
      <c r="Q125" s="185"/>
      <c r="R125" s="219">
        <v>0</v>
      </c>
      <c r="S125" s="220">
        <v>0</v>
      </c>
      <c r="T125" s="220">
        <v>0</v>
      </c>
      <c r="U125" s="220">
        <v>0</v>
      </c>
      <c r="V125" s="220">
        <v>0</v>
      </c>
      <c r="W125" s="220">
        <v>0</v>
      </c>
      <c r="X125" s="220">
        <v>0</v>
      </c>
      <c r="Y125" s="220">
        <v>0</v>
      </c>
      <c r="Z125" s="220">
        <v>0</v>
      </c>
      <c r="AA125" s="220">
        <v>0</v>
      </c>
      <c r="AB125" s="220">
        <v>0</v>
      </c>
      <c r="AC125" s="221">
        <v>0</v>
      </c>
      <c r="AD125" s="222">
        <v>0</v>
      </c>
      <c r="AE125" s="185"/>
      <c r="AF125" s="223" t="e">
        <v>#DIV/0!</v>
      </c>
      <c r="AG125" s="224">
        <v>0</v>
      </c>
      <c r="AH125" s="225" t="e">
        <v>#DIV/0!</v>
      </c>
      <c r="AI125" s="226">
        <v>0</v>
      </c>
      <c r="AJ125" s="227">
        <v>0</v>
      </c>
    </row>
    <row r="126" spans="2:36" ht="13.5" hidden="1" thickBot="1" x14ac:dyDescent="0.25">
      <c r="B126" s="184" t="s">
        <v>674</v>
      </c>
      <c r="C126" s="174"/>
      <c r="D126" s="174"/>
      <c r="E126" s="184"/>
      <c r="F126" s="184"/>
      <c r="G126" s="184"/>
      <c r="H126" s="174"/>
      <c r="I126" s="204" t="e">
        <v>#N/A</v>
      </c>
      <c r="J126" s="204" t="e">
        <v>#N/A</v>
      </c>
      <c r="K126" s="185"/>
      <c r="L126" s="185"/>
      <c r="M126" s="185"/>
      <c r="N126" s="228"/>
      <c r="O126" s="229" t="s">
        <v>733</v>
      </c>
      <c r="P126" s="230"/>
      <c r="Q126" s="185"/>
      <c r="R126" s="231">
        <v>0</v>
      </c>
      <c r="S126" s="232">
        <v>0</v>
      </c>
      <c r="T126" s="232">
        <v>0</v>
      </c>
      <c r="U126" s="232">
        <v>0</v>
      </c>
      <c r="V126" s="232">
        <v>0</v>
      </c>
      <c r="W126" s="232">
        <v>0</v>
      </c>
      <c r="X126" s="232">
        <v>0</v>
      </c>
      <c r="Y126" s="232">
        <v>0</v>
      </c>
      <c r="Z126" s="232">
        <v>0</v>
      </c>
      <c r="AA126" s="232"/>
      <c r="AB126" s="232"/>
      <c r="AC126" s="232"/>
      <c r="AD126" s="233">
        <v>0</v>
      </c>
      <c r="AE126" s="185"/>
      <c r="AF126" s="234"/>
      <c r="AG126" s="235">
        <v>0</v>
      </c>
      <c r="AH126" s="235"/>
      <c r="AI126" s="236">
        <v>0</v>
      </c>
      <c r="AJ126" s="237">
        <v>0</v>
      </c>
    </row>
    <row r="127" spans="2:36" x14ac:dyDescent="0.2">
      <c r="B127" s="184" t="s">
        <v>673</v>
      </c>
      <c r="C127" s="184"/>
      <c r="D127" s="184"/>
      <c r="E127" s="184"/>
      <c r="F127" s="184"/>
      <c r="G127" s="184"/>
      <c r="H127" s="174"/>
      <c r="I127" s="174"/>
      <c r="J127" s="184"/>
      <c r="K127" s="184"/>
      <c r="L127" s="185"/>
      <c r="M127" s="185"/>
      <c r="N127" s="185"/>
      <c r="O127" s="185"/>
      <c r="P127" s="185"/>
      <c r="Q127" s="185"/>
      <c r="R127" s="185"/>
      <c r="S127" s="185"/>
      <c r="T127" s="185"/>
      <c r="U127" s="185"/>
      <c r="V127" s="185"/>
      <c r="W127" s="185"/>
      <c r="X127" s="185"/>
      <c r="Y127" s="185"/>
      <c r="Z127" s="185"/>
      <c r="AA127" s="185"/>
      <c r="AB127" s="185"/>
      <c r="AC127" s="185"/>
      <c r="AD127" s="185"/>
      <c r="AE127" s="185"/>
      <c r="AF127" s="185"/>
      <c r="AG127" s="185"/>
      <c r="AH127" s="185"/>
      <c r="AI127" s="185"/>
      <c r="AJ127" s="185"/>
    </row>
    <row r="128" spans="2:36" x14ac:dyDescent="0.2">
      <c r="B128" s="184" t="s">
        <v>673</v>
      </c>
      <c r="C128" s="184"/>
      <c r="D128" s="184"/>
      <c r="E128" s="184"/>
      <c r="F128" s="184"/>
      <c r="G128" s="184"/>
      <c r="H128" s="174"/>
      <c r="I128" s="174"/>
      <c r="J128" s="184"/>
      <c r="K128" s="184"/>
      <c r="L128" s="185"/>
      <c r="M128" s="185"/>
      <c r="N128" s="238" t="s">
        <v>828</v>
      </c>
      <c r="O128" s="239"/>
      <c r="P128" s="240"/>
      <c r="Q128" s="185"/>
      <c r="R128" s="241">
        <v>3657207.6001444175</v>
      </c>
      <c r="S128" s="242">
        <v>93541.698452818106</v>
      </c>
      <c r="T128" s="242">
        <v>0</v>
      </c>
      <c r="U128" s="242">
        <v>715187.25041135645</v>
      </c>
      <c r="V128" s="242">
        <v>93541.698452818106</v>
      </c>
      <c r="W128" s="242">
        <v>1285234.7440902991</v>
      </c>
      <c r="X128" s="242">
        <v>434091.5685018755</v>
      </c>
      <c r="Y128" s="242">
        <v>1168064.5713980848</v>
      </c>
      <c r="Z128" s="242">
        <v>412898.88425232982</v>
      </c>
      <c r="AA128" s="242">
        <v>0</v>
      </c>
      <c r="AB128" s="242">
        <v>0</v>
      </c>
      <c r="AC128" s="242">
        <v>0</v>
      </c>
      <c r="AD128" s="243">
        <v>7859768.0157040004</v>
      </c>
      <c r="AE128" s="185"/>
      <c r="AF128" s="244"/>
      <c r="AG128" s="242">
        <v>6847077</v>
      </c>
      <c r="AH128" s="242"/>
      <c r="AI128" s="242">
        <v>1012691.0157039992</v>
      </c>
      <c r="AJ128" s="243">
        <v>7859768.0157039985</v>
      </c>
    </row>
    <row r="129" spans="2:36" x14ac:dyDescent="0.2">
      <c r="B129" s="184" t="s">
        <v>673</v>
      </c>
      <c r="C129" s="184"/>
      <c r="D129" s="184"/>
      <c r="E129" s="184"/>
      <c r="F129" s="184"/>
      <c r="G129" s="184"/>
      <c r="H129" s="174"/>
      <c r="I129" s="174"/>
      <c r="J129" s="184"/>
      <c r="K129" s="184"/>
      <c r="L129" s="185"/>
      <c r="M129" s="185"/>
      <c r="N129" s="185"/>
      <c r="O129" s="185"/>
      <c r="P129" s="185"/>
      <c r="Q129" s="185"/>
      <c r="R129" s="185"/>
      <c r="S129" s="185"/>
      <c r="T129" s="185"/>
      <c r="U129" s="185"/>
      <c r="V129" s="185"/>
      <c r="W129" s="185"/>
      <c r="X129" s="185"/>
      <c r="Y129" s="185"/>
      <c r="Z129" s="185"/>
      <c r="AA129" s="185"/>
      <c r="AB129" s="185"/>
      <c r="AC129" s="185"/>
      <c r="AD129" s="185"/>
      <c r="AE129" s="185"/>
      <c r="AF129" s="185"/>
      <c r="AG129" s="185"/>
      <c r="AH129" s="185"/>
      <c r="AI129" s="185"/>
      <c r="AJ129" s="185"/>
    </row>
    <row r="130" spans="2:36" x14ac:dyDescent="0.2">
      <c r="B130" s="184" t="s">
        <v>673</v>
      </c>
      <c r="C130" s="184"/>
      <c r="D130" s="184"/>
      <c r="E130" s="184"/>
      <c r="F130" s="184"/>
      <c r="G130" s="184"/>
      <c r="H130" s="174"/>
      <c r="I130" s="174"/>
      <c r="J130" s="184"/>
      <c r="K130" s="184"/>
      <c r="L130" s="185"/>
      <c r="M130" s="185"/>
      <c r="N130" s="185"/>
      <c r="O130" s="185"/>
      <c r="P130" s="185"/>
      <c r="Q130" s="185"/>
      <c r="R130" s="185"/>
      <c r="S130" s="185"/>
      <c r="T130" s="185"/>
      <c r="U130" s="185"/>
      <c r="V130" s="185"/>
      <c r="W130" s="185"/>
      <c r="X130" s="185"/>
      <c r="Y130" s="185"/>
      <c r="Z130" s="185"/>
      <c r="AA130" s="185"/>
      <c r="AB130" s="185"/>
      <c r="AC130" s="185"/>
      <c r="AD130" s="185"/>
      <c r="AE130" s="185"/>
      <c r="AF130" s="185"/>
      <c r="AG130" s="185"/>
      <c r="AH130" s="185"/>
      <c r="AI130" s="185"/>
      <c r="AJ130" s="185"/>
    </row>
    <row r="131" spans="2:36" ht="18" x14ac:dyDescent="0.25">
      <c r="B131" s="184" t="s">
        <v>673</v>
      </c>
      <c r="C131" s="184"/>
      <c r="D131" s="184"/>
      <c r="E131" s="184"/>
      <c r="F131" s="184"/>
      <c r="G131" s="184"/>
      <c r="H131" s="174"/>
      <c r="I131" s="174"/>
      <c r="J131" s="184"/>
      <c r="K131" s="184"/>
      <c r="L131" s="185"/>
      <c r="M131" s="188" t="s">
        <v>829</v>
      </c>
      <c r="N131" s="189"/>
      <c r="O131" s="188"/>
      <c r="P131" s="188"/>
      <c r="Q131" s="190"/>
      <c r="R131" s="188"/>
      <c r="S131" s="188"/>
      <c r="T131" s="188"/>
      <c r="U131" s="191"/>
      <c r="V131" s="190"/>
      <c r="W131" s="190"/>
      <c r="X131" s="190"/>
      <c r="Y131" s="190"/>
      <c r="Z131" s="190"/>
      <c r="AA131" s="190"/>
      <c r="AB131" s="190"/>
      <c r="AC131" s="190"/>
      <c r="AD131" s="190"/>
      <c r="AE131" s="190"/>
      <c r="AF131" s="190"/>
      <c r="AG131" s="190"/>
      <c r="AH131" s="190"/>
      <c r="AI131" s="190"/>
      <c r="AJ131" s="190"/>
    </row>
    <row r="132" spans="2:36" x14ac:dyDescent="0.2">
      <c r="B132" s="184" t="s">
        <v>673</v>
      </c>
      <c r="C132" s="184"/>
      <c r="D132" s="184"/>
      <c r="E132" s="184"/>
      <c r="F132" s="184"/>
      <c r="G132" s="184"/>
      <c r="H132" s="174"/>
      <c r="I132" s="174"/>
      <c r="J132" s="184"/>
      <c r="K132" s="184"/>
      <c r="L132" s="185"/>
      <c r="M132" s="174"/>
      <c r="N132" s="174"/>
      <c r="O132" s="174"/>
      <c r="P132" s="174"/>
      <c r="Q132" s="174"/>
      <c r="R132" s="174"/>
      <c r="S132" s="174"/>
      <c r="T132" s="174"/>
      <c r="U132" s="174"/>
      <c r="V132" s="174"/>
      <c r="W132" s="174"/>
      <c r="X132" s="174"/>
      <c r="Y132" s="174"/>
      <c r="Z132" s="174"/>
      <c r="AA132" s="174"/>
      <c r="AB132" s="174"/>
      <c r="AC132" s="174"/>
      <c r="AD132" s="174"/>
      <c r="AE132" s="174"/>
      <c r="AF132" s="185"/>
      <c r="AG132" s="185"/>
      <c r="AH132" s="185"/>
      <c r="AI132" s="185"/>
      <c r="AJ132" s="185"/>
    </row>
    <row r="133" spans="2:36" hidden="1" x14ac:dyDescent="0.2">
      <c r="B133" s="184" t="s">
        <v>674</v>
      </c>
      <c r="C133" s="192" t="s">
        <v>690</v>
      </c>
      <c r="D133" s="193" t="s">
        <v>691</v>
      </c>
      <c r="E133" s="184"/>
      <c r="F133" s="192" t="s">
        <v>692</v>
      </c>
      <c r="G133" s="193" t="s">
        <v>830</v>
      </c>
      <c r="H133" s="174"/>
      <c r="I133" s="194" t="s">
        <v>694</v>
      </c>
      <c r="J133" s="193" t="s">
        <v>695</v>
      </c>
      <c r="K133" s="184"/>
      <c r="L133" s="185"/>
      <c r="M133" s="174"/>
      <c r="N133" s="174"/>
      <c r="O133" s="174"/>
      <c r="P133" s="174"/>
      <c r="Q133" s="174"/>
      <c r="R133" s="174"/>
      <c r="S133" s="174"/>
      <c r="T133" s="174"/>
      <c r="U133" s="174"/>
      <c r="V133" s="174"/>
      <c r="W133" s="174"/>
      <c r="X133" s="174"/>
      <c r="Y133" s="174"/>
      <c r="Z133" s="174"/>
      <c r="AA133" s="174"/>
      <c r="AB133" s="174"/>
      <c r="AC133" s="174"/>
      <c r="AD133" s="174"/>
      <c r="AE133" s="174"/>
      <c r="AF133" s="185"/>
      <c r="AG133" s="185"/>
      <c r="AH133" s="185"/>
      <c r="AI133" s="185"/>
      <c r="AJ133" s="185"/>
    </row>
    <row r="134" spans="2:36" hidden="1" x14ac:dyDescent="0.2">
      <c r="B134" s="184" t="s">
        <v>674</v>
      </c>
      <c r="C134" s="184"/>
      <c r="D134" s="184"/>
      <c r="E134" s="184"/>
      <c r="F134" s="184"/>
      <c r="G134" s="184"/>
      <c r="H134" s="174"/>
      <c r="I134" s="174"/>
      <c r="J134" s="184"/>
      <c r="K134" s="184"/>
      <c r="L134" s="185"/>
      <c r="M134" s="174"/>
      <c r="N134" s="174"/>
      <c r="O134" s="174"/>
      <c r="P134" s="174"/>
      <c r="Q134" s="174"/>
      <c r="R134" s="174"/>
      <c r="S134" s="174"/>
      <c r="T134" s="174"/>
      <c r="U134" s="174"/>
      <c r="V134" s="174"/>
      <c r="W134" s="174"/>
      <c r="X134" s="174"/>
      <c r="Y134" s="174"/>
      <c r="Z134" s="174"/>
      <c r="AA134" s="174"/>
      <c r="AB134" s="174"/>
      <c r="AC134" s="174"/>
      <c r="AD134" s="174"/>
      <c r="AE134" s="174"/>
      <c r="AF134" s="185"/>
      <c r="AG134" s="185"/>
      <c r="AH134" s="185"/>
      <c r="AI134" s="185"/>
      <c r="AJ134" s="185"/>
    </row>
    <row r="135" spans="2:36" s="197" customFormat="1" ht="25.5" x14ac:dyDescent="0.2">
      <c r="B135" s="184" t="s">
        <v>673</v>
      </c>
      <c r="C135" s="195" t="s">
        <v>696</v>
      </c>
      <c r="D135" s="195" t="s">
        <v>697</v>
      </c>
      <c r="E135" s="195" t="s">
        <v>690</v>
      </c>
      <c r="F135" s="195" t="s">
        <v>692</v>
      </c>
      <c r="G135" s="195" t="s">
        <v>698</v>
      </c>
      <c r="H135" s="195" t="s">
        <v>699</v>
      </c>
      <c r="I135" s="195" t="s">
        <v>700</v>
      </c>
      <c r="J135" s="196" t="s">
        <v>701</v>
      </c>
      <c r="N135" s="198" t="s">
        <v>700</v>
      </c>
      <c r="O135" s="199" t="s">
        <v>702</v>
      </c>
      <c r="P135" s="200" t="s">
        <v>703</v>
      </c>
      <c r="R135" s="198" t="s">
        <v>704</v>
      </c>
      <c r="S135" s="199" t="s">
        <v>705</v>
      </c>
      <c r="T135" s="199" t="s">
        <v>706</v>
      </c>
      <c r="U135" s="199" t="s">
        <v>707</v>
      </c>
      <c r="V135" s="199" t="s">
        <v>708</v>
      </c>
      <c r="W135" s="199" t="s">
        <v>709</v>
      </c>
      <c r="X135" s="199" t="s">
        <v>710</v>
      </c>
      <c r="Y135" s="199" t="s">
        <v>711</v>
      </c>
      <c r="Z135" s="199" t="s">
        <v>712</v>
      </c>
      <c r="AA135" s="199" t="s">
        <v>713</v>
      </c>
      <c r="AB135" s="199" t="s">
        <v>714</v>
      </c>
      <c r="AC135" s="200" t="s">
        <v>715</v>
      </c>
      <c r="AD135" s="201" t="s">
        <v>716</v>
      </c>
      <c r="AF135" s="198" t="s">
        <v>717</v>
      </c>
      <c r="AG135" s="199" t="s">
        <v>718</v>
      </c>
      <c r="AH135" s="199" t="s">
        <v>719</v>
      </c>
      <c r="AI135" s="199" t="s">
        <v>720</v>
      </c>
      <c r="AJ135" s="201" t="s">
        <v>721</v>
      </c>
    </row>
    <row r="136" spans="2:36" ht="13.5" thickBot="1" x14ac:dyDescent="0.25">
      <c r="B136" s="184" t="s">
        <v>673</v>
      </c>
      <c r="C136" s="174"/>
      <c r="D136" s="174"/>
      <c r="E136" s="184"/>
      <c r="F136" s="184"/>
      <c r="G136" s="184"/>
      <c r="H136" s="174"/>
      <c r="I136" s="184"/>
      <c r="J136" s="184"/>
      <c r="K136" s="184"/>
      <c r="L136" s="185"/>
      <c r="M136" s="185"/>
      <c r="N136" s="185"/>
      <c r="O136" s="185"/>
      <c r="P136" s="185"/>
      <c r="Q136" s="185"/>
      <c r="R136" s="202"/>
      <c r="S136" s="202"/>
      <c r="T136" s="202"/>
      <c r="U136" s="202"/>
      <c r="V136" s="202"/>
      <c r="W136" s="202"/>
      <c r="X136" s="185"/>
      <c r="Y136" s="185"/>
      <c r="Z136" s="185"/>
      <c r="AA136" s="185"/>
      <c r="AB136" s="185"/>
      <c r="AC136" s="185"/>
      <c r="AD136" s="203"/>
      <c r="AE136" s="185"/>
      <c r="AF136" s="185"/>
      <c r="AG136" s="185"/>
      <c r="AH136" s="185"/>
      <c r="AI136" s="185"/>
      <c r="AJ136" s="185"/>
    </row>
    <row r="137" spans="2:36" ht="13.5" hidden="1" thickBot="1" x14ac:dyDescent="0.25">
      <c r="B137" s="184" t="s">
        <v>674</v>
      </c>
      <c r="C137" s="186">
        <v>1</v>
      </c>
      <c r="D137" s="174"/>
      <c r="E137" s="184" t="s">
        <v>691</v>
      </c>
      <c r="F137" s="184" t="s">
        <v>830</v>
      </c>
      <c r="G137" s="184" t="s">
        <v>695</v>
      </c>
      <c r="H137" s="174" t="s">
        <v>831</v>
      </c>
      <c r="I137" s="204" t="e">
        <v>#N/A</v>
      </c>
      <c r="J137" s="204" t="e">
        <v>#N/A</v>
      </c>
      <c r="K137" s="184"/>
      <c r="L137" s="185"/>
      <c r="M137" s="185"/>
      <c r="N137" s="205" t="e">
        <v>#N/A</v>
      </c>
      <c r="O137" s="206" t="s">
        <v>724</v>
      </c>
      <c r="P137" s="207"/>
      <c r="Q137" s="185"/>
      <c r="R137" s="208">
        <v>0</v>
      </c>
      <c r="S137" s="209">
        <v>0</v>
      </c>
      <c r="T137" s="209">
        <v>0</v>
      </c>
      <c r="U137" s="209">
        <v>0</v>
      </c>
      <c r="V137" s="209">
        <v>0</v>
      </c>
      <c r="W137" s="209">
        <v>0</v>
      </c>
      <c r="X137" s="209">
        <v>0</v>
      </c>
      <c r="Y137" s="209">
        <v>0</v>
      </c>
      <c r="Z137" s="209">
        <v>0</v>
      </c>
      <c r="AA137" s="209">
        <v>0</v>
      </c>
      <c r="AB137" s="209">
        <v>0</v>
      </c>
      <c r="AC137" s="210">
        <v>0</v>
      </c>
      <c r="AD137" s="211">
        <v>0</v>
      </c>
      <c r="AE137" s="185"/>
      <c r="AF137" s="212"/>
      <c r="AG137" s="213"/>
      <c r="AH137" s="213"/>
      <c r="AI137" s="213"/>
      <c r="AJ137" s="214"/>
    </row>
    <row r="138" spans="2:36" ht="13.5" hidden="1" thickBot="1" x14ac:dyDescent="0.25">
      <c r="B138" s="184" t="s">
        <v>674</v>
      </c>
      <c r="C138" s="215">
        <v>1</v>
      </c>
      <c r="D138" s="174">
        <v>1</v>
      </c>
      <c r="E138" s="204" t="s">
        <v>691</v>
      </c>
      <c r="F138" s="204" t="s">
        <v>830</v>
      </c>
      <c r="G138" s="204" t="s">
        <v>695</v>
      </c>
      <c r="H138" s="174" t="s">
        <v>832</v>
      </c>
      <c r="I138" s="204" t="e">
        <v>#N/A</v>
      </c>
      <c r="J138" s="184" t="e">
        <v>#N/A</v>
      </c>
      <c r="K138" s="184"/>
      <c r="L138" s="185"/>
      <c r="M138" s="185"/>
      <c r="N138" s="216"/>
      <c r="O138" s="217" t="s">
        <v>726</v>
      </c>
      <c r="P138" s="218" t="e">
        <v>#N/A</v>
      </c>
      <c r="Q138" s="185"/>
      <c r="R138" s="219">
        <v>0</v>
      </c>
      <c r="S138" s="220">
        <v>0</v>
      </c>
      <c r="T138" s="220">
        <v>0</v>
      </c>
      <c r="U138" s="220">
        <v>0</v>
      </c>
      <c r="V138" s="220">
        <v>0</v>
      </c>
      <c r="W138" s="220">
        <v>0</v>
      </c>
      <c r="X138" s="220">
        <v>0</v>
      </c>
      <c r="Y138" s="220">
        <v>0</v>
      </c>
      <c r="Z138" s="220">
        <v>0</v>
      </c>
      <c r="AA138" s="220">
        <v>0</v>
      </c>
      <c r="AB138" s="220">
        <v>0</v>
      </c>
      <c r="AC138" s="221">
        <v>0</v>
      </c>
      <c r="AD138" s="222">
        <v>0</v>
      </c>
      <c r="AE138" s="185"/>
      <c r="AF138" s="223" t="e">
        <v>#DIV/0!</v>
      </c>
      <c r="AG138" s="224">
        <v>0</v>
      </c>
      <c r="AH138" s="225" t="e">
        <v>#DIV/0!</v>
      </c>
      <c r="AI138" s="226">
        <v>0</v>
      </c>
      <c r="AJ138" s="227">
        <v>0</v>
      </c>
    </row>
    <row r="139" spans="2:36" ht="13.5" hidden="1" thickBot="1" x14ac:dyDescent="0.25">
      <c r="B139" s="184" t="s">
        <v>674</v>
      </c>
      <c r="C139" s="215">
        <v>1</v>
      </c>
      <c r="D139" s="174">
        <v>2</v>
      </c>
      <c r="E139" s="204" t="s">
        <v>691</v>
      </c>
      <c r="F139" s="204" t="s">
        <v>830</v>
      </c>
      <c r="G139" s="204" t="s">
        <v>695</v>
      </c>
      <c r="H139" s="174" t="s">
        <v>833</v>
      </c>
      <c r="I139" s="204" t="e">
        <v>#N/A</v>
      </c>
      <c r="J139" s="184" t="e">
        <v>#N/A</v>
      </c>
      <c r="K139" s="184"/>
      <c r="L139" s="185"/>
      <c r="M139" s="185"/>
      <c r="N139" s="216"/>
      <c r="O139" s="217" t="s">
        <v>726</v>
      </c>
      <c r="P139" s="218" t="e">
        <v>#N/A</v>
      </c>
      <c r="Q139" s="185"/>
      <c r="R139" s="219">
        <v>0</v>
      </c>
      <c r="S139" s="220">
        <v>0</v>
      </c>
      <c r="T139" s="220">
        <v>0</v>
      </c>
      <c r="U139" s="220">
        <v>0</v>
      </c>
      <c r="V139" s="220">
        <v>0</v>
      </c>
      <c r="W139" s="220">
        <v>0</v>
      </c>
      <c r="X139" s="220">
        <v>0</v>
      </c>
      <c r="Y139" s="220">
        <v>0</v>
      </c>
      <c r="Z139" s="220">
        <v>0</v>
      </c>
      <c r="AA139" s="220">
        <v>0</v>
      </c>
      <c r="AB139" s="220">
        <v>0</v>
      </c>
      <c r="AC139" s="221">
        <v>0</v>
      </c>
      <c r="AD139" s="222">
        <v>0</v>
      </c>
      <c r="AE139" s="185"/>
      <c r="AF139" s="223" t="e">
        <v>#DIV/0!</v>
      </c>
      <c r="AG139" s="224">
        <v>0</v>
      </c>
      <c r="AH139" s="225" t="e">
        <v>#DIV/0!</v>
      </c>
      <c r="AI139" s="226">
        <v>0</v>
      </c>
      <c r="AJ139" s="227">
        <v>0</v>
      </c>
    </row>
    <row r="140" spans="2:36" ht="13.5" hidden="1" thickBot="1" x14ac:dyDescent="0.25">
      <c r="B140" s="184" t="s">
        <v>674</v>
      </c>
      <c r="C140" s="215">
        <v>1</v>
      </c>
      <c r="D140" s="174">
        <v>3</v>
      </c>
      <c r="E140" s="204" t="s">
        <v>691</v>
      </c>
      <c r="F140" s="204" t="s">
        <v>830</v>
      </c>
      <c r="G140" s="204" t="s">
        <v>695</v>
      </c>
      <c r="H140" s="174" t="s">
        <v>834</v>
      </c>
      <c r="I140" s="204" t="e">
        <v>#N/A</v>
      </c>
      <c r="J140" s="184" t="e">
        <v>#N/A</v>
      </c>
      <c r="K140" s="184"/>
      <c r="L140" s="185"/>
      <c r="M140" s="185"/>
      <c r="N140" s="216"/>
      <c r="O140" s="217" t="s">
        <v>726</v>
      </c>
      <c r="P140" s="218" t="e">
        <v>#N/A</v>
      </c>
      <c r="Q140" s="185"/>
      <c r="R140" s="219">
        <v>0</v>
      </c>
      <c r="S140" s="220">
        <v>0</v>
      </c>
      <c r="T140" s="220">
        <v>0</v>
      </c>
      <c r="U140" s="220">
        <v>0</v>
      </c>
      <c r="V140" s="220">
        <v>0</v>
      </c>
      <c r="W140" s="220">
        <v>0</v>
      </c>
      <c r="X140" s="220">
        <v>0</v>
      </c>
      <c r="Y140" s="220">
        <v>0</v>
      </c>
      <c r="Z140" s="220">
        <v>0</v>
      </c>
      <c r="AA140" s="220">
        <v>0</v>
      </c>
      <c r="AB140" s="220">
        <v>0</v>
      </c>
      <c r="AC140" s="221">
        <v>0</v>
      </c>
      <c r="AD140" s="222">
        <v>0</v>
      </c>
      <c r="AE140" s="185"/>
      <c r="AF140" s="223" t="e">
        <v>#DIV/0!</v>
      </c>
      <c r="AG140" s="224">
        <v>0</v>
      </c>
      <c r="AH140" s="225" t="e">
        <v>#DIV/0!</v>
      </c>
      <c r="AI140" s="226">
        <v>0</v>
      </c>
      <c r="AJ140" s="227">
        <v>0</v>
      </c>
    </row>
    <row r="141" spans="2:36" ht="13.5" hidden="1" thickBot="1" x14ac:dyDescent="0.25">
      <c r="B141" s="184" t="s">
        <v>674</v>
      </c>
      <c r="C141" s="215">
        <v>1</v>
      </c>
      <c r="D141" s="174">
        <v>4</v>
      </c>
      <c r="E141" s="204" t="s">
        <v>691</v>
      </c>
      <c r="F141" s="204" t="s">
        <v>830</v>
      </c>
      <c r="G141" s="204" t="s">
        <v>695</v>
      </c>
      <c r="H141" s="174" t="s">
        <v>835</v>
      </c>
      <c r="I141" s="204" t="e">
        <v>#N/A</v>
      </c>
      <c r="J141" s="184" t="e">
        <v>#N/A</v>
      </c>
      <c r="K141" s="184"/>
      <c r="L141" s="185"/>
      <c r="M141" s="185"/>
      <c r="N141" s="216"/>
      <c r="O141" s="217" t="s">
        <v>726</v>
      </c>
      <c r="P141" s="218" t="e">
        <v>#N/A</v>
      </c>
      <c r="Q141" s="185"/>
      <c r="R141" s="219">
        <v>0</v>
      </c>
      <c r="S141" s="220">
        <v>0</v>
      </c>
      <c r="T141" s="220">
        <v>0</v>
      </c>
      <c r="U141" s="220">
        <v>0</v>
      </c>
      <c r="V141" s="220">
        <v>0</v>
      </c>
      <c r="W141" s="220">
        <v>0</v>
      </c>
      <c r="X141" s="220">
        <v>0</v>
      </c>
      <c r="Y141" s="220">
        <v>0</v>
      </c>
      <c r="Z141" s="220">
        <v>0</v>
      </c>
      <c r="AA141" s="220">
        <v>0</v>
      </c>
      <c r="AB141" s="220">
        <v>0</v>
      </c>
      <c r="AC141" s="221">
        <v>0</v>
      </c>
      <c r="AD141" s="222">
        <v>0</v>
      </c>
      <c r="AE141" s="185"/>
      <c r="AF141" s="223" t="e">
        <v>#DIV/0!</v>
      </c>
      <c r="AG141" s="224">
        <v>0</v>
      </c>
      <c r="AH141" s="225" t="e">
        <v>#DIV/0!</v>
      </c>
      <c r="AI141" s="226">
        <v>0</v>
      </c>
      <c r="AJ141" s="227">
        <v>0</v>
      </c>
    </row>
    <row r="142" spans="2:36" ht="13.5" hidden="1" thickBot="1" x14ac:dyDescent="0.25">
      <c r="B142" s="184" t="s">
        <v>674</v>
      </c>
      <c r="C142" s="215">
        <v>1</v>
      </c>
      <c r="D142" s="174">
        <v>5</v>
      </c>
      <c r="E142" s="204" t="s">
        <v>691</v>
      </c>
      <c r="F142" s="204" t="s">
        <v>830</v>
      </c>
      <c r="G142" s="204" t="s">
        <v>695</v>
      </c>
      <c r="H142" s="174" t="s">
        <v>836</v>
      </c>
      <c r="I142" s="204" t="e">
        <v>#N/A</v>
      </c>
      <c r="J142" s="184" t="e">
        <v>#N/A</v>
      </c>
      <c r="K142" s="184"/>
      <c r="L142" s="185"/>
      <c r="M142" s="185"/>
      <c r="N142" s="216"/>
      <c r="O142" s="217" t="s">
        <v>726</v>
      </c>
      <c r="P142" s="218" t="e">
        <v>#N/A</v>
      </c>
      <c r="Q142" s="185"/>
      <c r="R142" s="219">
        <v>0</v>
      </c>
      <c r="S142" s="220">
        <v>0</v>
      </c>
      <c r="T142" s="220">
        <v>0</v>
      </c>
      <c r="U142" s="220">
        <v>0</v>
      </c>
      <c r="V142" s="220">
        <v>0</v>
      </c>
      <c r="W142" s="220">
        <v>0</v>
      </c>
      <c r="X142" s="220">
        <v>0</v>
      </c>
      <c r="Y142" s="220">
        <v>0</v>
      </c>
      <c r="Z142" s="220">
        <v>0</v>
      </c>
      <c r="AA142" s="220">
        <v>0</v>
      </c>
      <c r="AB142" s="220">
        <v>0</v>
      </c>
      <c r="AC142" s="221">
        <v>0</v>
      </c>
      <c r="AD142" s="222">
        <v>0</v>
      </c>
      <c r="AE142" s="185"/>
      <c r="AF142" s="223" t="e">
        <v>#DIV/0!</v>
      </c>
      <c r="AG142" s="224">
        <v>0</v>
      </c>
      <c r="AH142" s="225" t="e">
        <v>#DIV/0!</v>
      </c>
      <c r="AI142" s="226">
        <v>0</v>
      </c>
      <c r="AJ142" s="227">
        <v>0</v>
      </c>
    </row>
    <row r="143" spans="2:36" ht="13.5" hidden="1" thickBot="1" x14ac:dyDescent="0.25">
      <c r="B143" s="184" t="s">
        <v>674</v>
      </c>
      <c r="C143" s="174"/>
      <c r="D143" s="174"/>
      <c r="E143" s="184"/>
      <c r="F143" s="184"/>
      <c r="G143" s="184"/>
      <c r="H143" s="174"/>
      <c r="I143" s="204" t="e">
        <v>#N/A</v>
      </c>
      <c r="J143" s="204" t="e">
        <v>#N/A</v>
      </c>
      <c r="K143" s="184"/>
      <c r="L143" s="185"/>
      <c r="M143" s="185"/>
      <c r="N143" s="228"/>
      <c r="O143" s="229" t="s">
        <v>733</v>
      </c>
      <c r="P143" s="230"/>
      <c r="Q143" s="185"/>
      <c r="R143" s="231">
        <v>0</v>
      </c>
      <c r="S143" s="232">
        <v>0</v>
      </c>
      <c r="T143" s="232">
        <v>0</v>
      </c>
      <c r="U143" s="232">
        <v>0</v>
      </c>
      <c r="V143" s="232">
        <v>0</v>
      </c>
      <c r="W143" s="232">
        <v>0</v>
      </c>
      <c r="X143" s="232">
        <v>0</v>
      </c>
      <c r="Y143" s="232">
        <v>0</v>
      </c>
      <c r="Z143" s="232">
        <v>0</v>
      </c>
      <c r="AA143" s="232"/>
      <c r="AB143" s="232"/>
      <c r="AC143" s="232"/>
      <c r="AD143" s="233">
        <v>0</v>
      </c>
      <c r="AE143" s="185"/>
      <c r="AF143" s="234"/>
      <c r="AG143" s="235">
        <v>0</v>
      </c>
      <c r="AH143" s="235"/>
      <c r="AI143" s="236">
        <v>0</v>
      </c>
      <c r="AJ143" s="237">
        <v>0</v>
      </c>
    </row>
    <row r="144" spans="2:36" ht="13.5" hidden="1" thickBot="1" x14ac:dyDescent="0.25">
      <c r="B144" s="184" t="s">
        <v>674</v>
      </c>
      <c r="C144" s="186">
        <v>2</v>
      </c>
      <c r="D144" s="174"/>
      <c r="E144" s="184" t="s">
        <v>691</v>
      </c>
      <c r="F144" s="184" t="s">
        <v>830</v>
      </c>
      <c r="G144" s="184" t="s">
        <v>695</v>
      </c>
      <c r="H144" s="174" t="s">
        <v>837</v>
      </c>
      <c r="I144" s="204" t="e">
        <v>#N/A</v>
      </c>
      <c r="J144" s="204" t="e">
        <v>#N/A</v>
      </c>
      <c r="K144" s="184"/>
      <c r="L144" s="185"/>
      <c r="M144" s="185"/>
      <c r="N144" s="205" t="e">
        <v>#N/A</v>
      </c>
      <c r="O144" s="206" t="s">
        <v>724</v>
      </c>
      <c r="P144" s="207"/>
      <c r="Q144" s="185"/>
      <c r="R144" s="208">
        <v>0</v>
      </c>
      <c r="S144" s="209">
        <v>0</v>
      </c>
      <c r="T144" s="209">
        <v>0</v>
      </c>
      <c r="U144" s="209">
        <v>0</v>
      </c>
      <c r="V144" s="209">
        <v>0</v>
      </c>
      <c r="W144" s="209">
        <v>0</v>
      </c>
      <c r="X144" s="209">
        <v>0</v>
      </c>
      <c r="Y144" s="209">
        <v>0</v>
      </c>
      <c r="Z144" s="209">
        <v>0</v>
      </c>
      <c r="AA144" s="209">
        <v>0</v>
      </c>
      <c r="AB144" s="209">
        <v>0</v>
      </c>
      <c r="AC144" s="210">
        <v>0</v>
      </c>
      <c r="AD144" s="211">
        <v>0</v>
      </c>
      <c r="AE144" s="185"/>
      <c r="AF144" s="212"/>
      <c r="AG144" s="213"/>
      <c r="AH144" s="213"/>
      <c r="AI144" s="213"/>
      <c r="AJ144" s="214"/>
    </row>
    <row r="145" spans="2:36" ht="13.5" hidden="1" thickBot="1" x14ac:dyDescent="0.25">
      <c r="B145" s="184" t="s">
        <v>674</v>
      </c>
      <c r="C145" s="215">
        <v>2</v>
      </c>
      <c r="D145" s="174">
        <v>1</v>
      </c>
      <c r="E145" s="204" t="s">
        <v>691</v>
      </c>
      <c r="F145" s="204" t="s">
        <v>830</v>
      </c>
      <c r="G145" s="204" t="s">
        <v>695</v>
      </c>
      <c r="H145" s="174" t="s">
        <v>838</v>
      </c>
      <c r="I145" s="204" t="e">
        <v>#N/A</v>
      </c>
      <c r="J145" s="184" t="e">
        <v>#N/A</v>
      </c>
      <c r="K145" s="184"/>
      <c r="L145" s="185"/>
      <c r="M145" s="185"/>
      <c r="N145" s="216"/>
      <c r="O145" s="217" t="s">
        <v>726</v>
      </c>
      <c r="P145" s="218" t="e">
        <v>#N/A</v>
      </c>
      <c r="Q145" s="185"/>
      <c r="R145" s="219">
        <v>0</v>
      </c>
      <c r="S145" s="220">
        <v>0</v>
      </c>
      <c r="T145" s="220">
        <v>0</v>
      </c>
      <c r="U145" s="220">
        <v>0</v>
      </c>
      <c r="V145" s="220">
        <v>0</v>
      </c>
      <c r="W145" s="220">
        <v>0</v>
      </c>
      <c r="X145" s="220">
        <v>0</v>
      </c>
      <c r="Y145" s="220">
        <v>0</v>
      </c>
      <c r="Z145" s="220">
        <v>0</v>
      </c>
      <c r="AA145" s="220">
        <v>0</v>
      </c>
      <c r="AB145" s="220">
        <v>0</v>
      </c>
      <c r="AC145" s="221">
        <v>0</v>
      </c>
      <c r="AD145" s="222">
        <v>0</v>
      </c>
      <c r="AE145" s="185"/>
      <c r="AF145" s="223" t="e">
        <v>#DIV/0!</v>
      </c>
      <c r="AG145" s="224">
        <v>0</v>
      </c>
      <c r="AH145" s="225" t="e">
        <v>#DIV/0!</v>
      </c>
      <c r="AI145" s="226">
        <v>0</v>
      </c>
      <c r="AJ145" s="227">
        <v>0</v>
      </c>
    </row>
    <row r="146" spans="2:36" ht="13.5" hidden="1" thickBot="1" x14ac:dyDescent="0.25">
      <c r="B146" s="184" t="s">
        <v>674</v>
      </c>
      <c r="C146" s="215">
        <v>2</v>
      </c>
      <c r="D146" s="174">
        <v>2</v>
      </c>
      <c r="E146" s="204" t="s">
        <v>691</v>
      </c>
      <c r="F146" s="204" t="s">
        <v>830</v>
      </c>
      <c r="G146" s="204" t="s">
        <v>695</v>
      </c>
      <c r="H146" s="174" t="s">
        <v>839</v>
      </c>
      <c r="I146" s="204" t="e">
        <v>#N/A</v>
      </c>
      <c r="J146" s="184" t="e">
        <v>#N/A</v>
      </c>
      <c r="K146" s="184"/>
      <c r="L146" s="185"/>
      <c r="M146" s="185"/>
      <c r="N146" s="216"/>
      <c r="O146" s="217" t="s">
        <v>726</v>
      </c>
      <c r="P146" s="218" t="e">
        <v>#N/A</v>
      </c>
      <c r="Q146" s="185"/>
      <c r="R146" s="219">
        <v>0</v>
      </c>
      <c r="S146" s="220">
        <v>0</v>
      </c>
      <c r="T146" s="220">
        <v>0</v>
      </c>
      <c r="U146" s="220">
        <v>0</v>
      </c>
      <c r="V146" s="220">
        <v>0</v>
      </c>
      <c r="W146" s="220">
        <v>0</v>
      </c>
      <c r="X146" s="220">
        <v>0</v>
      </c>
      <c r="Y146" s="220">
        <v>0</v>
      </c>
      <c r="Z146" s="220">
        <v>0</v>
      </c>
      <c r="AA146" s="220">
        <v>0</v>
      </c>
      <c r="AB146" s="220">
        <v>0</v>
      </c>
      <c r="AC146" s="221">
        <v>0</v>
      </c>
      <c r="AD146" s="222">
        <v>0</v>
      </c>
      <c r="AE146" s="185"/>
      <c r="AF146" s="223" t="e">
        <v>#DIV/0!</v>
      </c>
      <c r="AG146" s="224">
        <v>0</v>
      </c>
      <c r="AH146" s="225" t="e">
        <v>#DIV/0!</v>
      </c>
      <c r="AI146" s="226">
        <v>0</v>
      </c>
      <c r="AJ146" s="227">
        <v>0</v>
      </c>
    </row>
    <row r="147" spans="2:36" ht="13.5" hidden="1" thickBot="1" x14ac:dyDescent="0.25">
      <c r="B147" s="184" t="s">
        <v>674</v>
      </c>
      <c r="C147" s="215">
        <v>2</v>
      </c>
      <c r="D147" s="174">
        <v>3</v>
      </c>
      <c r="E147" s="204" t="s">
        <v>691</v>
      </c>
      <c r="F147" s="204" t="s">
        <v>830</v>
      </c>
      <c r="G147" s="204" t="s">
        <v>695</v>
      </c>
      <c r="H147" s="174" t="s">
        <v>840</v>
      </c>
      <c r="I147" s="204" t="e">
        <v>#N/A</v>
      </c>
      <c r="J147" s="184" t="e">
        <v>#N/A</v>
      </c>
      <c r="K147" s="184"/>
      <c r="L147" s="185"/>
      <c r="M147" s="185"/>
      <c r="N147" s="216"/>
      <c r="O147" s="217" t="s">
        <v>726</v>
      </c>
      <c r="P147" s="218" t="e">
        <v>#N/A</v>
      </c>
      <c r="Q147" s="185"/>
      <c r="R147" s="219">
        <v>0</v>
      </c>
      <c r="S147" s="220">
        <v>0</v>
      </c>
      <c r="T147" s="220">
        <v>0</v>
      </c>
      <c r="U147" s="220">
        <v>0</v>
      </c>
      <c r="V147" s="220">
        <v>0</v>
      </c>
      <c r="W147" s="220">
        <v>0</v>
      </c>
      <c r="X147" s="220">
        <v>0</v>
      </c>
      <c r="Y147" s="220">
        <v>0</v>
      </c>
      <c r="Z147" s="220">
        <v>0</v>
      </c>
      <c r="AA147" s="220">
        <v>0</v>
      </c>
      <c r="AB147" s="220">
        <v>0</v>
      </c>
      <c r="AC147" s="221">
        <v>0</v>
      </c>
      <c r="AD147" s="222">
        <v>0</v>
      </c>
      <c r="AE147" s="185"/>
      <c r="AF147" s="223" t="e">
        <v>#DIV/0!</v>
      </c>
      <c r="AG147" s="224">
        <v>0</v>
      </c>
      <c r="AH147" s="225" t="e">
        <v>#DIV/0!</v>
      </c>
      <c r="AI147" s="226">
        <v>0</v>
      </c>
      <c r="AJ147" s="227">
        <v>0</v>
      </c>
    </row>
    <row r="148" spans="2:36" ht="13.5" hidden="1" thickBot="1" x14ac:dyDescent="0.25">
      <c r="B148" s="184" t="s">
        <v>674</v>
      </c>
      <c r="C148" s="215">
        <v>2</v>
      </c>
      <c r="D148" s="174">
        <v>4</v>
      </c>
      <c r="E148" s="204" t="s">
        <v>691</v>
      </c>
      <c r="F148" s="204" t="s">
        <v>830</v>
      </c>
      <c r="G148" s="204" t="s">
        <v>695</v>
      </c>
      <c r="H148" s="174" t="s">
        <v>841</v>
      </c>
      <c r="I148" s="204" t="e">
        <v>#N/A</v>
      </c>
      <c r="J148" s="184" t="e">
        <v>#N/A</v>
      </c>
      <c r="K148" s="184"/>
      <c r="L148" s="185"/>
      <c r="M148" s="185"/>
      <c r="N148" s="216"/>
      <c r="O148" s="217" t="s">
        <v>726</v>
      </c>
      <c r="P148" s="218" t="e">
        <v>#N/A</v>
      </c>
      <c r="Q148" s="185"/>
      <c r="R148" s="219">
        <v>0</v>
      </c>
      <c r="S148" s="220">
        <v>0</v>
      </c>
      <c r="T148" s="220">
        <v>0</v>
      </c>
      <c r="U148" s="220">
        <v>0</v>
      </c>
      <c r="V148" s="220">
        <v>0</v>
      </c>
      <c r="W148" s="220">
        <v>0</v>
      </c>
      <c r="X148" s="220">
        <v>0</v>
      </c>
      <c r="Y148" s="220">
        <v>0</v>
      </c>
      <c r="Z148" s="220">
        <v>0</v>
      </c>
      <c r="AA148" s="220">
        <v>0</v>
      </c>
      <c r="AB148" s="220">
        <v>0</v>
      </c>
      <c r="AC148" s="221">
        <v>0</v>
      </c>
      <c r="AD148" s="222">
        <v>0</v>
      </c>
      <c r="AE148" s="185"/>
      <c r="AF148" s="223" t="e">
        <v>#DIV/0!</v>
      </c>
      <c r="AG148" s="224">
        <v>0</v>
      </c>
      <c r="AH148" s="225" t="e">
        <v>#DIV/0!</v>
      </c>
      <c r="AI148" s="226">
        <v>0</v>
      </c>
      <c r="AJ148" s="227">
        <v>0</v>
      </c>
    </row>
    <row r="149" spans="2:36" ht="13.5" hidden="1" thickBot="1" x14ac:dyDescent="0.25">
      <c r="B149" s="184" t="s">
        <v>674</v>
      </c>
      <c r="C149" s="215">
        <v>2</v>
      </c>
      <c r="D149" s="174">
        <v>5</v>
      </c>
      <c r="E149" s="204" t="s">
        <v>691</v>
      </c>
      <c r="F149" s="204" t="s">
        <v>830</v>
      </c>
      <c r="G149" s="204" t="s">
        <v>695</v>
      </c>
      <c r="H149" s="174" t="s">
        <v>842</v>
      </c>
      <c r="I149" s="204" t="e">
        <v>#N/A</v>
      </c>
      <c r="J149" s="184" t="e">
        <v>#N/A</v>
      </c>
      <c r="K149" s="184"/>
      <c r="L149" s="185"/>
      <c r="M149" s="185"/>
      <c r="N149" s="216"/>
      <c r="O149" s="217" t="s">
        <v>726</v>
      </c>
      <c r="P149" s="218" t="e">
        <v>#N/A</v>
      </c>
      <c r="Q149" s="185"/>
      <c r="R149" s="219">
        <v>0</v>
      </c>
      <c r="S149" s="220">
        <v>0</v>
      </c>
      <c r="T149" s="220">
        <v>0</v>
      </c>
      <c r="U149" s="220">
        <v>0</v>
      </c>
      <c r="V149" s="220">
        <v>0</v>
      </c>
      <c r="W149" s="220">
        <v>0</v>
      </c>
      <c r="X149" s="220">
        <v>0</v>
      </c>
      <c r="Y149" s="220">
        <v>0</v>
      </c>
      <c r="Z149" s="220">
        <v>0</v>
      </c>
      <c r="AA149" s="220">
        <v>0</v>
      </c>
      <c r="AB149" s="220">
        <v>0</v>
      </c>
      <c r="AC149" s="221">
        <v>0</v>
      </c>
      <c r="AD149" s="222">
        <v>0</v>
      </c>
      <c r="AE149" s="185"/>
      <c r="AF149" s="223" t="e">
        <v>#DIV/0!</v>
      </c>
      <c r="AG149" s="224">
        <v>0</v>
      </c>
      <c r="AH149" s="225" t="e">
        <v>#DIV/0!</v>
      </c>
      <c r="AI149" s="226">
        <v>0</v>
      </c>
      <c r="AJ149" s="227">
        <v>0</v>
      </c>
    </row>
    <row r="150" spans="2:36" ht="13.5" hidden="1" thickBot="1" x14ac:dyDescent="0.25">
      <c r="B150" s="184" t="s">
        <v>674</v>
      </c>
      <c r="C150" s="174"/>
      <c r="D150" s="174"/>
      <c r="E150" s="184"/>
      <c r="F150" s="184"/>
      <c r="G150" s="184"/>
      <c r="H150" s="174"/>
      <c r="I150" s="204" t="e">
        <v>#N/A</v>
      </c>
      <c r="J150" s="204" t="e">
        <v>#N/A</v>
      </c>
      <c r="K150" s="184"/>
      <c r="L150" s="185"/>
      <c r="M150" s="185"/>
      <c r="N150" s="228"/>
      <c r="O150" s="229" t="s">
        <v>733</v>
      </c>
      <c r="P150" s="230"/>
      <c r="Q150" s="185"/>
      <c r="R150" s="231">
        <v>0</v>
      </c>
      <c r="S150" s="232">
        <v>0</v>
      </c>
      <c r="T150" s="232">
        <v>0</v>
      </c>
      <c r="U150" s="232">
        <v>0</v>
      </c>
      <c r="V150" s="232">
        <v>0</v>
      </c>
      <c r="W150" s="232">
        <v>0</v>
      </c>
      <c r="X150" s="232">
        <v>0</v>
      </c>
      <c r="Y150" s="232">
        <v>0</v>
      </c>
      <c r="Z150" s="232">
        <v>0</v>
      </c>
      <c r="AA150" s="232"/>
      <c r="AB150" s="232"/>
      <c r="AC150" s="232"/>
      <c r="AD150" s="233">
        <v>0</v>
      </c>
      <c r="AE150" s="185"/>
      <c r="AF150" s="234"/>
      <c r="AG150" s="235">
        <v>0</v>
      </c>
      <c r="AH150" s="235"/>
      <c r="AI150" s="236">
        <v>0</v>
      </c>
      <c r="AJ150" s="237">
        <v>0</v>
      </c>
    </row>
    <row r="151" spans="2:36" ht="13.5" hidden="1" thickBot="1" x14ac:dyDescent="0.25">
      <c r="B151" s="184" t="s">
        <v>674</v>
      </c>
      <c r="C151" s="186">
        <v>3</v>
      </c>
      <c r="D151" s="174"/>
      <c r="E151" s="184" t="s">
        <v>691</v>
      </c>
      <c r="F151" s="184" t="s">
        <v>830</v>
      </c>
      <c r="G151" s="184" t="s">
        <v>695</v>
      </c>
      <c r="H151" s="174" t="s">
        <v>843</v>
      </c>
      <c r="I151" s="204" t="e">
        <v>#N/A</v>
      </c>
      <c r="J151" s="204" t="e">
        <v>#N/A</v>
      </c>
      <c r="K151" s="185"/>
      <c r="L151" s="185"/>
      <c r="M151" s="185"/>
      <c r="N151" s="205" t="e">
        <v>#N/A</v>
      </c>
      <c r="O151" s="206" t="s">
        <v>724</v>
      </c>
      <c r="P151" s="207"/>
      <c r="Q151" s="185"/>
      <c r="R151" s="208">
        <v>0</v>
      </c>
      <c r="S151" s="209">
        <v>0</v>
      </c>
      <c r="T151" s="209">
        <v>0</v>
      </c>
      <c r="U151" s="209">
        <v>0</v>
      </c>
      <c r="V151" s="209">
        <v>0</v>
      </c>
      <c r="W151" s="209">
        <v>0</v>
      </c>
      <c r="X151" s="209">
        <v>0</v>
      </c>
      <c r="Y151" s="209">
        <v>0</v>
      </c>
      <c r="Z151" s="209">
        <v>0</v>
      </c>
      <c r="AA151" s="209">
        <v>0</v>
      </c>
      <c r="AB151" s="209">
        <v>0</v>
      </c>
      <c r="AC151" s="210">
        <v>0</v>
      </c>
      <c r="AD151" s="211">
        <v>0</v>
      </c>
      <c r="AE151" s="185"/>
      <c r="AF151" s="212"/>
      <c r="AG151" s="213"/>
      <c r="AH151" s="213"/>
      <c r="AI151" s="213"/>
      <c r="AJ151" s="214"/>
    </row>
    <row r="152" spans="2:36" ht="13.5" hidden="1" thickBot="1" x14ac:dyDescent="0.25">
      <c r="B152" s="184" t="s">
        <v>674</v>
      </c>
      <c r="C152" s="215">
        <v>3</v>
      </c>
      <c r="D152" s="174">
        <v>1</v>
      </c>
      <c r="E152" s="204" t="s">
        <v>691</v>
      </c>
      <c r="F152" s="204" t="s">
        <v>830</v>
      </c>
      <c r="G152" s="204" t="s">
        <v>695</v>
      </c>
      <c r="H152" s="174" t="s">
        <v>844</v>
      </c>
      <c r="I152" s="204" t="e">
        <v>#N/A</v>
      </c>
      <c r="J152" s="184" t="e">
        <v>#N/A</v>
      </c>
      <c r="K152" s="185"/>
      <c r="L152" s="185"/>
      <c r="M152" s="185"/>
      <c r="N152" s="216"/>
      <c r="O152" s="217" t="s">
        <v>726</v>
      </c>
      <c r="P152" s="218" t="e">
        <v>#N/A</v>
      </c>
      <c r="Q152" s="185"/>
      <c r="R152" s="219">
        <v>0</v>
      </c>
      <c r="S152" s="220">
        <v>0</v>
      </c>
      <c r="T152" s="220">
        <v>0</v>
      </c>
      <c r="U152" s="220">
        <v>0</v>
      </c>
      <c r="V152" s="220">
        <v>0</v>
      </c>
      <c r="W152" s="220">
        <v>0</v>
      </c>
      <c r="X152" s="220">
        <v>0</v>
      </c>
      <c r="Y152" s="220">
        <v>0</v>
      </c>
      <c r="Z152" s="220">
        <v>0</v>
      </c>
      <c r="AA152" s="220">
        <v>0</v>
      </c>
      <c r="AB152" s="220">
        <v>0</v>
      </c>
      <c r="AC152" s="221">
        <v>0</v>
      </c>
      <c r="AD152" s="222">
        <v>0</v>
      </c>
      <c r="AE152" s="185"/>
      <c r="AF152" s="223" t="e">
        <v>#DIV/0!</v>
      </c>
      <c r="AG152" s="224">
        <v>0</v>
      </c>
      <c r="AH152" s="225" t="e">
        <v>#DIV/0!</v>
      </c>
      <c r="AI152" s="226">
        <v>0</v>
      </c>
      <c r="AJ152" s="227">
        <v>0</v>
      </c>
    </row>
    <row r="153" spans="2:36" ht="13.5" hidden="1" thickBot="1" x14ac:dyDescent="0.25">
      <c r="B153" s="184" t="s">
        <v>674</v>
      </c>
      <c r="C153" s="215">
        <v>3</v>
      </c>
      <c r="D153" s="174">
        <v>2</v>
      </c>
      <c r="E153" s="204" t="s">
        <v>691</v>
      </c>
      <c r="F153" s="204" t="s">
        <v>830</v>
      </c>
      <c r="G153" s="204" t="s">
        <v>695</v>
      </c>
      <c r="H153" s="174" t="s">
        <v>845</v>
      </c>
      <c r="I153" s="204" t="e">
        <v>#N/A</v>
      </c>
      <c r="J153" s="184" t="e">
        <v>#N/A</v>
      </c>
      <c r="K153" s="185"/>
      <c r="L153" s="185"/>
      <c r="M153" s="185"/>
      <c r="N153" s="216"/>
      <c r="O153" s="217" t="s">
        <v>726</v>
      </c>
      <c r="P153" s="218" t="e">
        <v>#N/A</v>
      </c>
      <c r="Q153" s="185"/>
      <c r="R153" s="219">
        <v>0</v>
      </c>
      <c r="S153" s="220">
        <v>0</v>
      </c>
      <c r="T153" s="220">
        <v>0</v>
      </c>
      <c r="U153" s="220">
        <v>0</v>
      </c>
      <c r="V153" s="220">
        <v>0</v>
      </c>
      <c r="W153" s="220">
        <v>0</v>
      </c>
      <c r="X153" s="220">
        <v>0</v>
      </c>
      <c r="Y153" s="220">
        <v>0</v>
      </c>
      <c r="Z153" s="220">
        <v>0</v>
      </c>
      <c r="AA153" s="220">
        <v>0</v>
      </c>
      <c r="AB153" s="220">
        <v>0</v>
      </c>
      <c r="AC153" s="221">
        <v>0</v>
      </c>
      <c r="AD153" s="222">
        <v>0</v>
      </c>
      <c r="AE153" s="185"/>
      <c r="AF153" s="223" t="e">
        <v>#DIV/0!</v>
      </c>
      <c r="AG153" s="224">
        <v>0</v>
      </c>
      <c r="AH153" s="225" t="e">
        <v>#DIV/0!</v>
      </c>
      <c r="AI153" s="226">
        <v>0</v>
      </c>
      <c r="AJ153" s="227">
        <v>0</v>
      </c>
    </row>
    <row r="154" spans="2:36" ht="13.5" hidden="1" thickBot="1" x14ac:dyDescent="0.25">
      <c r="B154" s="184" t="s">
        <v>674</v>
      </c>
      <c r="C154" s="215">
        <v>3</v>
      </c>
      <c r="D154" s="174">
        <v>3</v>
      </c>
      <c r="E154" s="204" t="s">
        <v>691</v>
      </c>
      <c r="F154" s="204" t="s">
        <v>830</v>
      </c>
      <c r="G154" s="204" t="s">
        <v>695</v>
      </c>
      <c r="H154" s="174" t="s">
        <v>846</v>
      </c>
      <c r="I154" s="204" t="e">
        <v>#N/A</v>
      </c>
      <c r="J154" s="184" t="e">
        <v>#N/A</v>
      </c>
      <c r="K154" s="185"/>
      <c r="L154" s="185"/>
      <c r="M154" s="185"/>
      <c r="N154" s="216"/>
      <c r="O154" s="217" t="s">
        <v>726</v>
      </c>
      <c r="P154" s="218" t="e">
        <v>#N/A</v>
      </c>
      <c r="Q154" s="185"/>
      <c r="R154" s="219">
        <v>0</v>
      </c>
      <c r="S154" s="220">
        <v>0</v>
      </c>
      <c r="T154" s="220">
        <v>0</v>
      </c>
      <c r="U154" s="220">
        <v>0</v>
      </c>
      <c r="V154" s="220">
        <v>0</v>
      </c>
      <c r="W154" s="220">
        <v>0</v>
      </c>
      <c r="X154" s="220">
        <v>0</v>
      </c>
      <c r="Y154" s="220">
        <v>0</v>
      </c>
      <c r="Z154" s="220">
        <v>0</v>
      </c>
      <c r="AA154" s="220">
        <v>0</v>
      </c>
      <c r="AB154" s="220">
        <v>0</v>
      </c>
      <c r="AC154" s="221">
        <v>0</v>
      </c>
      <c r="AD154" s="222">
        <v>0</v>
      </c>
      <c r="AE154" s="185"/>
      <c r="AF154" s="223" t="e">
        <v>#DIV/0!</v>
      </c>
      <c r="AG154" s="224">
        <v>0</v>
      </c>
      <c r="AH154" s="225" t="e">
        <v>#DIV/0!</v>
      </c>
      <c r="AI154" s="226">
        <v>0</v>
      </c>
      <c r="AJ154" s="227">
        <v>0</v>
      </c>
    </row>
    <row r="155" spans="2:36" ht="13.5" hidden="1" thickBot="1" x14ac:dyDescent="0.25">
      <c r="B155" s="184" t="s">
        <v>674</v>
      </c>
      <c r="C155" s="215">
        <v>3</v>
      </c>
      <c r="D155" s="174">
        <v>4</v>
      </c>
      <c r="E155" s="204" t="s">
        <v>691</v>
      </c>
      <c r="F155" s="204" t="s">
        <v>830</v>
      </c>
      <c r="G155" s="204" t="s">
        <v>695</v>
      </c>
      <c r="H155" s="174" t="s">
        <v>847</v>
      </c>
      <c r="I155" s="204" t="e">
        <v>#N/A</v>
      </c>
      <c r="J155" s="184" t="e">
        <v>#N/A</v>
      </c>
      <c r="K155" s="185"/>
      <c r="L155" s="185"/>
      <c r="M155" s="185"/>
      <c r="N155" s="216"/>
      <c r="O155" s="217" t="s">
        <v>726</v>
      </c>
      <c r="P155" s="218" t="e">
        <v>#N/A</v>
      </c>
      <c r="Q155" s="185"/>
      <c r="R155" s="219">
        <v>0</v>
      </c>
      <c r="S155" s="220">
        <v>0</v>
      </c>
      <c r="T155" s="220">
        <v>0</v>
      </c>
      <c r="U155" s="220">
        <v>0</v>
      </c>
      <c r="V155" s="220">
        <v>0</v>
      </c>
      <c r="W155" s="220">
        <v>0</v>
      </c>
      <c r="X155" s="220">
        <v>0</v>
      </c>
      <c r="Y155" s="220">
        <v>0</v>
      </c>
      <c r="Z155" s="220">
        <v>0</v>
      </c>
      <c r="AA155" s="220">
        <v>0</v>
      </c>
      <c r="AB155" s="220">
        <v>0</v>
      </c>
      <c r="AC155" s="221">
        <v>0</v>
      </c>
      <c r="AD155" s="222">
        <v>0</v>
      </c>
      <c r="AE155" s="185"/>
      <c r="AF155" s="223" t="e">
        <v>#DIV/0!</v>
      </c>
      <c r="AG155" s="224">
        <v>0</v>
      </c>
      <c r="AH155" s="225" t="e">
        <v>#DIV/0!</v>
      </c>
      <c r="AI155" s="226">
        <v>0</v>
      </c>
      <c r="AJ155" s="227">
        <v>0</v>
      </c>
    </row>
    <row r="156" spans="2:36" ht="13.5" hidden="1" thickBot="1" x14ac:dyDescent="0.25">
      <c r="B156" s="184" t="s">
        <v>674</v>
      </c>
      <c r="C156" s="215">
        <v>3</v>
      </c>
      <c r="D156" s="174">
        <v>5</v>
      </c>
      <c r="E156" s="204" t="s">
        <v>691</v>
      </c>
      <c r="F156" s="204" t="s">
        <v>830</v>
      </c>
      <c r="G156" s="204" t="s">
        <v>695</v>
      </c>
      <c r="H156" s="174" t="s">
        <v>848</v>
      </c>
      <c r="I156" s="204" t="e">
        <v>#N/A</v>
      </c>
      <c r="J156" s="184" t="e">
        <v>#N/A</v>
      </c>
      <c r="K156" s="185"/>
      <c r="L156" s="185"/>
      <c r="M156" s="185"/>
      <c r="N156" s="216"/>
      <c r="O156" s="217" t="s">
        <v>726</v>
      </c>
      <c r="P156" s="218" t="e">
        <v>#N/A</v>
      </c>
      <c r="Q156" s="185"/>
      <c r="R156" s="219">
        <v>0</v>
      </c>
      <c r="S156" s="220">
        <v>0</v>
      </c>
      <c r="T156" s="220">
        <v>0</v>
      </c>
      <c r="U156" s="220">
        <v>0</v>
      </c>
      <c r="V156" s="220">
        <v>0</v>
      </c>
      <c r="W156" s="220">
        <v>0</v>
      </c>
      <c r="X156" s="220">
        <v>0</v>
      </c>
      <c r="Y156" s="220">
        <v>0</v>
      </c>
      <c r="Z156" s="220">
        <v>0</v>
      </c>
      <c r="AA156" s="220">
        <v>0</v>
      </c>
      <c r="AB156" s="220">
        <v>0</v>
      </c>
      <c r="AC156" s="221">
        <v>0</v>
      </c>
      <c r="AD156" s="222">
        <v>0</v>
      </c>
      <c r="AE156" s="185"/>
      <c r="AF156" s="223" t="e">
        <v>#DIV/0!</v>
      </c>
      <c r="AG156" s="224">
        <v>0</v>
      </c>
      <c r="AH156" s="225" t="e">
        <v>#DIV/0!</v>
      </c>
      <c r="AI156" s="226">
        <v>0</v>
      </c>
      <c r="AJ156" s="227">
        <v>0</v>
      </c>
    </row>
    <row r="157" spans="2:36" ht="13.5" hidden="1" thickBot="1" x14ac:dyDescent="0.25">
      <c r="B157" s="184" t="s">
        <v>674</v>
      </c>
      <c r="C157" s="174"/>
      <c r="D157" s="174"/>
      <c r="E157" s="184"/>
      <c r="F157" s="184"/>
      <c r="G157" s="184"/>
      <c r="H157" s="174"/>
      <c r="I157" s="204" t="e">
        <v>#N/A</v>
      </c>
      <c r="J157" s="204" t="e">
        <v>#N/A</v>
      </c>
      <c r="K157" s="185"/>
      <c r="L157" s="185"/>
      <c r="M157" s="185"/>
      <c r="N157" s="228"/>
      <c r="O157" s="229" t="s">
        <v>733</v>
      </c>
      <c r="P157" s="230"/>
      <c r="Q157" s="185"/>
      <c r="R157" s="231">
        <v>0</v>
      </c>
      <c r="S157" s="232">
        <v>0</v>
      </c>
      <c r="T157" s="232">
        <v>0</v>
      </c>
      <c r="U157" s="232">
        <v>0</v>
      </c>
      <c r="V157" s="232">
        <v>0</v>
      </c>
      <c r="W157" s="232">
        <v>0</v>
      </c>
      <c r="X157" s="232">
        <v>0</v>
      </c>
      <c r="Y157" s="232">
        <v>0</v>
      </c>
      <c r="Z157" s="232">
        <v>0</v>
      </c>
      <c r="AA157" s="232"/>
      <c r="AB157" s="232"/>
      <c r="AC157" s="232"/>
      <c r="AD157" s="233">
        <v>0</v>
      </c>
      <c r="AE157" s="185"/>
      <c r="AF157" s="234"/>
      <c r="AG157" s="235">
        <v>0</v>
      </c>
      <c r="AH157" s="235"/>
      <c r="AI157" s="236">
        <v>0</v>
      </c>
      <c r="AJ157" s="237">
        <v>0</v>
      </c>
    </row>
    <row r="158" spans="2:36" x14ac:dyDescent="0.2">
      <c r="B158" s="184" t="s">
        <v>673</v>
      </c>
      <c r="C158" s="186">
        <v>4</v>
      </c>
      <c r="D158" s="174"/>
      <c r="E158" s="184" t="s">
        <v>691</v>
      </c>
      <c r="F158" s="184" t="s">
        <v>830</v>
      </c>
      <c r="G158" s="184" t="s">
        <v>695</v>
      </c>
      <c r="H158" s="174" t="s">
        <v>849</v>
      </c>
      <c r="I158" s="204" t="s">
        <v>748</v>
      </c>
      <c r="J158" s="204" t="s">
        <v>748</v>
      </c>
      <c r="K158" s="185"/>
      <c r="L158" s="185"/>
      <c r="M158" s="185"/>
      <c r="N158" s="205" t="s">
        <v>748</v>
      </c>
      <c r="O158" s="206" t="s">
        <v>724</v>
      </c>
      <c r="P158" s="207"/>
      <c r="Q158" s="185"/>
      <c r="R158" s="208">
        <v>0</v>
      </c>
      <c r="S158" s="209">
        <v>0</v>
      </c>
      <c r="T158" s="209">
        <v>0</v>
      </c>
      <c r="U158" s="209">
        <v>0</v>
      </c>
      <c r="V158" s="209">
        <v>0</v>
      </c>
      <c r="W158" s="209">
        <v>0</v>
      </c>
      <c r="X158" s="209">
        <v>0</v>
      </c>
      <c r="Y158" s="209">
        <v>822500</v>
      </c>
      <c r="Z158" s="209">
        <v>0</v>
      </c>
      <c r="AA158" s="209">
        <v>0</v>
      </c>
      <c r="AB158" s="209">
        <v>0</v>
      </c>
      <c r="AC158" s="210">
        <v>0</v>
      </c>
      <c r="AD158" s="211">
        <v>822500</v>
      </c>
      <c r="AE158" s="185"/>
      <c r="AF158" s="212"/>
      <c r="AG158" s="213"/>
      <c r="AH158" s="213"/>
      <c r="AI158" s="213"/>
      <c r="AJ158" s="214"/>
    </row>
    <row r="159" spans="2:36" hidden="1" x14ac:dyDescent="0.2">
      <c r="B159" s="184" t="s">
        <v>674</v>
      </c>
      <c r="C159" s="215">
        <v>4</v>
      </c>
      <c r="D159" s="174">
        <v>1</v>
      </c>
      <c r="E159" s="204" t="s">
        <v>691</v>
      </c>
      <c r="F159" s="204" t="s">
        <v>830</v>
      </c>
      <c r="G159" s="204" t="s">
        <v>695</v>
      </c>
      <c r="H159" s="174" t="s">
        <v>850</v>
      </c>
      <c r="I159" s="204" t="s">
        <v>748</v>
      </c>
      <c r="J159" s="184" t="e">
        <v>#N/A</v>
      </c>
      <c r="K159" s="185"/>
      <c r="L159" s="185"/>
      <c r="M159" s="185"/>
      <c r="N159" s="216"/>
      <c r="O159" s="217" t="s">
        <v>726</v>
      </c>
      <c r="P159" s="218" t="e">
        <v>#N/A</v>
      </c>
      <c r="Q159" s="185"/>
      <c r="R159" s="219">
        <v>0</v>
      </c>
      <c r="S159" s="220">
        <v>0</v>
      </c>
      <c r="T159" s="220">
        <v>0</v>
      </c>
      <c r="U159" s="220">
        <v>0</v>
      </c>
      <c r="V159" s="220">
        <v>0</v>
      </c>
      <c r="W159" s="220">
        <v>0</v>
      </c>
      <c r="X159" s="220">
        <v>0</v>
      </c>
      <c r="Y159" s="220">
        <v>0</v>
      </c>
      <c r="Z159" s="220">
        <v>0</v>
      </c>
      <c r="AA159" s="220">
        <v>0</v>
      </c>
      <c r="AB159" s="220">
        <v>0</v>
      </c>
      <c r="AC159" s="221">
        <v>0</v>
      </c>
      <c r="AD159" s="222">
        <v>0</v>
      </c>
      <c r="AE159" s="185"/>
      <c r="AF159" s="223" t="e">
        <v>#DIV/0!</v>
      </c>
      <c r="AG159" s="224">
        <v>0</v>
      </c>
      <c r="AH159" s="225" t="e">
        <v>#DIV/0!</v>
      </c>
      <c r="AI159" s="226">
        <v>0</v>
      </c>
      <c r="AJ159" s="227">
        <v>0</v>
      </c>
    </row>
    <row r="160" spans="2:36" hidden="1" x14ac:dyDescent="0.2">
      <c r="B160" s="184" t="s">
        <v>674</v>
      </c>
      <c r="C160" s="215">
        <v>4</v>
      </c>
      <c r="D160" s="174">
        <v>2</v>
      </c>
      <c r="E160" s="204" t="s">
        <v>691</v>
      </c>
      <c r="F160" s="204" t="s">
        <v>830</v>
      </c>
      <c r="G160" s="204" t="s">
        <v>695</v>
      </c>
      <c r="H160" s="174" t="s">
        <v>851</v>
      </c>
      <c r="I160" s="204" t="s">
        <v>748</v>
      </c>
      <c r="J160" s="184" t="e">
        <v>#N/A</v>
      </c>
      <c r="K160" s="185"/>
      <c r="L160" s="185"/>
      <c r="M160" s="185"/>
      <c r="N160" s="216"/>
      <c r="O160" s="217" t="s">
        <v>726</v>
      </c>
      <c r="P160" s="218" t="e">
        <v>#N/A</v>
      </c>
      <c r="Q160" s="185"/>
      <c r="R160" s="219">
        <v>0</v>
      </c>
      <c r="S160" s="220">
        <v>0</v>
      </c>
      <c r="T160" s="220">
        <v>0</v>
      </c>
      <c r="U160" s="220">
        <v>0</v>
      </c>
      <c r="V160" s="220">
        <v>0</v>
      </c>
      <c r="W160" s="220">
        <v>0</v>
      </c>
      <c r="X160" s="220">
        <v>0</v>
      </c>
      <c r="Y160" s="220">
        <v>0</v>
      </c>
      <c r="Z160" s="220">
        <v>0</v>
      </c>
      <c r="AA160" s="220">
        <v>0</v>
      </c>
      <c r="AB160" s="220">
        <v>0</v>
      </c>
      <c r="AC160" s="221">
        <v>0</v>
      </c>
      <c r="AD160" s="222">
        <v>0</v>
      </c>
      <c r="AE160" s="185"/>
      <c r="AF160" s="223" t="e">
        <v>#DIV/0!</v>
      </c>
      <c r="AG160" s="224">
        <v>0</v>
      </c>
      <c r="AH160" s="225" t="e">
        <v>#DIV/0!</v>
      </c>
      <c r="AI160" s="226">
        <v>0</v>
      </c>
      <c r="AJ160" s="227">
        <v>0</v>
      </c>
    </row>
    <row r="161" spans="2:36" x14ac:dyDescent="0.2">
      <c r="B161" s="184" t="s">
        <v>673</v>
      </c>
      <c r="C161" s="215">
        <v>4</v>
      </c>
      <c r="D161" s="174">
        <v>3</v>
      </c>
      <c r="E161" s="204" t="s">
        <v>691</v>
      </c>
      <c r="F161" s="204" t="s">
        <v>830</v>
      </c>
      <c r="G161" s="204" t="s">
        <v>695</v>
      </c>
      <c r="H161" s="174" t="s">
        <v>852</v>
      </c>
      <c r="I161" s="204" t="s">
        <v>748</v>
      </c>
      <c r="J161" s="184" t="s">
        <v>728</v>
      </c>
      <c r="K161" s="185"/>
      <c r="L161" s="185"/>
      <c r="M161" s="185"/>
      <c r="N161" s="216"/>
      <c r="O161" s="217" t="s">
        <v>726</v>
      </c>
      <c r="P161" s="218" t="s">
        <v>729</v>
      </c>
      <c r="Q161" s="185"/>
      <c r="R161" s="219">
        <v>0</v>
      </c>
      <c r="S161" s="220">
        <v>0</v>
      </c>
      <c r="T161" s="220">
        <v>822500</v>
      </c>
      <c r="U161" s="220">
        <v>0</v>
      </c>
      <c r="V161" s="220">
        <v>0</v>
      </c>
      <c r="W161" s="220">
        <v>0</v>
      </c>
      <c r="X161" s="220">
        <v>0</v>
      </c>
      <c r="Y161" s="220">
        <v>0</v>
      </c>
      <c r="Z161" s="220">
        <v>0</v>
      </c>
      <c r="AA161" s="220">
        <v>0</v>
      </c>
      <c r="AB161" s="220">
        <v>0</v>
      </c>
      <c r="AC161" s="221">
        <v>0</v>
      </c>
      <c r="AD161" s="222">
        <v>822500</v>
      </c>
      <c r="AE161" s="185"/>
      <c r="AF161" s="223">
        <v>2.65</v>
      </c>
      <c r="AG161" s="224">
        <v>2179625</v>
      </c>
      <c r="AH161" s="225">
        <v>0.16356923826600339</v>
      </c>
      <c r="AI161" s="226">
        <v>356519.60095553764</v>
      </c>
      <c r="AJ161" s="227">
        <v>2536144.6009555375</v>
      </c>
    </row>
    <row r="162" spans="2:36" hidden="1" x14ac:dyDescent="0.2">
      <c r="B162" s="184" t="s">
        <v>674</v>
      </c>
      <c r="C162" s="215">
        <v>4</v>
      </c>
      <c r="D162" s="174">
        <v>4</v>
      </c>
      <c r="E162" s="204" t="s">
        <v>691</v>
      </c>
      <c r="F162" s="204" t="s">
        <v>830</v>
      </c>
      <c r="G162" s="204" t="s">
        <v>695</v>
      </c>
      <c r="H162" s="174" t="s">
        <v>853</v>
      </c>
      <c r="I162" s="204" t="s">
        <v>748</v>
      </c>
      <c r="J162" s="184" t="e">
        <v>#N/A</v>
      </c>
      <c r="K162" s="185"/>
      <c r="L162" s="185"/>
      <c r="M162" s="185"/>
      <c r="N162" s="216"/>
      <c r="O162" s="217" t="s">
        <v>726</v>
      </c>
      <c r="P162" s="218" t="e">
        <v>#N/A</v>
      </c>
      <c r="Q162" s="185"/>
      <c r="R162" s="219">
        <v>0</v>
      </c>
      <c r="S162" s="220">
        <v>0</v>
      </c>
      <c r="T162" s="220">
        <v>0</v>
      </c>
      <c r="U162" s="220">
        <v>0</v>
      </c>
      <c r="V162" s="220">
        <v>0</v>
      </c>
      <c r="W162" s="220">
        <v>0</v>
      </c>
      <c r="X162" s="220">
        <v>0</v>
      </c>
      <c r="Y162" s="220">
        <v>0</v>
      </c>
      <c r="Z162" s="220">
        <v>0</v>
      </c>
      <c r="AA162" s="220">
        <v>0</v>
      </c>
      <c r="AB162" s="220">
        <v>0</v>
      </c>
      <c r="AC162" s="221">
        <v>0</v>
      </c>
      <c r="AD162" s="222">
        <v>0</v>
      </c>
      <c r="AE162" s="185"/>
      <c r="AF162" s="223" t="e">
        <v>#DIV/0!</v>
      </c>
      <c r="AG162" s="224">
        <v>0</v>
      </c>
      <c r="AH162" s="225" t="e">
        <v>#DIV/0!</v>
      </c>
      <c r="AI162" s="226">
        <v>0</v>
      </c>
      <c r="AJ162" s="227">
        <v>0</v>
      </c>
    </row>
    <row r="163" spans="2:36" hidden="1" x14ac:dyDescent="0.2">
      <c r="B163" s="184" t="s">
        <v>674</v>
      </c>
      <c r="C163" s="215">
        <v>4</v>
      </c>
      <c r="D163" s="174">
        <v>5</v>
      </c>
      <c r="E163" s="204" t="s">
        <v>691</v>
      </c>
      <c r="F163" s="204" t="s">
        <v>830</v>
      </c>
      <c r="G163" s="204" t="s">
        <v>695</v>
      </c>
      <c r="H163" s="174" t="s">
        <v>854</v>
      </c>
      <c r="I163" s="204" t="s">
        <v>748</v>
      </c>
      <c r="J163" s="184" t="e">
        <v>#N/A</v>
      </c>
      <c r="K163" s="185"/>
      <c r="L163" s="185"/>
      <c r="M163" s="185"/>
      <c r="N163" s="216"/>
      <c r="O163" s="217" t="s">
        <v>726</v>
      </c>
      <c r="P163" s="218" t="e">
        <v>#N/A</v>
      </c>
      <c r="Q163" s="185"/>
      <c r="R163" s="219">
        <v>0</v>
      </c>
      <c r="S163" s="220">
        <v>0</v>
      </c>
      <c r="T163" s="220">
        <v>0</v>
      </c>
      <c r="U163" s="220">
        <v>0</v>
      </c>
      <c r="V163" s="220">
        <v>0</v>
      </c>
      <c r="W163" s="220">
        <v>0</v>
      </c>
      <c r="X163" s="220">
        <v>0</v>
      </c>
      <c r="Y163" s="220">
        <v>0</v>
      </c>
      <c r="Z163" s="220">
        <v>0</v>
      </c>
      <c r="AA163" s="220">
        <v>0</v>
      </c>
      <c r="AB163" s="220">
        <v>0</v>
      </c>
      <c r="AC163" s="221">
        <v>0</v>
      </c>
      <c r="AD163" s="222">
        <v>0</v>
      </c>
      <c r="AE163" s="185"/>
      <c r="AF163" s="223" t="e">
        <v>#DIV/0!</v>
      </c>
      <c r="AG163" s="224">
        <v>0</v>
      </c>
      <c r="AH163" s="225" t="e">
        <v>#DIV/0!</v>
      </c>
      <c r="AI163" s="226">
        <v>0</v>
      </c>
      <c r="AJ163" s="227">
        <v>0</v>
      </c>
    </row>
    <row r="164" spans="2:36" ht="13.5" thickBot="1" x14ac:dyDescent="0.25">
      <c r="B164" s="184" t="s">
        <v>673</v>
      </c>
      <c r="C164" s="174"/>
      <c r="D164" s="174"/>
      <c r="E164" s="184"/>
      <c r="F164" s="184"/>
      <c r="G164" s="184"/>
      <c r="H164" s="174"/>
      <c r="I164" s="204" t="s">
        <v>748</v>
      </c>
      <c r="J164" s="204" t="s">
        <v>748</v>
      </c>
      <c r="K164" s="185"/>
      <c r="L164" s="185"/>
      <c r="M164" s="185"/>
      <c r="N164" s="228"/>
      <c r="O164" s="229" t="s">
        <v>733</v>
      </c>
      <c r="P164" s="230"/>
      <c r="Q164" s="185"/>
      <c r="R164" s="231">
        <v>2536144.6009555375</v>
      </c>
      <c r="S164" s="232">
        <v>0</v>
      </c>
      <c r="T164" s="232">
        <v>0</v>
      </c>
      <c r="U164" s="232">
        <v>0</v>
      </c>
      <c r="V164" s="232">
        <v>0</v>
      </c>
      <c r="W164" s="232">
        <v>0</v>
      </c>
      <c r="X164" s="232">
        <v>0</v>
      </c>
      <c r="Y164" s="232">
        <v>0</v>
      </c>
      <c r="Z164" s="232">
        <v>0</v>
      </c>
      <c r="AA164" s="232"/>
      <c r="AB164" s="232"/>
      <c r="AC164" s="232"/>
      <c r="AD164" s="233">
        <v>2536144.6009555375</v>
      </c>
      <c r="AE164" s="185"/>
      <c r="AF164" s="234"/>
      <c r="AG164" s="235">
        <v>2179625</v>
      </c>
      <c r="AH164" s="235"/>
      <c r="AI164" s="236">
        <v>356519.60095553764</v>
      </c>
      <c r="AJ164" s="237">
        <v>2536144.6009555375</v>
      </c>
    </row>
    <row r="165" spans="2:36" hidden="1" x14ac:dyDescent="0.2">
      <c r="B165" s="184" t="s">
        <v>674</v>
      </c>
      <c r="C165" s="186">
        <v>5</v>
      </c>
      <c r="D165" s="174"/>
      <c r="E165" s="184" t="s">
        <v>691</v>
      </c>
      <c r="F165" s="184" t="s">
        <v>830</v>
      </c>
      <c r="G165" s="184" t="s">
        <v>695</v>
      </c>
      <c r="H165" s="174" t="s">
        <v>855</v>
      </c>
      <c r="I165" s="204" t="e">
        <v>#N/A</v>
      </c>
      <c r="J165" s="204" t="e">
        <v>#N/A</v>
      </c>
      <c r="K165" s="185"/>
      <c r="L165" s="185"/>
      <c r="M165" s="185"/>
      <c r="N165" s="205" t="e">
        <v>#N/A</v>
      </c>
      <c r="O165" s="206" t="s">
        <v>724</v>
      </c>
      <c r="P165" s="207"/>
      <c r="Q165" s="185"/>
      <c r="R165" s="208">
        <v>0</v>
      </c>
      <c r="S165" s="209">
        <v>0</v>
      </c>
      <c r="T165" s="209">
        <v>0</v>
      </c>
      <c r="U165" s="209">
        <v>0</v>
      </c>
      <c r="V165" s="209">
        <v>0</v>
      </c>
      <c r="W165" s="209">
        <v>0</v>
      </c>
      <c r="X165" s="209">
        <v>0</v>
      </c>
      <c r="Y165" s="209">
        <v>0</v>
      </c>
      <c r="Z165" s="209">
        <v>0</v>
      </c>
      <c r="AA165" s="209">
        <v>0</v>
      </c>
      <c r="AB165" s="209">
        <v>0</v>
      </c>
      <c r="AC165" s="210">
        <v>0</v>
      </c>
      <c r="AD165" s="211">
        <v>0</v>
      </c>
      <c r="AE165" s="185"/>
      <c r="AF165" s="212"/>
      <c r="AG165" s="213"/>
      <c r="AH165" s="213"/>
      <c r="AI165" s="213"/>
      <c r="AJ165" s="214"/>
    </row>
    <row r="166" spans="2:36" hidden="1" x14ac:dyDescent="0.2">
      <c r="B166" s="184" t="s">
        <v>674</v>
      </c>
      <c r="C166" s="215">
        <v>5</v>
      </c>
      <c r="D166" s="174">
        <v>1</v>
      </c>
      <c r="E166" s="204" t="s">
        <v>691</v>
      </c>
      <c r="F166" s="204" t="s">
        <v>830</v>
      </c>
      <c r="G166" s="204" t="s">
        <v>695</v>
      </c>
      <c r="H166" s="174" t="s">
        <v>856</v>
      </c>
      <c r="I166" s="204" t="e">
        <v>#N/A</v>
      </c>
      <c r="J166" s="184" t="e">
        <v>#N/A</v>
      </c>
      <c r="K166" s="185"/>
      <c r="L166" s="185"/>
      <c r="M166" s="185"/>
      <c r="N166" s="216"/>
      <c r="O166" s="217" t="s">
        <v>726</v>
      </c>
      <c r="P166" s="218" t="e">
        <v>#N/A</v>
      </c>
      <c r="Q166" s="185"/>
      <c r="R166" s="219">
        <v>0</v>
      </c>
      <c r="S166" s="220">
        <v>0</v>
      </c>
      <c r="T166" s="220">
        <v>0</v>
      </c>
      <c r="U166" s="220">
        <v>0</v>
      </c>
      <c r="V166" s="220">
        <v>0</v>
      </c>
      <c r="W166" s="220">
        <v>0</v>
      </c>
      <c r="X166" s="220">
        <v>0</v>
      </c>
      <c r="Y166" s="220">
        <v>0</v>
      </c>
      <c r="Z166" s="220">
        <v>0</v>
      </c>
      <c r="AA166" s="220">
        <v>0</v>
      </c>
      <c r="AB166" s="220">
        <v>0</v>
      </c>
      <c r="AC166" s="221">
        <v>0</v>
      </c>
      <c r="AD166" s="222">
        <v>0</v>
      </c>
      <c r="AE166" s="185"/>
      <c r="AF166" s="223" t="e">
        <v>#DIV/0!</v>
      </c>
      <c r="AG166" s="224">
        <v>0</v>
      </c>
      <c r="AH166" s="225" t="e">
        <v>#DIV/0!</v>
      </c>
      <c r="AI166" s="226">
        <v>0</v>
      </c>
      <c r="AJ166" s="227">
        <v>0</v>
      </c>
    </row>
    <row r="167" spans="2:36" hidden="1" x14ac:dyDescent="0.2">
      <c r="B167" s="184" t="s">
        <v>674</v>
      </c>
      <c r="C167" s="215">
        <v>5</v>
      </c>
      <c r="D167" s="174">
        <v>2</v>
      </c>
      <c r="E167" s="204" t="s">
        <v>691</v>
      </c>
      <c r="F167" s="204" t="s">
        <v>830</v>
      </c>
      <c r="G167" s="204" t="s">
        <v>695</v>
      </c>
      <c r="H167" s="174" t="s">
        <v>857</v>
      </c>
      <c r="I167" s="204" t="e">
        <v>#N/A</v>
      </c>
      <c r="J167" s="184" t="e">
        <v>#N/A</v>
      </c>
      <c r="K167" s="185"/>
      <c r="L167" s="185"/>
      <c r="M167" s="185"/>
      <c r="N167" s="216"/>
      <c r="O167" s="217" t="s">
        <v>726</v>
      </c>
      <c r="P167" s="218" t="e">
        <v>#N/A</v>
      </c>
      <c r="Q167" s="185"/>
      <c r="R167" s="219">
        <v>0</v>
      </c>
      <c r="S167" s="220">
        <v>0</v>
      </c>
      <c r="T167" s="220">
        <v>0</v>
      </c>
      <c r="U167" s="220">
        <v>0</v>
      </c>
      <c r="V167" s="220">
        <v>0</v>
      </c>
      <c r="W167" s="220">
        <v>0</v>
      </c>
      <c r="X167" s="220">
        <v>0</v>
      </c>
      <c r="Y167" s="220">
        <v>0</v>
      </c>
      <c r="Z167" s="220">
        <v>0</v>
      </c>
      <c r="AA167" s="220">
        <v>0</v>
      </c>
      <c r="AB167" s="220">
        <v>0</v>
      </c>
      <c r="AC167" s="221">
        <v>0</v>
      </c>
      <c r="AD167" s="222">
        <v>0</v>
      </c>
      <c r="AE167" s="185"/>
      <c r="AF167" s="223" t="e">
        <v>#DIV/0!</v>
      </c>
      <c r="AG167" s="224">
        <v>0</v>
      </c>
      <c r="AH167" s="225" t="e">
        <v>#DIV/0!</v>
      </c>
      <c r="AI167" s="226">
        <v>0</v>
      </c>
      <c r="AJ167" s="227">
        <v>0</v>
      </c>
    </row>
    <row r="168" spans="2:36" hidden="1" x14ac:dyDescent="0.2">
      <c r="B168" s="184" t="s">
        <v>674</v>
      </c>
      <c r="C168" s="215">
        <v>5</v>
      </c>
      <c r="D168" s="174">
        <v>3</v>
      </c>
      <c r="E168" s="204" t="s">
        <v>691</v>
      </c>
      <c r="F168" s="204" t="s">
        <v>830</v>
      </c>
      <c r="G168" s="204" t="s">
        <v>695</v>
      </c>
      <c r="H168" s="174" t="s">
        <v>858</v>
      </c>
      <c r="I168" s="204" t="e">
        <v>#N/A</v>
      </c>
      <c r="J168" s="184" t="e">
        <v>#N/A</v>
      </c>
      <c r="K168" s="185"/>
      <c r="L168" s="185"/>
      <c r="M168" s="185"/>
      <c r="N168" s="216"/>
      <c r="O168" s="217" t="s">
        <v>726</v>
      </c>
      <c r="P168" s="218" t="e">
        <v>#N/A</v>
      </c>
      <c r="Q168" s="185"/>
      <c r="R168" s="219">
        <v>0</v>
      </c>
      <c r="S168" s="220">
        <v>0</v>
      </c>
      <c r="T168" s="220">
        <v>0</v>
      </c>
      <c r="U168" s="220">
        <v>0</v>
      </c>
      <c r="V168" s="220">
        <v>0</v>
      </c>
      <c r="W168" s="220">
        <v>0</v>
      </c>
      <c r="X168" s="220">
        <v>0</v>
      </c>
      <c r="Y168" s="220">
        <v>0</v>
      </c>
      <c r="Z168" s="220">
        <v>0</v>
      </c>
      <c r="AA168" s="220">
        <v>0</v>
      </c>
      <c r="AB168" s="220">
        <v>0</v>
      </c>
      <c r="AC168" s="221">
        <v>0</v>
      </c>
      <c r="AD168" s="222">
        <v>0</v>
      </c>
      <c r="AE168" s="185"/>
      <c r="AF168" s="223" t="e">
        <v>#DIV/0!</v>
      </c>
      <c r="AG168" s="224">
        <v>0</v>
      </c>
      <c r="AH168" s="225" t="e">
        <v>#DIV/0!</v>
      </c>
      <c r="AI168" s="226">
        <v>0</v>
      </c>
      <c r="AJ168" s="227">
        <v>0</v>
      </c>
    </row>
    <row r="169" spans="2:36" hidden="1" x14ac:dyDescent="0.2">
      <c r="B169" s="184" t="s">
        <v>674</v>
      </c>
      <c r="C169" s="215">
        <v>5</v>
      </c>
      <c r="D169" s="174">
        <v>4</v>
      </c>
      <c r="E169" s="204" t="s">
        <v>691</v>
      </c>
      <c r="F169" s="204" t="s">
        <v>830</v>
      </c>
      <c r="G169" s="204" t="s">
        <v>695</v>
      </c>
      <c r="H169" s="174" t="s">
        <v>859</v>
      </c>
      <c r="I169" s="204" t="e">
        <v>#N/A</v>
      </c>
      <c r="J169" s="184" t="e">
        <v>#N/A</v>
      </c>
      <c r="K169" s="185"/>
      <c r="L169" s="185"/>
      <c r="M169" s="185"/>
      <c r="N169" s="216"/>
      <c r="O169" s="217" t="s">
        <v>726</v>
      </c>
      <c r="P169" s="218" t="e">
        <v>#N/A</v>
      </c>
      <c r="Q169" s="185"/>
      <c r="R169" s="219">
        <v>0</v>
      </c>
      <c r="S169" s="220">
        <v>0</v>
      </c>
      <c r="T169" s="220">
        <v>0</v>
      </c>
      <c r="U169" s="220">
        <v>0</v>
      </c>
      <c r="V169" s="220">
        <v>0</v>
      </c>
      <c r="W169" s="220">
        <v>0</v>
      </c>
      <c r="X169" s="220">
        <v>0</v>
      </c>
      <c r="Y169" s="220">
        <v>0</v>
      </c>
      <c r="Z169" s="220">
        <v>0</v>
      </c>
      <c r="AA169" s="220">
        <v>0</v>
      </c>
      <c r="AB169" s="220">
        <v>0</v>
      </c>
      <c r="AC169" s="221">
        <v>0</v>
      </c>
      <c r="AD169" s="222">
        <v>0</v>
      </c>
      <c r="AE169" s="185"/>
      <c r="AF169" s="223" t="e">
        <v>#DIV/0!</v>
      </c>
      <c r="AG169" s="224">
        <v>0</v>
      </c>
      <c r="AH169" s="225" t="e">
        <v>#DIV/0!</v>
      </c>
      <c r="AI169" s="226">
        <v>0</v>
      </c>
      <c r="AJ169" s="227">
        <v>0</v>
      </c>
    </row>
    <row r="170" spans="2:36" hidden="1" x14ac:dyDescent="0.2">
      <c r="B170" s="184" t="s">
        <v>674</v>
      </c>
      <c r="C170" s="215">
        <v>5</v>
      </c>
      <c r="D170" s="174">
        <v>5</v>
      </c>
      <c r="E170" s="204" t="s">
        <v>691</v>
      </c>
      <c r="F170" s="204" t="s">
        <v>830</v>
      </c>
      <c r="G170" s="204" t="s">
        <v>695</v>
      </c>
      <c r="H170" s="174" t="s">
        <v>860</v>
      </c>
      <c r="I170" s="204" t="e">
        <v>#N/A</v>
      </c>
      <c r="J170" s="184" t="e">
        <v>#N/A</v>
      </c>
      <c r="K170" s="185"/>
      <c r="L170" s="185"/>
      <c r="M170" s="185"/>
      <c r="N170" s="216"/>
      <c r="O170" s="217" t="s">
        <v>726</v>
      </c>
      <c r="P170" s="218" t="e">
        <v>#N/A</v>
      </c>
      <c r="Q170" s="185"/>
      <c r="R170" s="219">
        <v>0</v>
      </c>
      <c r="S170" s="220">
        <v>0</v>
      </c>
      <c r="T170" s="220">
        <v>0</v>
      </c>
      <c r="U170" s="220">
        <v>0</v>
      </c>
      <c r="V170" s="220">
        <v>0</v>
      </c>
      <c r="W170" s="220">
        <v>0</v>
      </c>
      <c r="X170" s="220">
        <v>0</v>
      </c>
      <c r="Y170" s="220">
        <v>0</v>
      </c>
      <c r="Z170" s="220">
        <v>0</v>
      </c>
      <c r="AA170" s="220">
        <v>0</v>
      </c>
      <c r="AB170" s="220">
        <v>0</v>
      </c>
      <c r="AC170" s="221">
        <v>0</v>
      </c>
      <c r="AD170" s="222">
        <v>0</v>
      </c>
      <c r="AE170" s="185"/>
      <c r="AF170" s="223" t="e">
        <v>#DIV/0!</v>
      </c>
      <c r="AG170" s="224">
        <v>0</v>
      </c>
      <c r="AH170" s="225" t="e">
        <v>#DIV/0!</v>
      </c>
      <c r="AI170" s="226">
        <v>0</v>
      </c>
      <c r="AJ170" s="227">
        <v>0</v>
      </c>
    </row>
    <row r="171" spans="2:36" ht="13.5" hidden="1" thickBot="1" x14ac:dyDescent="0.25">
      <c r="B171" s="184" t="s">
        <v>674</v>
      </c>
      <c r="C171" s="174"/>
      <c r="D171" s="174"/>
      <c r="E171" s="184"/>
      <c r="F171" s="184"/>
      <c r="G171" s="184"/>
      <c r="H171" s="174"/>
      <c r="I171" s="204" t="e">
        <v>#N/A</v>
      </c>
      <c r="J171" s="204" t="e">
        <v>#N/A</v>
      </c>
      <c r="K171" s="185"/>
      <c r="L171" s="185"/>
      <c r="M171" s="185"/>
      <c r="N171" s="228"/>
      <c r="O171" s="229" t="s">
        <v>733</v>
      </c>
      <c r="P171" s="230"/>
      <c r="Q171" s="185"/>
      <c r="R171" s="231">
        <v>0</v>
      </c>
      <c r="S171" s="232">
        <v>0</v>
      </c>
      <c r="T171" s="232">
        <v>0</v>
      </c>
      <c r="U171" s="232">
        <v>0</v>
      </c>
      <c r="V171" s="232">
        <v>0</v>
      </c>
      <c r="W171" s="232">
        <v>0</v>
      </c>
      <c r="X171" s="232">
        <v>0</v>
      </c>
      <c r="Y171" s="232">
        <v>0</v>
      </c>
      <c r="Z171" s="232">
        <v>0</v>
      </c>
      <c r="AA171" s="232"/>
      <c r="AB171" s="232"/>
      <c r="AC171" s="232"/>
      <c r="AD171" s="233">
        <v>0</v>
      </c>
      <c r="AE171" s="185"/>
      <c r="AF171" s="234"/>
      <c r="AG171" s="235">
        <v>0</v>
      </c>
      <c r="AH171" s="235"/>
      <c r="AI171" s="236">
        <v>0</v>
      </c>
      <c r="AJ171" s="237">
        <v>0</v>
      </c>
    </row>
    <row r="172" spans="2:36" hidden="1" x14ac:dyDescent="0.2">
      <c r="B172" s="184" t="s">
        <v>674</v>
      </c>
      <c r="C172" s="186">
        <v>6</v>
      </c>
      <c r="D172" s="174"/>
      <c r="E172" s="184" t="s">
        <v>691</v>
      </c>
      <c r="F172" s="184" t="s">
        <v>830</v>
      </c>
      <c r="G172" s="184" t="s">
        <v>695</v>
      </c>
      <c r="H172" s="174" t="s">
        <v>861</v>
      </c>
      <c r="I172" s="204" t="e">
        <v>#N/A</v>
      </c>
      <c r="J172" s="204" t="e">
        <v>#N/A</v>
      </c>
      <c r="K172" s="184"/>
      <c r="L172" s="185"/>
      <c r="M172" s="185"/>
      <c r="N172" s="205" t="e">
        <v>#N/A</v>
      </c>
      <c r="O172" s="206" t="s">
        <v>724</v>
      </c>
      <c r="P172" s="207"/>
      <c r="Q172" s="185"/>
      <c r="R172" s="208">
        <v>0</v>
      </c>
      <c r="S172" s="209">
        <v>0</v>
      </c>
      <c r="T172" s="209">
        <v>0</v>
      </c>
      <c r="U172" s="209">
        <v>0</v>
      </c>
      <c r="V172" s="209">
        <v>0</v>
      </c>
      <c r="W172" s="209">
        <v>0</v>
      </c>
      <c r="X172" s="209">
        <v>0</v>
      </c>
      <c r="Y172" s="209">
        <v>0</v>
      </c>
      <c r="Z172" s="209">
        <v>0</v>
      </c>
      <c r="AA172" s="209">
        <v>0</v>
      </c>
      <c r="AB172" s="209">
        <v>0</v>
      </c>
      <c r="AC172" s="210">
        <v>0</v>
      </c>
      <c r="AD172" s="211">
        <v>0</v>
      </c>
      <c r="AE172" s="185"/>
      <c r="AF172" s="212"/>
      <c r="AG172" s="213"/>
      <c r="AH172" s="213"/>
      <c r="AI172" s="213"/>
      <c r="AJ172" s="214"/>
    </row>
    <row r="173" spans="2:36" hidden="1" x14ac:dyDescent="0.2">
      <c r="B173" s="184" t="s">
        <v>674</v>
      </c>
      <c r="C173" s="215">
        <v>6</v>
      </c>
      <c r="D173" s="174">
        <v>1</v>
      </c>
      <c r="E173" s="204" t="s">
        <v>691</v>
      </c>
      <c r="F173" s="204" t="s">
        <v>830</v>
      </c>
      <c r="G173" s="204" t="s">
        <v>695</v>
      </c>
      <c r="H173" s="174" t="s">
        <v>862</v>
      </c>
      <c r="I173" s="204" t="e">
        <v>#N/A</v>
      </c>
      <c r="J173" s="184" t="e">
        <v>#N/A</v>
      </c>
      <c r="K173" s="184"/>
      <c r="L173" s="185"/>
      <c r="M173" s="185"/>
      <c r="N173" s="216"/>
      <c r="O173" s="217" t="s">
        <v>726</v>
      </c>
      <c r="P173" s="218" t="e">
        <v>#N/A</v>
      </c>
      <c r="Q173" s="185"/>
      <c r="R173" s="219">
        <v>0</v>
      </c>
      <c r="S173" s="220">
        <v>0</v>
      </c>
      <c r="T173" s="220">
        <v>0</v>
      </c>
      <c r="U173" s="220">
        <v>0</v>
      </c>
      <c r="V173" s="220">
        <v>0</v>
      </c>
      <c r="W173" s="220">
        <v>0</v>
      </c>
      <c r="X173" s="220">
        <v>0</v>
      </c>
      <c r="Y173" s="220">
        <v>0</v>
      </c>
      <c r="Z173" s="220">
        <v>0</v>
      </c>
      <c r="AA173" s="220">
        <v>0</v>
      </c>
      <c r="AB173" s="220">
        <v>0</v>
      </c>
      <c r="AC173" s="221">
        <v>0</v>
      </c>
      <c r="AD173" s="222">
        <v>0</v>
      </c>
      <c r="AE173" s="185"/>
      <c r="AF173" s="223" t="e">
        <v>#DIV/0!</v>
      </c>
      <c r="AG173" s="224">
        <v>0</v>
      </c>
      <c r="AH173" s="225" t="e">
        <v>#DIV/0!</v>
      </c>
      <c r="AI173" s="226">
        <v>0</v>
      </c>
      <c r="AJ173" s="227">
        <v>0</v>
      </c>
    </row>
    <row r="174" spans="2:36" hidden="1" x14ac:dyDescent="0.2">
      <c r="B174" s="184" t="s">
        <v>674</v>
      </c>
      <c r="C174" s="215">
        <v>6</v>
      </c>
      <c r="D174" s="174">
        <v>2</v>
      </c>
      <c r="E174" s="204" t="s">
        <v>691</v>
      </c>
      <c r="F174" s="204" t="s">
        <v>830</v>
      </c>
      <c r="G174" s="204" t="s">
        <v>695</v>
      </c>
      <c r="H174" s="174" t="s">
        <v>863</v>
      </c>
      <c r="I174" s="204" t="e">
        <v>#N/A</v>
      </c>
      <c r="J174" s="184" t="e">
        <v>#N/A</v>
      </c>
      <c r="K174" s="184"/>
      <c r="L174" s="185"/>
      <c r="M174" s="185"/>
      <c r="N174" s="216"/>
      <c r="O174" s="217" t="s">
        <v>726</v>
      </c>
      <c r="P174" s="218" t="e">
        <v>#N/A</v>
      </c>
      <c r="Q174" s="185"/>
      <c r="R174" s="219">
        <v>0</v>
      </c>
      <c r="S174" s="220">
        <v>0</v>
      </c>
      <c r="T174" s="220">
        <v>0</v>
      </c>
      <c r="U174" s="220">
        <v>0</v>
      </c>
      <c r="V174" s="220">
        <v>0</v>
      </c>
      <c r="W174" s="220">
        <v>0</v>
      </c>
      <c r="X174" s="220">
        <v>0</v>
      </c>
      <c r="Y174" s="220">
        <v>0</v>
      </c>
      <c r="Z174" s="220">
        <v>0</v>
      </c>
      <c r="AA174" s="220">
        <v>0</v>
      </c>
      <c r="AB174" s="220">
        <v>0</v>
      </c>
      <c r="AC174" s="221">
        <v>0</v>
      </c>
      <c r="AD174" s="222">
        <v>0</v>
      </c>
      <c r="AE174" s="185"/>
      <c r="AF174" s="223" t="e">
        <v>#DIV/0!</v>
      </c>
      <c r="AG174" s="224">
        <v>0</v>
      </c>
      <c r="AH174" s="225" t="e">
        <v>#DIV/0!</v>
      </c>
      <c r="AI174" s="226">
        <v>0</v>
      </c>
      <c r="AJ174" s="227">
        <v>0</v>
      </c>
    </row>
    <row r="175" spans="2:36" hidden="1" x14ac:dyDescent="0.2">
      <c r="B175" s="184" t="s">
        <v>674</v>
      </c>
      <c r="C175" s="215">
        <v>6</v>
      </c>
      <c r="D175" s="174">
        <v>3</v>
      </c>
      <c r="E175" s="204" t="s">
        <v>691</v>
      </c>
      <c r="F175" s="204" t="s">
        <v>830</v>
      </c>
      <c r="G175" s="204" t="s">
        <v>695</v>
      </c>
      <c r="H175" s="174" t="s">
        <v>864</v>
      </c>
      <c r="I175" s="204" t="e">
        <v>#N/A</v>
      </c>
      <c r="J175" s="184" t="e">
        <v>#N/A</v>
      </c>
      <c r="K175" s="184"/>
      <c r="L175" s="185"/>
      <c r="M175" s="185"/>
      <c r="N175" s="216"/>
      <c r="O175" s="217" t="s">
        <v>726</v>
      </c>
      <c r="P175" s="218" t="e">
        <v>#N/A</v>
      </c>
      <c r="Q175" s="185"/>
      <c r="R175" s="219">
        <v>0</v>
      </c>
      <c r="S175" s="220">
        <v>0</v>
      </c>
      <c r="T175" s="220">
        <v>0</v>
      </c>
      <c r="U175" s="220">
        <v>0</v>
      </c>
      <c r="V175" s="220">
        <v>0</v>
      </c>
      <c r="W175" s="220">
        <v>0</v>
      </c>
      <c r="X175" s="220">
        <v>0</v>
      </c>
      <c r="Y175" s="220">
        <v>0</v>
      </c>
      <c r="Z175" s="220">
        <v>0</v>
      </c>
      <c r="AA175" s="220">
        <v>0</v>
      </c>
      <c r="AB175" s="220">
        <v>0</v>
      </c>
      <c r="AC175" s="221">
        <v>0</v>
      </c>
      <c r="AD175" s="222">
        <v>0</v>
      </c>
      <c r="AE175" s="185"/>
      <c r="AF175" s="223" t="e">
        <v>#DIV/0!</v>
      </c>
      <c r="AG175" s="224">
        <v>0</v>
      </c>
      <c r="AH175" s="225" t="e">
        <v>#DIV/0!</v>
      </c>
      <c r="AI175" s="226">
        <v>0</v>
      </c>
      <c r="AJ175" s="227">
        <v>0</v>
      </c>
    </row>
    <row r="176" spans="2:36" hidden="1" x14ac:dyDescent="0.2">
      <c r="B176" s="184" t="s">
        <v>674</v>
      </c>
      <c r="C176" s="215">
        <v>6</v>
      </c>
      <c r="D176" s="174">
        <v>4</v>
      </c>
      <c r="E176" s="204" t="s">
        <v>691</v>
      </c>
      <c r="F176" s="204" t="s">
        <v>830</v>
      </c>
      <c r="G176" s="204" t="s">
        <v>695</v>
      </c>
      <c r="H176" s="174" t="s">
        <v>865</v>
      </c>
      <c r="I176" s="204" t="e">
        <v>#N/A</v>
      </c>
      <c r="J176" s="184" t="e">
        <v>#N/A</v>
      </c>
      <c r="K176" s="184"/>
      <c r="L176" s="185"/>
      <c r="M176" s="185"/>
      <c r="N176" s="216"/>
      <c r="O176" s="217" t="s">
        <v>726</v>
      </c>
      <c r="P176" s="218" t="e">
        <v>#N/A</v>
      </c>
      <c r="Q176" s="185"/>
      <c r="R176" s="219">
        <v>0</v>
      </c>
      <c r="S176" s="220">
        <v>0</v>
      </c>
      <c r="T176" s="220">
        <v>0</v>
      </c>
      <c r="U176" s="220">
        <v>0</v>
      </c>
      <c r="V176" s="220">
        <v>0</v>
      </c>
      <c r="W176" s="220">
        <v>0</v>
      </c>
      <c r="X176" s="220">
        <v>0</v>
      </c>
      <c r="Y176" s="220">
        <v>0</v>
      </c>
      <c r="Z176" s="220">
        <v>0</v>
      </c>
      <c r="AA176" s="220">
        <v>0</v>
      </c>
      <c r="AB176" s="220">
        <v>0</v>
      </c>
      <c r="AC176" s="221">
        <v>0</v>
      </c>
      <c r="AD176" s="222">
        <v>0</v>
      </c>
      <c r="AE176" s="185"/>
      <c r="AF176" s="223" t="e">
        <v>#DIV/0!</v>
      </c>
      <c r="AG176" s="224">
        <v>0</v>
      </c>
      <c r="AH176" s="225" t="e">
        <v>#DIV/0!</v>
      </c>
      <c r="AI176" s="226">
        <v>0</v>
      </c>
      <c r="AJ176" s="227">
        <v>0</v>
      </c>
    </row>
    <row r="177" spans="2:36" hidden="1" x14ac:dyDescent="0.2">
      <c r="B177" s="184" t="s">
        <v>674</v>
      </c>
      <c r="C177" s="215">
        <v>6</v>
      </c>
      <c r="D177" s="174">
        <v>5</v>
      </c>
      <c r="E177" s="204" t="s">
        <v>691</v>
      </c>
      <c r="F177" s="204" t="s">
        <v>830</v>
      </c>
      <c r="G177" s="204" t="s">
        <v>695</v>
      </c>
      <c r="H177" s="174" t="s">
        <v>866</v>
      </c>
      <c r="I177" s="204" t="e">
        <v>#N/A</v>
      </c>
      <c r="J177" s="184" t="e">
        <v>#N/A</v>
      </c>
      <c r="K177" s="184"/>
      <c r="L177" s="185"/>
      <c r="M177" s="185"/>
      <c r="N177" s="216"/>
      <c r="O177" s="217" t="s">
        <v>726</v>
      </c>
      <c r="P177" s="218" t="e">
        <v>#N/A</v>
      </c>
      <c r="Q177" s="185"/>
      <c r="R177" s="219">
        <v>0</v>
      </c>
      <c r="S177" s="220">
        <v>0</v>
      </c>
      <c r="T177" s="220">
        <v>0</v>
      </c>
      <c r="U177" s="220">
        <v>0</v>
      </c>
      <c r="V177" s="220">
        <v>0</v>
      </c>
      <c r="W177" s="220">
        <v>0</v>
      </c>
      <c r="X177" s="220">
        <v>0</v>
      </c>
      <c r="Y177" s="220">
        <v>0</v>
      </c>
      <c r="Z177" s="220">
        <v>0</v>
      </c>
      <c r="AA177" s="220">
        <v>0</v>
      </c>
      <c r="AB177" s="220">
        <v>0</v>
      </c>
      <c r="AC177" s="221">
        <v>0</v>
      </c>
      <c r="AD177" s="222">
        <v>0</v>
      </c>
      <c r="AE177" s="185"/>
      <c r="AF177" s="223" t="e">
        <v>#DIV/0!</v>
      </c>
      <c r="AG177" s="224">
        <v>0</v>
      </c>
      <c r="AH177" s="225" t="e">
        <v>#DIV/0!</v>
      </c>
      <c r="AI177" s="226">
        <v>0</v>
      </c>
      <c r="AJ177" s="227">
        <v>0</v>
      </c>
    </row>
    <row r="178" spans="2:36" ht="13.5" hidden="1" thickBot="1" x14ac:dyDescent="0.25">
      <c r="B178" s="184" t="s">
        <v>674</v>
      </c>
      <c r="C178" s="174"/>
      <c r="D178" s="174"/>
      <c r="E178" s="184"/>
      <c r="F178" s="184"/>
      <c r="G178" s="184"/>
      <c r="H178" s="174"/>
      <c r="I178" s="204" t="e">
        <v>#N/A</v>
      </c>
      <c r="J178" s="204" t="e">
        <v>#N/A</v>
      </c>
      <c r="K178" s="184"/>
      <c r="L178" s="185"/>
      <c r="M178" s="185"/>
      <c r="N178" s="228"/>
      <c r="O178" s="229" t="s">
        <v>733</v>
      </c>
      <c r="P178" s="230"/>
      <c r="Q178" s="185"/>
      <c r="R178" s="231">
        <v>0</v>
      </c>
      <c r="S178" s="232">
        <v>0</v>
      </c>
      <c r="T178" s="232">
        <v>0</v>
      </c>
      <c r="U178" s="232">
        <v>0</v>
      </c>
      <c r="V178" s="232">
        <v>0</v>
      </c>
      <c r="W178" s="232">
        <v>0</v>
      </c>
      <c r="X178" s="232">
        <v>0</v>
      </c>
      <c r="Y178" s="232">
        <v>0</v>
      </c>
      <c r="Z178" s="232">
        <v>0</v>
      </c>
      <c r="AA178" s="232"/>
      <c r="AB178" s="232"/>
      <c r="AC178" s="232"/>
      <c r="AD178" s="233">
        <v>0</v>
      </c>
      <c r="AE178" s="185"/>
      <c r="AF178" s="234"/>
      <c r="AG178" s="235">
        <v>0</v>
      </c>
      <c r="AH178" s="235"/>
      <c r="AI178" s="236">
        <v>0</v>
      </c>
      <c r="AJ178" s="237">
        <v>0</v>
      </c>
    </row>
    <row r="179" spans="2:36" hidden="1" x14ac:dyDescent="0.2">
      <c r="B179" s="184" t="s">
        <v>674</v>
      </c>
      <c r="C179" s="186">
        <v>7</v>
      </c>
      <c r="D179" s="174"/>
      <c r="E179" s="184" t="s">
        <v>691</v>
      </c>
      <c r="F179" s="184" t="s">
        <v>830</v>
      </c>
      <c r="G179" s="184" t="s">
        <v>695</v>
      </c>
      <c r="H179" s="174" t="s">
        <v>867</v>
      </c>
      <c r="I179" s="204" t="e">
        <v>#N/A</v>
      </c>
      <c r="J179" s="204" t="e">
        <v>#N/A</v>
      </c>
      <c r="K179" s="185"/>
      <c r="L179" s="185"/>
      <c r="M179" s="185"/>
      <c r="N179" s="205" t="e">
        <v>#N/A</v>
      </c>
      <c r="O179" s="206" t="s">
        <v>724</v>
      </c>
      <c r="P179" s="207"/>
      <c r="Q179" s="185"/>
      <c r="R179" s="208">
        <v>0</v>
      </c>
      <c r="S179" s="209">
        <v>0</v>
      </c>
      <c r="T179" s="209">
        <v>0</v>
      </c>
      <c r="U179" s="209">
        <v>0</v>
      </c>
      <c r="V179" s="209">
        <v>0</v>
      </c>
      <c r="W179" s="209">
        <v>0</v>
      </c>
      <c r="X179" s="209">
        <v>0</v>
      </c>
      <c r="Y179" s="209">
        <v>0</v>
      </c>
      <c r="Z179" s="209">
        <v>0</v>
      </c>
      <c r="AA179" s="209">
        <v>0</v>
      </c>
      <c r="AB179" s="209">
        <v>0</v>
      </c>
      <c r="AC179" s="210">
        <v>0</v>
      </c>
      <c r="AD179" s="211">
        <v>0</v>
      </c>
      <c r="AE179" s="185"/>
      <c r="AF179" s="212"/>
      <c r="AG179" s="213"/>
      <c r="AH179" s="213"/>
      <c r="AI179" s="213"/>
      <c r="AJ179" s="214"/>
    </row>
    <row r="180" spans="2:36" hidden="1" x14ac:dyDescent="0.2">
      <c r="B180" s="184" t="s">
        <v>674</v>
      </c>
      <c r="C180" s="215">
        <v>7</v>
      </c>
      <c r="D180" s="174">
        <v>1</v>
      </c>
      <c r="E180" s="204" t="s">
        <v>691</v>
      </c>
      <c r="F180" s="204" t="s">
        <v>830</v>
      </c>
      <c r="G180" s="204" t="s">
        <v>695</v>
      </c>
      <c r="H180" s="174" t="s">
        <v>868</v>
      </c>
      <c r="I180" s="204" t="e">
        <v>#N/A</v>
      </c>
      <c r="J180" s="184" t="e">
        <v>#N/A</v>
      </c>
      <c r="K180" s="185"/>
      <c r="L180" s="185"/>
      <c r="M180" s="185"/>
      <c r="N180" s="216"/>
      <c r="O180" s="217" t="s">
        <v>726</v>
      </c>
      <c r="P180" s="218" t="e">
        <v>#N/A</v>
      </c>
      <c r="Q180" s="185"/>
      <c r="R180" s="219">
        <v>0</v>
      </c>
      <c r="S180" s="220">
        <v>0</v>
      </c>
      <c r="T180" s="220">
        <v>0</v>
      </c>
      <c r="U180" s="220">
        <v>0</v>
      </c>
      <c r="V180" s="220">
        <v>0</v>
      </c>
      <c r="W180" s="220">
        <v>0</v>
      </c>
      <c r="X180" s="220">
        <v>0</v>
      </c>
      <c r="Y180" s="220">
        <v>0</v>
      </c>
      <c r="Z180" s="220">
        <v>0</v>
      </c>
      <c r="AA180" s="220">
        <v>0</v>
      </c>
      <c r="AB180" s="220">
        <v>0</v>
      </c>
      <c r="AC180" s="221">
        <v>0</v>
      </c>
      <c r="AD180" s="222">
        <v>0</v>
      </c>
      <c r="AE180" s="185"/>
      <c r="AF180" s="223" t="e">
        <v>#DIV/0!</v>
      </c>
      <c r="AG180" s="224">
        <v>0</v>
      </c>
      <c r="AH180" s="225" t="e">
        <v>#DIV/0!</v>
      </c>
      <c r="AI180" s="226">
        <v>0</v>
      </c>
      <c r="AJ180" s="227">
        <v>0</v>
      </c>
    </row>
    <row r="181" spans="2:36" hidden="1" x14ac:dyDescent="0.2">
      <c r="B181" s="184" t="s">
        <v>674</v>
      </c>
      <c r="C181" s="215">
        <v>7</v>
      </c>
      <c r="D181" s="174">
        <v>2</v>
      </c>
      <c r="E181" s="204" t="s">
        <v>691</v>
      </c>
      <c r="F181" s="204" t="s">
        <v>830</v>
      </c>
      <c r="G181" s="204" t="s">
        <v>695</v>
      </c>
      <c r="H181" s="174" t="s">
        <v>869</v>
      </c>
      <c r="I181" s="204" t="e">
        <v>#N/A</v>
      </c>
      <c r="J181" s="184" t="e">
        <v>#N/A</v>
      </c>
      <c r="K181" s="185"/>
      <c r="L181" s="185"/>
      <c r="M181" s="185"/>
      <c r="N181" s="216"/>
      <c r="O181" s="217" t="s">
        <v>726</v>
      </c>
      <c r="P181" s="218" t="e">
        <v>#N/A</v>
      </c>
      <c r="Q181" s="185"/>
      <c r="R181" s="219">
        <v>0</v>
      </c>
      <c r="S181" s="220">
        <v>0</v>
      </c>
      <c r="T181" s="220">
        <v>0</v>
      </c>
      <c r="U181" s="220">
        <v>0</v>
      </c>
      <c r="V181" s="220">
        <v>0</v>
      </c>
      <c r="W181" s="220">
        <v>0</v>
      </c>
      <c r="X181" s="220">
        <v>0</v>
      </c>
      <c r="Y181" s="220">
        <v>0</v>
      </c>
      <c r="Z181" s="220">
        <v>0</v>
      </c>
      <c r="AA181" s="220">
        <v>0</v>
      </c>
      <c r="AB181" s="220">
        <v>0</v>
      </c>
      <c r="AC181" s="221">
        <v>0</v>
      </c>
      <c r="AD181" s="222">
        <v>0</v>
      </c>
      <c r="AE181" s="185"/>
      <c r="AF181" s="223" t="e">
        <v>#DIV/0!</v>
      </c>
      <c r="AG181" s="224">
        <v>0</v>
      </c>
      <c r="AH181" s="225" t="e">
        <v>#DIV/0!</v>
      </c>
      <c r="AI181" s="226">
        <v>0</v>
      </c>
      <c r="AJ181" s="227">
        <v>0</v>
      </c>
    </row>
    <row r="182" spans="2:36" hidden="1" x14ac:dyDescent="0.2">
      <c r="B182" s="184" t="s">
        <v>674</v>
      </c>
      <c r="C182" s="215">
        <v>7</v>
      </c>
      <c r="D182" s="174">
        <v>3</v>
      </c>
      <c r="E182" s="204" t="s">
        <v>691</v>
      </c>
      <c r="F182" s="204" t="s">
        <v>830</v>
      </c>
      <c r="G182" s="204" t="s">
        <v>695</v>
      </c>
      <c r="H182" s="174" t="s">
        <v>870</v>
      </c>
      <c r="I182" s="204" t="e">
        <v>#N/A</v>
      </c>
      <c r="J182" s="184" t="e">
        <v>#N/A</v>
      </c>
      <c r="K182" s="185"/>
      <c r="L182" s="185"/>
      <c r="M182" s="185"/>
      <c r="N182" s="216"/>
      <c r="O182" s="217" t="s">
        <v>726</v>
      </c>
      <c r="P182" s="218" t="e">
        <v>#N/A</v>
      </c>
      <c r="Q182" s="185"/>
      <c r="R182" s="219">
        <v>0</v>
      </c>
      <c r="S182" s="220">
        <v>0</v>
      </c>
      <c r="T182" s="220">
        <v>0</v>
      </c>
      <c r="U182" s="220">
        <v>0</v>
      </c>
      <c r="V182" s="220">
        <v>0</v>
      </c>
      <c r="W182" s="220">
        <v>0</v>
      </c>
      <c r="X182" s="220">
        <v>0</v>
      </c>
      <c r="Y182" s="220">
        <v>0</v>
      </c>
      <c r="Z182" s="220">
        <v>0</v>
      </c>
      <c r="AA182" s="220">
        <v>0</v>
      </c>
      <c r="AB182" s="220">
        <v>0</v>
      </c>
      <c r="AC182" s="221">
        <v>0</v>
      </c>
      <c r="AD182" s="222">
        <v>0</v>
      </c>
      <c r="AE182" s="185"/>
      <c r="AF182" s="223" t="e">
        <v>#DIV/0!</v>
      </c>
      <c r="AG182" s="224">
        <v>0</v>
      </c>
      <c r="AH182" s="225" t="e">
        <v>#DIV/0!</v>
      </c>
      <c r="AI182" s="226">
        <v>0</v>
      </c>
      <c r="AJ182" s="227">
        <v>0</v>
      </c>
    </row>
    <row r="183" spans="2:36" hidden="1" x14ac:dyDescent="0.2">
      <c r="B183" s="184" t="s">
        <v>674</v>
      </c>
      <c r="C183" s="215">
        <v>7</v>
      </c>
      <c r="D183" s="174">
        <v>4</v>
      </c>
      <c r="E183" s="204" t="s">
        <v>691</v>
      </c>
      <c r="F183" s="204" t="s">
        <v>830</v>
      </c>
      <c r="G183" s="204" t="s">
        <v>695</v>
      </c>
      <c r="H183" s="174" t="s">
        <v>871</v>
      </c>
      <c r="I183" s="204" t="e">
        <v>#N/A</v>
      </c>
      <c r="J183" s="184" t="e">
        <v>#N/A</v>
      </c>
      <c r="K183" s="185"/>
      <c r="L183" s="185"/>
      <c r="M183" s="185"/>
      <c r="N183" s="216"/>
      <c r="O183" s="217" t="s">
        <v>726</v>
      </c>
      <c r="P183" s="218" t="e">
        <v>#N/A</v>
      </c>
      <c r="Q183" s="185"/>
      <c r="R183" s="219">
        <v>0</v>
      </c>
      <c r="S183" s="220">
        <v>0</v>
      </c>
      <c r="T183" s="220">
        <v>0</v>
      </c>
      <c r="U183" s="220">
        <v>0</v>
      </c>
      <c r="V183" s="220">
        <v>0</v>
      </c>
      <c r="W183" s="220">
        <v>0</v>
      </c>
      <c r="X183" s="220">
        <v>0</v>
      </c>
      <c r="Y183" s="220">
        <v>0</v>
      </c>
      <c r="Z183" s="220">
        <v>0</v>
      </c>
      <c r="AA183" s="220">
        <v>0</v>
      </c>
      <c r="AB183" s="220">
        <v>0</v>
      </c>
      <c r="AC183" s="221">
        <v>0</v>
      </c>
      <c r="AD183" s="222">
        <v>0</v>
      </c>
      <c r="AE183" s="185"/>
      <c r="AF183" s="223" t="e">
        <v>#DIV/0!</v>
      </c>
      <c r="AG183" s="224">
        <v>0</v>
      </c>
      <c r="AH183" s="225" t="e">
        <v>#DIV/0!</v>
      </c>
      <c r="AI183" s="226">
        <v>0</v>
      </c>
      <c r="AJ183" s="227">
        <v>0</v>
      </c>
    </row>
    <row r="184" spans="2:36" hidden="1" x14ac:dyDescent="0.2">
      <c r="B184" s="184" t="s">
        <v>674</v>
      </c>
      <c r="C184" s="215">
        <v>7</v>
      </c>
      <c r="D184" s="174">
        <v>5</v>
      </c>
      <c r="E184" s="204" t="s">
        <v>691</v>
      </c>
      <c r="F184" s="204" t="s">
        <v>830</v>
      </c>
      <c r="G184" s="204" t="s">
        <v>695</v>
      </c>
      <c r="H184" s="174" t="s">
        <v>872</v>
      </c>
      <c r="I184" s="204" t="e">
        <v>#N/A</v>
      </c>
      <c r="J184" s="184" t="e">
        <v>#N/A</v>
      </c>
      <c r="K184" s="185"/>
      <c r="L184" s="185"/>
      <c r="M184" s="185"/>
      <c r="N184" s="216"/>
      <c r="O184" s="217" t="s">
        <v>726</v>
      </c>
      <c r="P184" s="218" t="e">
        <v>#N/A</v>
      </c>
      <c r="Q184" s="185"/>
      <c r="R184" s="219">
        <v>0</v>
      </c>
      <c r="S184" s="220">
        <v>0</v>
      </c>
      <c r="T184" s="220">
        <v>0</v>
      </c>
      <c r="U184" s="220">
        <v>0</v>
      </c>
      <c r="V184" s="220">
        <v>0</v>
      </c>
      <c r="W184" s="220">
        <v>0</v>
      </c>
      <c r="X184" s="220">
        <v>0</v>
      </c>
      <c r="Y184" s="220">
        <v>0</v>
      </c>
      <c r="Z184" s="220">
        <v>0</v>
      </c>
      <c r="AA184" s="220">
        <v>0</v>
      </c>
      <c r="AB184" s="220">
        <v>0</v>
      </c>
      <c r="AC184" s="221">
        <v>0</v>
      </c>
      <c r="AD184" s="222">
        <v>0</v>
      </c>
      <c r="AE184" s="185"/>
      <c r="AF184" s="223" t="e">
        <v>#DIV/0!</v>
      </c>
      <c r="AG184" s="224">
        <v>0</v>
      </c>
      <c r="AH184" s="225" t="e">
        <v>#DIV/0!</v>
      </c>
      <c r="AI184" s="226">
        <v>0</v>
      </c>
      <c r="AJ184" s="227">
        <v>0</v>
      </c>
    </row>
    <row r="185" spans="2:36" ht="13.5" hidden="1" thickBot="1" x14ac:dyDescent="0.25">
      <c r="B185" s="184" t="s">
        <v>674</v>
      </c>
      <c r="C185" s="174"/>
      <c r="D185" s="174"/>
      <c r="E185" s="184"/>
      <c r="F185" s="184"/>
      <c r="G185" s="184"/>
      <c r="H185" s="174"/>
      <c r="I185" s="204" t="e">
        <v>#N/A</v>
      </c>
      <c r="J185" s="204" t="e">
        <v>#N/A</v>
      </c>
      <c r="K185" s="185"/>
      <c r="L185" s="185"/>
      <c r="M185" s="185"/>
      <c r="N185" s="228"/>
      <c r="O185" s="229" t="s">
        <v>733</v>
      </c>
      <c r="P185" s="230"/>
      <c r="Q185" s="185"/>
      <c r="R185" s="231">
        <v>0</v>
      </c>
      <c r="S185" s="232">
        <v>0</v>
      </c>
      <c r="T185" s="232">
        <v>0</v>
      </c>
      <c r="U185" s="232">
        <v>0</v>
      </c>
      <c r="V185" s="232">
        <v>0</v>
      </c>
      <c r="W185" s="232">
        <v>0</v>
      </c>
      <c r="X185" s="232">
        <v>0</v>
      </c>
      <c r="Y185" s="232">
        <v>0</v>
      </c>
      <c r="Z185" s="232">
        <v>0</v>
      </c>
      <c r="AA185" s="232"/>
      <c r="AB185" s="232"/>
      <c r="AC185" s="232"/>
      <c r="AD185" s="233">
        <v>0</v>
      </c>
      <c r="AE185" s="185"/>
      <c r="AF185" s="234"/>
      <c r="AG185" s="235">
        <v>0</v>
      </c>
      <c r="AH185" s="235"/>
      <c r="AI185" s="236">
        <v>0</v>
      </c>
      <c r="AJ185" s="237">
        <v>0</v>
      </c>
    </row>
    <row r="186" spans="2:36" hidden="1" x14ac:dyDescent="0.2">
      <c r="B186" s="184" t="s">
        <v>674</v>
      </c>
      <c r="C186" s="186">
        <v>8</v>
      </c>
      <c r="D186" s="174"/>
      <c r="E186" s="184" t="s">
        <v>691</v>
      </c>
      <c r="F186" s="184" t="s">
        <v>830</v>
      </c>
      <c r="G186" s="184" t="s">
        <v>695</v>
      </c>
      <c r="H186" s="174" t="s">
        <v>873</v>
      </c>
      <c r="I186" s="204" t="e">
        <v>#N/A</v>
      </c>
      <c r="J186" s="204" t="e">
        <v>#N/A</v>
      </c>
      <c r="K186" s="185"/>
      <c r="L186" s="185"/>
      <c r="M186" s="185"/>
      <c r="N186" s="205" t="e">
        <v>#N/A</v>
      </c>
      <c r="O186" s="206" t="s">
        <v>724</v>
      </c>
      <c r="P186" s="207"/>
      <c r="Q186" s="185"/>
      <c r="R186" s="208">
        <v>0</v>
      </c>
      <c r="S186" s="209">
        <v>0</v>
      </c>
      <c r="T186" s="209">
        <v>0</v>
      </c>
      <c r="U186" s="209">
        <v>0</v>
      </c>
      <c r="V186" s="209">
        <v>0</v>
      </c>
      <c r="W186" s="209">
        <v>0</v>
      </c>
      <c r="X186" s="209">
        <v>0</v>
      </c>
      <c r="Y186" s="209">
        <v>0</v>
      </c>
      <c r="Z186" s="209">
        <v>0</v>
      </c>
      <c r="AA186" s="209">
        <v>0</v>
      </c>
      <c r="AB186" s="209">
        <v>0</v>
      </c>
      <c r="AC186" s="210">
        <v>0</v>
      </c>
      <c r="AD186" s="211">
        <v>0</v>
      </c>
      <c r="AE186" s="185"/>
      <c r="AF186" s="212"/>
      <c r="AG186" s="213"/>
      <c r="AH186" s="213"/>
      <c r="AI186" s="213"/>
      <c r="AJ186" s="214"/>
    </row>
    <row r="187" spans="2:36" hidden="1" x14ac:dyDescent="0.2">
      <c r="B187" s="184" t="s">
        <v>674</v>
      </c>
      <c r="C187" s="215">
        <v>8</v>
      </c>
      <c r="D187" s="174">
        <v>1</v>
      </c>
      <c r="E187" s="204" t="s">
        <v>691</v>
      </c>
      <c r="F187" s="204" t="s">
        <v>830</v>
      </c>
      <c r="G187" s="204" t="s">
        <v>695</v>
      </c>
      <c r="H187" s="174" t="s">
        <v>874</v>
      </c>
      <c r="I187" s="204" t="e">
        <v>#N/A</v>
      </c>
      <c r="J187" s="184" t="e">
        <v>#N/A</v>
      </c>
      <c r="K187" s="185"/>
      <c r="L187" s="185"/>
      <c r="M187" s="185"/>
      <c r="N187" s="216"/>
      <c r="O187" s="217" t="s">
        <v>726</v>
      </c>
      <c r="P187" s="218" t="e">
        <v>#N/A</v>
      </c>
      <c r="Q187" s="185"/>
      <c r="R187" s="219">
        <v>0</v>
      </c>
      <c r="S187" s="220">
        <v>0</v>
      </c>
      <c r="T187" s="220">
        <v>0</v>
      </c>
      <c r="U187" s="220">
        <v>0</v>
      </c>
      <c r="V187" s="220">
        <v>0</v>
      </c>
      <c r="W187" s="220">
        <v>0</v>
      </c>
      <c r="X187" s="220">
        <v>0</v>
      </c>
      <c r="Y187" s="220">
        <v>0</v>
      </c>
      <c r="Z187" s="220">
        <v>0</v>
      </c>
      <c r="AA187" s="220">
        <v>0</v>
      </c>
      <c r="AB187" s="220">
        <v>0</v>
      </c>
      <c r="AC187" s="221">
        <v>0</v>
      </c>
      <c r="AD187" s="222">
        <v>0</v>
      </c>
      <c r="AE187" s="185"/>
      <c r="AF187" s="223" t="e">
        <v>#DIV/0!</v>
      </c>
      <c r="AG187" s="224">
        <v>0</v>
      </c>
      <c r="AH187" s="225" t="e">
        <v>#DIV/0!</v>
      </c>
      <c r="AI187" s="226">
        <v>0</v>
      </c>
      <c r="AJ187" s="227">
        <v>0</v>
      </c>
    </row>
    <row r="188" spans="2:36" hidden="1" x14ac:dyDescent="0.2">
      <c r="B188" s="184" t="s">
        <v>674</v>
      </c>
      <c r="C188" s="215">
        <v>8</v>
      </c>
      <c r="D188" s="174">
        <v>2</v>
      </c>
      <c r="E188" s="204" t="s">
        <v>691</v>
      </c>
      <c r="F188" s="204" t="s">
        <v>830</v>
      </c>
      <c r="G188" s="204" t="s">
        <v>695</v>
      </c>
      <c r="H188" s="174" t="s">
        <v>875</v>
      </c>
      <c r="I188" s="204" t="e">
        <v>#N/A</v>
      </c>
      <c r="J188" s="184" t="e">
        <v>#N/A</v>
      </c>
      <c r="K188" s="185"/>
      <c r="L188" s="185"/>
      <c r="M188" s="185"/>
      <c r="N188" s="216"/>
      <c r="O188" s="217" t="s">
        <v>726</v>
      </c>
      <c r="P188" s="218" t="e">
        <v>#N/A</v>
      </c>
      <c r="Q188" s="185"/>
      <c r="R188" s="219">
        <v>0</v>
      </c>
      <c r="S188" s="220">
        <v>0</v>
      </c>
      <c r="T188" s="220">
        <v>0</v>
      </c>
      <c r="U188" s="220">
        <v>0</v>
      </c>
      <c r="V188" s="220">
        <v>0</v>
      </c>
      <c r="W188" s="220">
        <v>0</v>
      </c>
      <c r="X188" s="220">
        <v>0</v>
      </c>
      <c r="Y188" s="220">
        <v>0</v>
      </c>
      <c r="Z188" s="220">
        <v>0</v>
      </c>
      <c r="AA188" s="220">
        <v>0</v>
      </c>
      <c r="AB188" s="220">
        <v>0</v>
      </c>
      <c r="AC188" s="221">
        <v>0</v>
      </c>
      <c r="AD188" s="222">
        <v>0</v>
      </c>
      <c r="AE188" s="185"/>
      <c r="AF188" s="223" t="e">
        <v>#DIV/0!</v>
      </c>
      <c r="AG188" s="224">
        <v>0</v>
      </c>
      <c r="AH188" s="225" t="e">
        <v>#DIV/0!</v>
      </c>
      <c r="AI188" s="226">
        <v>0</v>
      </c>
      <c r="AJ188" s="227">
        <v>0</v>
      </c>
    </row>
    <row r="189" spans="2:36" hidden="1" x14ac:dyDescent="0.2">
      <c r="B189" s="184" t="s">
        <v>674</v>
      </c>
      <c r="C189" s="215">
        <v>8</v>
      </c>
      <c r="D189" s="174">
        <v>3</v>
      </c>
      <c r="E189" s="204" t="s">
        <v>691</v>
      </c>
      <c r="F189" s="204" t="s">
        <v>830</v>
      </c>
      <c r="G189" s="204" t="s">
        <v>695</v>
      </c>
      <c r="H189" s="174" t="s">
        <v>876</v>
      </c>
      <c r="I189" s="204" t="e">
        <v>#N/A</v>
      </c>
      <c r="J189" s="184" t="e">
        <v>#N/A</v>
      </c>
      <c r="K189" s="185"/>
      <c r="L189" s="185"/>
      <c r="M189" s="185"/>
      <c r="N189" s="216"/>
      <c r="O189" s="217" t="s">
        <v>726</v>
      </c>
      <c r="P189" s="218" t="e">
        <v>#N/A</v>
      </c>
      <c r="Q189" s="185"/>
      <c r="R189" s="219">
        <v>0</v>
      </c>
      <c r="S189" s="220">
        <v>0</v>
      </c>
      <c r="T189" s="220">
        <v>0</v>
      </c>
      <c r="U189" s="220">
        <v>0</v>
      </c>
      <c r="V189" s="220">
        <v>0</v>
      </c>
      <c r="W189" s="220">
        <v>0</v>
      </c>
      <c r="X189" s="220">
        <v>0</v>
      </c>
      <c r="Y189" s="220">
        <v>0</v>
      </c>
      <c r="Z189" s="220">
        <v>0</v>
      </c>
      <c r="AA189" s="220">
        <v>0</v>
      </c>
      <c r="AB189" s="220">
        <v>0</v>
      </c>
      <c r="AC189" s="221">
        <v>0</v>
      </c>
      <c r="AD189" s="222">
        <v>0</v>
      </c>
      <c r="AE189" s="185"/>
      <c r="AF189" s="223" t="e">
        <v>#DIV/0!</v>
      </c>
      <c r="AG189" s="224">
        <v>0</v>
      </c>
      <c r="AH189" s="225" t="e">
        <v>#DIV/0!</v>
      </c>
      <c r="AI189" s="226">
        <v>0</v>
      </c>
      <c r="AJ189" s="227">
        <v>0</v>
      </c>
    </row>
    <row r="190" spans="2:36" hidden="1" x14ac:dyDescent="0.2">
      <c r="B190" s="184" t="s">
        <v>674</v>
      </c>
      <c r="C190" s="215">
        <v>8</v>
      </c>
      <c r="D190" s="174">
        <v>4</v>
      </c>
      <c r="E190" s="204" t="s">
        <v>691</v>
      </c>
      <c r="F190" s="204" t="s">
        <v>830</v>
      </c>
      <c r="G190" s="204" t="s">
        <v>695</v>
      </c>
      <c r="H190" s="174" t="s">
        <v>877</v>
      </c>
      <c r="I190" s="204" t="e">
        <v>#N/A</v>
      </c>
      <c r="J190" s="184" t="e">
        <v>#N/A</v>
      </c>
      <c r="K190" s="185"/>
      <c r="L190" s="185"/>
      <c r="M190" s="185"/>
      <c r="N190" s="216"/>
      <c r="O190" s="217" t="s">
        <v>726</v>
      </c>
      <c r="P190" s="218" t="e">
        <v>#N/A</v>
      </c>
      <c r="Q190" s="185"/>
      <c r="R190" s="219">
        <v>0</v>
      </c>
      <c r="S190" s="220">
        <v>0</v>
      </c>
      <c r="T190" s="220">
        <v>0</v>
      </c>
      <c r="U190" s="220">
        <v>0</v>
      </c>
      <c r="V190" s="220">
        <v>0</v>
      </c>
      <c r="W190" s="220">
        <v>0</v>
      </c>
      <c r="X190" s="220">
        <v>0</v>
      </c>
      <c r="Y190" s="220">
        <v>0</v>
      </c>
      <c r="Z190" s="220">
        <v>0</v>
      </c>
      <c r="AA190" s="220">
        <v>0</v>
      </c>
      <c r="AB190" s="220">
        <v>0</v>
      </c>
      <c r="AC190" s="221">
        <v>0</v>
      </c>
      <c r="AD190" s="222">
        <v>0</v>
      </c>
      <c r="AE190" s="185"/>
      <c r="AF190" s="223" t="e">
        <v>#DIV/0!</v>
      </c>
      <c r="AG190" s="224">
        <v>0</v>
      </c>
      <c r="AH190" s="225" t="e">
        <v>#DIV/0!</v>
      </c>
      <c r="AI190" s="226">
        <v>0</v>
      </c>
      <c r="AJ190" s="227">
        <v>0</v>
      </c>
    </row>
    <row r="191" spans="2:36" hidden="1" x14ac:dyDescent="0.2">
      <c r="B191" s="184" t="s">
        <v>674</v>
      </c>
      <c r="C191" s="215">
        <v>8</v>
      </c>
      <c r="D191" s="174">
        <v>5</v>
      </c>
      <c r="E191" s="204" t="s">
        <v>691</v>
      </c>
      <c r="F191" s="204" t="s">
        <v>830</v>
      </c>
      <c r="G191" s="204" t="s">
        <v>695</v>
      </c>
      <c r="H191" s="174" t="s">
        <v>878</v>
      </c>
      <c r="I191" s="204" t="e">
        <v>#N/A</v>
      </c>
      <c r="J191" s="184" t="e">
        <v>#N/A</v>
      </c>
      <c r="K191" s="185"/>
      <c r="L191" s="185"/>
      <c r="M191" s="185"/>
      <c r="N191" s="216"/>
      <c r="O191" s="217" t="s">
        <v>726</v>
      </c>
      <c r="P191" s="218" t="e">
        <v>#N/A</v>
      </c>
      <c r="Q191" s="185"/>
      <c r="R191" s="219">
        <v>0</v>
      </c>
      <c r="S191" s="220">
        <v>0</v>
      </c>
      <c r="T191" s="220">
        <v>0</v>
      </c>
      <c r="U191" s="220">
        <v>0</v>
      </c>
      <c r="V191" s="220">
        <v>0</v>
      </c>
      <c r="W191" s="220">
        <v>0</v>
      </c>
      <c r="X191" s="220">
        <v>0</v>
      </c>
      <c r="Y191" s="220">
        <v>0</v>
      </c>
      <c r="Z191" s="220">
        <v>0</v>
      </c>
      <c r="AA191" s="220">
        <v>0</v>
      </c>
      <c r="AB191" s="220">
        <v>0</v>
      </c>
      <c r="AC191" s="221">
        <v>0</v>
      </c>
      <c r="AD191" s="222">
        <v>0</v>
      </c>
      <c r="AE191" s="185"/>
      <c r="AF191" s="223" t="e">
        <v>#DIV/0!</v>
      </c>
      <c r="AG191" s="224">
        <v>0</v>
      </c>
      <c r="AH191" s="225" t="e">
        <v>#DIV/0!</v>
      </c>
      <c r="AI191" s="226">
        <v>0</v>
      </c>
      <c r="AJ191" s="227">
        <v>0</v>
      </c>
    </row>
    <row r="192" spans="2:36" ht="13.5" hidden="1" thickBot="1" x14ac:dyDescent="0.25">
      <c r="B192" s="184" t="s">
        <v>674</v>
      </c>
      <c r="C192" s="174"/>
      <c r="D192" s="174"/>
      <c r="E192" s="184"/>
      <c r="F192" s="184"/>
      <c r="G192" s="184"/>
      <c r="H192" s="174"/>
      <c r="I192" s="204" t="e">
        <v>#N/A</v>
      </c>
      <c r="J192" s="204" t="e">
        <v>#N/A</v>
      </c>
      <c r="K192" s="185"/>
      <c r="L192" s="185"/>
      <c r="M192" s="185"/>
      <c r="N192" s="228"/>
      <c r="O192" s="229" t="s">
        <v>733</v>
      </c>
      <c r="P192" s="230"/>
      <c r="Q192" s="185"/>
      <c r="R192" s="231">
        <v>0</v>
      </c>
      <c r="S192" s="232">
        <v>0</v>
      </c>
      <c r="T192" s="232">
        <v>0</v>
      </c>
      <c r="U192" s="232">
        <v>0</v>
      </c>
      <c r="V192" s="232">
        <v>0</v>
      </c>
      <c r="W192" s="232">
        <v>0</v>
      </c>
      <c r="X192" s="232">
        <v>0</v>
      </c>
      <c r="Y192" s="232">
        <v>0</v>
      </c>
      <c r="Z192" s="232">
        <v>0</v>
      </c>
      <c r="AA192" s="232"/>
      <c r="AB192" s="232"/>
      <c r="AC192" s="232"/>
      <c r="AD192" s="233">
        <v>0</v>
      </c>
      <c r="AE192" s="185"/>
      <c r="AF192" s="234"/>
      <c r="AG192" s="235">
        <v>0</v>
      </c>
      <c r="AH192" s="235"/>
      <c r="AI192" s="236">
        <v>0</v>
      </c>
      <c r="AJ192" s="237">
        <v>0</v>
      </c>
    </row>
    <row r="193" spans="2:36" hidden="1" x14ac:dyDescent="0.2">
      <c r="B193" s="184" t="s">
        <v>674</v>
      </c>
      <c r="C193" s="186">
        <v>9</v>
      </c>
      <c r="D193" s="174"/>
      <c r="E193" s="184" t="s">
        <v>691</v>
      </c>
      <c r="F193" s="184" t="s">
        <v>830</v>
      </c>
      <c r="G193" s="184" t="s">
        <v>695</v>
      </c>
      <c r="H193" s="174" t="s">
        <v>879</v>
      </c>
      <c r="I193" s="204" t="e">
        <v>#N/A</v>
      </c>
      <c r="J193" s="204" t="e">
        <v>#N/A</v>
      </c>
      <c r="K193" s="185"/>
      <c r="L193" s="185"/>
      <c r="M193" s="185"/>
      <c r="N193" s="205" t="e">
        <v>#N/A</v>
      </c>
      <c r="O193" s="206" t="s">
        <v>724</v>
      </c>
      <c r="P193" s="207"/>
      <c r="Q193" s="185"/>
      <c r="R193" s="208">
        <v>0</v>
      </c>
      <c r="S193" s="209">
        <v>0</v>
      </c>
      <c r="T193" s="209">
        <v>0</v>
      </c>
      <c r="U193" s="209">
        <v>0</v>
      </c>
      <c r="V193" s="209">
        <v>0</v>
      </c>
      <c r="W193" s="209">
        <v>0</v>
      </c>
      <c r="X193" s="209">
        <v>0</v>
      </c>
      <c r="Y193" s="209">
        <v>0</v>
      </c>
      <c r="Z193" s="209">
        <v>0</v>
      </c>
      <c r="AA193" s="209">
        <v>0</v>
      </c>
      <c r="AB193" s="209">
        <v>0</v>
      </c>
      <c r="AC193" s="210">
        <v>0</v>
      </c>
      <c r="AD193" s="211">
        <v>0</v>
      </c>
      <c r="AE193" s="185"/>
      <c r="AF193" s="212"/>
      <c r="AG193" s="213"/>
      <c r="AH193" s="213"/>
      <c r="AI193" s="213"/>
      <c r="AJ193" s="214"/>
    </row>
    <row r="194" spans="2:36" hidden="1" x14ac:dyDescent="0.2">
      <c r="B194" s="184" t="s">
        <v>674</v>
      </c>
      <c r="C194" s="215">
        <v>9</v>
      </c>
      <c r="D194" s="174">
        <v>1</v>
      </c>
      <c r="E194" s="204" t="s">
        <v>691</v>
      </c>
      <c r="F194" s="204" t="s">
        <v>830</v>
      </c>
      <c r="G194" s="204" t="s">
        <v>695</v>
      </c>
      <c r="H194" s="174" t="s">
        <v>880</v>
      </c>
      <c r="I194" s="204" t="e">
        <v>#N/A</v>
      </c>
      <c r="J194" s="184" t="e">
        <v>#N/A</v>
      </c>
      <c r="K194" s="185"/>
      <c r="L194" s="185"/>
      <c r="M194" s="185"/>
      <c r="N194" s="216"/>
      <c r="O194" s="217" t="s">
        <v>726</v>
      </c>
      <c r="P194" s="218" t="e">
        <v>#N/A</v>
      </c>
      <c r="Q194" s="185"/>
      <c r="R194" s="219">
        <v>0</v>
      </c>
      <c r="S194" s="220">
        <v>0</v>
      </c>
      <c r="T194" s="220">
        <v>0</v>
      </c>
      <c r="U194" s="220">
        <v>0</v>
      </c>
      <c r="V194" s="220">
        <v>0</v>
      </c>
      <c r="W194" s="220">
        <v>0</v>
      </c>
      <c r="X194" s="220">
        <v>0</v>
      </c>
      <c r="Y194" s="220">
        <v>0</v>
      </c>
      <c r="Z194" s="220">
        <v>0</v>
      </c>
      <c r="AA194" s="220">
        <v>0</v>
      </c>
      <c r="AB194" s="220">
        <v>0</v>
      </c>
      <c r="AC194" s="221">
        <v>0</v>
      </c>
      <c r="AD194" s="222">
        <v>0</v>
      </c>
      <c r="AE194" s="185"/>
      <c r="AF194" s="223" t="e">
        <v>#DIV/0!</v>
      </c>
      <c r="AG194" s="224">
        <v>0</v>
      </c>
      <c r="AH194" s="225" t="e">
        <v>#DIV/0!</v>
      </c>
      <c r="AI194" s="226">
        <v>0</v>
      </c>
      <c r="AJ194" s="227">
        <v>0</v>
      </c>
    </row>
    <row r="195" spans="2:36" hidden="1" x14ac:dyDescent="0.2">
      <c r="B195" s="184" t="s">
        <v>674</v>
      </c>
      <c r="C195" s="215">
        <v>9</v>
      </c>
      <c r="D195" s="174">
        <v>2</v>
      </c>
      <c r="E195" s="204" t="s">
        <v>691</v>
      </c>
      <c r="F195" s="204" t="s">
        <v>830</v>
      </c>
      <c r="G195" s="204" t="s">
        <v>695</v>
      </c>
      <c r="H195" s="174" t="s">
        <v>881</v>
      </c>
      <c r="I195" s="204" t="e">
        <v>#N/A</v>
      </c>
      <c r="J195" s="184" t="e">
        <v>#N/A</v>
      </c>
      <c r="K195" s="185"/>
      <c r="L195" s="185"/>
      <c r="M195" s="185"/>
      <c r="N195" s="216"/>
      <c r="O195" s="217" t="s">
        <v>726</v>
      </c>
      <c r="P195" s="218" t="e">
        <v>#N/A</v>
      </c>
      <c r="Q195" s="185"/>
      <c r="R195" s="219">
        <v>0</v>
      </c>
      <c r="S195" s="220">
        <v>0</v>
      </c>
      <c r="T195" s="220">
        <v>0</v>
      </c>
      <c r="U195" s="220">
        <v>0</v>
      </c>
      <c r="V195" s="220">
        <v>0</v>
      </c>
      <c r="W195" s="220">
        <v>0</v>
      </c>
      <c r="X195" s="220">
        <v>0</v>
      </c>
      <c r="Y195" s="220">
        <v>0</v>
      </c>
      <c r="Z195" s="220">
        <v>0</v>
      </c>
      <c r="AA195" s="220">
        <v>0</v>
      </c>
      <c r="AB195" s="220">
        <v>0</v>
      </c>
      <c r="AC195" s="221">
        <v>0</v>
      </c>
      <c r="AD195" s="222">
        <v>0</v>
      </c>
      <c r="AE195" s="185"/>
      <c r="AF195" s="223" t="e">
        <v>#DIV/0!</v>
      </c>
      <c r="AG195" s="224">
        <v>0</v>
      </c>
      <c r="AH195" s="225" t="e">
        <v>#DIV/0!</v>
      </c>
      <c r="AI195" s="226">
        <v>0</v>
      </c>
      <c r="AJ195" s="227">
        <v>0</v>
      </c>
    </row>
    <row r="196" spans="2:36" hidden="1" x14ac:dyDescent="0.2">
      <c r="B196" s="184" t="s">
        <v>674</v>
      </c>
      <c r="C196" s="215">
        <v>9</v>
      </c>
      <c r="D196" s="174">
        <v>3</v>
      </c>
      <c r="E196" s="204" t="s">
        <v>691</v>
      </c>
      <c r="F196" s="204" t="s">
        <v>830</v>
      </c>
      <c r="G196" s="204" t="s">
        <v>695</v>
      </c>
      <c r="H196" s="174" t="s">
        <v>882</v>
      </c>
      <c r="I196" s="204" t="e">
        <v>#N/A</v>
      </c>
      <c r="J196" s="184" t="e">
        <v>#N/A</v>
      </c>
      <c r="K196" s="185"/>
      <c r="L196" s="185"/>
      <c r="M196" s="185"/>
      <c r="N196" s="216"/>
      <c r="O196" s="217" t="s">
        <v>726</v>
      </c>
      <c r="P196" s="218" t="e">
        <v>#N/A</v>
      </c>
      <c r="Q196" s="185"/>
      <c r="R196" s="219">
        <v>0</v>
      </c>
      <c r="S196" s="220">
        <v>0</v>
      </c>
      <c r="T196" s="220">
        <v>0</v>
      </c>
      <c r="U196" s="220">
        <v>0</v>
      </c>
      <c r="V196" s="220">
        <v>0</v>
      </c>
      <c r="W196" s="220">
        <v>0</v>
      </c>
      <c r="X196" s="220">
        <v>0</v>
      </c>
      <c r="Y196" s="220">
        <v>0</v>
      </c>
      <c r="Z196" s="220">
        <v>0</v>
      </c>
      <c r="AA196" s="220">
        <v>0</v>
      </c>
      <c r="AB196" s="220">
        <v>0</v>
      </c>
      <c r="AC196" s="221">
        <v>0</v>
      </c>
      <c r="AD196" s="222">
        <v>0</v>
      </c>
      <c r="AE196" s="185"/>
      <c r="AF196" s="223" t="e">
        <v>#DIV/0!</v>
      </c>
      <c r="AG196" s="224">
        <v>0</v>
      </c>
      <c r="AH196" s="225" t="e">
        <v>#DIV/0!</v>
      </c>
      <c r="AI196" s="226">
        <v>0</v>
      </c>
      <c r="AJ196" s="227">
        <v>0</v>
      </c>
    </row>
    <row r="197" spans="2:36" hidden="1" x14ac:dyDescent="0.2">
      <c r="B197" s="184" t="s">
        <v>674</v>
      </c>
      <c r="C197" s="215">
        <v>9</v>
      </c>
      <c r="D197" s="174">
        <v>4</v>
      </c>
      <c r="E197" s="204" t="s">
        <v>691</v>
      </c>
      <c r="F197" s="204" t="s">
        <v>830</v>
      </c>
      <c r="G197" s="204" t="s">
        <v>695</v>
      </c>
      <c r="H197" s="174" t="s">
        <v>883</v>
      </c>
      <c r="I197" s="204" t="e">
        <v>#N/A</v>
      </c>
      <c r="J197" s="184" t="e">
        <v>#N/A</v>
      </c>
      <c r="K197" s="185"/>
      <c r="L197" s="185"/>
      <c r="M197" s="185"/>
      <c r="N197" s="216"/>
      <c r="O197" s="217" t="s">
        <v>726</v>
      </c>
      <c r="P197" s="218" t="e">
        <v>#N/A</v>
      </c>
      <c r="Q197" s="185"/>
      <c r="R197" s="219">
        <v>0</v>
      </c>
      <c r="S197" s="220">
        <v>0</v>
      </c>
      <c r="T197" s="220">
        <v>0</v>
      </c>
      <c r="U197" s="220">
        <v>0</v>
      </c>
      <c r="V197" s="220">
        <v>0</v>
      </c>
      <c r="W197" s="220">
        <v>0</v>
      </c>
      <c r="X197" s="220">
        <v>0</v>
      </c>
      <c r="Y197" s="220">
        <v>0</v>
      </c>
      <c r="Z197" s="220">
        <v>0</v>
      </c>
      <c r="AA197" s="220">
        <v>0</v>
      </c>
      <c r="AB197" s="220">
        <v>0</v>
      </c>
      <c r="AC197" s="221">
        <v>0</v>
      </c>
      <c r="AD197" s="222">
        <v>0</v>
      </c>
      <c r="AE197" s="185"/>
      <c r="AF197" s="223" t="e">
        <v>#DIV/0!</v>
      </c>
      <c r="AG197" s="224">
        <v>0</v>
      </c>
      <c r="AH197" s="225" t="e">
        <v>#DIV/0!</v>
      </c>
      <c r="AI197" s="226">
        <v>0</v>
      </c>
      <c r="AJ197" s="227">
        <v>0</v>
      </c>
    </row>
    <row r="198" spans="2:36" hidden="1" x14ac:dyDescent="0.2">
      <c r="B198" s="184" t="s">
        <v>674</v>
      </c>
      <c r="C198" s="215">
        <v>9</v>
      </c>
      <c r="D198" s="174">
        <v>5</v>
      </c>
      <c r="E198" s="204" t="s">
        <v>691</v>
      </c>
      <c r="F198" s="204" t="s">
        <v>830</v>
      </c>
      <c r="G198" s="204" t="s">
        <v>695</v>
      </c>
      <c r="H198" s="174" t="s">
        <v>884</v>
      </c>
      <c r="I198" s="204" t="e">
        <v>#N/A</v>
      </c>
      <c r="J198" s="184" t="e">
        <v>#N/A</v>
      </c>
      <c r="K198" s="185"/>
      <c r="L198" s="185"/>
      <c r="M198" s="185"/>
      <c r="N198" s="216"/>
      <c r="O198" s="217" t="s">
        <v>726</v>
      </c>
      <c r="P198" s="218" t="e">
        <v>#N/A</v>
      </c>
      <c r="Q198" s="185"/>
      <c r="R198" s="219">
        <v>0</v>
      </c>
      <c r="S198" s="220">
        <v>0</v>
      </c>
      <c r="T198" s="220">
        <v>0</v>
      </c>
      <c r="U198" s="220">
        <v>0</v>
      </c>
      <c r="V198" s="220">
        <v>0</v>
      </c>
      <c r="W198" s="220">
        <v>0</v>
      </c>
      <c r="X198" s="220">
        <v>0</v>
      </c>
      <c r="Y198" s="220">
        <v>0</v>
      </c>
      <c r="Z198" s="220">
        <v>0</v>
      </c>
      <c r="AA198" s="220">
        <v>0</v>
      </c>
      <c r="AB198" s="220">
        <v>0</v>
      </c>
      <c r="AC198" s="221">
        <v>0</v>
      </c>
      <c r="AD198" s="222">
        <v>0</v>
      </c>
      <c r="AE198" s="185"/>
      <c r="AF198" s="223" t="e">
        <v>#DIV/0!</v>
      </c>
      <c r="AG198" s="224">
        <v>0</v>
      </c>
      <c r="AH198" s="225" t="e">
        <v>#DIV/0!</v>
      </c>
      <c r="AI198" s="226">
        <v>0</v>
      </c>
      <c r="AJ198" s="227">
        <v>0</v>
      </c>
    </row>
    <row r="199" spans="2:36" ht="13.5" hidden="1" thickBot="1" x14ac:dyDescent="0.25">
      <c r="B199" s="184" t="s">
        <v>674</v>
      </c>
      <c r="C199" s="174"/>
      <c r="D199" s="174"/>
      <c r="E199" s="184"/>
      <c r="F199" s="184"/>
      <c r="G199" s="184"/>
      <c r="H199" s="174"/>
      <c r="I199" s="204" t="e">
        <v>#N/A</v>
      </c>
      <c r="J199" s="204" t="e">
        <v>#N/A</v>
      </c>
      <c r="K199" s="185"/>
      <c r="L199" s="185"/>
      <c r="M199" s="185"/>
      <c r="N199" s="228"/>
      <c r="O199" s="229" t="s">
        <v>733</v>
      </c>
      <c r="P199" s="230"/>
      <c r="Q199" s="185"/>
      <c r="R199" s="231">
        <v>0</v>
      </c>
      <c r="S199" s="232">
        <v>0</v>
      </c>
      <c r="T199" s="232">
        <v>0</v>
      </c>
      <c r="U199" s="232">
        <v>0</v>
      </c>
      <c r="V199" s="232">
        <v>0</v>
      </c>
      <c r="W199" s="232">
        <v>0</v>
      </c>
      <c r="X199" s="232">
        <v>0</v>
      </c>
      <c r="Y199" s="232">
        <v>0</v>
      </c>
      <c r="Z199" s="232">
        <v>0</v>
      </c>
      <c r="AA199" s="232"/>
      <c r="AB199" s="232"/>
      <c r="AC199" s="232"/>
      <c r="AD199" s="233">
        <v>0</v>
      </c>
      <c r="AE199" s="185"/>
      <c r="AF199" s="234"/>
      <c r="AG199" s="235">
        <v>0</v>
      </c>
      <c r="AH199" s="235"/>
      <c r="AI199" s="236">
        <v>0</v>
      </c>
      <c r="AJ199" s="237">
        <v>0</v>
      </c>
    </row>
    <row r="200" spans="2:36" hidden="1" x14ac:dyDescent="0.2">
      <c r="B200" s="184" t="s">
        <v>674</v>
      </c>
      <c r="C200" s="186">
        <v>10</v>
      </c>
      <c r="D200" s="174"/>
      <c r="E200" s="184" t="s">
        <v>691</v>
      </c>
      <c r="F200" s="184" t="s">
        <v>830</v>
      </c>
      <c r="G200" s="184" t="s">
        <v>695</v>
      </c>
      <c r="H200" s="174" t="s">
        <v>885</v>
      </c>
      <c r="I200" s="204" t="e">
        <v>#N/A</v>
      </c>
      <c r="J200" s="204" t="e">
        <v>#N/A</v>
      </c>
      <c r="K200" s="184"/>
      <c r="L200" s="185"/>
      <c r="M200" s="185"/>
      <c r="N200" s="205" t="e">
        <v>#N/A</v>
      </c>
      <c r="O200" s="206" t="s">
        <v>724</v>
      </c>
      <c r="P200" s="207"/>
      <c r="Q200" s="185"/>
      <c r="R200" s="208">
        <v>0</v>
      </c>
      <c r="S200" s="209">
        <v>0</v>
      </c>
      <c r="T200" s="209">
        <v>0</v>
      </c>
      <c r="U200" s="209">
        <v>0</v>
      </c>
      <c r="V200" s="209">
        <v>0</v>
      </c>
      <c r="W200" s="209">
        <v>0</v>
      </c>
      <c r="X200" s="209">
        <v>0</v>
      </c>
      <c r="Y200" s="209">
        <v>0</v>
      </c>
      <c r="Z200" s="209">
        <v>0</v>
      </c>
      <c r="AA200" s="209">
        <v>0</v>
      </c>
      <c r="AB200" s="209">
        <v>0</v>
      </c>
      <c r="AC200" s="210">
        <v>0</v>
      </c>
      <c r="AD200" s="211">
        <v>0</v>
      </c>
      <c r="AE200" s="185"/>
      <c r="AF200" s="212"/>
      <c r="AG200" s="213"/>
      <c r="AH200" s="213"/>
      <c r="AI200" s="213"/>
      <c r="AJ200" s="214"/>
    </row>
    <row r="201" spans="2:36" hidden="1" x14ac:dyDescent="0.2">
      <c r="B201" s="184" t="s">
        <v>674</v>
      </c>
      <c r="C201" s="215">
        <v>10</v>
      </c>
      <c r="D201" s="174">
        <v>1</v>
      </c>
      <c r="E201" s="204" t="s">
        <v>691</v>
      </c>
      <c r="F201" s="204" t="s">
        <v>830</v>
      </c>
      <c r="G201" s="204" t="s">
        <v>695</v>
      </c>
      <c r="H201" s="174" t="s">
        <v>886</v>
      </c>
      <c r="I201" s="204" t="e">
        <v>#N/A</v>
      </c>
      <c r="J201" s="184" t="e">
        <v>#N/A</v>
      </c>
      <c r="K201" s="184"/>
      <c r="L201" s="185"/>
      <c r="M201" s="185"/>
      <c r="N201" s="216"/>
      <c r="O201" s="217" t="s">
        <v>726</v>
      </c>
      <c r="P201" s="218" t="e">
        <v>#N/A</v>
      </c>
      <c r="Q201" s="185"/>
      <c r="R201" s="219">
        <v>0</v>
      </c>
      <c r="S201" s="220">
        <v>0</v>
      </c>
      <c r="T201" s="220">
        <v>0</v>
      </c>
      <c r="U201" s="220">
        <v>0</v>
      </c>
      <c r="V201" s="220">
        <v>0</v>
      </c>
      <c r="W201" s="220">
        <v>0</v>
      </c>
      <c r="X201" s="220">
        <v>0</v>
      </c>
      <c r="Y201" s="220">
        <v>0</v>
      </c>
      <c r="Z201" s="220">
        <v>0</v>
      </c>
      <c r="AA201" s="220">
        <v>0</v>
      </c>
      <c r="AB201" s="220">
        <v>0</v>
      </c>
      <c r="AC201" s="221">
        <v>0</v>
      </c>
      <c r="AD201" s="222">
        <v>0</v>
      </c>
      <c r="AE201" s="185"/>
      <c r="AF201" s="223" t="e">
        <v>#DIV/0!</v>
      </c>
      <c r="AG201" s="224">
        <v>0</v>
      </c>
      <c r="AH201" s="225" t="e">
        <v>#DIV/0!</v>
      </c>
      <c r="AI201" s="226">
        <v>0</v>
      </c>
      <c r="AJ201" s="227">
        <v>0</v>
      </c>
    </row>
    <row r="202" spans="2:36" hidden="1" x14ac:dyDescent="0.2">
      <c r="B202" s="184" t="s">
        <v>674</v>
      </c>
      <c r="C202" s="215">
        <v>10</v>
      </c>
      <c r="D202" s="174">
        <v>2</v>
      </c>
      <c r="E202" s="204" t="s">
        <v>691</v>
      </c>
      <c r="F202" s="204" t="s">
        <v>830</v>
      </c>
      <c r="G202" s="204" t="s">
        <v>695</v>
      </c>
      <c r="H202" s="174" t="s">
        <v>887</v>
      </c>
      <c r="I202" s="204" t="e">
        <v>#N/A</v>
      </c>
      <c r="J202" s="184" t="e">
        <v>#N/A</v>
      </c>
      <c r="K202" s="184"/>
      <c r="L202" s="185"/>
      <c r="M202" s="185"/>
      <c r="N202" s="216"/>
      <c r="O202" s="217" t="s">
        <v>726</v>
      </c>
      <c r="P202" s="218" t="e">
        <v>#N/A</v>
      </c>
      <c r="Q202" s="185"/>
      <c r="R202" s="219">
        <v>0</v>
      </c>
      <c r="S202" s="220">
        <v>0</v>
      </c>
      <c r="T202" s="220">
        <v>0</v>
      </c>
      <c r="U202" s="220">
        <v>0</v>
      </c>
      <c r="V202" s="220">
        <v>0</v>
      </c>
      <c r="W202" s="220">
        <v>0</v>
      </c>
      <c r="X202" s="220">
        <v>0</v>
      </c>
      <c r="Y202" s="220">
        <v>0</v>
      </c>
      <c r="Z202" s="220">
        <v>0</v>
      </c>
      <c r="AA202" s="220">
        <v>0</v>
      </c>
      <c r="AB202" s="220">
        <v>0</v>
      </c>
      <c r="AC202" s="221">
        <v>0</v>
      </c>
      <c r="AD202" s="222">
        <v>0</v>
      </c>
      <c r="AE202" s="185"/>
      <c r="AF202" s="223" t="e">
        <v>#DIV/0!</v>
      </c>
      <c r="AG202" s="224">
        <v>0</v>
      </c>
      <c r="AH202" s="225" t="e">
        <v>#DIV/0!</v>
      </c>
      <c r="AI202" s="226">
        <v>0</v>
      </c>
      <c r="AJ202" s="227">
        <v>0</v>
      </c>
    </row>
    <row r="203" spans="2:36" hidden="1" x14ac:dyDescent="0.2">
      <c r="B203" s="184" t="s">
        <v>674</v>
      </c>
      <c r="C203" s="215">
        <v>10</v>
      </c>
      <c r="D203" s="174">
        <v>3</v>
      </c>
      <c r="E203" s="204" t="s">
        <v>691</v>
      </c>
      <c r="F203" s="204" t="s">
        <v>830</v>
      </c>
      <c r="G203" s="204" t="s">
        <v>695</v>
      </c>
      <c r="H203" s="174" t="s">
        <v>888</v>
      </c>
      <c r="I203" s="204" t="e">
        <v>#N/A</v>
      </c>
      <c r="J203" s="184" t="e">
        <v>#N/A</v>
      </c>
      <c r="K203" s="184"/>
      <c r="L203" s="185"/>
      <c r="M203" s="185"/>
      <c r="N203" s="216"/>
      <c r="O203" s="217" t="s">
        <v>726</v>
      </c>
      <c r="P203" s="218" t="e">
        <v>#N/A</v>
      </c>
      <c r="Q203" s="185"/>
      <c r="R203" s="219">
        <v>0</v>
      </c>
      <c r="S203" s="220">
        <v>0</v>
      </c>
      <c r="T203" s="220">
        <v>0</v>
      </c>
      <c r="U203" s="220">
        <v>0</v>
      </c>
      <c r="V203" s="220">
        <v>0</v>
      </c>
      <c r="W203" s="220">
        <v>0</v>
      </c>
      <c r="X203" s="220">
        <v>0</v>
      </c>
      <c r="Y203" s="220">
        <v>0</v>
      </c>
      <c r="Z203" s="220">
        <v>0</v>
      </c>
      <c r="AA203" s="220">
        <v>0</v>
      </c>
      <c r="AB203" s="220">
        <v>0</v>
      </c>
      <c r="AC203" s="221">
        <v>0</v>
      </c>
      <c r="AD203" s="222">
        <v>0</v>
      </c>
      <c r="AE203" s="185"/>
      <c r="AF203" s="223" t="e">
        <v>#DIV/0!</v>
      </c>
      <c r="AG203" s="224">
        <v>0</v>
      </c>
      <c r="AH203" s="225" t="e">
        <v>#DIV/0!</v>
      </c>
      <c r="AI203" s="226">
        <v>0</v>
      </c>
      <c r="AJ203" s="227">
        <v>0</v>
      </c>
    </row>
    <row r="204" spans="2:36" hidden="1" x14ac:dyDescent="0.2">
      <c r="B204" s="184" t="s">
        <v>674</v>
      </c>
      <c r="C204" s="215">
        <v>10</v>
      </c>
      <c r="D204" s="174">
        <v>4</v>
      </c>
      <c r="E204" s="204" t="s">
        <v>691</v>
      </c>
      <c r="F204" s="204" t="s">
        <v>830</v>
      </c>
      <c r="G204" s="204" t="s">
        <v>695</v>
      </c>
      <c r="H204" s="174" t="s">
        <v>889</v>
      </c>
      <c r="I204" s="204" t="e">
        <v>#N/A</v>
      </c>
      <c r="J204" s="184" t="e">
        <v>#N/A</v>
      </c>
      <c r="K204" s="184"/>
      <c r="L204" s="185"/>
      <c r="M204" s="185"/>
      <c r="N204" s="216"/>
      <c r="O204" s="217" t="s">
        <v>726</v>
      </c>
      <c r="P204" s="218" t="e">
        <v>#N/A</v>
      </c>
      <c r="Q204" s="185"/>
      <c r="R204" s="219">
        <v>0</v>
      </c>
      <c r="S204" s="220">
        <v>0</v>
      </c>
      <c r="T204" s="220">
        <v>0</v>
      </c>
      <c r="U204" s="220">
        <v>0</v>
      </c>
      <c r="V204" s="220">
        <v>0</v>
      </c>
      <c r="W204" s="220">
        <v>0</v>
      </c>
      <c r="X204" s="220">
        <v>0</v>
      </c>
      <c r="Y204" s="220">
        <v>0</v>
      </c>
      <c r="Z204" s="220">
        <v>0</v>
      </c>
      <c r="AA204" s="220">
        <v>0</v>
      </c>
      <c r="AB204" s="220">
        <v>0</v>
      </c>
      <c r="AC204" s="221">
        <v>0</v>
      </c>
      <c r="AD204" s="222">
        <v>0</v>
      </c>
      <c r="AE204" s="185"/>
      <c r="AF204" s="223" t="e">
        <v>#DIV/0!</v>
      </c>
      <c r="AG204" s="224">
        <v>0</v>
      </c>
      <c r="AH204" s="225" t="e">
        <v>#DIV/0!</v>
      </c>
      <c r="AI204" s="226">
        <v>0</v>
      </c>
      <c r="AJ204" s="227">
        <v>0</v>
      </c>
    </row>
    <row r="205" spans="2:36" hidden="1" x14ac:dyDescent="0.2">
      <c r="B205" s="184" t="s">
        <v>674</v>
      </c>
      <c r="C205" s="215">
        <v>10</v>
      </c>
      <c r="D205" s="174">
        <v>5</v>
      </c>
      <c r="E205" s="204" t="s">
        <v>691</v>
      </c>
      <c r="F205" s="204" t="s">
        <v>830</v>
      </c>
      <c r="G205" s="204" t="s">
        <v>695</v>
      </c>
      <c r="H205" s="174" t="s">
        <v>890</v>
      </c>
      <c r="I205" s="204" t="e">
        <v>#N/A</v>
      </c>
      <c r="J205" s="184" t="e">
        <v>#N/A</v>
      </c>
      <c r="K205" s="184"/>
      <c r="L205" s="185"/>
      <c r="M205" s="185"/>
      <c r="N205" s="216"/>
      <c r="O205" s="217" t="s">
        <v>726</v>
      </c>
      <c r="P205" s="218" t="e">
        <v>#N/A</v>
      </c>
      <c r="Q205" s="185"/>
      <c r="R205" s="219">
        <v>0</v>
      </c>
      <c r="S205" s="220">
        <v>0</v>
      </c>
      <c r="T205" s="220">
        <v>0</v>
      </c>
      <c r="U205" s="220">
        <v>0</v>
      </c>
      <c r="V205" s="220">
        <v>0</v>
      </c>
      <c r="W205" s="220">
        <v>0</v>
      </c>
      <c r="X205" s="220">
        <v>0</v>
      </c>
      <c r="Y205" s="220">
        <v>0</v>
      </c>
      <c r="Z205" s="220">
        <v>0</v>
      </c>
      <c r="AA205" s="220">
        <v>0</v>
      </c>
      <c r="AB205" s="220">
        <v>0</v>
      </c>
      <c r="AC205" s="221">
        <v>0</v>
      </c>
      <c r="AD205" s="222">
        <v>0</v>
      </c>
      <c r="AE205" s="185"/>
      <c r="AF205" s="223" t="e">
        <v>#DIV/0!</v>
      </c>
      <c r="AG205" s="224">
        <v>0</v>
      </c>
      <c r="AH205" s="225" t="e">
        <v>#DIV/0!</v>
      </c>
      <c r="AI205" s="226">
        <v>0</v>
      </c>
      <c r="AJ205" s="227">
        <v>0</v>
      </c>
    </row>
    <row r="206" spans="2:36" ht="13.5" hidden="1" thickBot="1" x14ac:dyDescent="0.25">
      <c r="B206" s="184" t="s">
        <v>674</v>
      </c>
      <c r="C206" s="174"/>
      <c r="D206" s="174"/>
      <c r="E206" s="184"/>
      <c r="F206" s="184"/>
      <c r="G206" s="184"/>
      <c r="H206" s="174"/>
      <c r="I206" s="204" t="e">
        <v>#N/A</v>
      </c>
      <c r="J206" s="204" t="e">
        <v>#N/A</v>
      </c>
      <c r="K206" s="184"/>
      <c r="L206" s="185"/>
      <c r="M206" s="185"/>
      <c r="N206" s="228"/>
      <c r="O206" s="229" t="s">
        <v>733</v>
      </c>
      <c r="P206" s="230"/>
      <c r="Q206" s="185"/>
      <c r="R206" s="231">
        <v>0</v>
      </c>
      <c r="S206" s="232">
        <v>0</v>
      </c>
      <c r="T206" s="232">
        <v>0</v>
      </c>
      <c r="U206" s="232">
        <v>0</v>
      </c>
      <c r="V206" s="232">
        <v>0</v>
      </c>
      <c r="W206" s="232">
        <v>0</v>
      </c>
      <c r="X206" s="232">
        <v>0</v>
      </c>
      <c r="Y206" s="232">
        <v>0</v>
      </c>
      <c r="Z206" s="232">
        <v>0</v>
      </c>
      <c r="AA206" s="232"/>
      <c r="AB206" s="232"/>
      <c r="AC206" s="232"/>
      <c r="AD206" s="233">
        <v>0</v>
      </c>
      <c r="AE206" s="185"/>
      <c r="AF206" s="234"/>
      <c r="AG206" s="235">
        <v>0</v>
      </c>
      <c r="AH206" s="235"/>
      <c r="AI206" s="236">
        <v>0</v>
      </c>
      <c r="AJ206" s="237">
        <v>0</v>
      </c>
    </row>
    <row r="207" spans="2:36" hidden="1" x14ac:dyDescent="0.2">
      <c r="B207" s="184" t="s">
        <v>674</v>
      </c>
      <c r="C207" s="186">
        <v>11</v>
      </c>
      <c r="D207" s="174"/>
      <c r="E207" s="184" t="s">
        <v>691</v>
      </c>
      <c r="F207" s="184" t="s">
        <v>830</v>
      </c>
      <c r="G207" s="184" t="s">
        <v>695</v>
      </c>
      <c r="H207" s="174" t="s">
        <v>891</v>
      </c>
      <c r="I207" s="204" t="e">
        <v>#N/A</v>
      </c>
      <c r="J207" s="204" t="e">
        <v>#N/A</v>
      </c>
      <c r="K207" s="185"/>
      <c r="L207" s="185"/>
      <c r="M207" s="185"/>
      <c r="N207" s="205" t="e">
        <v>#N/A</v>
      </c>
      <c r="O207" s="206" t="s">
        <v>724</v>
      </c>
      <c r="P207" s="207"/>
      <c r="Q207" s="185"/>
      <c r="R207" s="208">
        <v>0</v>
      </c>
      <c r="S207" s="209">
        <v>0</v>
      </c>
      <c r="T207" s="209">
        <v>0</v>
      </c>
      <c r="U207" s="209">
        <v>0</v>
      </c>
      <c r="V207" s="209">
        <v>0</v>
      </c>
      <c r="W207" s="209">
        <v>0</v>
      </c>
      <c r="X207" s="209">
        <v>0</v>
      </c>
      <c r="Y207" s="209">
        <v>0</v>
      </c>
      <c r="Z207" s="209">
        <v>0</v>
      </c>
      <c r="AA207" s="209">
        <v>0</v>
      </c>
      <c r="AB207" s="209">
        <v>0</v>
      </c>
      <c r="AC207" s="210">
        <v>0</v>
      </c>
      <c r="AD207" s="211">
        <v>0</v>
      </c>
      <c r="AE207" s="185"/>
      <c r="AF207" s="212"/>
      <c r="AG207" s="213"/>
      <c r="AH207" s="213"/>
      <c r="AI207" s="213"/>
      <c r="AJ207" s="214"/>
    </row>
    <row r="208" spans="2:36" hidden="1" x14ac:dyDescent="0.2">
      <c r="B208" s="184" t="s">
        <v>674</v>
      </c>
      <c r="C208" s="215">
        <v>11</v>
      </c>
      <c r="D208" s="174">
        <v>1</v>
      </c>
      <c r="E208" s="204" t="s">
        <v>691</v>
      </c>
      <c r="F208" s="204" t="s">
        <v>830</v>
      </c>
      <c r="G208" s="204" t="s">
        <v>695</v>
      </c>
      <c r="H208" s="174" t="s">
        <v>892</v>
      </c>
      <c r="I208" s="204" t="e">
        <v>#N/A</v>
      </c>
      <c r="J208" s="184" t="e">
        <v>#N/A</v>
      </c>
      <c r="K208" s="185"/>
      <c r="L208" s="185"/>
      <c r="M208" s="185"/>
      <c r="N208" s="216"/>
      <c r="O208" s="217" t="s">
        <v>726</v>
      </c>
      <c r="P208" s="218" t="e">
        <v>#N/A</v>
      </c>
      <c r="Q208" s="185"/>
      <c r="R208" s="219">
        <v>0</v>
      </c>
      <c r="S208" s="220">
        <v>0</v>
      </c>
      <c r="T208" s="220">
        <v>0</v>
      </c>
      <c r="U208" s="220">
        <v>0</v>
      </c>
      <c r="V208" s="220">
        <v>0</v>
      </c>
      <c r="W208" s="220">
        <v>0</v>
      </c>
      <c r="X208" s="220">
        <v>0</v>
      </c>
      <c r="Y208" s="220">
        <v>0</v>
      </c>
      <c r="Z208" s="220">
        <v>0</v>
      </c>
      <c r="AA208" s="220">
        <v>0</v>
      </c>
      <c r="AB208" s="220">
        <v>0</v>
      </c>
      <c r="AC208" s="221">
        <v>0</v>
      </c>
      <c r="AD208" s="222">
        <v>0</v>
      </c>
      <c r="AE208" s="185"/>
      <c r="AF208" s="223" t="e">
        <v>#DIV/0!</v>
      </c>
      <c r="AG208" s="224">
        <v>0</v>
      </c>
      <c r="AH208" s="225" t="e">
        <v>#DIV/0!</v>
      </c>
      <c r="AI208" s="226">
        <v>0</v>
      </c>
      <c r="AJ208" s="227">
        <v>0</v>
      </c>
    </row>
    <row r="209" spans="2:36" hidden="1" x14ac:dyDescent="0.2">
      <c r="B209" s="184" t="s">
        <v>674</v>
      </c>
      <c r="C209" s="215">
        <v>11</v>
      </c>
      <c r="D209" s="174">
        <v>2</v>
      </c>
      <c r="E209" s="204" t="s">
        <v>691</v>
      </c>
      <c r="F209" s="204" t="s">
        <v>830</v>
      </c>
      <c r="G209" s="204" t="s">
        <v>695</v>
      </c>
      <c r="H209" s="174" t="s">
        <v>893</v>
      </c>
      <c r="I209" s="204" t="e">
        <v>#N/A</v>
      </c>
      <c r="J209" s="184" t="e">
        <v>#N/A</v>
      </c>
      <c r="K209" s="185"/>
      <c r="L209" s="185"/>
      <c r="M209" s="185"/>
      <c r="N209" s="216"/>
      <c r="O209" s="217" t="s">
        <v>726</v>
      </c>
      <c r="P209" s="218" t="e">
        <v>#N/A</v>
      </c>
      <c r="Q209" s="185"/>
      <c r="R209" s="219">
        <v>0</v>
      </c>
      <c r="S209" s="220">
        <v>0</v>
      </c>
      <c r="T209" s="220">
        <v>0</v>
      </c>
      <c r="U209" s="220">
        <v>0</v>
      </c>
      <c r="V209" s="220">
        <v>0</v>
      </c>
      <c r="W209" s="220">
        <v>0</v>
      </c>
      <c r="X209" s="220">
        <v>0</v>
      </c>
      <c r="Y209" s="220">
        <v>0</v>
      </c>
      <c r="Z209" s="220">
        <v>0</v>
      </c>
      <c r="AA209" s="220">
        <v>0</v>
      </c>
      <c r="AB209" s="220">
        <v>0</v>
      </c>
      <c r="AC209" s="221">
        <v>0</v>
      </c>
      <c r="AD209" s="222">
        <v>0</v>
      </c>
      <c r="AE209" s="185"/>
      <c r="AF209" s="223" t="e">
        <v>#DIV/0!</v>
      </c>
      <c r="AG209" s="224">
        <v>0</v>
      </c>
      <c r="AH209" s="225" t="e">
        <v>#DIV/0!</v>
      </c>
      <c r="AI209" s="226">
        <v>0</v>
      </c>
      <c r="AJ209" s="227">
        <v>0</v>
      </c>
    </row>
    <row r="210" spans="2:36" hidden="1" x14ac:dyDescent="0.2">
      <c r="B210" s="184" t="s">
        <v>674</v>
      </c>
      <c r="C210" s="215">
        <v>11</v>
      </c>
      <c r="D210" s="174">
        <v>3</v>
      </c>
      <c r="E210" s="204" t="s">
        <v>691</v>
      </c>
      <c r="F210" s="204" t="s">
        <v>830</v>
      </c>
      <c r="G210" s="204" t="s">
        <v>695</v>
      </c>
      <c r="H210" s="174" t="s">
        <v>894</v>
      </c>
      <c r="I210" s="204" t="e">
        <v>#N/A</v>
      </c>
      <c r="J210" s="184" t="e">
        <v>#N/A</v>
      </c>
      <c r="K210" s="185"/>
      <c r="L210" s="185"/>
      <c r="M210" s="185"/>
      <c r="N210" s="216"/>
      <c r="O210" s="217" t="s">
        <v>726</v>
      </c>
      <c r="P210" s="218" t="e">
        <v>#N/A</v>
      </c>
      <c r="Q210" s="185"/>
      <c r="R210" s="219">
        <v>0</v>
      </c>
      <c r="S210" s="220">
        <v>0</v>
      </c>
      <c r="T210" s="220">
        <v>0</v>
      </c>
      <c r="U210" s="220">
        <v>0</v>
      </c>
      <c r="V210" s="220">
        <v>0</v>
      </c>
      <c r="W210" s="220">
        <v>0</v>
      </c>
      <c r="X210" s="220">
        <v>0</v>
      </c>
      <c r="Y210" s="220">
        <v>0</v>
      </c>
      <c r="Z210" s="220">
        <v>0</v>
      </c>
      <c r="AA210" s="220">
        <v>0</v>
      </c>
      <c r="AB210" s="220">
        <v>0</v>
      </c>
      <c r="AC210" s="221">
        <v>0</v>
      </c>
      <c r="AD210" s="222">
        <v>0</v>
      </c>
      <c r="AE210" s="185"/>
      <c r="AF210" s="223" t="e">
        <v>#DIV/0!</v>
      </c>
      <c r="AG210" s="224">
        <v>0</v>
      </c>
      <c r="AH210" s="225" t="e">
        <v>#DIV/0!</v>
      </c>
      <c r="AI210" s="226">
        <v>0</v>
      </c>
      <c r="AJ210" s="227">
        <v>0</v>
      </c>
    </row>
    <row r="211" spans="2:36" hidden="1" x14ac:dyDescent="0.2">
      <c r="B211" s="184" t="s">
        <v>674</v>
      </c>
      <c r="C211" s="215">
        <v>11</v>
      </c>
      <c r="D211" s="174">
        <v>4</v>
      </c>
      <c r="E211" s="204" t="s">
        <v>691</v>
      </c>
      <c r="F211" s="204" t="s">
        <v>830</v>
      </c>
      <c r="G211" s="204" t="s">
        <v>695</v>
      </c>
      <c r="H211" s="174" t="s">
        <v>895</v>
      </c>
      <c r="I211" s="204" t="e">
        <v>#N/A</v>
      </c>
      <c r="J211" s="184" t="e">
        <v>#N/A</v>
      </c>
      <c r="K211" s="185"/>
      <c r="L211" s="185"/>
      <c r="M211" s="185"/>
      <c r="N211" s="216"/>
      <c r="O211" s="217" t="s">
        <v>726</v>
      </c>
      <c r="P211" s="218" t="e">
        <v>#N/A</v>
      </c>
      <c r="Q211" s="185"/>
      <c r="R211" s="219">
        <v>0</v>
      </c>
      <c r="S211" s="220">
        <v>0</v>
      </c>
      <c r="T211" s="220">
        <v>0</v>
      </c>
      <c r="U211" s="220">
        <v>0</v>
      </c>
      <c r="V211" s="220">
        <v>0</v>
      </c>
      <c r="W211" s="220">
        <v>0</v>
      </c>
      <c r="X211" s="220">
        <v>0</v>
      </c>
      <c r="Y211" s="220">
        <v>0</v>
      </c>
      <c r="Z211" s="220">
        <v>0</v>
      </c>
      <c r="AA211" s="220">
        <v>0</v>
      </c>
      <c r="AB211" s="220">
        <v>0</v>
      </c>
      <c r="AC211" s="221">
        <v>0</v>
      </c>
      <c r="AD211" s="222">
        <v>0</v>
      </c>
      <c r="AE211" s="185"/>
      <c r="AF211" s="223" t="e">
        <v>#DIV/0!</v>
      </c>
      <c r="AG211" s="224">
        <v>0</v>
      </c>
      <c r="AH211" s="225" t="e">
        <v>#DIV/0!</v>
      </c>
      <c r="AI211" s="226">
        <v>0</v>
      </c>
      <c r="AJ211" s="227">
        <v>0</v>
      </c>
    </row>
    <row r="212" spans="2:36" hidden="1" x14ac:dyDescent="0.2">
      <c r="B212" s="184" t="s">
        <v>674</v>
      </c>
      <c r="C212" s="215">
        <v>11</v>
      </c>
      <c r="D212" s="174">
        <v>5</v>
      </c>
      <c r="E212" s="204" t="s">
        <v>691</v>
      </c>
      <c r="F212" s="204" t="s">
        <v>830</v>
      </c>
      <c r="G212" s="204" t="s">
        <v>695</v>
      </c>
      <c r="H212" s="174" t="s">
        <v>896</v>
      </c>
      <c r="I212" s="204" t="e">
        <v>#N/A</v>
      </c>
      <c r="J212" s="184" t="e">
        <v>#N/A</v>
      </c>
      <c r="K212" s="185"/>
      <c r="L212" s="185"/>
      <c r="M212" s="185"/>
      <c r="N212" s="216"/>
      <c r="O212" s="217" t="s">
        <v>726</v>
      </c>
      <c r="P212" s="218" t="e">
        <v>#N/A</v>
      </c>
      <c r="Q212" s="185"/>
      <c r="R212" s="219">
        <v>0</v>
      </c>
      <c r="S212" s="220">
        <v>0</v>
      </c>
      <c r="T212" s="220">
        <v>0</v>
      </c>
      <c r="U212" s="220">
        <v>0</v>
      </c>
      <c r="V212" s="220">
        <v>0</v>
      </c>
      <c r="W212" s="220">
        <v>0</v>
      </c>
      <c r="X212" s="220">
        <v>0</v>
      </c>
      <c r="Y212" s="220">
        <v>0</v>
      </c>
      <c r="Z212" s="220">
        <v>0</v>
      </c>
      <c r="AA212" s="220">
        <v>0</v>
      </c>
      <c r="AB212" s="220">
        <v>0</v>
      </c>
      <c r="AC212" s="221">
        <v>0</v>
      </c>
      <c r="AD212" s="222">
        <v>0</v>
      </c>
      <c r="AE212" s="185"/>
      <c r="AF212" s="223" t="e">
        <v>#DIV/0!</v>
      </c>
      <c r="AG212" s="224">
        <v>0</v>
      </c>
      <c r="AH212" s="225" t="e">
        <v>#DIV/0!</v>
      </c>
      <c r="AI212" s="226">
        <v>0</v>
      </c>
      <c r="AJ212" s="227">
        <v>0</v>
      </c>
    </row>
    <row r="213" spans="2:36" ht="13.5" hidden="1" thickBot="1" x14ac:dyDescent="0.25">
      <c r="B213" s="184" t="s">
        <v>674</v>
      </c>
      <c r="C213" s="174"/>
      <c r="D213" s="174"/>
      <c r="E213" s="184"/>
      <c r="F213" s="184"/>
      <c r="G213" s="184"/>
      <c r="H213" s="174"/>
      <c r="I213" s="204" t="e">
        <v>#N/A</v>
      </c>
      <c r="J213" s="204" t="e">
        <v>#N/A</v>
      </c>
      <c r="K213" s="185"/>
      <c r="L213" s="185"/>
      <c r="M213" s="185"/>
      <c r="N213" s="228"/>
      <c r="O213" s="229" t="s">
        <v>733</v>
      </c>
      <c r="P213" s="230"/>
      <c r="Q213" s="185"/>
      <c r="R213" s="231">
        <v>0</v>
      </c>
      <c r="S213" s="232">
        <v>0</v>
      </c>
      <c r="T213" s="232">
        <v>0</v>
      </c>
      <c r="U213" s="232">
        <v>0</v>
      </c>
      <c r="V213" s="232">
        <v>0</v>
      </c>
      <c r="W213" s="232">
        <v>0</v>
      </c>
      <c r="X213" s="232">
        <v>0</v>
      </c>
      <c r="Y213" s="232">
        <v>0</v>
      </c>
      <c r="Z213" s="232">
        <v>0</v>
      </c>
      <c r="AA213" s="232"/>
      <c r="AB213" s="232"/>
      <c r="AC213" s="232"/>
      <c r="AD213" s="233">
        <v>0</v>
      </c>
      <c r="AE213" s="185"/>
      <c r="AF213" s="234"/>
      <c r="AG213" s="235">
        <v>0</v>
      </c>
      <c r="AH213" s="235"/>
      <c r="AI213" s="236">
        <v>0</v>
      </c>
      <c r="AJ213" s="237">
        <v>0</v>
      </c>
    </row>
    <row r="214" spans="2:36" hidden="1" x14ac:dyDescent="0.2">
      <c r="B214" s="184" t="s">
        <v>674</v>
      </c>
      <c r="C214" s="186">
        <v>12</v>
      </c>
      <c r="D214" s="174"/>
      <c r="E214" s="184" t="s">
        <v>691</v>
      </c>
      <c r="F214" s="184" t="s">
        <v>830</v>
      </c>
      <c r="G214" s="184" t="s">
        <v>695</v>
      </c>
      <c r="H214" s="174" t="s">
        <v>897</v>
      </c>
      <c r="I214" s="204" t="e">
        <v>#N/A</v>
      </c>
      <c r="J214" s="204" t="e">
        <v>#N/A</v>
      </c>
      <c r="K214" s="185"/>
      <c r="L214" s="185"/>
      <c r="M214" s="185"/>
      <c r="N214" s="205" t="e">
        <v>#N/A</v>
      </c>
      <c r="O214" s="206" t="s">
        <v>724</v>
      </c>
      <c r="P214" s="207"/>
      <c r="Q214" s="185"/>
      <c r="R214" s="208">
        <v>0</v>
      </c>
      <c r="S214" s="209">
        <v>0</v>
      </c>
      <c r="T214" s="209">
        <v>0</v>
      </c>
      <c r="U214" s="209">
        <v>0</v>
      </c>
      <c r="V214" s="209">
        <v>0</v>
      </c>
      <c r="W214" s="209">
        <v>0</v>
      </c>
      <c r="X214" s="209">
        <v>0</v>
      </c>
      <c r="Y214" s="209">
        <v>0</v>
      </c>
      <c r="Z214" s="209">
        <v>0</v>
      </c>
      <c r="AA214" s="209">
        <v>0</v>
      </c>
      <c r="AB214" s="209">
        <v>0</v>
      </c>
      <c r="AC214" s="210">
        <v>0</v>
      </c>
      <c r="AD214" s="211">
        <v>0</v>
      </c>
      <c r="AE214" s="185"/>
      <c r="AF214" s="212"/>
      <c r="AG214" s="213"/>
      <c r="AH214" s="213"/>
      <c r="AI214" s="213"/>
      <c r="AJ214" s="214"/>
    </row>
    <row r="215" spans="2:36" hidden="1" x14ac:dyDescent="0.2">
      <c r="B215" s="184" t="s">
        <v>674</v>
      </c>
      <c r="C215" s="215">
        <v>12</v>
      </c>
      <c r="D215" s="174">
        <v>1</v>
      </c>
      <c r="E215" s="204" t="s">
        <v>691</v>
      </c>
      <c r="F215" s="204" t="s">
        <v>830</v>
      </c>
      <c r="G215" s="204" t="s">
        <v>695</v>
      </c>
      <c r="H215" s="174" t="s">
        <v>898</v>
      </c>
      <c r="I215" s="204" t="e">
        <v>#N/A</v>
      </c>
      <c r="J215" s="184" t="e">
        <v>#N/A</v>
      </c>
      <c r="K215" s="185"/>
      <c r="L215" s="185"/>
      <c r="M215" s="185"/>
      <c r="N215" s="216"/>
      <c r="O215" s="217" t="s">
        <v>726</v>
      </c>
      <c r="P215" s="218" t="e">
        <v>#N/A</v>
      </c>
      <c r="Q215" s="185"/>
      <c r="R215" s="219">
        <v>0</v>
      </c>
      <c r="S215" s="220">
        <v>0</v>
      </c>
      <c r="T215" s="220">
        <v>0</v>
      </c>
      <c r="U215" s="220">
        <v>0</v>
      </c>
      <c r="V215" s="220">
        <v>0</v>
      </c>
      <c r="W215" s="220">
        <v>0</v>
      </c>
      <c r="X215" s="220">
        <v>0</v>
      </c>
      <c r="Y215" s="220">
        <v>0</v>
      </c>
      <c r="Z215" s="220">
        <v>0</v>
      </c>
      <c r="AA215" s="220">
        <v>0</v>
      </c>
      <c r="AB215" s="220">
        <v>0</v>
      </c>
      <c r="AC215" s="221">
        <v>0</v>
      </c>
      <c r="AD215" s="222">
        <v>0</v>
      </c>
      <c r="AE215" s="185"/>
      <c r="AF215" s="223" t="e">
        <v>#DIV/0!</v>
      </c>
      <c r="AG215" s="224">
        <v>0</v>
      </c>
      <c r="AH215" s="225" t="e">
        <v>#DIV/0!</v>
      </c>
      <c r="AI215" s="226">
        <v>0</v>
      </c>
      <c r="AJ215" s="227">
        <v>0</v>
      </c>
    </row>
    <row r="216" spans="2:36" hidden="1" x14ac:dyDescent="0.2">
      <c r="B216" s="184" t="s">
        <v>674</v>
      </c>
      <c r="C216" s="215">
        <v>12</v>
      </c>
      <c r="D216" s="174">
        <v>2</v>
      </c>
      <c r="E216" s="204" t="s">
        <v>691</v>
      </c>
      <c r="F216" s="204" t="s">
        <v>830</v>
      </c>
      <c r="G216" s="204" t="s">
        <v>695</v>
      </c>
      <c r="H216" s="174" t="s">
        <v>899</v>
      </c>
      <c r="I216" s="204" t="e">
        <v>#N/A</v>
      </c>
      <c r="J216" s="184" t="e">
        <v>#N/A</v>
      </c>
      <c r="K216" s="185"/>
      <c r="L216" s="185"/>
      <c r="M216" s="185"/>
      <c r="N216" s="216"/>
      <c r="O216" s="217" t="s">
        <v>726</v>
      </c>
      <c r="P216" s="218" t="e">
        <v>#N/A</v>
      </c>
      <c r="Q216" s="185"/>
      <c r="R216" s="219">
        <v>0</v>
      </c>
      <c r="S216" s="220">
        <v>0</v>
      </c>
      <c r="T216" s="220">
        <v>0</v>
      </c>
      <c r="U216" s="220">
        <v>0</v>
      </c>
      <c r="V216" s="220">
        <v>0</v>
      </c>
      <c r="W216" s="220">
        <v>0</v>
      </c>
      <c r="X216" s="220">
        <v>0</v>
      </c>
      <c r="Y216" s="220">
        <v>0</v>
      </c>
      <c r="Z216" s="220">
        <v>0</v>
      </c>
      <c r="AA216" s="220">
        <v>0</v>
      </c>
      <c r="AB216" s="220">
        <v>0</v>
      </c>
      <c r="AC216" s="221">
        <v>0</v>
      </c>
      <c r="AD216" s="222">
        <v>0</v>
      </c>
      <c r="AE216" s="185"/>
      <c r="AF216" s="223" t="e">
        <v>#DIV/0!</v>
      </c>
      <c r="AG216" s="224">
        <v>0</v>
      </c>
      <c r="AH216" s="225" t="e">
        <v>#DIV/0!</v>
      </c>
      <c r="AI216" s="226">
        <v>0</v>
      </c>
      <c r="AJ216" s="227">
        <v>0</v>
      </c>
    </row>
    <row r="217" spans="2:36" hidden="1" x14ac:dyDescent="0.2">
      <c r="B217" s="184" t="s">
        <v>674</v>
      </c>
      <c r="C217" s="215">
        <v>12</v>
      </c>
      <c r="D217" s="174">
        <v>3</v>
      </c>
      <c r="E217" s="204" t="s">
        <v>691</v>
      </c>
      <c r="F217" s="204" t="s">
        <v>830</v>
      </c>
      <c r="G217" s="204" t="s">
        <v>695</v>
      </c>
      <c r="H217" s="174" t="s">
        <v>900</v>
      </c>
      <c r="I217" s="204" t="e">
        <v>#N/A</v>
      </c>
      <c r="J217" s="184" t="e">
        <v>#N/A</v>
      </c>
      <c r="K217" s="185"/>
      <c r="L217" s="185"/>
      <c r="M217" s="185"/>
      <c r="N217" s="216"/>
      <c r="O217" s="217" t="s">
        <v>726</v>
      </c>
      <c r="P217" s="218" t="e">
        <v>#N/A</v>
      </c>
      <c r="Q217" s="185"/>
      <c r="R217" s="219">
        <v>0</v>
      </c>
      <c r="S217" s="220">
        <v>0</v>
      </c>
      <c r="T217" s="220">
        <v>0</v>
      </c>
      <c r="U217" s="220">
        <v>0</v>
      </c>
      <c r="V217" s="220">
        <v>0</v>
      </c>
      <c r="W217" s="220">
        <v>0</v>
      </c>
      <c r="X217" s="220">
        <v>0</v>
      </c>
      <c r="Y217" s="220">
        <v>0</v>
      </c>
      <c r="Z217" s="220">
        <v>0</v>
      </c>
      <c r="AA217" s="220">
        <v>0</v>
      </c>
      <c r="AB217" s="220">
        <v>0</v>
      </c>
      <c r="AC217" s="221">
        <v>0</v>
      </c>
      <c r="AD217" s="222">
        <v>0</v>
      </c>
      <c r="AE217" s="185"/>
      <c r="AF217" s="223" t="e">
        <v>#DIV/0!</v>
      </c>
      <c r="AG217" s="224">
        <v>0</v>
      </c>
      <c r="AH217" s="225" t="e">
        <v>#DIV/0!</v>
      </c>
      <c r="AI217" s="226">
        <v>0</v>
      </c>
      <c r="AJ217" s="227">
        <v>0</v>
      </c>
    </row>
    <row r="218" spans="2:36" hidden="1" x14ac:dyDescent="0.2">
      <c r="B218" s="184" t="s">
        <v>674</v>
      </c>
      <c r="C218" s="215">
        <v>12</v>
      </c>
      <c r="D218" s="174">
        <v>4</v>
      </c>
      <c r="E218" s="204" t="s">
        <v>691</v>
      </c>
      <c r="F218" s="204" t="s">
        <v>830</v>
      </c>
      <c r="G218" s="204" t="s">
        <v>695</v>
      </c>
      <c r="H218" s="174" t="s">
        <v>901</v>
      </c>
      <c r="I218" s="204" t="e">
        <v>#N/A</v>
      </c>
      <c r="J218" s="184" t="e">
        <v>#N/A</v>
      </c>
      <c r="K218" s="185"/>
      <c r="L218" s="185"/>
      <c r="M218" s="185"/>
      <c r="N218" s="216"/>
      <c r="O218" s="217" t="s">
        <v>726</v>
      </c>
      <c r="P218" s="218" t="e">
        <v>#N/A</v>
      </c>
      <c r="Q218" s="185"/>
      <c r="R218" s="219">
        <v>0</v>
      </c>
      <c r="S218" s="220">
        <v>0</v>
      </c>
      <c r="T218" s="220">
        <v>0</v>
      </c>
      <c r="U218" s="220">
        <v>0</v>
      </c>
      <c r="V218" s="220">
        <v>0</v>
      </c>
      <c r="W218" s="220">
        <v>0</v>
      </c>
      <c r="X218" s="220">
        <v>0</v>
      </c>
      <c r="Y218" s="220">
        <v>0</v>
      </c>
      <c r="Z218" s="220">
        <v>0</v>
      </c>
      <c r="AA218" s="220">
        <v>0</v>
      </c>
      <c r="AB218" s="220">
        <v>0</v>
      </c>
      <c r="AC218" s="221">
        <v>0</v>
      </c>
      <c r="AD218" s="222">
        <v>0</v>
      </c>
      <c r="AE218" s="185"/>
      <c r="AF218" s="223" t="e">
        <v>#DIV/0!</v>
      </c>
      <c r="AG218" s="224">
        <v>0</v>
      </c>
      <c r="AH218" s="225" t="e">
        <v>#DIV/0!</v>
      </c>
      <c r="AI218" s="226">
        <v>0</v>
      </c>
      <c r="AJ218" s="227">
        <v>0</v>
      </c>
    </row>
    <row r="219" spans="2:36" hidden="1" x14ac:dyDescent="0.2">
      <c r="B219" s="184" t="s">
        <v>674</v>
      </c>
      <c r="C219" s="215">
        <v>12</v>
      </c>
      <c r="D219" s="174">
        <v>5</v>
      </c>
      <c r="E219" s="204" t="s">
        <v>691</v>
      </c>
      <c r="F219" s="204" t="s">
        <v>830</v>
      </c>
      <c r="G219" s="204" t="s">
        <v>695</v>
      </c>
      <c r="H219" s="174" t="s">
        <v>902</v>
      </c>
      <c r="I219" s="204" t="e">
        <v>#N/A</v>
      </c>
      <c r="J219" s="184" t="e">
        <v>#N/A</v>
      </c>
      <c r="K219" s="185"/>
      <c r="L219" s="185"/>
      <c r="M219" s="185"/>
      <c r="N219" s="216"/>
      <c r="O219" s="217" t="s">
        <v>726</v>
      </c>
      <c r="P219" s="218" t="e">
        <v>#N/A</v>
      </c>
      <c r="Q219" s="185"/>
      <c r="R219" s="219">
        <v>0</v>
      </c>
      <c r="S219" s="220">
        <v>0</v>
      </c>
      <c r="T219" s="220">
        <v>0</v>
      </c>
      <c r="U219" s="220">
        <v>0</v>
      </c>
      <c r="V219" s="220">
        <v>0</v>
      </c>
      <c r="W219" s="220">
        <v>0</v>
      </c>
      <c r="X219" s="220">
        <v>0</v>
      </c>
      <c r="Y219" s="220">
        <v>0</v>
      </c>
      <c r="Z219" s="220">
        <v>0</v>
      </c>
      <c r="AA219" s="220">
        <v>0</v>
      </c>
      <c r="AB219" s="220">
        <v>0</v>
      </c>
      <c r="AC219" s="221">
        <v>0</v>
      </c>
      <c r="AD219" s="222">
        <v>0</v>
      </c>
      <c r="AE219" s="185"/>
      <c r="AF219" s="223" t="e">
        <v>#DIV/0!</v>
      </c>
      <c r="AG219" s="224">
        <v>0</v>
      </c>
      <c r="AH219" s="225" t="e">
        <v>#DIV/0!</v>
      </c>
      <c r="AI219" s="226">
        <v>0</v>
      </c>
      <c r="AJ219" s="227">
        <v>0</v>
      </c>
    </row>
    <row r="220" spans="2:36" ht="13.5" hidden="1" thickBot="1" x14ac:dyDescent="0.25">
      <c r="B220" s="184" t="s">
        <v>674</v>
      </c>
      <c r="C220" s="174"/>
      <c r="D220" s="174"/>
      <c r="E220" s="184"/>
      <c r="F220" s="184"/>
      <c r="G220" s="184"/>
      <c r="H220" s="174"/>
      <c r="I220" s="204" t="e">
        <v>#N/A</v>
      </c>
      <c r="J220" s="204" t="e">
        <v>#N/A</v>
      </c>
      <c r="K220" s="185"/>
      <c r="L220" s="185"/>
      <c r="M220" s="185"/>
      <c r="N220" s="228"/>
      <c r="O220" s="229" t="s">
        <v>733</v>
      </c>
      <c r="P220" s="230"/>
      <c r="Q220" s="185"/>
      <c r="R220" s="231">
        <v>0</v>
      </c>
      <c r="S220" s="232">
        <v>0</v>
      </c>
      <c r="T220" s="232">
        <v>0</v>
      </c>
      <c r="U220" s="232">
        <v>0</v>
      </c>
      <c r="V220" s="232">
        <v>0</v>
      </c>
      <c r="W220" s="232">
        <v>0</v>
      </c>
      <c r="X220" s="232">
        <v>0</v>
      </c>
      <c r="Y220" s="232">
        <v>0</v>
      </c>
      <c r="Z220" s="232">
        <v>0</v>
      </c>
      <c r="AA220" s="232"/>
      <c r="AB220" s="232"/>
      <c r="AC220" s="232"/>
      <c r="AD220" s="233">
        <v>0</v>
      </c>
      <c r="AE220" s="185"/>
      <c r="AF220" s="234"/>
      <c r="AG220" s="235">
        <v>0</v>
      </c>
      <c r="AH220" s="235"/>
      <c r="AI220" s="236">
        <v>0</v>
      </c>
      <c r="AJ220" s="237">
        <v>0</v>
      </c>
    </row>
    <row r="221" spans="2:36" hidden="1" x14ac:dyDescent="0.2">
      <c r="B221" s="184" t="s">
        <v>674</v>
      </c>
      <c r="C221" s="186">
        <v>13</v>
      </c>
      <c r="D221" s="174"/>
      <c r="E221" s="184" t="s">
        <v>691</v>
      </c>
      <c r="F221" s="184" t="s">
        <v>830</v>
      </c>
      <c r="G221" s="184" t="s">
        <v>695</v>
      </c>
      <c r="H221" s="174" t="s">
        <v>903</v>
      </c>
      <c r="I221" s="204" t="e">
        <v>#N/A</v>
      </c>
      <c r="J221" s="204" t="e">
        <v>#N/A</v>
      </c>
      <c r="K221" s="185"/>
      <c r="L221" s="185"/>
      <c r="M221" s="185"/>
      <c r="N221" s="205" t="e">
        <v>#N/A</v>
      </c>
      <c r="O221" s="206" t="s">
        <v>724</v>
      </c>
      <c r="P221" s="207"/>
      <c r="Q221" s="185"/>
      <c r="R221" s="208">
        <v>0</v>
      </c>
      <c r="S221" s="209">
        <v>0</v>
      </c>
      <c r="T221" s="209">
        <v>0</v>
      </c>
      <c r="U221" s="209">
        <v>0</v>
      </c>
      <c r="V221" s="209">
        <v>0</v>
      </c>
      <c r="W221" s="209">
        <v>0</v>
      </c>
      <c r="X221" s="209">
        <v>0</v>
      </c>
      <c r="Y221" s="209">
        <v>0</v>
      </c>
      <c r="Z221" s="209">
        <v>0</v>
      </c>
      <c r="AA221" s="209">
        <v>0</v>
      </c>
      <c r="AB221" s="209">
        <v>0</v>
      </c>
      <c r="AC221" s="210">
        <v>0</v>
      </c>
      <c r="AD221" s="211">
        <v>0</v>
      </c>
      <c r="AE221" s="185"/>
      <c r="AF221" s="212"/>
      <c r="AG221" s="213"/>
      <c r="AH221" s="213"/>
      <c r="AI221" s="213"/>
      <c r="AJ221" s="214"/>
    </row>
    <row r="222" spans="2:36" hidden="1" x14ac:dyDescent="0.2">
      <c r="B222" s="184" t="s">
        <v>674</v>
      </c>
      <c r="C222" s="215">
        <v>13</v>
      </c>
      <c r="D222" s="174">
        <v>1</v>
      </c>
      <c r="E222" s="204" t="s">
        <v>691</v>
      </c>
      <c r="F222" s="204" t="s">
        <v>830</v>
      </c>
      <c r="G222" s="204" t="s">
        <v>695</v>
      </c>
      <c r="H222" s="174" t="s">
        <v>904</v>
      </c>
      <c r="I222" s="204" t="e">
        <v>#N/A</v>
      </c>
      <c r="J222" s="184" t="e">
        <v>#N/A</v>
      </c>
      <c r="K222" s="185"/>
      <c r="L222" s="185"/>
      <c r="M222" s="185"/>
      <c r="N222" s="216"/>
      <c r="O222" s="217" t="s">
        <v>726</v>
      </c>
      <c r="P222" s="218" t="e">
        <v>#N/A</v>
      </c>
      <c r="Q222" s="185"/>
      <c r="R222" s="219">
        <v>0</v>
      </c>
      <c r="S222" s="220">
        <v>0</v>
      </c>
      <c r="T222" s="220">
        <v>0</v>
      </c>
      <c r="U222" s="220">
        <v>0</v>
      </c>
      <c r="V222" s="220">
        <v>0</v>
      </c>
      <c r="W222" s="220">
        <v>0</v>
      </c>
      <c r="X222" s="220">
        <v>0</v>
      </c>
      <c r="Y222" s="220">
        <v>0</v>
      </c>
      <c r="Z222" s="220">
        <v>0</v>
      </c>
      <c r="AA222" s="220">
        <v>0</v>
      </c>
      <c r="AB222" s="220">
        <v>0</v>
      </c>
      <c r="AC222" s="221">
        <v>0</v>
      </c>
      <c r="AD222" s="222">
        <v>0</v>
      </c>
      <c r="AE222" s="185"/>
      <c r="AF222" s="223" t="e">
        <v>#DIV/0!</v>
      </c>
      <c r="AG222" s="224">
        <v>0</v>
      </c>
      <c r="AH222" s="225" t="e">
        <v>#DIV/0!</v>
      </c>
      <c r="AI222" s="226">
        <v>0</v>
      </c>
      <c r="AJ222" s="227">
        <v>0</v>
      </c>
    </row>
    <row r="223" spans="2:36" hidden="1" x14ac:dyDescent="0.2">
      <c r="B223" s="184" t="s">
        <v>674</v>
      </c>
      <c r="C223" s="215">
        <v>13</v>
      </c>
      <c r="D223" s="174">
        <v>2</v>
      </c>
      <c r="E223" s="204" t="s">
        <v>691</v>
      </c>
      <c r="F223" s="204" t="s">
        <v>830</v>
      </c>
      <c r="G223" s="204" t="s">
        <v>695</v>
      </c>
      <c r="H223" s="174" t="s">
        <v>905</v>
      </c>
      <c r="I223" s="204" t="e">
        <v>#N/A</v>
      </c>
      <c r="J223" s="184" t="e">
        <v>#N/A</v>
      </c>
      <c r="K223" s="185"/>
      <c r="L223" s="185"/>
      <c r="M223" s="185"/>
      <c r="N223" s="216"/>
      <c r="O223" s="217" t="s">
        <v>726</v>
      </c>
      <c r="P223" s="218" t="e">
        <v>#N/A</v>
      </c>
      <c r="Q223" s="185"/>
      <c r="R223" s="219">
        <v>0</v>
      </c>
      <c r="S223" s="220">
        <v>0</v>
      </c>
      <c r="T223" s="220">
        <v>0</v>
      </c>
      <c r="U223" s="220">
        <v>0</v>
      </c>
      <c r="V223" s="220">
        <v>0</v>
      </c>
      <c r="W223" s="220">
        <v>0</v>
      </c>
      <c r="X223" s="220">
        <v>0</v>
      </c>
      <c r="Y223" s="220">
        <v>0</v>
      </c>
      <c r="Z223" s="220">
        <v>0</v>
      </c>
      <c r="AA223" s="220">
        <v>0</v>
      </c>
      <c r="AB223" s="220">
        <v>0</v>
      </c>
      <c r="AC223" s="221">
        <v>0</v>
      </c>
      <c r="AD223" s="222">
        <v>0</v>
      </c>
      <c r="AE223" s="185"/>
      <c r="AF223" s="223" t="e">
        <v>#DIV/0!</v>
      </c>
      <c r="AG223" s="224">
        <v>0</v>
      </c>
      <c r="AH223" s="225" t="e">
        <v>#DIV/0!</v>
      </c>
      <c r="AI223" s="226">
        <v>0</v>
      </c>
      <c r="AJ223" s="227">
        <v>0</v>
      </c>
    </row>
    <row r="224" spans="2:36" hidden="1" x14ac:dyDescent="0.2">
      <c r="B224" s="184" t="s">
        <v>674</v>
      </c>
      <c r="C224" s="215">
        <v>13</v>
      </c>
      <c r="D224" s="174">
        <v>3</v>
      </c>
      <c r="E224" s="204" t="s">
        <v>691</v>
      </c>
      <c r="F224" s="204" t="s">
        <v>830</v>
      </c>
      <c r="G224" s="204" t="s">
        <v>695</v>
      </c>
      <c r="H224" s="174" t="s">
        <v>906</v>
      </c>
      <c r="I224" s="204" t="e">
        <v>#N/A</v>
      </c>
      <c r="J224" s="184" t="e">
        <v>#N/A</v>
      </c>
      <c r="K224" s="185"/>
      <c r="L224" s="185"/>
      <c r="M224" s="185"/>
      <c r="N224" s="216"/>
      <c r="O224" s="217" t="s">
        <v>726</v>
      </c>
      <c r="P224" s="218" t="e">
        <v>#N/A</v>
      </c>
      <c r="Q224" s="185"/>
      <c r="R224" s="219">
        <v>0</v>
      </c>
      <c r="S224" s="220">
        <v>0</v>
      </c>
      <c r="T224" s="220">
        <v>0</v>
      </c>
      <c r="U224" s="220">
        <v>0</v>
      </c>
      <c r="V224" s="220">
        <v>0</v>
      </c>
      <c r="W224" s="220">
        <v>0</v>
      </c>
      <c r="X224" s="220">
        <v>0</v>
      </c>
      <c r="Y224" s="220">
        <v>0</v>
      </c>
      <c r="Z224" s="220">
        <v>0</v>
      </c>
      <c r="AA224" s="220">
        <v>0</v>
      </c>
      <c r="AB224" s="220">
        <v>0</v>
      </c>
      <c r="AC224" s="221">
        <v>0</v>
      </c>
      <c r="AD224" s="222">
        <v>0</v>
      </c>
      <c r="AE224" s="185"/>
      <c r="AF224" s="223" t="e">
        <v>#DIV/0!</v>
      </c>
      <c r="AG224" s="224">
        <v>0</v>
      </c>
      <c r="AH224" s="225" t="e">
        <v>#DIV/0!</v>
      </c>
      <c r="AI224" s="226">
        <v>0</v>
      </c>
      <c r="AJ224" s="227">
        <v>0</v>
      </c>
    </row>
    <row r="225" spans="2:36" hidden="1" x14ac:dyDescent="0.2">
      <c r="B225" s="184" t="s">
        <v>674</v>
      </c>
      <c r="C225" s="215">
        <v>13</v>
      </c>
      <c r="D225" s="174">
        <v>4</v>
      </c>
      <c r="E225" s="204" t="s">
        <v>691</v>
      </c>
      <c r="F225" s="204" t="s">
        <v>830</v>
      </c>
      <c r="G225" s="204" t="s">
        <v>695</v>
      </c>
      <c r="H225" s="174" t="s">
        <v>907</v>
      </c>
      <c r="I225" s="204" t="e">
        <v>#N/A</v>
      </c>
      <c r="J225" s="184" t="e">
        <v>#N/A</v>
      </c>
      <c r="K225" s="185"/>
      <c r="L225" s="185"/>
      <c r="M225" s="185"/>
      <c r="N225" s="216"/>
      <c r="O225" s="217" t="s">
        <v>726</v>
      </c>
      <c r="P225" s="218" t="e">
        <v>#N/A</v>
      </c>
      <c r="Q225" s="185"/>
      <c r="R225" s="219">
        <v>0</v>
      </c>
      <c r="S225" s="220">
        <v>0</v>
      </c>
      <c r="T225" s="220">
        <v>0</v>
      </c>
      <c r="U225" s="220">
        <v>0</v>
      </c>
      <c r="V225" s="220">
        <v>0</v>
      </c>
      <c r="W225" s="220">
        <v>0</v>
      </c>
      <c r="X225" s="220">
        <v>0</v>
      </c>
      <c r="Y225" s="220">
        <v>0</v>
      </c>
      <c r="Z225" s="220">
        <v>0</v>
      </c>
      <c r="AA225" s="220">
        <v>0</v>
      </c>
      <c r="AB225" s="220">
        <v>0</v>
      </c>
      <c r="AC225" s="221">
        <v>0</v>
      </c>
      <c r="AD225" s="222">
        <v>0</v>
      </c>
      <c r="AE225" s="185"/>
      <c r="AF225" s="223" t="e">
        <v>#DIV/0!</v>
      </c>
      <c r="AG225" s="224">
        <v>0</v>
      </c>
      <c r="AH225" s="225" t="e">
        <v>#DIV/0!</v>
      </c>
      <c r="AI225" s="226">
        <v>0</v>
      </c>
      <c r="AJ225" s="227">
        <v>0</v>
      </c>
    </row>
    <row r="226" spans="2:36" hidden="1" x14ac:dyDescent="0.2">
      <c r="B226" s="184" t="s">
        <v>674</v>
      </c>
      <c r="C226" s="215">
        <v>13</v>
      </c>
      <c r="D226" s="174">
        <v>5</v>
      </c>
      <c r="E226" s="204" t="s">
        <v>691</v>
      </c>
      <c r="F226" s="204" t="s">
        <v>830</v>
      </c>
      <c r="G226" s="204" t="s">
        <v>695</v>
      </c>
      <c r="H226" s="174" t="s">
        <v>908</v>
      </c>
      <c r="I226" s="204" t="e">
        <v>#N/A</v>
      </c>
      <c r="J226" s="184" t="e">
        <v>#N/A</v>
      </c>
      <c r="K226" s="185"/>
      <c r="L226" s="185"/>
      <c r="M226" s="185"/>
      <c r="N226" s="216"/>
      <c r="O226" s="217" t="s">
        <v>726</v>
      </c>
      <c r="P226" s="218" t="e">
        <v>#N/A</v>
      </c>
      <c r="Q226" s="185"/>
      <c r="R226" s="219">
        <v>0</v>
      </c>
      <c r="S226" s="220">
        <v>0</v>
      </c>
      <c r="T226" s="220">
        <v>0</v>
      </c>
      <c r="U226" s="220">
        <v>0</v>
      </c>
      <c r="V226" s="220">
        <v>0</v>
      </c>
      <c r="W226" s="220">
        <v>0</v>
      </c>
      <c r="X226" s="220">
        <v>0</v>
      </c>
      <c r="Y226" s="220">
        <v>0</v>
      </c>
      <c r="Z226" s="220">
        <v>0</v>
      </c>
      <c r="AA226" s="220">
        <v>0</v>
      </c>
      <c r="AB226" s="220">
        <v>0</v>
      </c>
      <c r="AC226" s="221">
        <v>0</v>
      </c>
      <c r="AD226" s="222">
        <v>0</v>
      </c>
      <c r="AE226" s="185"/>
      <c r="AF226" s="223" t="e">
        <v>#DIV/0!</v>
      </c>
      <c r="AG226" s="224">
        <v>0</v>
      </c>
      <c r="AH226" s="225" t="e">
        <v>#DIV/0!</v>
      </c>
      <c r="AI226" s="226">
        <v>0</v>
      </c>
      <c r="AJ226" s="227">
        <v>0</v>
      </c>
    </row>
    <row r="227" spans="2:36" ht="13.5" hidden="1" thickBot="1" x14ac:dyDescent="0.25">
      <c r="B227" s="184" t="s">
        <v>674</v>
      </c>
      <c r="C227" s="174"/>
      <c r="D227" s="174"/>
      <c r="E227" s="184"/>
      <c r="F227" s="184"/>
      <c r="G227" s="184"/>
      <c r="H227" s="174"/>
      <c r="I227" s="204" t="e">
        <v>#N/A</v>
      </c>
      <c r="J227" s="204" t="e">
        <v>#N/A</v>
      </c>
      <c r="K227" s="185"/>
      <c r="L227" s="185"/>
      <c r="M227" s="185"/>
      <c r="N227" s="228"/>
      <c r="O227" s="229" t="s">
        <v>733</v>
      </c>
      <c r="P227" s="230"/>
      <c r="Q227" s="185"/>
      <c r="R227" s="231">
        <v>0</v>
      </c>
      <c r="S227" s="232">
        <v>0</v>
      </c>
      <c r="T227" s="232">
        <v>0</v>
      </c>
      <c r="U227" s="232">
        <v>0</v>
      </c>
      <c r="V227" s="232">
        <v>0</v>
      </c>
      <c r="W227" s="232">
        <v>0</v>
      </c>
      <c r="X227" s="232">
        <v>0</v>
      </c>
      <c r="Y227" s="232">
        <v>0</v>
      </c>
      <c r="Z227" s="232">
        <v>0</v>
      </c>
      <c r="AA227" s="232"/>
      <c r="AB227" s="232"/>
      <c r="AC227" s="232"/>
      <c r="AD227" s="233">
        <v>0</v>
      </c>
      <c r="AE227" s="185"/>
      <c r="AF227" s="234"/>
      <c r="AG227" s="235">
        <v>0</v>
      </c>
      <c r="AH227" s="235"/>
      <c r="AI227" s="236">
        <v>0</v>
      </c>
      <c r="AJ227" s="237">
        <v>0</v>
      </c>
    </row>
    <row r="228" spans="2:36" hidden="1" x14ac:dyDescent="0.2">
      <c r="B228" s="184" t="s">
        <v>674</v>
      </c>
      <c r="C228" s="186">
        <v>14</v>
      </c>
      <c r="D228" s="174"/>
      <c r="E228" s="184" t="s">
        <v>691</v>
      </c>
      <c r="F228" s="184" t="s">
        <v>830</v>
      </c>
      <c r="G228" s="184" t="s">
        <v>695</v>
      </c>
      <c r="H228" s="174" t="s">
        <v>909</v>
      </c>
      <c r="I228" s="204" t="e">
        <v>#N/A</v>
      </c>
      <c r="J228" s="204" t="e">
        <v>#N/A</v>
      </c>
      <c r="K228" s="185"/>
      <c r="L228" s="185"/>
      <c r="M228" s="185"/>
      <c r="N228" s="205" t="e">
        <v>#N/A</v>
      </c>
      <c r="O228" s="206" t="s">
        <v>724</v>
      </c>
      <c r="P228" s="207"/>
      <c r="Q228" s="185"/>
      <c r="R228" s="208">
        <v>0</v>
      </c>
      <c r="S228" s="209">
        <v>0</v>
      </c>
      <c r="T228" s="209">
        <v>0</v>
      </c>
      <c r="U228" s="209">
        <v>0</v>
      </c>
      <c r="V228" s="209">
        <v>0</v>
      </c>
      <c r="W228" s="209">
        <v>0</v>
      </c>
      <c r="X228" s="209">
        <v>0</v>
      </c>
      <c r="Y228" s="209">
        <v>0</v>
      </c>
      <c r="Z228" s="209">
        <v>0</v>
      </c>
      <c r="AA228" s="209">
        <v>0</v>
      </c>
      <c r="AB228" s="209">
        <v>0</v>
      </c>
      <c r="AC228" s="210">
        <v>0</v>
      </c>
      <c r="AD228" s="211">
        <v>0</v>
      </c>
      <c r="AE228" s="185"/>
      <c r="AF228" s="212"/>
      <c r="AG228" s="213"/>
      <c r="AH228" s="213"/>
      <c r="AI228" s="213"/>
      <c r="AJ228" s="214"/>
    </row>
    <row r="229" spans="2:36" hidden="1" x14ac:dyDescent="0.2">
      <c r="B229" s="184" t="s">
        <v>674</v>
      </c>
      <c r="C229" s="215">
        <v>14</v>
      </c>
      <c r="D229" s="174">
        <v>1</v>
      </c>
      <c r="E229" s="204" t="s">
        <v>691</v>
      </c>
      <c r="F229" s="204" t="s">
        <v>830</v>
      </c>
      <c r="G229" s="204" t="s">
        <v>695</v>
      </c>
      <c r="H229" s="174" t="s">
        <v>910</v>
      </c>
      <c r="I229" s="204" t="e">
        <v>#N/A</v>
      </c>
      <c r="J229" s="184" t="e">
        <v>#N/A</v>
      </c>
      <c r="K229" s="185"/>
      <c r="L229" s="185"/>
      <c r="M229" s="185"/>
      <c r="N229" s="216"/>
      <c r="O229" s="217" t="s">
        <v>726</v>
      </c>
      <c r="P229" s="218" t="e">
        <v>#N/A</v>
      </c>
      <c r="Q229" s="185"/>
      <c r="R229" s="219">
        <v>0</v>
      </c>
      <c r="S229" s="220">
        <v>0</v>
      </c>
      <c r="T229" s="220">
        <v>0</v>
      </c>
      <c r="U229" s="220">
        <v>0</v>
      </c>
      <c r="V229" s="220">
        <v>0</v>
      </c>
      <c r="W229" s="220">
        <v>0</v>
      </c>
      <c r="X229" s="220">
        <v>0</v>
      </c>
      <c r="Y229" s="220">
        <v>0</v>
      </c>
      <c r="Z229" s="220">
        <v>0</v>
      </c>
      <c r="AA229" s="220">
        <v>0</v>
      </c>
      <c r="AB229" s="220">
        <v>0</v>
      </c>
      <c r="AC229" s="221">
        <v>0</v>
      </c>
      <c r="AD229" s="222">
        <v>0</v>
      </c>
      <c r="AE229" s="185"/>
      <c r="AF229" s="223" t="e">
        <v>#DIV/0!</v>
      </c>
      <c r="AG229" s="224">
        <v>0</v>
      </c>
      <c r="AH229" s="225" t="e">
        <v>#DIV/0!</v>
      </c>
      <c r="AI229" s="226">
        <v>0</v>
      </c>
      <c r="AJ229" s="227">
        <v>0</v>
      </c>
    </row>
    <row r="230" spans="2:36" hidden="1" x14ac:dyDescent="0.2">
      <c r="B230" s="184" t="s">
        <v>674</v>
      </c>
      <c r="C230" s="215">
        <v>14</v>
      </c>
      <c r="D230" s="174">
        <v>2</v>
      </c>
      <c r="E230" s="204" t="s">
        <v>691</v>
      </c>
      <c r="F230" s="204" t="s">
        <v>830</v>
      </c>
      <c r="G230" s="204" t="s">
        <v>695</v>
      </c>
      <c r="H230" s="174" t="s">
        <v>911</v>
      </c>
      <c r="I230" s="204" t="e">
        <v>#N/A</v>
      </c>
      <c r="J230" s="184" t="e">
        <v>#N/A</v>
      </c>
      <c r="K230" s="185"/>
      <c r="L230" s="185"/>
      <c r="M230" s="185"/>
      <c r="N230" s="216"/>
      <c r="O230" s="217" t="s">
        <v>726</v>
      </c>
      <c r="P230" s="218" t="e">
        <v>#N/A</v>
      </c>
      <c r="Q230" s="185"/>
      <c r="R230" s="219">
        <v>0</v>
      </c>
      <c r="S230" s="220">
        <v>0</v>
      </c>
      <c r="T230" s="220">
        <v>0</v>
      </c>
      <c r="U230" s="220">
        <v>0</v>
      </c>
      <c r="V230" s="220">
        <v>0</v>
      </c>
      <c r="W230" s="220">
        <v>0</v>
      </c>
      <c r="X230" s="220">
        <v>0</v>
      </c>
      <c r="Y230" s="220">
        <v>0</v>
      </c>
      <c r="Z230" s="220">
        <v>0</v>
      </c>
      <c r="AA230" s="220">
        <v>0</v>
      </c>
      <c r="AB230" s="220">
        <v>0</v>
      </c>
      <c r="AC230" s="221">
        <v>0</v>
      </c>
      <c r="AD230" s="222">
        <v>0</v>
      </c>
      <c r="AE230" s="185"/>
      <c r="AF230" s="223" t="e">
        <v>#DIV/0!</v>
      </c>
      <c r="AG230" s="224">
        <v>0</v>
      </c>
      <c r="AH230" s="225" t="e">
        <v>#DIV/0!</v>
      </c>
      <c r="AI230" s="226">
        <v>0</v>
      </c>
      <c r="AJ230" s="227">
        <v>0</v>
      </c>
    </row>
    <row r="231" spans="2:36" hidden="1" x14ac:dyDescent="0.2">
      <c r="B231" s="184" t="s">
        <v>674</v>
      </c>
      <c r="C231" s="215">
        <v>14</v>
      </c>
      <c r="D231" s="174">
        <v>3</v>
      </c>
      <c r="E231" s="204" t="s">
        <v>691</v>
      </c>
      <c r="F231" s="204" t="s">
        <v>830</v>
      </c>
      <c r="G231" s="204" t="s">
        <v>695</v>
      </c>
      <c r="H231" s="174" t="s">
        <v>912</v>
      </c>
      <c r="I231" s="204" t="e">
        <v>#N/A</v>
      </c>
      <c r="J231" s="184" t="e">
        <v>#N/A</v>
      </c>
      <c r="K231" s="185"/>
      <c r="L231" s="185"/>
      <c r="M231" s="185"/>
      <c r="N231" s="216"/>
      <c r="O231" s="217" t="s">
        <v>726</v>
      </c>
      <c r="P231" s="218" t="e">
        <v>#N/A</v>
      </c>
      <c r="Q231" s="185"/>
      <c r="R231" s="219">
        <v>0</v>
      </c>
      <c r="S231" s="220">
        <v>0</v>
      </c>
      <c r="T231" s="220">
        <v>0</v>
      </c>
      <c r="U231" s="220">
        <v>0</v>
      </c>
      <c r="V231" s="220">
        <v>0</v>
      </c>
      <c r="W231" s="220">
        <v>0</v>
      </c>
      <c r="X231" s="220">
        <v>0</v>
      </c>
      <c r="Y231" s="220">
        <v>0</v>
      </c>
      <c r="Z231" s="220">
        <v>0</v>
      </c>
      <c r="AA231" s="220">
        <v>0</v>
      </c>
      <c r="AB231" s="220">
        <v>0</v>
      </c>
      <c r="AC231" s="221">
        <v>0</v>
      </c>
      <c r="AD231" s="222">
        <v>0</v>
      </c>
      <c r="AE231" s="185"/>
      <c r="AF231" s="223" t="e">
        <v>#DIV/0!</v>
      </c>
      <c r="AG231" s="224">
        <v>0</v>
      </c>
      <c r="AH231" s="225" t="e">
        <v>#DIV/0!</v>
      </c>
      <c r="AI231" s="226">
        <v>0</v>
      </c>
      <c r="AJ231" s="227">
        <v>0</v>
      </c>
    </row>
    <row r="232" spans="2:36" hidden="1" x14ac:dyDescent="0.2">
      <c r="B232" s="184" t="s">
        <v>674</v>
      </c>
      <c r="C232" s="215">
        <v>14</v>
      </c>
      <c r="D232" s="174">
        <v>4</v>
      </c>
      <c r="E232" s="204" t="s">
        <v>691</v>
      </c>
      <c r="F232" s="204" t="s">
        <v>830</v>
      </c>
      <c r="G232" s="204" t="s">
        <v>695</v>
      </c>
      <c r="H232" s="174" t="s">
        <v>913</v>
      </c>
      <c r="I232" s="204" t="e">
        <v>#N/A</v>
      </c>
      <c r="J232" s="184" t="e">
        <v>#N/A</v>
      </c>
      <c r="K232" s="185"/>
      <c r="L232" s="185"/>
      <c r="M232" s="185"/>
      <c r="N232" s="216"/>
      <c r="O232" s="217" t="s">
        <v>726</v>
      </c>
      <c r="P232" s="218" t="e">
        <v>#N/A</v>
      </c>
      <c r="Q232" s="185"/>
      <c r="R232" s="219">
        <v>0</v>
      </c>
      <c r="S232" s="220">
        <v>0</v>
      </c>
      <c r="T232" s="220">
        <v>0</v>
      </c>
      <c r="U232" s="220">
        <v>0</v>
      </c>
      <c r="V232" s="220">
        <v>0</v>
      </c>
      <c r="W232" s="220">
        <v>0</v>
      </c>
      <c r="X232" s="220">
        <v>0</v>
      </c>
      <c r="Y232" s="220">
        <v>0</v>
      </c>
      <c r="Z232" s="220">
        <v>0</v>
      </c>
      <c r="AA232" s="220">
        <v>0</v>
      </c>
      <c r="AB232" s="220">
        <v>0</v>
      </c>
      <c r="AC232" s="221">
        <v>0</v>
      </c>
      <c r="AD232" s="222">
        <v>0</v>
      </c>
      <c r="AE232" s="185"/>
      <c r="AF232" s="223" t="e">
        <v>#DIV/0!</v>
      </c>
      <c r="AG232" s="224">
        <v>0</v>
      </c>
      <c r="AH232" s="225" t="e">
        <v>#DIV/0!</v>
      </c>
      <c r="AI232" s="226">
        <v>0</v>
      </c>
      <c r="AJ232" s="227">
        <v>0</v>
      </c>
    </row>
    <row r="233" spans="2:36" hidden="1" x14ac:dyDescent="0.2">
      <c r="B233" s="184" t="s">
        <v>674</v>
      </c>
      <c r="C233" s="215">
        <v>14</v>
      </c>
      <c r="D233" s="174">
        <v>5</v>
      </c>
      <c r="E233" s="204" t="s">
        <v>691</v>
      </c>
      <c r="F233" s="204" t="s">
        <v>830</v>
      </c>
      <c r="G233" s="204" t="s">
        <v>695</v>
      </c>
      <c r="H233" s="174" t="s">
        <v>914</v>
      </c>
      <c r="I233" s="204" t="e">
        <v>#N/A</v>
      </c>
      <c r="J233" s="184" t="e">
        <v>#N/A</v>
      </c>
      <c r="K233" s="185"/>
      <c r="L233" s="185"/>
      <c r="M233" s="185"/>
      <c r="N233" s="216"/>
      <c r="O233" s="217" t="s">
        <v>726</v>
      </c>
      <c r="P233" s="218" t="e">
        <v>#N/A</v>
      </c>
      <c r="Q233" s="185"/>
      <c r="R233" s="219">
        <v>0</v>
      </c>
      <c r="S233" s="220">
        <v>0</v>
      </c>
      <c r="T233" s="220">
        <v>0</v>
      </c>
      <c r="U233" s="220">
        <v>0</v>
      </c>
      <c r="V233" s="220">
        <v>0</v>
      </c>
      <c r="W233" s="220">
        <v>0</v>
      </c>
      <c r="X233" s="220">
        <v>0</v>
      </c>
      <c r="Y233" s="220">
        <v>0</v>
      </c>
      <c r="Z233" s="220">
        <v>0</v>
      </c>
      <c r="AA233" s="220">
        <v>0</v>
      </c>
      <c r="AB233" s="220">
        <v>0</v>
      </c>
      <c r="AC233" s="221">
        <v>0</v>
      </c>
      <c r="AD233" s="222">
        <v>0</v>
      </c>
      <c r="AE233" s="185"/>
      <c r="AF233" s="223" t="e">
        <v>#DIV/0!</v>
      </c>
      <c r="AG233" s="224">
        <v>0</v>
      </c>
      <c r="AH233" s="225" t="e">
        <v>#DIV/0!</v>
      </c>
      <c r="AI233" s="226">
        <v>0</v>
      </c>
      <c r="AJ233" s="227">
        <v>0</v>
      </c>
    </row>
    <row r="234" spans="2:36" ht="13.5" hidden="1" thickBot="1" x14ac:dyDescent="0.25">
      <c r="B234" s="184" t="s">
        <v>674</v>
      </c>
      <c r="C234" s="174"/>
      <c r="D234" s="174"/>
      <c r="E234" s="184"/>
      <c r="F234" s="184"/>
      <c r="G234" s="184"/>
      <c r="H234" s="174"/>
      <c r="I234" s="204" t="e">
        <v>#N/A</v>
      </c>
      <c r="J234" s="204" t="e">
        <v>#N/A</v>
      </c>
      <c r="K234" s="185"/>
      <c r="L234" s="185"/>
      <c r="M234" s="185"/>
      <c r="N234" s="228"/>
      <c r="O234" s="229" t="s">
        <v>733</v>
      </c>
      <c r="P234" s="230"/>
      <c r="Q234" s="185"/>
      <c r="R234" s="231">
        <v>0</v>
      </c>
      <c r="S234" s="232">
        <v>0</v>
      </c>
      <c r="T234" s="232">
        <v>0</v>
      </c>
      <c r="U234" s="232">
        <v>0</v>
      </c>
      <c r="V234" s="232">
        <v>0</v>
      </c>
      <c r="W234" s="232">
        <v>0</v>
      </c>
      <c r="X234" s="232">
        <v>0</v>
      </c>
      <c r="Y234" s="232">
        <v>0</v>
      </c>
      <c r="Z234" s="232">
        <v>0</v>
      </c>
      <c r="AA234" s="232"/>
      <c r="AB234" s="232"/>
      <c r="AC234" s="232"/>
      <c r="AD234" s="233">
        <v>0</v>
      </c>
      <c r="AE234" s="185"/>
      <c r="AF234" s="234"/>
      <c r="AG234" s="235">
        <v>0</v>
      </c>
      <c r="AH234" s="235"/>
      <c r="AI234" s="236">
        <v>0</v>
      </c>
      <c r="AJ234" s="237">
        <v>0</v>
      </c>
    </row>
    <row r="235" spans="2:36" hidden="1" x14ac:dyDescent="0.2">
      <c r="B235" s="184" t="s">
        <v>674</v>
      </c>
      <c r="C235" s="186">
        <v>15</v>
      </c>
      <c r="D235" s="174"/>
      <c r="E235" s="184" t="s">
        <v>691</v>
      </c>
      <c r="F235" s="184" t="s">
        <v>830</v>
      </c>
      <c r="G235" s="184" t="s">
        <v>695</v>
      </c>
      <c r="H235" s="174" t="s">
        <v>915</v>
      </c>
      <c r="I235" s="204" t="e">
        <v>#N/A</v>
      </c>
      <c r="J235" s="204" t="e">
        <v>#N/A</v>
      </c>
      <c r="K235" s="185"/>
      <c r="L235" s="185"/>
      <c r="M235" s="185"/>
      <c r="N235" s="205" t="e">
        <v>#N/A</v>
      </c>
      <c r="O235" s="206" t="s">
        <v>724</v>
      </c>
      <c r="P235" s="207"/>
      <c r="Q235" s="185"/>
      <c r="R235" s="208">
        <v>0</v>
      </c>
      <c r="S235" s="209">
        <v>0</v>
      </c>
      <c r="T235" s="209">
        <v>0</v>
      </c>
      <c r="U235" s="209">
        <v>0</v>
      </c>
      <c r="V235" s="209">
        <v>0</v>
      </c>
      <c r="W235" s="209">
        <v>0</v>
      </c>
      <c r="X235" s="209">
        <v>0</v>
      </c>
      <c r="Y235" s="209">
        <v>0</v>
      </c>
      <c r="Z235" s="209">
        <v>0</v>
      </c>
      <c r="AA235" s="209">
        <v>0</v>
      </c>
      <c r="AB235" s="209">
        <v>0</v>
      </c>
      <c r="AC235" s="210">
        <v>0</v>
      </c>
      <c r="AD235" s="211">
        <v>0</v>
      </c>
      <c r="AE235" s="185"/>
      <c r="AF235" s="212"/>
      <c r="AG235" s="213"/>
      <c r="AH235" s="213"/>
      <c r="AI235" s="213"/>
      <c r="AJ235" s="214"/>
    </row>
    <row r="236" spans="2:36" hidden="1" x14ac:dyDescent="0.2">
      <c r="B236" s="184" t="s">
        <v>674</v>
      </c>
      <c r="C236" s="215">
        <v>15</v>
      </c>
      <c r="D236" s="174">
        <v>1</v>
      </c>
      <c r="E236" s="204" t="s">
        <v>691</v>
      </c>
      <c r="F236" s="204" t="s">
        <v>830</v>
      </c>
      <c r="G236" s="204" t="s">
        <v>695</v>
      </c>
      <c r="H236" s="174" t="s">
        <v>916</v>
      </c>
      <c r="I236" s="204" t="e">
        <v>#N/A</v>
      </c>
      <c r="J236" s="184" t="e">
        <v>#N/A</v>
      </c>
      <c r="K236" s="185"/>
      <c r="L236" s="185"/>
      <c r="M236" s="185"/>
      <c r="N236" s="216"/>
      <c r="O236" s="217" t="s">
        <v>726</v>
      </c>
      <c r="P236" s="218" t="e">
        <v>#N/A</v>
      </c>
      <c r="Q236" s="185"/>
      <c r="R236" s="219">
        <v>0</v>
      </c>
      <c r="S236" s="220">
        <v>0</v>
      </c>
      <c r="T236" s="220">
        <v>0</v>
      </c>
      <c r="U236" s="220">
        <v>0</v>
      </c>
      <c r="V236" s="220">
        <v>0</v>
      </c>
      <c r="W236" s="220">
        <v>0</v>
      </c>
      <c r="X236" s="220">
        <v>0</v>
      </c>
      <c r="Y236" s="220">
        <v>0</v>
      </c>
      <c r="Z236" s="220">
        <v>0</v>
      </c>
      <c r="AA236" s="220">
        <v>0</v>
      </c>
      <c r="AB236" s="220">
        <v>0</v>
      </c>
      <c r="AC236" s="221">
        <v>0</v>
      </c>
      <c r="AD236" s="222">
        <v>0</v>
      </c>
      <c r="AE236" s="185"/>
      <c r="AF236" s="223" t="e">
        <v>#DIV/0!</v>
      </c>
      <c r="AG236" s="224">
        <v>0</v>
      </c>
      <c r="AH236" s="225" t="e">
        <v>#DIV/0!</v>
      </c>
      <c r="AI236" s="226">
        <v>0</v>
      </c>
      <c r="AJ236" s="227">
        <v>0</v>
      </c>
    </row>
    <row r="237" spans="2:36" hidden="1" x14ac:dyDescent="0.2">
      <c r="B237" s="184" t="s">
        <v>674</v>
      </c>
      <c r="C237" s="215">
        <v>15</v>
      </c>
      <c r="D237" s="174">
        <v>2</v>
      </c>
      <c r="E237" s="204" t="s">
        <v>691</v>
      </c>
      <c r="F237" s="204" t="s">
        <v>830</v>
      </c>
      <c r="G237" s="204" t="s">
        <v>695</v>
      </c>
      <c r="H237" s="174" t="s">
        <v>917</v>
      </c>
      <c r="I237" s="204" t="e">
        <v>#N/A</v>
      </c>
      <c r="J237" s="184" t="e">
        <v>#N/A</v>
      </c>
      <c r="K237" s="185"/>
      <c r="L237" s="185"/>
      <c r="M237" s="185"/>
      <c r="N237" s="216"/>
      <c r="O237" s="217" t="s">
        <v>726</v>
      </c>
      <c r="P237" s="218" t="e">
        <v>#N/A</v>
      </c>
      <c r="Q237" s="185"/>
      <c r="R237" s="219">
        <v>0</v>
      </c>
      <c r="S237" s="220">
        <v>0</v>
      </c>
      <c r="T237" s="220">
        <v>0</v>
      </c>
      <c r="U237" s="220">
        <v>0</v>
      </c>
      <c r="V237" s="220">
        <v>0</v>
      </c>
      <c r="W237" s="220">
        <v>0</v>
      </c>
      <c r="X237" s="220">
        <v>0</v>
      </c>
      <c r="Y237" s="220">
        <v>0</v>
      </c>
      <c r="Z237" s="220">
        <v>0</v>
      </c>
      <c r="AA237" s="220">
        <v>0</v>
      </c>
      <c r="AB237" s="220">
        <v>0</v>
      </c>
      <c r="AC237" s="221">
        <v>0</v>
      </c>
      <c r="AD237" s="222">
        <v>0</v>
      </c>
      <c r="AE237" s="185"/>
      <c r="AF237" s="223" t="e">
        <v>#DIV/0!</v>
      </c>
      <c r="AG237" s="224">
        <v>0</v>
      </c>
      <c r="AH237" s="225" t="e">
        <v>#DIV/0!</v>
      </c>
      <c r="AI237" s="226">
        <v>0</v>
      </c>
      <c r="AJ237" s="227">
        <v>0</v>
      </c>
    </row>
    <row r="238" spans="2:36" hidden="1" x14ac:dyDescent="0.2">
      <c r="B238" s="184" t="s">
        <v>674</v>
      </c>
      <c r="C238" s="215">
        <v>15</v>
      </c>
      <c r="D238" s="174">
        <v>3</v>
      </c>
      <c r="E238" s="204" t="s">
        <v>691</v>
      </c>
      <c r="F238" s="204" t="s">
        <v>830</v>
      </c>
      <c r="G238" s="204" t="s">
        <v>695</v>
      </c>
      <c r="H238" s="174" t="s">
        <v>918</v>
      </c>
      <c r="I238" s="204" t="e">
        <v>#N/A</v>
      </c>
      <c r="J238" s="184" t="e">
        <v>#N/A</v>
      </c>
      <c r="K238" s="185"/>
      <c r="L238" s="185"/>
      <c r="M238" s="185"/>
      <c r="N238" s="216"/>
      <c r="O238" s="217" t="s">
        <v>726</v>
      </c>
      <c r="P238" s="218" t="e">
        <v>#N/A</v>
      </c>
      <c r="Q238" s="185"/>
      <c r="R238" s="219">
        <v>0</v>
      </c>
      <c r="S238" s="220">
        <v>0</v>
      </c>
      <c r="T238" s="220">
        <v>0</v>
      </c>
      <c r="U238" s="220">
        <v>0</v>
      </c>
      <c r="V238" s="220">
        <v>0</v>
      </c>
      <c r="W238" s="220">
        <v>0</v>
      </c>
      <c r="X238" s="220">
        <v>0</v>
      </c>
      <c r="Y238" s="220">
        <v>0</v>
      </c>
      <c r="Z238" s="220">
        <v>0</v>
      </c>
      <c r="AA238" s="220">
        <v>0</v>
      </c>
      <c r="AB238" s="220">
        <v>0</v>
      </c>
      <c r="AC238" s="221">
        <v>0</v>
      </c>
      <c r="AD238" s="222">
        <v>0</v>
      </c>
      <c r="AE238" s="185"/>
      <c r="AF238" s="223" t="e">
        <v>#DIV/0!</v>
      </c>
      <c r="AG238" s="224">
        <v>0</v>
      </c>
      <c r="AH238" s="225" t="e">
        <v>#DIV/0!</v>
      </c>
      <c r="AI238" s="226">
        <v>0</v>
      </c>
      <c r="AJ238" s="227">
        <v>0</v>
      </c>
    </row>
    <row r="239" spans="2:36" hidden="1" x14ac:dyDescent="0.2">
      <c r="B239" s="184" t="s">
        <v>674</v>
      </c>
      <c r="C239" s="215">
        <v>15</v>
      </c>
      <c r="D239" s="174">
        <v>4</v>
      </c>
      <c r="E239" s="204" t="s">
        <v>691</v>
      </c>
      <c r="F239" s="204" t="s">
        <v>830</v>
      </c>
      <c r="G239" s="204" t="s">
        <v>695</v>
      </c>
      <c r="H239" s="174" t="s">
        <v>919</v>
      </c>
      <c r="I239" s="204" t="e">
        <v>#N/A</v>
      </c>
      <c r="J239" s="184" t="e">
        <v>#N/A</v>
      </c>
      <c r="K239" s="185"/>
      <c r="L239" s="185"/>
      <c r="M239" s="185"/>
      <c r="N239" s="216"/>
      <c r="O239" s="217" t="s">
        <v>726</v>
      </c>
      <c r="P239" s="218" t="e">
        <v>#N/A</v>
      </c>
      <c r="Q239" s="185"/>
      <c r="R239" s="219">
        <v>0</v>
      </c>
      <c r="S239" s="220">
        <v>0</v>
      </c>
      <c r="T239" s="220">
        <v>0</v>
      </c>
      <c r="U239" s="220">
        <v>0</v>
      </c>
      <c r="V239" s="220">
        <v>0</v>
      </c>
      <c r="W239" s="220">
        <v>0</v>
      </c>
      <c r="X239" s="220">
        <v>0</v>
      </c>
      <c r="Y239" s="220">
        <v>0</v>
      </c>
      <c r="Z239" s="220">
        <v>0</v>
      </c>
      <c r="AA239" s="220">
        <v>0</v>
      </c>
      <c r="AB239" s="220">
        <v>0</v>
      </c>
      <c r="AC239" s="221">
        <v>0</v>
      </c>
      <c r="AD239" s="222">
        <v>0</v>
      </c>
      <c r="AE239" s="185"/>
      <c r="AF239" s="223" t="e">
        <v>#DIV/0!</v>
      </c>
      <c r="AG239" s="224">
        <v>0</v>
      </c>
      <c r="AH239" s="225" t="e">
        <v>#DIV/0!</v>
      </c>
      <c r="AI239" s="226">
        <v>0</v>
      </c>
      <c r="AJ239" s="227">
        <v>0</v>
      </c>
    </row>
    <row r="240" spans="2:36" hidden="1" x14ac:dyDescent="0.2">
      <c r="B240" s="184" t="s">
        <v>674</v>
      </c>
      <c r="C240" s="215">
        <v>15</v>
      </c>
      <c r="D240" s="174">
        <v>5</v>
      </c>
      <c r="E240" s="204" t="s">
        <v>691</v>
      </c>
      <c r="F240" s="204" t="s">
        <v>830</v>
      </c>
      <c r="G240" s="204" t="s">
        <v>695</v>
      </c>
      <c r="H240" s="174" t="s">
        <v>920</v>
      </c>
      <c r="I240" s="204" t="e">
        <v>#N/A</v>
      </c>
      <c r="J240" s="184" t="e">
        <v>#N/A</v>
      </c>
      <c r="K240" s="185"/>
      <c r="L240" s="185"/>
      <c r="M240" s="185"/>
      <c r="N240" s="216"/>
      <c r="O240" s="217" t="s">
        <v>726</v>
      </c>
      <c r="P240" s="218" t="e">
        <v>#N/A</v>
      </c>
      <c r="Q240" s="185"/>
      <c r="R240" s="219">
        <v>0</v>
      </c>
      <c r="S240" s="220">
        <v>0</v>
      </c>
      <c r="T240" s="220">
        <v>0</v>
      </c>
      <c r="U240" s="220">
        <v>0</v>
      </c>
      <c r="V240" s="220">
        <v>0</v>
      </c>
      <c r="W240" s="220">
        <v>0</v>
      </c>
      <c r="X240" s="220">
        <v>0</v>
      </c>
      <c r="Y240" s="220">
        <v>0</v>
      </c>
      <c r="Z240" s="220">
        <v>0</v>
      </c>
      <c r="AA240" s="220">
        <v>0</v>
      </c>
      <c r="AB240" s="220">
        <v>0</v>
      </c>
      <c r="AC240" s="221">
        <v>0</v>
      </c>
      <c r="AD240" s="222">
        <v>0</v>
      </c>
      <c r="AE240" s="185"/>
      <c r="AF240" s="223" t="e">
        <v>#DIV/0!</v>
      </c>
      <c r="AG240" s="224">
        <v>0</v>
      </c>
      <c r="AH240" s="225" t="e">
        <v>#DIV/0!</v>
      </c>
      <c r="AI240" s="226">
        <v>0</v>
      </c>
      <c r="AJ240" s="227">
        <v>0</v>
      </c>
    </row>
    <row r="241" spans="2:36" ht="13.5" hidden="1" thickBot="1" x14ac:dyDescent="0.25">
      <c r="B241" s="184" t="s">
        <v>674</v>
      </c>
      <c r="C241" s="174"/>
      <c r="D241" s="174"/>
      <c r="E241" s="184"/>
      <c r="F241" s="184"/>
      <c r="G241" s="184"/>
      <c r="H241" s="174"/>
      <c r="I241" s="204" t="e">
        <v>#N/A</v>
      </c>
      <c r="J241" s="204" t="e">
        <v>#N/A</v>
      </c>
      <c r="K241" s="185"/>
      <c r="L241" s="185"/>
      <c r="M241" s="185"/>
      <c r="N241" s="228"/>
      <c r="O241" s="229" t="s">
        <v>733</v>
      </c>
      <c r="P241" s="230"/>
      <c r="Q241" s="185"/>
      <c r="R241" s="231">
        <v>0</v>
      </c>
      <c r="S241" s="232">
        <v>0</v>
      </c>
      <c r="T241" s="232">
        <v>0</v>
      </c>
      <c r="U241" s="232">
        <v>0</v>
      </c>
      <c r="V241" s="232">
        <v>0</v>
      </c>
      <c r="W241" s="232">
        <v>0</v>
      </c>
      <c r="X241" s="232">
        <v>0</v>
      </c>
      <c r="Y241" s="232">
        <v>0</v>
      </c>
      <c r="Z241" s="232">
        <v>0</v>
      </c>
      <c r="AA241" s="232"/>
      <c r="AB241" s="232"/>
      <c r="AC241" s="232"/>
      <c r="AD241" s="233">
        <v>0</v>
      </c>
      <c r="AE241" s="185"/>
      <c r="AF241" s="234"/>
      <c r="AG241" s="235">
        <v>0</v>
      </c>
      <c r="AH241" s="235"/>
      <c r="AI241" s="236">
        <v>0</v>
      </c>
      <c r="AJ241" s="237">
        <v>0</v>
      </c>
    </row>
    <row r="242" spans="2:36" x14ac:dyDescent="0.2">
      <c r="B242" s="184" t="s">
        <v>673</v>
      </c>
      <c r="C242" s="184"/>
      <c r="D242" s="184"/>
      <c r="E242" s="184"/>
      <c r="F242" s="184"/>
      <c r="G242" s="184"/>
      <c r="H242" s="174"/>
      <c r="I242" s="174"/>
      <c r="J242" s="184"/>
      <c r="K242" s="184"/>
      <c r="L242" s="185"/>
      <c r="M242" s="185"/>
      <c r="N242" s="185"/>
      <c r="O242" s="185"/>
      <c r="P242" s="185"/>
      <c r="Q242" s="185"/>
      <c r="R242" s="185"/>
      <c r="S242" s="185"/>
      <c r="T242" s="185"/>
      <c r="U242" s="185"/>
      <c r="V242" s="185"/>
      <c r="W242" s="185"/>
      <c r="X242" s="185"/>
      <c r="Y242" s="185"/>
      <c r="Z242" s="185"/>
      <c r="AA242" s="185"/>
      <c r="AB242" s="185"/>
      <c r="AC242" s="185"/>
      <c r="AD242" s="185"/>
      <c r="AE242" s="185"/>
      <c r="AF242" s="185"/>
      <c r="AG242" s="185"/>
      <c r="AH242" s="185"/>
      <c r="AI242" s="185"/>
      <c r="AJ242" s="185"/>
    </row>
    <row r="243" spans="2:36" x14ac:dyDescent="0.2">
      <c r="B243" s="184" t="s">
        <v>673</v>
      </c>
      <c r="C243" s="184"/>
      <c r="D243" s="184"/>
      <c r="E243" s="184"/>
      <c r="F243" s="184"/>
      <c r="G243" s="184"/>
      <c r="H243" s="174"/>
      <c r="I243" s="174"/>
      <c r="J243" s="184"/>
      <c r="K243" s="184"/>
      <c r="L243" s="185"/>
      <c r="M243" s="185"/>
      <c r="N243" s="238" t="s">
        <v>828</v>
      </c>
      <c r="O243" s="239"/>
      <c r="P243" s="240"/>
      <c r="Q243" s="185"/>
      <c r="R243" s="241">
        <v>2536144.6009555375</v>
      </c>
      <c r="S243" s="242">
        <v>0</v>
      </c>
      <c r="T243" s="242">
        <v>0</v>
      </c>
      <c r="U243" s="242">
        <v>0</v>
      </c>
      <c r="V243" s="242">
        <v>0</v>
      </c>
      <c r="W243" s="242">
        <v>0</v>
      </c>
      <c r="X243" s="242">
        <v>0</v>
      </c>
      <c r="Y243" s="242">
        <v>0</v>
      </c>
      <c r="Z243" s="242">
        <v>0</v>
      </c>
      <c r="AA243" s="242">
        <v>0</v>
      </c>
      <c r="AB243" s="242">
        <v>0</v>
      </c>
      <c r="AC243" s="242">
        <v>0</v>
      </c>
      <c r="AD243" s="243">
        <v>2536144.6009555375</v>
      </c>
      <c r="AE243" s="185"/>
      <c r="AF243" s="244"/>
      <c r="AG243" s="242">
        <v>2179625</v>
      </c>
      <c r="AH243" s="242"/>
      <c r="AI243" s="242">
        <v>356519.60095553764</v>
      </c>
      <c r="AJ243" s="243">
        <v>2536144.6009555375</v>
      </c>
    </row>
    <row r="244" spans="2:36" x14ac:dyDescent="0.2">
      <c r="B244" s="184" t="s">
        <v>673</v>
      </c>
      <c r="C244" s="184"/>
      <c r="D244" s="184"/>
      <c r="E244" s="184"/>
      <c r="F244" s="184"/>
      <c r="G244" s="184"/>
      <c r="H244" s="174"/>
      <c r="I244" s="174"/>
      <c r="J244" s="184"/>
      <c r="K244" s="184"/>
      <c r="L244" s="185"/>
      <c r="M244" s="185"/>
      <c r="N244" s="185"/>
      <c r="O244" s="185"/>
      <c r="P244" s="185"/>
      <c r="Q244" s="185"/>
      <c r="R244" s="185"/>
      <c r="S244" s="185"/>
      <c r="T244" s="185"/>
      <c r="U244" s="185"/>
      <c r="V244" s="185"/>
      <c r="W244" s="185"/>
      <c r="X244" s="185"/>
      <c r="Y244" s="185"/>
      <c r="Z244" s="185"/>
      <c r="AA244" s="185"/>
      <c r="AB244" s="185"/>
      <c r="AC244" s="185"/>
      <c r="AD244" s="185"/>
      <c r="AE244" s="185"/>
      <c r="AF244" s="185"/>
      <c r="AG244" s="185"/>
      <c r="AH244" s="185"/>
      <c r="AI244" s="185"/>
      <c r="AJ244" s="185"/>
    </row>
    <row r="245" spans="2:36" x14ac:dyDescent="0.2">
      <c r="B245" s="184" t="s">
        <v>673</v>
      </c>
      <c r="C245" s="184"/>
      <c r="D245" s="184"/>
      <c r="E245" s="184"/>
      <c r="F245" s="184"/>
      <c r="G245" s="184"/>
      <c r="H245" s="174"/>
      <c r="I245" s="174"/>
      <c r="J245" s="184"/>
      <c r="K245" s="184"/>
      <c r="L245" s="185"/>
      <c r="M245" s="185"/>
      <c r="N245" s="185"/>
      <c r="O245" s="185"/>
      <c r="P245" s="185"/>
      <c r="Q245" s="185"/>
      <c r="R245" s="185"/>
      <c r="S245" s="185"/>
      <c r="T245" s="185"/>
      <c r="U245" s="185"/>
      <c r="V245" s="185"/>
      <c r="W245" s="185"/>
      <c r="X245" s="185"/>
      <c r="Y245" s="185"/>
      <c r="Z245" s="185"/>
      <c r="AA245" s="185"/>
      <c r="AB245" s="185"/>
      <c r="AC245" s="185"/>
      <c r="AD245" s="185"/>
      <c r="AE245" s="185"/>
      <c r="AF245" s="185"/>
      <c r="AG245" s="185"/>
      <c r="AH245" s="185"/>
      <c r="AI245" s="185"/>
      <c r="AJ245" s="185"/>
    </row>
    <row r="246" spans="2:36" ht="18" x14ac:dyDescent="0.25">
      <c r="B246" s="184" t="s">
        <v>673</v>
      </c>
      <c r="C246" s="184"/>
      <c r="D246" s="184"/>
      <c r="E246" s="184"/>
      <c r="F246" s="184"/>
      <c r="G246" s="184"/>
      <c r="H246" s="174"/>
      <c r="I246" s="174"/>
      <c r="J246" s="184"/>
      <c r="K246" s="184"/>
      <c r="L246" s="185"/>
      <c r="M246" s="188" t="s">
        <v>921</v>
      </c>
      <c r="N246" s="189"/>
      <c r="O246" s="188"/>
      <c r="P246" s="188"/>
      <c r="Q246" s="190"/>
      <c r="R246" s="188"/>
      <c r="S246" s="188"/>
      <c r="T246" s="188"/>
      <c r="U246" s="191"/>
      <c r="V246" s="190"/>
      <c r="W246" s="190"/>
      <c r="X246" s="190"/>
      <c r="Y246" s="190"/>
      <c r="Z246" s="190"/>
      <c r="AA246" s="190"/>
      <c r="AB246" s="190"/>
      <c r="AC246" s="190"/>
      <c r="AD246" s="190"/>
      <c r="AE246" s="190"/>
      <c r="AF246" s="190"/>
      <c r="AG246" s="190"/>
      <c r="AH246" s="190"/>
      <c r="AI246" s="190"/>
      <c r="AJ246" s="190"/>
    </row>
    <row r="247" spans="2:36" x14ac:dyDescent="0.2">
      <c r="B247" s="184" t="s">
        <v>673</v>
      </c>
      <c r="C247" s="184"/>
      <c r="D247" s="184"/>
      <c r="E247" s="184"/>
      <c r="F247" s="184"/>
      <c r="G247" s="184"/>
      <c r="H247" s="174"/>
      <c r="I247" s="174"/>
      <c r="J247" s="184"/>
      <c r="K247" s="184"/>
      <c r="L247" s="185"/>
      <c r="M247" s="174"/>
      <c r="N247" s="174"/>
      <c r="O247" s="174"/>
      <c r="P247" s="174"/>
      <c r="Q247" s="174"/>
      <c r="R247" s="174"/>
      <c r="S247" s="174"/>
      <c r="T247" s="174"/>
      <c r="U247" s="174"/>
      <c r="V247" s="174"/>
      <c r="W247" s="174"/>
      <c r="X247" s="174"/>
      <c r="Y247" s="174"/>
      <c r="Z247" s="174"/>
      <c r="AA247" s="174"/>
      <c r="AB247" s="174"/>
      <c r="AC247" s="174"/>
      <c r="AD247" s="174"/>
      <c r="AE247" s="174"/>
      <c r="AF247" s="185"/>
      <c r="AG247" s="185"/>
      <c r="AH247" s="185"/>
      <c r="AI247" s="185"/>
      <c r="AJ247" s="185"/>
    </row>
    <row r="248" spans="2:36" hidden="1" x14ac:dyDescent="0.2">
      <c r="B248" s="184" t="s">
        <v>674</v>
      </c>
      <c r="C248" s="192" t="s">
        <v>690</v>
      </c>
      <c r="D248" s="193" t="s">
        <v>691</v>
      </c>
      <c r="E248" s="184"/>
      <c r="F248" s="192" t="s">
        <v>692</v>
      </c>
      <c r="G248" s="193" t="s">
        <v>693</v>
      </c>
      <c r="H248" s="174"/>
      <c r="I248" s="194" t="s">
        <v>694</v>
      </c>
      <c r="J248" s="193" t="s">
        <v>698</v>
      </c>
      <c r="K248" s="184"/>
      <c r="L248" s="185"/>
      <c r="M248" s="174"/>
      <c r="N248" s="174"/>
      <c r="O248" s="174"/>
      <c r="P248" s="174"/>
      <c r="Q248" s="174"/>
      <c r="R248" s="174"/>
      <c r="S248" s="174"/>
      <c r="T248" s="174"/>
      <c r="U248" s="174"/>
      <c r="V248" s="174"/>
      <c r="W248" s="174"/>
      <c r="X248" s="174"/>
      <c r="Y248" s="174"/>
      <c r="Z248" s="174"/>
      <c r="AA248" s="174"/>
      <c r="AB248" s="174"/>
      <c r="AC248" s="174"/>
      <c r="AD248" s="174"/>
      <c r="AE248" s="174"/>
      <c r="AF248" s="185"/>
      <c r="AG248" s="185"/>
      <c r="AH248" s="185"/>
      <c r="AI248" s="185"/>
      <c r="AJ248" s="185"/>
    </row>
    <row r="249" spans="2:36" hidden="1" x14ac:dyDescent="0.2">
      <c r="B249" s="184" t="s">
        <v>674</v>
      </c>
      <c r="C249" s="184"/>
      <c r="D249" s="184"/>
      <c r="E249" s="184"/>
      <c r="F249" s="184"/>
      <c r="G249" s="184"/>
      <c r="H249" s="174"/>
      <c r="I249" s="174"/>
      <c r="J249" s="184"/>
      <c r="K249" s="184"/>
      <c r="L249" s="185"/>
      <c r="M249" s="174"/>
      <c r="N249" s="174"/>
      <c r="O249" s="174"/>
      <c r="P249" s="174"/>
      <c r="Q249" s="174"/>
      <c r="R249" s="174"/>
      <c r="S249" s="174"/>
      <c r="T249" s="174"/>
      <c r="U249" s="174"/>
      <c r="V249" s="174"/>
      <c r="W249" s="174"/>
      <c r="X249" s="174"/>
      <c r="Y249" s="174"/>
      <c r="Z249" s="174"/>
      <c r="AA249" s="174"/>
      <c r="AB249" s="174"/>
      <c r="AC249" s="174"/>
      <c r="AD249" s="174"/>
      <c r="AE249" s="174"/>
      <c r="AF249" s="185"/>
      <c r="AG249" s="185"/>
      <c r="AH249" s="185"/>
      <c r="AI249" s="185"/>
      <c r="AJ249" s="185"/>
    </row>
    <row r="250" spans="2:36" s="197" customFormat="1" ht="25.5" x14ac:dyDescent="0.2">
      <c r="B250" s="184" t="s">
        <v>673</v>
      </c>
      <c r="C250" s="195" t="s">
        <v>696</v>
      </c>
      <c r="D250" s="195" t="s">
        <v>697</v>
      </c>
      <c r="E250" s="195" t="s">
        <v>690</v>
      </c>
      <c r="F250" s="195" t="s">
        <v>692</v>
      </c>
      <c r="G250" s="195" t="s">
        <v>698</v>
      </c>
      <c r="H250" s="195" t="s">
        <v>699</v>
      </c>
      <c r="I250" s="195" t="s">
        <v>700</v>
      </c>
      <c r="J250" s="196" t="s">
        <v>701</v>
      </c>
      <c r="N250" s="198" t="s">
        <v>700</v>
      </c>
      <c r="O250" s="199" t="s">
        <v>702</v>
      </c>
      <c r="P250" s="200" t="s">
        <v>703</v>
      </c>
      <c r="R250" s="198" t="s">
        <v>704</v>
      </c>
      <c r="S250" s="199" t="s">
        <v>705</v>
      </c>
      <c r="T250" s="199" t="s">
        <v>706</v>
      </c>
      <c r="U250" s="199" t="s">
        <v>707</v>
      </c>
      <c r="V250" s="199" t="s">
        <v>708</v>
      </c>
      <c r="W250" s="199" t="s">
        <v>709</v>
      </c>
      <c r="X250" s="199" t="s">
        <v>710</v>
      </c>
      <c r="Y250" s="199" t="s">
        <v>711</v>
      </c>
      <c r="Z250" s="199" t="s">
        <v>712</v>
      </c>
      <c r="AA250" s="199" t="s">
        <v>713</v>
      </c>
      <c r="AB250" s="199" t="s">
        <v>714</v>
      </c>
      <c r="AC250" s="200" t="s">
        <v>715</v>
      </c>
      <c r="AD250" s="201" t="s">
        <v>716</v>
      </c>
      <c r="AF250" s="198" t="s">
        <v>717</v>
      </c>
      <c r="AG250" s="199" t="s">
        <v>718</v>
      </c>
      <c r="AH250" s="199" t="s">
        <v>719</v>
      </c>
      <c r="AI250" s="199" t="s">
        <v>720</v>
      </c>
      <c r="AJ250" s="201" t="s">
        <v>721</v>
      </c>
    </row>
    <row r="251" spans="2:36" ht="13.5" thickBot="1" x14ac:dyDescent="0.25">
      <c r="B251" s="184" t="s">
        <v>673</v>
      </c>
      <c r="C251" s="174"/>
      <c r="D251" s="174"/>
      <c r="E251" s="184"/>
      <c r="F251" s="184"/>
      <c r="G251" s="184"/>
      <c r="H251" s="174"/>
      <c r="I251" s="184"/>
      <c r="J251" s="184"/>
      <c r="K251" s="184"/>
      <c r="L251" s="185"/>
      <c r="M251" s="185"/>
      <c r="N251" s="185"/>
      <c r="O251" s="185"/>
      <c r="P251" s="185"/>
      <c r="Q251" s="185"/>
      <c r="R251" s="202"/>
      <c r="S251" s="202"/>
      <c r="T251" s="202"/>
      <c r="U251" s="202"/>
      <c r="V251" s="202"/>
      <c r="W251" s="202"/>
      <c r="X251" s="185"/>
      <c r="Y251" s="185"/>
      <c r="Z251" s="185"/>
      <c r="AA251" s="185"/>
      <c r="AB251" s="185"/>
      <c r="AC251" s="185"/>
      <c r="AD251" s="203"/>
      <c r="AE251" s="185"/>
      <c r="AF251" s="185"/>
      <c r="AG251" s="185"/>
      <c r="AH251" s="185"/>
      <c r="AI251" s="185"/>
      <c r="AJ251" s="185"/>
    </row>
    <row r="252" spans="2:36" ht="13.5" hidden="1" thickBot="1" x14ac:dyDescent="0.25">
      <c r="B252" s="184" t="s">
        <v>674</v>
      </c>
      <c r="C252" s="186">
        <v>1</v>
      </c>
      <c r="D252" s="174"/>
      <c r="E252" s="184" t="s">
        <v>691</v>
      </c>
      <c r="F252" s="184" t="s">
        <v>693</v>
      </c>
      <c r="G252" s="184" t="s">
        <v>698</v>
      </c>
      <c r="H252" s="174" t="s">
        <v>922</v>
      </c>
      <c r="I252" s="204" t="e">
        <v>#N/A</v>
      </c>
      <c r="J252" s="204" t="e">
        <v>#N/A</v>
      </c>
      <c r="K252" s="184"/>
      <c r="L252" s="185"/>
      <c r="M252" s="185"/>
      <c r="N252" s="205" t="e">
        <v>#N/A</v>
      </c>
      <c r="O252" s="206" t="s">
        <v>724</v>
      </c>
      <c r="P252" s="207"/>
      <c r="Q252" s="185"/>
      <c r="R252" s="208">
        <v>0</v>
      </c>
      <c r="S252" s="209">
        <v>0</v>
      </c>
      <c r="T252" s="209">
        <v>0</v>
      </c>
      <c r="U252" s="209">
        <v>0</v>
      </c>
      <c r="V252" s="209">
        <v>0</v>
      </c>
      <c r="W252" s="209">
        <v>0</v>
      </c>
      <c r="X252" s="209">
        <v>0</v>
      </c>
      <c r="Y252" s="209">
        <v>0</v>
      </c>
      <c r="Z252" s="209">
        <v>0</v>
      </c>
      <c r="AA252" s="209">
        <v>0</v>
      </c>
      <c r="AB252" s="209">
        <v>0</v>
      </c>
      <c r="AC252" s="210">
        <v>0</v>
      </c>
      <c r="AD252" s="211">
        <v>0</v>
      </c>
      <c r="AE252" s="185"/>
      <c r="AF252" s="212"/>
      <c r="AG252" s="213"/>
      <c r="AH252" s="213"/>
      <c r="AI252" s="213"/>
      <c r="AJ252" s="214"/>
    </row>
    <row r="253" spans="2:36" ht="13.5" hidden="1" thickBot="1" x14ac:dyDescent="0.25">
      <c r="B253" s="184" t="s">
        <v>674</v>
      </c>
      <c r="C253" s="215">
        <v>1</v>
      </c>
      <c r="D253" s="174">
        <v>1</v>
      </c>
      <c r="E253" s="204" t="s">
        <v>691</v>
      </c>
      <c r="F253" s="204" t="s">
        <v>693</v>
      </c>
      <c r="G253" s="204" t="s">
        <v>698</v>
      </c>
      <c r="H253" s="174" t="s">
        <v>923</v>
      </c>
      <c r="I253" s="204" t="e">
        <v>#N/A</v>
      </c>
      <c r="J253" s="184" t="e">
        <v>#N/A</v>
      </c>
      <c r="K253" s="184"/>
      <c r="L253" s="185"/>
      <c r="M253" s="185"/>
      <c r="N253" s="216"/>
      <c r="O253" s="217" t="s">
        <v>726</v>
      </c>
      <c r="P253" s="218" t="e">
        <v>#N/A</v>
      </c>
      <c r="Q253" s="185"/>
      <c r="R253" s="219">
        <v>0</v>
      </c>
      <c r="S253" s="220">
        <v>0</v>
      </c>
      <c r="T253" s="220">
        <v>0</v>
      </c>
      <c r="U253" s="220">
        <v>0</v>
      </c>
      <c r="V253" s="220">
        <v>0</v>
      </c>
      <c r="W253" s="220">
        <v>0</v>
      </c>
      <c r="X253" s="220">
        <v>0</v>
      </c>
      <c r="Y253" s="220">
        <v>0</v>
      </c>
      <c r="Z253" s="220">
        <v>0</v>
      </c>
      <c r="AA253" s="220">
        <v>0</v>
      </c>
      <c r="AB253" s="220">
        <v>0</v>
      </c>
      <c r="AC253" s="221">
        <v>0</v>
      </c>
      <c r="AD253" s="222">
        <v>0</v>
      </c>
      <c r="AE253" s="185"/>
      <c r="AF253" s="223" t="e">
        <v>#DIV/0!</v>
      </c>
      <c r="AG253" s="224">
        <v>0</v>
      </c>
      <c r="AH253" s="225" t="e">
        <v>#DIV/0!</v>
      </c>
      <c r="AI253" s="226">
        <v>0</v>
      </c>
      <c r="AJ253" s="227">
        <v>0</v>
      </c>
    </row>
    <row r="254" spans="2:36" ht="13.5" hidden="1" thickBot="1" x14ac:dyDescent="0.25">
      <c r="B254" s="184" t="s">
        <v>674</v>
      </c>
      <c r="C254" s="215">
        <v>1</v>
      </c>
      <c r="D254" s="174">
        <v>2</v>
      </c>
      <c r="E254" s="204" t="s">
        <v>691</v>
      </c>
      <c r="F254" s="204" t="s">
        <v>693</v>
      </c>
      <c r="G254" s="204" t="s">
        <v>698</v>
      </c>
      <c r="H254" s="174" t="s">
        <v>924</v>
      </c>
      <c r="I254" s="204" t="e">
        <v>#N/A</v>
      </c>
      <c r="J254" s="184" t="e">
        <v>#N/A</v>
      </c>
      <c r="K254" s="184"/>
      <c r="L254" s="185"/>
      <c r="M254" s="185"/>
      <c r="N254" s="216"/>
      <c r="O254" s="217" t="s">
        <v>726</v>
      </c>
      <c r="P254" s="218" t="e">
        <v>#N/A</v>
      </c>
      <c r="Q254" s="185"/>
      <c r="R254" s="219">
        <v>0</v>
      </c>
      <c r="S254" s="220">
        <v>0</v>
      </c>
      <c r="T254" s="220">
        <v>0</v>
      </c>
      <c r="U254" s="220">
        <v>0</v>
      </c>
      <c r="V254" s="220">
        <v>0</v>
      </c>
      <c r="W254" s="220">
        <v>0</v>
      </c>
      <c r="X254" s="220">
        <v>0</v>
      </c>
      <c r="Y254" s="220">
        <v>0</v>
      </c>
      <c r="Z254" s="220">
        <v>0</v>
      </c>
      <c r="AA254" s="220">
        <v>0</v>
      </c>
      <c r="AB254" s="220">
        <v>0</v>
      </c>
      <c r="AC254" s="221">
        <v>0</v>
      </c>
      <c r="AD254" s="222">
        <v>0</v>
      </c>
      <c r="AE254" s="185"/>
      <c r="AF254" s="223" t="e">
        <v>#DIV/0!</v>
      </c>
      <c r="AG254" s="224">
        <v>0</v>
      </c>
      <c r="AH254" s="225" t="e">
        <v>#DIV/0!</v>
      </c>
      <c r="AI254" s="226">
        <v>0</v>
      </c>
      <c r="AJ254" s="227">
        <v>0</v>
      </c>
    </row>
    <row r="255" spans="2:36" ht="13.5" hidden="1" thickBot="1" x14ac:dyDescent="0.25">
      <c r="B255" s="184" t="s">
        <v>674</v>
      </c>
      <c r="C255" s="215">
        <v>1</v>
      </c>
      <c r="D255" s="174">
        <v>3</v>
      </c>
      <c r="E255" s="204" t="s">
        <v>691</v>
      </c>
      <c r="F255" s="204" t="s">
        <v>693</v>
      </c>
      <c r="G255" s="204" t="s">
        <v>698</v>
      </c>
      <c r="H255" s="174" t="s">
        <v>925</v>
      </c>
      <c r="I255" s="204" t="e">
        <v>#N/A</v>
      </c>
      <c r="J255" s="184" t="e">
        <v>#N/A</v>
      </c>
      <c r="K255" s="184"/>
      <c r="L255" s="185"/>
      <c r="M255" s="185"/>
      <c r="N255" s="216"/>
      <c r="O255" s="217" t="s">
        <v>726</v>
      </c>
      <c r="P255" s="218" t="e">
        <v>#N/A</v>
      </c>
      <c r="Q255" s="185"/>
      <c r="R255" s="219">
        <v>0</v>
      </c>
      <c r="S255" s="220">
        <v>0</v>
      </c>
      <c r="T255" s="220">
        <v>0</v>
      </c>
      <c r="U255" s="220">
        <v>0</v>
      </c>
      <c r="V255" s="220">
        <v>0</v>
      </c>
      <c r="W255" s="220">
        <v>0</v>
      </c>
      <c r="X255" s="220">
        <v>0</v>
      </c>
      <c r="Y255" s="220">
        <v>0</v>
      </c>
      <c r="Z255" s="220">
        <v>0</v>
      </c>
      <c r="AA255" s="220">
        <v>0</v>
      </c>
      <c r="AB255" s="220">
        <v>0</v>
      </c>
      <c r="AC255" s="221">
        <v>0</v>
      </c>
      <c r="AD255" s="222">
        <v>0</v>
      </c>
      <c r="AE255" s="185"/>
      <c r="AF255" s="223" t="e">
        <v>#DIV/0!</v>
      </c>
      <c r="AG255" s="224">
        <v>0</v>
      </c>
      <c r="AH255" s="225" t="e">
        <v>#DIV/0!</v>
      </c>
      <c r="AI255" s="226">
        <v>0</v>
      </c>
      <c r="AJ255" s="227">
        <v>0</v>
      </c>
    </row>
    <row r="256" spans="2:36" ht="13.5" hidden="1" thickBot="1" x14ac:dyDescent="0.25">
      <c r="B256" s="184" t="s">
        <v>674</v>
      </c>
      <c r="C256" s="215">
        <v>1</v>
      </c>
      <c r="D256" s="174">
        <v>4</v>
      </c>
      <c r="E256" s="204" t="s">
        <v>691</v>
      </c>
      <c r="F256" s="204" t="s">
        <v>693</v>
      </c>
      <c r="G256" s="204" t="s">
        <v>698</v>
      </c>
      <c r="H256" s="174" t="s">
        <v>926</v>
      </c>
      <c r="I256" s="204" t="e">
        <v>#N/A</v>
      </c>
      <c r="J256" s="184" t="e">
        <v>#N/A</v>
      </c>
      <c r="K256" s="184"/>
      <c r="L256" s="185"/>
      <c r="M256" s="185"/>
      <c r="N256" s="216"/>
      <c r="O256" s="217" t="s">
        <v>726</v>
      </c>
      <c r="P256" s="218" t="e">
        <v>#N/A</v>
      </c>
      <c r="Q256" s="185"/>
      <c r="R256" s="219">
        <v>0</v>
      </c>
      <c r="S256" s="220">
        <v>0</v>
      </c>
      <c r="T256" s="220">
        <v>0</v>
      </c>
      <c r="U256" s="220">
        <v>0</v>
      </c>
      <c r="V256" s="220">
        <v>0</v>
      </c>
      <c r="W256" s="220">
        <v>0</v>
      </c>
      <c r="X256" s="220">
        <v>0</v>
      </c>
      <c r="Y256" s="220">
        <v>0</v>
      </c>
      <c r="Z256" s="220">
        <v>0</v>
      </c>
      <c r="AA256" s="220">
        <v>0</v>
      </c>
      <c r="AB256" s="220">
        <v>0</v>
      </c>
      <c r="AC256" s="221">
        <v>0</v>
      </c>
      <c r="AD256" s="222">
        <v>0</v>
      </c>
      <c r="AE256" s="185"/>
      <c r="AF256" s="223" t="e">
        <v>#DIV/0!</v>
      </c>
      <c r="AG256" s="224">
        <v>0</v>
      </c>
      <c r="AH256" s="225" t="e">
        <v>#DIV/0!</v>
      </c>
      <c r="AI256" s="226">
        <v>0</v>
      </c>
      <c r="AJ256" s="227">
        <v>0</v>
      </c>
    </row>
    <row r="257" spans="2:36" ht="13.5" hidden="1" thickBot="1" x14ac:dyDescent="0.25">
      <c r="B257" s="184" t="s">
        <v>674</v>
      </c>
      <c r="C257" s="215">
        <v>1</v>
      </c>
      <c r="D257" s="174">
        <v>5</v>
      </c>
      <c r="E257" s="204" t="s">
        <v>691</v>
      </c>
      <c r="F257" s="204" t="s">
        <v>693</v>
      </c>
      <c r="G257" s="204" t="s">
        <v>698</v>
      </c>
      <c r="H257" s="174" t="s">
        <v>927</v>
      </c>
      <c r="I257" s="204" t="e">
        <v>#N/A</v>
      </c>
      <c r="J257" s="184" t="e">
        <v>#N/A</v>
      </c>
      <c r="K257" s="184"/>
      <c r="L257" s="185"/>
      <c r="M257" s="185"/>
      <c r="N257" s="216"/>
      <c r="O257" s="217" t="s">
        <v>726</v>
      </c>
      <c r="P257" s="218" t="e">
        <v>#N/A</v>
      </c>
      <c r="Q257" s="185"/>
      <c r="R257" s="219">
        <v>0</v>
      </c>
      <c r="S257" s="220">
        <v>0</v>
      </c>
      <c r="T257" s="220">
        <v>0</v>
      </c>
      <c r="U257" s="220">
        <v>0</v>
      </c>
      <c r="V257" s="220">
        <v>0</v>
      </c>
      <c r="W257" s="220">
        <v>0</v>
      </c>
      <c r="X257" s="220">
        <v>0</v>
      </c>
      <c r="Y257" s="220">
        <v>0</v>
      </c>
      <c r="Z257" s="220">
        <v>0</v>
      </c>
      <c r="AA257" s="220">
        <v>0</v>
      </c>
      <c r="AB257" s="220">
        <v>0</v>
      </c>
      <c r="AC257" s="221">
        <v>0</v>
      </c>
      <c r="AD257" s="222">
        <v>0</v>
      </c>
      <c r="AE257" s="185"/>
      <c r="AF257" s="223" t="e">
        <v>#DIV/0!</v>
      </c>
      <c r="AG257" s="224">
        <v>0</v>
      </c>
      <c r="AH257" s="225" t="e">
        <v>#DIV/0!</v>
      </c>
      <c r="AI257" s="226">
        <v>0</v>
      </c>
      <c r="AJ257" s="227">
        <v>0</v>
      </c>
    </row>
    <row r="258" spans="2:36" ht="13.5" hidden="1" thickBot="1" x14ac:dyDescent="0.25">
      <c r="B258" s="184" t="s">
        <v>674</v>
      </c>
      <c r="C258" s="174"/>
      <c r="D258" s="174"/>
      <c r="E258" s="184"/>
      <c r="F258" s="184"/>
      <c r="G258" s="184"/>
      <c r="H258" s="174"/>
      <c r="I258" s="204" t="e">
        <v>#N/A</v>
      </c>
      <c r="J258" s="204" t="e">
        <v>#N/A</v>
      </c>
      <c r="K258" s="184"/>
      <c r="L258" s="185"/>
      <c r="M258" s="185"/>
      <c r="N258" s="228"/>
      <c r="O258" s="229" t="s">
        <v>733</v>
      </c>
      <c r="P258" s="230"/>
      <c r="Q258" s="185"/>
      <c r="R258" s="231">
        <v>0</v>
      </c>
      <c r="S258" s="232">
        <v>0</v>
      </c>
      <c r="T258" s="232">
        <v>0</v>
      </c>
      <c r="U258" s="232">
        <v>0</v>
      </c>
      <c r="V258" s="232">
        <v>0</v>
      </c>
      <c r="W258" s="232">
        <v>0</v>
      </c>
      <c r="X258" s="232">
        <v>0</v>
      </c>
      <c r="Y258" s="232">
        <v>0</v>
      </c>
      <c r="Z258" s="232">
        <v>0</v>
      </c>
      <c r="AA258" s="232"/>
      <c r="AB258" s="232"/>
      <c r="AC258" s="232"/>
      <c r="AD258" s="233">
        <v>0</v>
      </c>
      <c r="AE258" s="185"/>
      <c r="AF258" s="234"/>
      <c r="AG258" s="235">
        <v>0</v>
      </c>
      <c r="AH258" s="235"/>
      <c r="AI258" s="236">
        <v>0</v>
      </c>
      <c r="AJ258" s="237">
        <v>0</v>
      </c>
    </row>
    <row r="259" spans="2:36" x14ac:dyDescent="0.2">
      <c r="B259" s="184" t="s">
        <v>673</v>
      </c>
      <c r="C259" s="186">
        <v>2</v>
      </c>
      <c r="D259" s="174"/>
      <c r="E259" s="184" t="s">
        <v>691</v>
      </c>
      <c r="F259" s="184" t="s">
        <v>693</v>
      </c>
      <c r="G259" s="184" t="s">
        <v>698</v>
      </c>
      <c r="H259" s="174" t="s">
        <v>928</v>
      </c>
      <c r="I259" s="204" t="s">
        <v>735</v>
      </c>
      <c r="J259" s="204" t="s">
        <v>735</v>
      </c>
      <c r="K259" s="184"/>
      <c r="L259" s="185"/>
      <c r="M259" s="185"/>
      <c r="N259" s="205" t="s">
        <v>735</v>
      </c>
      <c r="O259" s="206" t="s">
        <v>724</v>
      </c>
      <c r="P259" s="207"/>
      <c r="Q259" s="185"/>
      <c r="R259" s="208">
        <v>135310</v>
      </c>
      <c r="S259" s="209">
        <v>0</v>
      </c>
      <c r="T259" s="209">
        <v>0</v>
      </c>
      <c r="U259" s="209">
        <v>0</v>
      </c>
      <c r="V259" s="209">
        <v>135280</v>
      </c>
      <c r="W259" s="209">
        <v>0</v>
      </c>
      <c r="X259" s="209">
        <v>0</v>
      </c>
      <c r="Y259" s="209">
        <v>135280</v>
      </c>
      <c r="Z259" s="209">
        <v>0</v>
      </c>
      <c r="AA259" s="209">
        <v>0</v>
      </c>
      <c r="AB259" s="209">
        <v>135280</v>
      </c>
      <c r="AC259" s="210">
        <v>0</v>
      </c>
      <c r="AD259" s="211">
        <v>541150</v>
      </c>
      <c r="AE259" s="185"/>
      <c r="AF259" s="212"/>
      <c r="AG259" s="213"/>
      <c r="AH259" s="213"/>
      <c r="AI259" s="213"/>
      <c r="AJ259" s="214"/>
    </row>
    <row r="260" spans="2:36" hidden="1" x14ac:dyDescent="0.2">
      <c r="B260" s="184" t="s">
        <v>674</v>
      </c>
      <c r="C260" s="215">
        <v>2</v>
      </c>
      <c r="D260" s="174">
        <v>1</v>
      </c>
      <c r="E260" s="204" t="s">
        <v>691</v>
      </c>
      <c r="F260" s="204" t="s">
        <v>693</v>
      </c>
      <c r="G260" s="204" t="s">
        <v>698</v>
      </c>
      <c r="H260" s="174" t="s">
        <v>929</v>
      </c>
      <c r="I260" s="204" t="s">
        <v>735</v>
      </c>
      <c r="J260" s="184" t="e">
        <v>#N/A</v>
      </c>
      <c r="K260" s="184"/>
      <c r="L260" s="185"/>
      <c r="M260" s="185"/>
      <c r="N260" s="216"/>
      <c r="O260" s="217" t="s">
        <v>726</v>
      </c>
      <c r="P260" s="218" t="e">
        <v>#N/A</v>
      </c>
      <c r="Q260" s="185"/>
      <c r="R260" s="219">
        <v>0</v>
      </c>
      <c r="S260" s="220">
        <v>0</v>
      </c>
      <c r="T260" s="220">
        <v>0</v>
      </c>
      <c r="U260" s="220">
        <v>0</v>
      </c>
      <c r="V260" s="220">
        <v>0</v>
      </c>
      <c r="W260" s="220">
        <v>0</v>
      </c>
      <c r="X260" s="220">
        <v>0</v>
      </c>
      <c r="Y260" s="220">
        <v>0</v>
      </c>
      <c r="Z260" s="220">
        <v>0</v>
      </c>
      <c r="AA260" s="220">
        <v>0</v>
      </c>
      <c r="AB260" s="220">
        <v>0</v>
      </c>
      <c r="AC260" s="221">
        <v>0</v>
      </c>
      <c r="AD260" s="222">
        <v>0</v>
      </c>
      <c r="AE260" s="185"/>
      <c r="AF260" s="223" t="e">
        <v>#DIV/0!</v>
      </c>
      <c r="AG260" s="224">
        <v>0</v>
      </c>
      <c r="AH260" s="225" t="e">
        <v>#DIV/0!</v>
      </c>
      <c r="AI260" s="226">
        <v>0</v>
      </c>
      <c r="AJ260" s="227">
        <v>0</v>
      </c>
    </row>
    <row r="261" spans="2:36" x14ac:dyDescent="0.2">
      <c r="B261" s="184" t="s">
        <v>673</v>
      </c>
      <c r="C261" s="215">
        <v>2</v>
      </c>
      <c r="D261" s="174">
        <v>2</v>
      </c>
      <c r="E261" s="204" t="s">
        <v>691</v>
      </c>
      <c r="F261" s="204" t="s">
        <v>693</v>
      </c>
      <c r="G261" s="204" t="s">
        <v>698</v>
      </c>
      <c r="H261" s="174" t="s">
        <v>930</v>
      </c>
      <c r="I261" s="204" t="s">
        <v>735</v>
      </c>
      <c r="J261" s="184" t="s">
        <v>728</v>
      </c>
      <c r="K261" s="184"/>
      <c r="L261" s="185"/>
      <c r="M261" s="185"/>
      <c r="N261" s="216"/>
      <c r="O261" s="217" t="s">
        <v>726</v>
      </c>
      <c r="P261" s="218" t="s">
        <v>729</v>
      </c>
      <c r="Q261" s="185"/>
      <c r="R261" s="219">
        <v>0</v>
      </c>
      <c r="S261" s="220">
        <v>135300</v>
      </c>
      <c r="T261" s="220">
        <v>0</v>
      </c>
      <c r="U261" s="220">
        <v>0</v>
      </c>
      <c r="V261" s="220">
        <v>135300</v>
      </c>
      <c r="W261" s="220">
        <v>0</v>
      </c>
      <c r="X261" s="220">
        <v>0</v>
      </c>
      <c r="Y261" s="220">
        <v>135300</v>
      </c>
      <c r="Z261" s="220">
        <v>0</v>
      </c>
      <c r="AA261" s="220">
        <v>0</v>
      </c>
      <c r="AB261" s="220">
        <v>135250</v>
      </c>
      <c r="AC261" s="221">
        <v>0</v>
      </c>
      <c r="AD261" s="222">
        <v>541150</v>
      </c>
      <c r="AE261" s="185"/>
      <c r="AF261" s="223">
        <v>15.5</v>
      </c>
      <c r="AG261" s="224">
        <v>8387825</v>
      </c>
      <c r="AH261" s="225">
        <v>9.984834161209151E-2</v>
      </c>
      <c r="AI261" s="226">
        <v>837510.41598244151</v>
      </c>
      <c r="AJ261" s="227">
        <v>9225335.415982442</v>
      </c>
    </row>
    <row r="262" spans="2:36" hidden="1" x14ac:dyDescent="0.2">
      <c r="B262" s="184" t="s">
        <v>674</v>
      </c>
      <c r="C262" s="215">
        <v>2</v>
      </c>
      <c r="D262" s="174">
        <v>3</v>
      </c>
      <c r="E262" s="204" t="s">
        <v>691</v>
      </c>
      <c r="F262" s="204" t="s">
        <v>693</v>
      </c>
      <c r="G262" s="204" t="s">
        <v>698</v>
      </c>
      <c r="H262" s="174" t="s">
        <v>931</v>
      </c>
      <c r="I262" s="204" t="s">
        <v>735</v>
      </c>
      <c r="J262" s="184" t="e">
        <v>#N/A</v>
      </c>
      <c r="K262" s="184"/>
      <c r="L262" s="185"/>
      <c r="M262" s="185"/>
      <c r="N262" s="216"/>
      <c r="O262" s="217" t="s">
        <v>726</v>
      </c>
      <c r="P262" s="218" t="e">
        <v>#N/A</v>
      </c>
      <c r="Q262" s="185"/>
      <c r="R262" s="219">
        <v>0</v>
      </c>
      <c r="S262" s="220">
        <v>0</v>
      </c>
      <c r="T262" s="220">
        <v>0</v>
      </c>
      <c r="U262" s="220">
        <v>0</v>
      </c>
      <c r="V262" s="220">
        <v>0</v>
      </c>
      <c r="W262" s="220">
        <v>0</v>
      </c>
      <c r="X262" s="220">
        <v>0</v>
      </c>
      <c r="Y262" s="220">
        <v>0</v>
      </c>
      <c r="Z262" s="220">
        <v>0</v>
      </c>
      <c r="AA262" s="220">
        <v>0</v>
      </c>
      <c r="AB262" s="220">
        <v>0</v>
      </c>
      <c r="AC262" s="221">
        <v>0</v>
      </c>
      <c r="AD262" s="222">
        <v>0</v>
      </c>
      <c r="AE262" s="185"/>
      <c r="AF262" s="223" t="e">
        <v>#DIV/0!</v>
      </c>
      <c r="AG262" s="224">
        <v>0</v>
      </c>
      <c r="AH262" s="225" t="e">
        <v>#DIV/0!</v>
      </c>
      <c r="AI262" s="226">
        <v>0</v>
      </c>
      <c r="AJ262" s="227">
        <v>0</v>
      </c>
    </row>
    <row r="263" spans="2:36" hidden="1" x14ac:dyDescent="0.2">
      <c r="B263" s="184" t="s">
        <v>674</v>
      </c>
      <c r="C263" s="215">
        <v>2</v>
      </c>
      <c r="D263" s="174">
        <v>4</v>
      </c>
      <c r="E263" s="204" t="s">
        <v>691</v>
      </c>
      <c r="F263" s="204" t="s">
        <v>693</v>
      </c>
      <c r="G263" s="204" t="s">
        <v>698</v>
      </c>
      <c r="H263" s="174" t="s">
        <v>932</v>
      </c>
      <c r="I263" s="204" t="s">
        <v>735</v>
      </c>
      <c r="J263" s="184" t="e">
        <v>#N/A</v>
      </c>
      <c r="K263" s="184"/>
      <c r="L263" s="185"/>
      <c r="M263" s="185"/>
      <c r="N263" s="216"/>
      <c r="O263" s="217" t="s">
        <v>726</v>
      </c>
      <c r="P263" s="218" t="e">
        <v>#N/A</v>
      </c>
      <c r="Q263" s="185"/>
      <c r="R263" s="219">
        <v>0</v>
      </c>
      <c r="S263" s="220">
        <v>0</v>
      </c>
      <c r="T263" s="220">
        <v>0</v>
      </c>
      <c r="U263" s="220">
        <v>0</v>
      </c>
      <c r="V263" s="220">
        <v>0</v>
      </c>
      <c r="W263" s="220">
        <v>0</v>
      </c>
      <c r="X263" s="220">
        <v>0</v>
      </c>
      <c r="Y263" s="220">
        <v>0</v>
      </c>
      <c r="Z263" s="220">
        <v>0</v>
      </c>
      <c r="AA263" s="220">
        <v>0</v>
      </c>
      <c r="AB263" s="220">
        <v>0</v>
      </c>
      <c r="AC263" s="221">
        <v>0</v>
      </c>
      <c r="AD263" s="222">
        <v>0</v>
      </c>
      <c r="AE263" s="185"/>
      <c r="AF263" s="223" t="e">
        <v>#DIV/0!</v>
      </c>
      <c r="AG263" s="224">
        <v>0</v>
      </c>
      <c r="AH263" s="225" t="e">
        <v>#DIV/0!</v>
      </c>
      <c r="AI263" s="226">
        <v>0</v>
      </c>
      <c r="AJ263" s="227">
        <v>0</v>
      </c>
    </row>
    <row r="264" spans="2:36" hidden="1" x14ac:dyDescent="0.2">
      <c r="B264" s="184" t="s">
        <v>674</v>
      </c>
      <c r="C264" s="215">
        <v>2</v>
      </c>
      <c r="D264" s="174">
        <v>5</v>
      </c>
      <c r="E264" s="204" t="s">
        <v>691</v>
      </c>
      <c r="F264" s="204" t="s">
        <v>693</v>
      </c>
      <c r="G264" s="204" t="s">
        <v>698</v>
      </c>
      <c r="H264" s="174" t="s">
        <v>933</v>
      </c>
      <c r="I264" s="204" t="s">
        <v>735</v>
      </c>
      <c r="J264" s="184" t="e">
        <v>#N/A</v>
      </c>
      <c r="K264" s="184"/>
      <c r="L264" s="185"/>
      <c r="M264" s="185"/>
      <c r="N264" s="216"/>
      <c r="O264" s="217" t="s">
        <v>726</v>
      </c>
      <c r="P264" s="218" t="e">
        <v>#N/A</v>
      </c>
      <c r="Q264" s="185"/>
      <c r="R264" s="219">
        <v>0</v>
      </c>
      <c r="S264" s="220">
        <v>0</v>
      </c>
      <c r="T264" s="220">
        <v>0</v>
      </c>
      <c r="U264" s="220">
        <v>0</v>
      </c>
      <c r="V264" s="220">
        <v>0</v>
      </c>
      <c r="W264" s="220">
        <v>0</v>
      </c>
      <c r="X264" s="220">
        <v>0</v>
      </c>
      <c r="Y264" s="220">
        <v>0</v>
      </c>
      <c r="Z264" s="220">
        <v>0</v>
      </c>
      <c r="AA264" s="220">
        <v>0</v>
      </c>
      <c r="AB264" s="220">
        <v>0</v>
      </c>
      <c r="AC264" s="221">
        <v>0</v>
      </c>
      <c r="AD264" s="222">
        <v>0</v>
      </c>
      <c r="AE264" s="185"/>
      <c r="AF264" s="223" t="e">
        <v>#DIV/0!</v>
      </c>
      <c r="AG264" s="224">
        <v>0</v>
      </c>
      <c r="AH264" s="225" t="e">
        <v>#DIV/0!</v>
      </c>
      <c r="AI264" s="226">
        <v>0</v>
      </c>
      <c r="AJ264" s="227">
        <v>0</v>
      </c>
    </row>
    <row r="265" spans="2:36" ht="13.5" thickBot="1" x14ac:dyDescent="0.25">
      <c r="B265" s="184" t="s">
        <v>673</v>
      </c>
      <c r="C265" s="174"/>
      <c r="D265" s="174"/>
      <c r="E265" s="184"/>
      <c r="F265" s="184"/>
      <c r="G265" s="184"/>
      <c r="H265" s="174"/>
      <c r="I265" s="204" t="s">
        <v>735</v>
      </c>
      <c r="J265" s="204" t="s">
        <v>735</v>
      </c>
      <c r="K265" s="184"/>
      <c r="L265" s="185"/>
      <c r="M265" s="185"/>
      <c r="N265" s="228"/>
      <c r="O265" s="229" t="s">
        <v>733</v>
      </c>
      <c r="P265" s="230"/>
      <c r="Q265" s="185"/>
      <c r="R265" s="231">
        <v>2306547.8420358482</v>
      </c>
      <c r="S265" s="232">
        <v>2306547.8420358482</v>
      </c>
      <c r="T265" s="232">
        <v>0</v>
      </c>
      <c r="U265" s="232">
        <v>0</v>
      </c>
      <c r="V265" s="232">
        <v>2306547.8420358482</v>
      </c>
      <c r="W265" s="232">
        <v>0</v>
      </c>
      <c r="X265" s="232">
        <v>0</v>
      </c>
      <c r="Y265" s="232">
        <v>2305691.8898748974</v>
      </c>
      <c r="Z265" s="232">
        <v>0</v>
      </c>
      <c r="AA265" s="232"/>
      <c r="AB265" s="232"/>
      <c r="AC265" s="232"/>
      <c r="AD265" s="233">
        <v>9225335.415982442</v>
      </c>
      <c r="AE265" s="185"/>
      <c r="AF265" s="234"/>
      <c r="AG265" s="235">
        <v>8387825</v>
      </c>
      <c r="AH265" s="235"/>
      <c r="AI265" s="236">
        <v>837510.41598244151</v>
      </c>
      <c r="AJ265" s="237">
        <v>9225335.415982442</v>
      </c>
    </row>
    <row r="266" spans="2:36" x14ac:dyDescent="0.2">
      <c r="B266" s="184" t="s">
        <v>673</v>
      </c>
      <c r="C266" s="186">
        <v>3</v>
      </c>
      <c r="D266" s="174"/>
      <c r="E266" s="184" t="s">
        <v>691</v>
      </c>
      <c r="F266" s="184" t="s">
        <v>693</v>
      </c>
      <c r="G266" s="184" t="s">
        <v>698</v>
      </c>
      <c r="H266" s="174" t="s">
        <v>934</v>
      </c>
      <c r="I266" s="204" t="s">
        <v>935</v>
      </c>
      <c r="J266" s="204" t="s">
        <v>935</v>
      </c>
      <c r="K266" s="185"/>
      <c r="L266" s="185"/>
      <c r="M266" s="185"/>
      <c r="N266" s="205" t="s">
        <v>935</v>
      </c>
      <c r="O266" s="206" t="s">
        <v>724</v>
      </c>
      <c r="P266" s="207"/>
      <c r="Q266" s="185"/>
      <c r="R266" s="208">
        <v>0</v>
      </c>
      <c r="S266" s="209">
        <v>0</v>
      </c>
      <c r="T266" s="209">
        <v>0</v>
      </c>
      <c r="U266" s="209">
        <v>160000</v>
      </c>
      <c r="V266" s="209">
        <v>0</v>
      </c>
      <c r="W266" s="209">
        <v>0</v>
      </c>
      <c r="X266" s="209">
        <v>160000</v>
      </c>
      <c r="Y266" s="209">
        <v>0</v>
      </c>
      <c r="Z266" s="209">
        <v>0</v>
      </c>
      <c r="AA266" s="209">
        <v>0</v>
      </c>
      <c r="AB266" s="209">
        <v>113420</v>
      </c>
      <c r="AC266" s="210">
        <v>0</v>
      </c>
      <c r="AD266" s="211">
        <v>433420</v>
      </c>
      <c r="AE266" s="185"/>
      <c r="AF266" s="212"/>
      <c r="AG266" s="213"/>
      <c r="AH266" s="213"/>
      <c r="AI266" s="213"/>
      <c r="AJ266" s="214"/>
    </row>
    <row r="267" spans="2:36" x14ac:dyDescent="0.2">
      <c r="B267" s="184" t="s">
        <v>673</v>
      </c>
      <c r="C267" s="215">
        <v>3</v>
      </c>
      <c r="D267" s="174">
        <v>1</v>
      </c>
      <c r="E267" s="204" t="s">
        <v>691</v>
      </c>
      <c r="F267" s="204" t="s">
        <v>693</v>
      </c>
      <c r="G267" s="204" t="s">
        <v>698</v>
      </c>
      <c r="H267" s="174" t="s">
        <v>936</v>
      </c>
      <c r="I267" s="204" t="s">
        <v>935</v>
      </c>
      <c r="J267" s="184" t="s">
        <v>937</v>
      </c>
      <c r="K267" s="185"/>
      <c r="L267" s="185"/>
      <c r="M267" s="185"/>
      <c r="N267" s="216"/>
      <c r="O267" s="217" t="s">
        <v>726</v>
      </c>
      <c r="P267" s="218" t="s">
        <v>938</v>
      </c>
      <c r="Q267" s="185"/>
      <c r="R267" s="219">
        <v>0</v>
      </c>
      <c r="S267" s="220">
        <v>0</v>
      </c>
      <c r="T267" s="220">
        <v>0</v>
      </c>
      <c r="U267" s="220">
        <v>223506</v>
      </c>
      <c r="V267" s="220">
        <v>0</v>
      </c>
      <c r="W267" s="220">
        <v>0</v>
      </c>
      <c r="X267" s="220">
        <v>105179</v>
      </c>
      <c r="Y267" s="220">
        <v>0</v>
      </c>
      <c r="Z267" s="220">
        <v>0</v>
      </c>
      <c r="AA267" s="220">
        <v>105179</v>
      </c>
      <c r="AB267" s="220">
        <v>0</v>
      </c>
      <c r="AC267" s="221">
        <v>0</v>
      </c>
      <c r="AD267" s="222">
        <v>433864</v>
      </c>
      <c r="AE267" s="185"/>
      <c r="AF267" s="223">
        <v>9.5000000000000018</v>
      </c>
      <c r="AG267" s="224">
        <v>4121708.0000000005</v>
      </c>
      <c r="AH267" s="225">
        <v>0.10782201038152435</v>
      </c>
      <c r="AI267" s="226">
        <v>444410.842765612</v>
      </c>
      <c r="AJ267" s="227">
        <v>4566118.8427656125</v>
      </c>
    </row>
    <row r="268" spans="2:36" hidden="1" x14ac:dyDescent="0.2">
      <c r="B268" s="184" t="s">
        <v>674</v>
      </c>
      <c r="C268" s="215">
        <v>3</v>
      </c>
      <c r="D268" s="174">
        <v>2</v>
      </c>
      <c r="E268" s="204" t="s">
        <v>691</v>
      </c>
      <c r="F268" s="204" t="s">
        <v>693</v>
      </c>
      <c r="G268" s="204" t="s">
        <v>698</v>
      </c>
      <c r="H268" s="174" t="s">
        <v>939</v>
      </c>
      <c r="I268" s="204" t="s">
        <v>935</v>
      </c>
      <c r="J268" s="184" t="e">
        <v>#N/A</v>
      </c>
      <c r="K268" s="185"/>
      <c r="L268" s="185"/>
      <c r="M268" s="185"/>
      <c r="N268" s="216"/>
      <c r="O268" s="217" t="s">
        <v>726</v>
      </c>
      <c r="P268" s="218" t="e">
        <v>#N/A</v>
      </c>
      <c r="Q268" s="185"/>
      <c r="R268" s="219">
        <v>0</v>
      </c>
      <c r="S268" s="220">
        <v>0</v>
      </c>
      <c r="T268" s="220">
        <v>0</v>
      </c>
      <c r="U268" s="220">
        <v>0</v>
      </c>
      <c r="V268" s="220">
        <v>0</v>
      </c>
      <c r="W268" s="220">
        <v>0</v>
      </c>
      <c r="X268" s="220">
        <v>0</v>
      </c>
      <c r="Y268" s="220">
        <v>0</v>
      </c>
      <c r="Z268" s="220">
        <v>0</v>
      </c>
      <c r="AA268" s="220">
        <v>0</v>
      </c>
      <c r="AB268" s="220">
        <v>0</v>
      </c>
      <c r="AC268" s="221">
        <v>0</v>
      </c>
      <c r="AD268" s="222">
        <v>0</v>
      </c>
      <c r="AE268" s="185"/>
      <c r="AF268" s="223" t="e">
        <v>#DIV/0!</v>
      </c>
      <c r="AG268" s="224">
        <v>0</v>
      </c>
      <c r="AH268" s="225" t="e">
        <v>#DIV/0!</v>
      </c>
      <c r="AI268" s="226">
        <v>0</v>
      </c>
      <c r="AJ268" s="227">
        <v>0</v>
      </c>
    </row>
    <row r="269" spans="2:36" hidden="1" x14ac:dyDescent="0.2">
      <c r="B269" s="184" t="s">
        <v>674</v>
      </c>
      <c r="C269" s="215">
        <v>3</v>
      </c>
      <c r="D269" s="174">
        <v>3</v>
      </c>
      <c r="E269" s="204" t="s">
        <v>691</v>
      </c>
      <c r="F269" s="204" t="s">
        <v>693</v>
      </c>
      <c r="G269" s="204" t="s">
        <v>698</v>
      </c>
      <c r="H269" s="174" t="s">
        <v>940</v>
      </c>
      <c r="I269" s="204" t="s">
        <v>935</v>
      </c>
      <c r="J269" s="184" t="e">
        <v>#N/A</v>
      </c>
      <c r="K269" s="185"/>
      <c r="L269" s="185"/>
      <c r="M269" s="185"/>
      <c r="N269" s="216"/>
      <c r="O269" s="217" t="s">
        <v>726</v>
      </c>
      <c r="P269" s="218" t="e">
        <v>#N/A</v>
      </c>
      <c r="Q269" s="185"/>
      <c r="R269" s="219">
        <v>0</v>
      </c>
      <c r="S269" s="220">
        <v>0</v>
      </c>
      <c r="T269" s="220">
        <v>0</v>
      </c>
      <c r="U269" s="220">
        <v>0</v>
      </c>
      <c r="V269" s="220">
        <v>0</v>
      </c>
      <c r="W269" s="220">
        <v>0</v>
      </c>
      <c r="X269" s="220">
        <v>0</v>
      </c>
      <c r="Y269" s="220">
        <v>0</v>
      </c>
      <c r="Z269" s="220">
        <v>0</v>
      </c>
      <c r="AA269" s="220">
        <v>0</v>
      </c>
      <c r="AB269" s="220">
        <v>0</v>
      </c>
      <c r="AC269" s="221">
        <v>0</v>
      </c>
      <c r="AD269" s="222">
        <v>0</v>
      </c>
      <c r="AE269" s="185"/>
      <c r="AF269" s="223" t="e">
        <v>#DIV/0!</v>
      </c>
      <c r="AG269" s="224">
        <v>0</v>
      </c>
      <c r="AH269" s="225" t="e">
        <v>#DIV/0!</v>
      </c>
      <c r="AI269" s="226">
        <v>0</v>
      </c>
      <c r="AJ269" s="227">
        <v>0</v>
      </c>
    </row>
    <row r="270" spans="2:36" hidden="1" x14ac:dyDescent="0.2">
      <c r="B270" s="184" t="s">
        <v>674</v>
      </c>
      <c r="C270" s="215">
        <v>3</v>
      </c>
      <c r="D270" s="174">
        <v>4</v>
      </c>
      <c r="E270" s="204" t="s">
        <v>691</v>
      </c>
      <c r="F270" s="204" t="s">
        <v>693</v>
      </c>
      <c r="G270" s="204" t="s">
        <v>698</v>
      </c>
      <c r="H270" s="174" t="s">
        <v>941</v>
      </c>
      <c r="I270" s="204" t="s">
        <v>935</v>
      </c>
      <c r="J270" s="184" t="e">
        <v>#N/A</v>
      </c>
      <c r="K270" s="185"/>
      <c r="L270" s="185"/>
      <c r="M270" s="185"/>
      <c r="N270" s="216"/>
      <c r="O270" s="217" t="s">
        <v>726</v>
      </c>
      <c r="P270" s="218" t="e">
        <v>#N/A</v>
      </c>
      <c r="Q270" s="185"/>
      <c r="R270" s="219">
        <v>0</v>
      </c>
      <c r="S270" s="220">
        <v>0</v>
      </c>
      <c r="T270" s="220">
        <v>0</v>
      </c>
      <c r="U270" s="220">
        <v>0</v>
      </c>
      <c r="V270" s="220">
        <v>0</v>
      </c>
      <c r="W270" s="220">
        <v>0</v>
      </c>
      <c r="X270" s="220">
        <v>0</v>
      </c>
      <c r="Y270" s="220">
        <v>0</v>
      </c>
      <c r="Z270" s="220">
        <v>0</v>
      </c>
      <c r="AA270" s="220">
        <v>0</v>
      </c>
      <c r="AB270" s="220">
        <v>0</v>
      </c>
      <c r="AC270" s="221">
        <v>0</v>
      </c>
      <c r="AD270" s="222">
        <v>0</v>
      </c>
      <c r="AE270" s="185"/>
      <c r="AF270" s="223" t="e">
        <v>#DIV/0!</v>
      </c>
      <c r="AG270" s="224">
        <v>0</v>
      </c>
      <c r="AH270" s="225" t="e">
        <v>#DIV/0!</v>
      </c>
      <c r="AI270" s="226">
        <v>0</v>
      </c>
      <c r="AJ270" s="227">
        <v>0</v>
      </c>
    </row>
    <row r="271" spans="2:36" hidden="1" x14ac:dyDescent="0.2">
      <c r="B271" s="184" t="s">
        <v>674</v>
      </c>
      <c r="C271" s="215">
        <v>3</v>
      </c>
      <c r="D271" s="174">
        <v>5</v>
      </c>
      <c r="E271" s="204" t="s">
        <v>691</v>
      </c>
      <c r="F271" s="204" t="s">
        <v>693</v>
      </c>
      <c r="G271" s="204" t="s">
        <v>698</v>
      </c>
      <c r="H271" s="174" t="s">
        <v>942</v>
      </c>
      <c r="I271" s="204" t="s">
        <v>935</v>
      </c>
      <c r="J271" s="184" t="e">
        <v>#N/A</v>
      </c>
      <c r="K271" s="185"/>
      <c r="L271" s="185"/>
      <c r="M271" s="185"/>
      <c r="N271" s="216"/>
      <c r="O271" s="217" t="s">
        <v>726</v>
      </c>
      <c r="P271" s="218" t="e">
        <v>#N/A</v>
      </c>
      <c r="Q271" s="185"/>
      <c r="R271" s="219">
        <v>0</v>
      </c>
      <c r="S271" s="220">
        <v>0</v>
      </c>
      <c r="T271" s="220">
        <v>0</v>
      </c>
      <c r="U271" s="220">
        <v>0</v>
      </c>
      <c r="V271" s="220">
        <v>0</v>
      </c>
      <c r="W271" s="220">
        <v>0</v>
      </c>
      <c r="X271" s="220">
        <v>0</v>
      </c>
      <c r="Y271" s="220">
        <v>0</v>
      </c>
      <c r="Z271" s="220">
        <v>0</v>
      </c>
      <c r="AA271" s="220">
        <v>0</v>
      </c>
      <c r="AB271" s="220">
        <v>0</v>
      </c>
      <c r="AC271" s="221">
        <v>0</v>
      </c>
      <c r="AD271" s="222">
        <v>0</v>
      </c>
      <c r="AE271" s="185"/>
      <c r="AF271" s="223" t="e">
        <v>#DIV/0!</v>
      </c>
      <c r="AG271" s="224">
        <v>0</v>
      </c>
      <c r="AH271" s="225" t="e">
        <v>#DIV/0!</v>
      </c>
      <c r="AI271" s="226">
        <v>0</v>
      </c>
      <c r="AJ271" s="227">
        <v>0</v>
      </c>
    </row>
    <row r="272" spans="2:36" ht="13.5" thickBot="1" x14ac:dyDescent="0.25">
      <c r="B272" s="184" t="s">
        <v>673</v>
      </c>
      <c r="C272" s="174"/>
      <c r="D272" s="174"/>
      <c r="E272" s="184"/>
      <c r="F272" s="184"/>
      <c r="G272" s="184"/>
      <c r="H272" s="174"/>
      <c r="I272" s="204" t="s">
        <v>935</v>
      </c>
      <c r="J272" s="204" t="s">
        <v>935</v>
      </c>
      <c r="K272" s="185"/>
      <c r="L272" s="185"/>
      <c r="M272" s="185"/>
      <c r="N272" s="228"/>
      <c r="O272" s="229" t="s">
        <v>733</v>
      </c>
      <c r="P272" s="230"/>
      <c r="Q272" s="185"/>
      <c r="R272" s="231">
        <v>2352244.3723298572</v>
      </c>
      <c r="S272" s="232">
        <v>0</v>
      </c>
      <c r="T272" s="232">
        <v>0</v>
      </c>
      <c r="U272" s="232">
        <v>1106937.2352178774</v>
      </c>
      <c r="V272" s="232">
        <v>0</v>
      </c>
      <c r="W272" s="232">
        <v>0</v>
      </c>
      <c r="X272" s="232">
        <v>1106937.2352178774</v>
      </c>
      <c r="Y272" s="232">
        <v>0</v>
      </c>
      <c r="Z272" s="232">
        <v>0</v>
      </c>
      <c r="AA272" s="232"/>
      <c r="AB272" s="232"/>
      <c r="AC272" s="232"/>
      <c r="AD272" s="233">
        <v>4566118.8427656125</v>
      </c>
      <c r="AE272" s="185"/>
      <c r="AF272" s="234"/>
      <c r="AG272" s="235">
        <v>4121708.0000000005</v>
      </c>
      <c r="AH272" s="235"/>
      <c r="AI272" s="236">
        <v>444410.842765612</v>
      </c>
      <c r="AJ272" s="237">
        <v>4566118.8427656125</v>
      </c>
    </row>
    <row r="273" spans="2:36" ht="13.5" hidden="1" thickBot="1" x14ac:dyDescent="0.25">
      <c r="B273" s="184" t="s">
        <v>674</v>
      </c>
      <c r="C273" s="186">
        <v>4</v>
      </c>
      <c r="D273" s="174"/>
      <c r="E273" s="184" t="s">
        <v>691</v>
      </c>
      <c r="F273" s="184" t="s">
        <v>693</v>
      </c>
      <c r="G273" s="184" t="s">
        <v>698</v>
      </c>
      <c r="H273" s="174" t="s">
        <v>943</v>
      </c>
      <c r="I273" s="204" t="e">
        <v>#N/A</v>
      </c>
      <c r="J273" s="204" t="e">
        <v>#N/A</v>
      </c>
      <c r="K273" s="185"/>
      <c r="L273" s="185"/>
      <c r="M273" s="185"/>
      <c r="N273" s="205" t="e">
        <v>#N/A</v>
      </c>
      <c r="O273" s="206" t="s">
        <v>724</v>
      </c>
      <c r="P273" s="207"/>
      <c r="Q273" s="185"/>
      <c r="R273" s="208">
        <v>0</v>
      </c>
      <c r="S273" s="209">
        <v>0</v>
      </c>
      <c r="T273" s="209">
        <v>0</v>
      </c>
      <c r="U273" s="209">
        <v>0</v>
      </c>
      <c r="V273" s="209">
        <v>0</v>
      </c>
      <c r="W273" s="209">
        <v>0</v>
      </c>
      <c r="X273" s="209">
        <v>0</v>
      </c>
      <c r="Y273" s="209">
        <v>0</v>
      </c>
      <c r="Z273" s="209">
        <v>0</v>
      </c>
      <c r="AA273" s="209">
        <v>0</v>
      </c>
      <c r="AB273" s="209">
        <v>0</v>
      </c>
      <c r="AC273" s="210">
        <v>0</v>
      </c>
      <c r="AD273" s="211">
        <v>0</v>
      </c>
      <c r="AE273" s="185"/>
      <c r="AF273" s="212"/>
      <c r="AG273" s="213"/>
      <c r="AH273" s="213"/>
      <c r="AI273" s="213"/>
      <c r="AJ273" s="214"/>
    </row>
    <row r="274" spans="2:36" ht="13.5" hidden="1" thickBot="1" x14ac:dyDescent="0.25">
      <c r="B274" s="184" t="s">
        <v>674</v>
      </c>
      <c r="C274" s="215">
        <v>4</v>
      </c>
      <c r="D274" s="174">
        <v>1</v>
      </c>
      <c r="E274" s="204" t="s">
        <v>691</v>
      </c>
      <c r="F274" s="204" t="s">
        <v>693</v>
      </c>
      <c r="G274" s="204" t="s">
        <v>698</v>
      </c>
      <c r="H274" s="174" t="s">
        <v>944</v>
      </c>
      <c r="I274" s="204" t="e">
        <v>#N/A</v>
      </c>
      <c r="J274" s="184" t="e">
        <v>#N/A</v>
      </c>
      <c r="K274" s="185"/>
      <c r="L274" s="185"/>
      <c r="M274" s="185"/>
      <c r="N274" s="216"/>
      <c r="O274" s="217" t="s">
        <v>726</v>
      </c>
      <c r="P274" s="218" t="e">
        <v>#N/A</v>
      </c>
      <c r="Q274" s="185"/>
      <c r="R274" s="219">
        <v>0</v>
      </c>
      <c r="S274" s="220">
        <v>0</v>
      </c>
      <c r="T274" s="220">
        <v>0</v>
      </c>
      <c r="U274" s="220">
        <v>0</v>
      </c>
      <c r="V274" s="220">
        <v>0</v>
      </c>
      <c r="W274" s="220">
        <v>0</v>
      </c>
      <c r="X274" s="220">
        <v>0</v>
      </c>
      <c r="Y274" s="220">
        <v>0</v>
      </c>
      <c r="Z274" s="220">
        <v>0</v>
      </c>
      <c r="AA274" s="220">
        <v>0</v>
      </c>
      <c r="AB274" s="220">
        <v>0</v>
      </c>
      <c r="AC274" s="221">
        <v>0</v>
      </c>
      <c r="AD274" s="222">
        <v>0</v>
      </c>
      <c r="AE274" s="185"/>
      <c r="AF274" s="223" t="e">
        <v>#DIV/0!</v>
      </c>
      <c r="AG274" s="224">
        <v>0</v>
      </c>
      <c r="AH274" s="225" t="e">
        <v>#DIV/0!</v>
      </c>
      <c r="AI274" s="226">
        <v>0</v>
      </c>
      <c r="AJ274" s="227">
        <v>0</v>
      </c>
    </row>
    <row r="275" spans="2:36" ht="13.5" hidden="1" thickBot="1" x14ac:dyDescent="0.25">
      <c r="B275" s="184" t="s">
        <v>674</v>
      </c>
      <c r="C275" s="215">
        <v>4</v>
      </c>
      <c r="D275" s="174">
        <v>2</v>
      </c>
      <c r="E275" s="204" t="s">
        <v>691</v>
      </c>
      <c r="F275" s="204" t="s">
        <v>693</v>
      </c>
      <c r="G275" s="204" t="s">
        <v>698</v>
      </c>
      <c r="H275" s="174" t="s">
        <v>945</v>
      </c>
      <c r="I275" s="204" t="e">
        <v>#N/A</v>
      </c>
      <c r="J275" s="184" t="e">
        <v>#N/A</v>
      </c>
      <c r="K275" s="185"/>
      <c r="L275" s="185"/>
      <c r="M275" s="185"/>
      <c r="N275" s="216"/>
      <c r="O275" s="217" t="s">
        <v>726</v>
      </c>
      <c r="P275" s="218" t="e">
        <v>#N/A</v>
      </c>
      <c r="Q275" s="185"/>
      <c r="R275" s="219">
        <v>0</v>
      </c>
      <c r="S275" s="220">
        <v>0</v>
      </c>
      <c r="T275" s="220">
        <v>0</v>
      </c>
      <c r="U275" s="220">
        <v>0</v>
      </c>
      <c r="V275" s="220">
        <v>0</v>
      </c>
      <c r="W275" s="220">
        <v>0</v>
      </c>
      <c r="X275" s="220">
        <v>0</v>
      </c>
      <c r="Y275" s="220">
        <v>0</v>
      </c>
      <c r="Z275" s="220">
        <v>0</v>
      </c>
      <c r="AA275" s="220">
        <v>0</v>
      </c>
      <c r="AB275" s="220">
        <v>0</v>
      </c>
      <c r="AC275" s="221">
        <v>0</v>
      </c>
      <c r="AD275" s="222">
        <v>0</v>
      </c>
      <c r="AE275" s="185"/>
      <c r="AF275" s="223" t="e">
        <v>#DIV/0!</v>
      </c>
      <c r="AG275" s="224">
        <v>0</v>
      </c>
      <c r="AH275" s="225" t="e">
        <v>#DIV/0!</v>
      </c>
      <c r="AI275" s="226">
        <v>0</v>
      </c>
      <c r="AJ275" s="227">
        <v>0</v>
      </c>
    </row>
    <row r="276" spans="2:36" ht="13.5" hidden="1" thickBot="1" x14ac:dyDescent="0.25">
      <c r="B276" s="184" t="s">
        <v>674</v>
      </c>
      <c r="C276" s="215">
        <v>4</v>
      </c>
      <c r="D276" s="174">
        <v>3</v>
      </c>
      <c r="E276" s="204" t="s">
        <v>691</v>
      </c>
      <c r="F276" s="204" t="s">
        <v>693</v>
      </c>
      <c r="G276" s="204" t="s">
        <v>698</v>
      </c>
      <c r="H276" s="174" t="s">
        <v>946</v>
      </c>
      <c r="I276" s="204" t="e">
        <v>#N/A</v>
      </c>
      <c r="J276" s="184" t="e">
        <v>#N/A</v>
      </c>
      <c r="K276" s="185"/>
      <c r="L276" s="185"/>
      <c r="M276" s="185"/>
      <c r="N276" s="216"/>
      <c r="O276" s="217" t="s">
        <v>726</v>
      </c>
      <c r="P276" s="218" t="e">
        <v>#N/A</v>
      </c>
      <c r="Q276" s="185"/>
      <c r="R276" s="219">
        <v>0</v>
      </c>
      <c r="S276" s="220">
        <v>0</v>
      </c>
      <c r="T276" s="220">
        <v>0</v>
      </c>
      <c r="U276" s="220">
        <v>0</v>
      </c>
      <c r="V276" s="220">
        <v>0</v>
      </c>
      <c r="W276" s="220">
        <v>0</v>
      </c>
      <c r="X276" s="220">
        <v>0</v>
      </c>
      <c r="Y276" s="220">
        <v>0</v>
      </c>
      <c r="Z276" s="220">
        <v>0</v>
      </c>
      <c r="AA276" s="220">
        <v>0</v>
      </c>
      <c r="AB276" s="220">
        <v>0</v>
      </c>
      <c r="AC276" s="221">
        <v>0</v>
      </c>
      <c r="AD276" s="222">
        <v>0</v>
      </c>
      <c r="AE276" s="185"/>
      <c r="AF276" s="223" t="e">
        <v>#DIV/0!</v>
      </c>
      <c r="AG276" s="224">
        <v>0</v>
      </c>
      <c r="AH276" s="225" t="e">
        <v>#DIV/0!</v>
      </c>
      <c r="AI276" s="226">
        <v>0</v>
      </c>
      <c r="AJ276" s="227">
        <v>0</v>
      </c>
    </row>
    <row r="277" spans="2:36" ht="13.5" hidden="1" thickBot="1" x14ac:dyDescent="0.25">
      <c r="B277" s="184" t="s">
        <v>674</v>
      </c>
      <c r="C277" s="215">
        <v>4</v>
      </c>
      <c r="D277" s="174">
        <v>4</v>
      </c>
      <c r="E277" s="204" t="s">
        <v>691</v>
      </c>
      <c r="F277" s="204" t="s">
        <v>693</v>
      </c>
      <c r="G277" s="204" t="s">
        <v>698</v>
      </c>
      <c r="H277" s="174" t="s">
        <v>947</v>
      </c>
      <c r="I277" s="204" t="e">
        <v>#N/A</v>
      </c>
      <c r="J277" s="184" t="e">
        <v>#N/A</v>
      </c>
      <c r="K277" s="185"/>
      <c r="L277" s="185"/>
      <c r="M277" s="185"/>
      <c r="N277" s="216"/>
      <c r="O277" s="217" t="s">
        <v>726</v>
      </c>
      <c r="P277" s="218" t="e">
        <v>#N/A</v>
      </c>
      <c r="Q277" s="185"/>
      <c r="R277" s="219">
        <v>0</v>
      </c>
      <c r="S277" s="220">
        <v>0</v>
      </c>
      <c r="T277" s="220">
        <v>0</v>
      </c>
      <c r="U277" s="220">
        <v>0</v>
      </c>
      <c r="V277" s="220">
        <v>0</v>
      </c>
      <c r="W277" s="220">
        <v>0</v>
      </c>
      <c r="X277" s="220">
        <v>0</v>
      </c>
      <c r="Y277" s="220">
        <v>0</v>
      </c>
      <c r="Z277" s="220">
        <v>0</v>
      </c>
      <c r="AA277" s="220">
        <v>0</v>
      </c>
      <c r="AB277" s="220">
        <v>0</v>
      </c>
      <c r="AC277" s="221">
        <v>0</v>
      </c>
      <c r="AD277" s="222">
        <v>0</v>
      </c>
      <c r="AE277" s="185"/>
      <c r="AF277" s="223" t="e">
        <v>#DIV/0!</v>
      </c>
      <c r="AG277" s="224">
        <v>0</v>
      </c>
      <c r="AH277" s="225" t="e">
        <v>#DIV/0!</v>
      </c>
      <c r="AI277" s="226">
        <v>0</v>
      </c>
      <c r="AJ277" s="227">
        <v>0</v>
      </c>
    </row>
    <row r="278" spans="2:36" ht="13.5" hidden="1" thickBot="1" x14ac:dyDescent="0.25">
      <c r="B278" s="184" t="s">
        <v>674</v>
      </c>
      <c r="C278" s="215">
        <v>4</v>
      </c>
      <c r="D278" s="174">
        <v>5</v>
      </c>
      <c r="E278" s="204" t="s">
        <v>691</v>
      </c>
      <c r="F278" s="204" t="s">
        <v>693</v>
      </c>
      <c r="G278" s="204" t="s">
        <v>698</v>
      </c>
      <c r="H278" s="174" t="s">
        <v>948</v>
      </c>
      <c r="I278" s="204" t="e">
        <v>#N/A</v>
      </c>
      <c r="J278" s="184" t="e">
        <v>#N/A</v>
      </c>
      <c r="K278" s="185"/>
      <c r="L278" s="185"/>
      <c r="M278" s="185"/>
      <c r="N278" s="216"/>
      <c r="O278" s="217" t="s">
        <v>726</v>
      </c>
      <c r="P278" s="218" t="e">
        <v>#N/A</v>
      </c>
      <c r="Q278" s="185"/>
      <c r="R278" s="219">
        <v>0</v>
      </c>
      <c r="S278" s="220">
        <v>0</v>
      </c>
      <c r="T278" s="220">
        <v>0</v>
      </c>
      <c r="U278" s="220">
        <v>0</v>
      </c>
      <c r="V278" s="220">
        <v>0</v>
      </c>
      <c r="W278" s="220">
        <v>0</v>
      </c>
      <c r="X278" s="220">
        <v>0</v>
      </c>
      <c r="Y278" s="220">
        <v>0</v>
      </c>
      <c r="Z278" s="220">
        <v>0</v>
      </c>
      <c r="AA278" s="220">
        <v>0</v>
      </c>
      <c r="AB278" s="220">
        <v>0</v>
      </c>
      <c r="AC278" s="221">
        <v>0</v>
      </c>
      <c r="AD278" s="222">
        <v>0</v>
      </c>
      <c r="AE278" s="185"/>
      <c r="AF278" s="223" t="e">
        <v>#DIV/0!</v>
      </c>
      <c r="AG278" s="224">
        <v>0</v>
      </c>
      <c r="AH278" s="225" t="e">
        <v>#DIV/0!</v>
      </c>
      <c r="AI278" s="226">
        <v>0</v>
      </c>
      <c r="AJ278" s="227">
        <v>0</v>
      </c>
    </row>
    <row r="279" spans="2:36" ht="13.5" hidden="1" thickBot="1" x14ac:dyDescent="0.25">
      <c r="B279" s="184" t="s">
        <v>674</v>
      </c>
      <c r="C279" s="174"/>
      <c r="D279" s="174"/>
      <c r="E279" s="184"/>
      <c r="F279" s="184"/>
      <c r="G279" s="184"/>
      <c r="H279" s="174"/>
      <c r="I279" s="204" t="e">
        <v>#N/A</v>
      </c>
      <c r="J279" s="204" t="e">
        <v>#N/A</v>
      </c>
      <c r="K279" s="185"/>
      <c r="L279" s="185"/>
      <c r="M279" s="185"/>
      <c r="N279" s="228"/>
      <c r="O279" s="229" t="s">
        <v>733</v>
      </c>
      <c r="P279" s="230"/>
      <c r="Q279" s="185"/>
      <c r="R279" s="231">
        <v>0</v>
      </c>
      <c r="S279" s="232">
        <v>0</v>
      </c>
      <c r="T279" s="232">
        <v>0</v>
      </c>
      <c r="U279" s="232">
        <v>0</v>
      </c>
      <c r="V279" s="232">
        <v>0</v>
      </c>
      <c r="W279" s="232">
        <v>0</v>
      </c>
      <c r="X279" s="232">
        <v>0</v>
      </c>
      <c r="Y279" s="232">
        <v>0</v>
      </c>
      <c r="Z279" s="232">
        <v>0</v>
      </c>
      <c r="AA279" s="232"/>
      <c r="AB279" s="232"/>
      <c r="AC279" s="232"/>
      <c r="AD279" s="233">
        <v>0</v>
      </c>
      <c r="AE279" s="185"/>
      <c r="AF279" s="234"/>
      <c r="AG279" s="235">
        <v>0</v>
      </c>
      <c r="AH279" s="235"/>
      <c r="AI279" s="236">
        <v>0</v>
      </c>
      <c r="AJ279" s="237">
        <v>0</v>
      </c>
    </row>
    <row r="280" spans="2:36" x14ac:dyDescent="0.2">
      <c r="B280" s="184" t="s">
        <v>673</v>
      </c>
      <c r="C280" s="186">
        <v>5</v>
      </c>
      <c r="D280" s="174"/>
      <c r="E280" s="184" t="s">
        <v>691</v>
      </c>
      <c r="F280" s="184" t="s">
        <v>693</v>
      </c>
      <c r="G280" s="184" t="s">
        <v>698</v>
      </c>
      <c r="H280" s="174" t="s">
        <v>949</v>
      </c>
      <c r="I280" s="204" t="s">
        <v>757</v>
      </c>
      <c r="J280" s="204" t="s">
        <v>757</v>
      </c>
      <c r="K280" s="185"/>
      <c r="L280" s="185"/>
      <c r="M280" s="185"/>
      <c r="N280" s="205" t="s">
        <v>757</v>
      </c>
      <c r="O280" s="206" t="s">
        <v>724</v>
      </c>
      <c r="P280" s="207"/>
      <c r="Q280" s="185"/>
      <c r="R280" s="208">
        <v>0</v>
      </c>
      <c r="S280" s="209">
        <v>572650</v>
      </c>
      <c r="T280" s="209">
        <v>0</v>
      </c>
      <c r="U280" s="209">
        <v>0</v>
      </c>
      <c r="V280" s="209">
        <v>572650</v>
      </c>
      <c r="W280" s="209">
        <v>0</v>
      </c>
      <c r="X280" s="209">
        <v>0</v>
      </c>
      <c r="Y280" s="209">
        <v>572650</v>
      </c>
      <c r="Z280" s="209">
        <v>0</v>
      </c>
      <c r="AA280" s="209">
        <v>0</v>
      </c>
      <c r="AB280" s="209">
        <v>572650</v>
      </c>
      <c r="AC280" s="210">
        <v>0</v>
      </c>
      <c r="AD280" s="211">
        <v>2290600</v>
      </c>
      <c r="AE280" s="185"/>
      <c r="AF280" s="212"/>
      <c r="AG280" s="213"/>
      <c r="AH280" s="213"/>
      <c r="AI280" s="213"/>
      <c r="AJ280" s="214"/>
    </row>
    <row r="281" spans="2:36" x14ac:dyDescent="0.2">
      <c r="B281" s="184" t="s">
        <v>673</v>
      </c>
      <c r="C281" s="215">
        <v>5</v>
      </c>
      <c r="D281" s="174">
        <v>1</v>
      </c>
      <c r="E281" s="204" t="s">
        <v>691</v>
      </c>
      <c r="F281" s="204" t="s">
        <v>693</v>
      </c>
      <c r="G281" s="204" t="s">
        <v>698</v>
      </c>
      <c r="H281" s="174" t="s">
        <v>950</v>
      </c>
      <c r="I281" s="204" t="s">
        <v>757</v>
      </c>
      <c r="J281" s="184" t="s">
        <v>759</v>
      </c>
      <c r="K281" s="185"/>
      <c r="L281" s="185"/>
      <c r="M281" s="185"/>
      <c r="N281" s="216"/>
      <c r="O281" s="217" t="s">
        <v>726</v>
      </c>
      <c r="P281" s="218" t="s">
        <v>760</v>
      </c>
      <c r="Q281" s="185"/>
      <c r="R281" s="219">
        <v>0</v>
      </c>
      <c r="S281" s="220">
        <v>572700</v>
      </c>
      <c r="T281" s="220">
        <v>0</v>
      </c>
      <c r="U281" s="220">
        <v>0</v>
      </c>
      <c r="V281" s="220">
        <v>429475</v>
      </c>
      <c r="W281" s="220">
        <v>0</v>
      </c>
      <c r="X281" s="220">
        <v>0</v>
      </c>
      <c r="Y281" s="220">
        <v>429475</v>
      </c>
      <c r="Z281" s="220">
        <v>429475</v>
      </c>
      <c r="AA281" s="220">
        <v>0</v>
      </c>
      <c r="AB281" s="220">
        <v>429475</v>
      </c>
      <c r="AC281" s="221">
        <v>0</v>
      </c>
      <c r="AD281" s="222">
        <v>2290600</v>
      </c>
      <c r="AE281" s="185"/>
      <c r="AF281" s="223">
        <v>6.9999999999999991</v>
      </c>
      <c r="AG281" s="224">
        <v>16034199.999999998</v>
      </c>
      <c r="AH281" s="225">
        <v>9.4865859190440091E-2</v>
      </c>
      <c r="AI281" s="226">
        <v>1521098.1594313544</v>
      </c>
      <c r="AJ281" s="227">
        <v>17555298.159431353</v>
      </c>
    </row>
    <row r="282" spans="2:36" hidden="1" x14ac:dyDescent="0.2">
      <c r="B282" s="184" t="s">
        <v>674</v>
      </c>
      <c r="C282" s="215">
        <v>5</v>
      </c>
      <c r="D282" s="174">
        <v>2</v>
      </c>
      <c r="E282" s="204" t="s">
        <v>691</v>
      </c>
      <c r="F282" s="204" t="s">
        <v>693</v>
      </c>
      <c r="G282" s="204" t="s">
        <v>698</v>
      </c>
      <c r="H282" s="174" t="s">
        <v>951</v>
      </c>
      <c r="I282" s="204" t="s">
        <v>757</v>
      </c>
      <c r="J282" s="184" t="e">
        <v>#N/A</v>
      </c>
      <c r="K282" s="185"/>
      <c r="L282" s="185"/>
      <c r="M282" s="185"/>
      <c r="N282" s="216"/>
      <c r="O282" s="217" t="s">
        <v>726</v>
      </c>
      <c r="P282" s="218" t="e">
        <v>#N/A</v>
      </c>
      <c r="Q282" s="185"/>
      <c r="R282" s="219">
        <v>0</v>
      </c>
      <c r="S282" s="220">
        <v>0</v>
      </c>
      <c r="T282" s="220">
        <v>0</v>
      </c>
      <c r="U282" s="220">
        <v>0</v>
      </c>
      <c r="V282" s="220">
        <v>0</v>
      </c>
      <c r="W282" s="220">
        <v>0</v>
      </c>
      <c r="X282" s="220">
        <v>0</v>
      </c>
      <c r="Y282" s="220">
        <v>0</v>
      </c>
      <c r="Z282" s="220">
        <v>0</v>
      </c>
      <c r="AA282" s="220">
        <v>0</v>
      </c>
      <c r="AB282" s="220">
        <v>0</v>
      </c>
      <c r="AC282" s="221">
        <v>0</v>
      </c>
      <c r="AD282" s="222">
        <v>0</v>
      </c>
      <c r="AE282" s="185"/>
      <c r="AF282" s="223" t="e">
        <v>#DIV/0!</v>
      </c>
      <c r="AG282" s="224">
        <v>0</v>
      </c>
      <c r="AH282" s="225" t="e">
        <v>#DIV/0!</v>
      </c>
      <c r="AI282" s="226">
        <v>0</v>
      </c>
      <c r="AJ282" s="227">
        <v>0</v>
      </c>
    </row>
    <row r="283" spans="2:36" hidden="1" x14ac:dyDescent="0.2">
      <c r="B283" s="184" t="s">
        <v>674</v>
      </c>
      <c r="C283" s="215">
        <v>5</v>
      </c>
      <c r="D283" s="174">
        <v>3</v>
      </c>
      <c r="E283" s="204" t="s">
        <v>691</v>
      </c>
      <c r="F283" s="204" t="s">
        <v>693</v>
      </c>
      <c r="G283" s="204" t="s">
        <v>698</v>
      </c>
      <c r="H283" s="174" t="s">
        <v>952</v>
      </c>
      <c r="I283" s="204" t="s">
        <v>757</v>
      </c>
      <c r="J283" s="184" t="e">
        <v>#N/A</v>
      </c>
      <c r="K283" s="185"/>
      <c r="L283" s="185"/>
      <c r="M283" s="185"/>
      <c r="N283" s="216"/>
      <c r="O283" s="217" t="s">
        <v>726</v>
      </c>
      <c r="P283" s="218" t="e">
        <v>#N/A</v>
      </c>
      <c r="Q283" s="185"/>
      <c r="R283" s="219">
        <v>0</v>
      </c>
      <c r="S283" s="220">
        <v>0</v>
      </c>
      <c r="T283" s="220">
        <v>0</v>
      </c>
      <c r="U283" s="220">
        <v>0</v>
      </c>
      <c r="V283" s="220">
        <v>0</v>
      </c>
      <c r="W283" s="220">
        <v>0</v>
      </c>
      <c r="X283" s="220">
        <v>0</v>
      </c>
      <c r="Y283" s="220">
        <v>0</v>
      </c>
      <c r="Z283" s="220">
        <v>0</v>
      </c>
      <c r="AA283" s="220">
        <v>0</v>
      </c>
      <c r="AB283" s="220">
        <v>0</v>
      </c>
      <c r="AC283" s="221">
        <v>0</v>
      </c>
      <c r="AD283" s="222">
        <v>0</v>
      </c>
      <c r="AE283" s="185"/>
      <c r="AF283" s="223" t="e">
        <v>#DIV/0!</v>
      </c>
      <c r="AG283" s="224">
        <v>0</v>
      </c>
      <c r="AH283" s="225" t="e">
        <v>#DIV/0!</v>
      </c>
      <c r="AI283" s="226">
        <v>0</v>
      </c>
      <c r="AJ283" s="227">
        <v>0</v>
      </c>
    </row>
    <row r="284" spans="2:36" hidden="1" x14ac:dyDescent="0.2">
      <c r="B284" s="184" t="s">
        <v>674</v>
      </c>
      <c r="C284" s="215">
        <v>5</v>
      </c>
      <c r="D284" s="174">
        <v>4</v>
      </c>
      <c r="E284" s="204" t="s">
        <v>691</v>
      </c>
      <c r="F284" s="204" t="s">
        <v>693</v>
      </c>
      <c r="G284" s="204" t="s">
        <v>698</v>
      </c>
      <c r="H284" s="174" t="s">
        <v>953</v>
      </c>
      <c r="I284" s="204" t="s">
        <v>757</v>
      </c>
      <c r="J284" s="184" t="e">
        <v>#N/A</v>
      </c>
      <c r="K284" s="185"/>
      <c r="L284" s="185"/>
      <c r="M284" s="185"/>
      <c r="N284" s="216"/>
      <c r="O284" s="217" t="s">
        <v>726</v>
      </c>
      <c r="P284" s="218" t="e">
        <v>#N/A</v>
      </c>
      <c r="Q284" s="185"/>
      <c r="R284" s="219">
        <v>0</v>
      </c>
      <c r="S284" s="220">
        <v>0</v>
      </c>
      <c r="T284" s="220">
        <v>0</v>
      </c>
      <c r="U284" s="220">
        <v>0</v>
      </c>
      <c r="V284" s="220">
        <v>0</v>
      </c>
      <c r="W284" s="220">
        <v>0</v>
      </c>
      <c r="X284" s="220">
        <v>0</v>
      </c>
      <c r="Y284" s="220">
        <v>0</v>
      </c>
      <c r="Z284" s="220">
        <v>0</v>
      </c>
      <c r="AA284" s="220">
        <v>0</v>
      </c>
      <c r="AB284" s="220">
        <v>0</v>
      </c>
      <c r="AC284" s="221">
        <v>0</v>
      </c>
      <c r="AD284" s="222">
        <v>0</v>
      </c>
      <c r="AE284" s="185"/>
      <c r="AF284" s="223" t="e">
        <v>#DIV/0!</v>
      </c>
      <c r="AG284" s="224">
        <v>0</v>
      </c>
      <c r="AH284" s="225" t="e">
        <v>#DIV/0!</v>
      </c>
      <c r="AI284" s="226">
        <v>0</v>
      </c>
      <c r="AJ284" s="227">
        <v>0</v>
      </c>
    </row>
    <row r="285" spans="2:36" hidden="1" x14ac:dyDescent="0.2">
      <c r="B285" s="184" t="s">
        <v>674</v>
      </c>
      <c r="C285" s="215">
        <v>5</v>
      </c>
      <c r="D285" s="174">
        <v>5</v>
      </c>
      <c r="E285" s="204" t="s">
        <v>691</v>
      </c>
      <c r="F285" s="204" t="s">
        <v>693</v>
      </c>
      <c r="G285" s="204" t="s">
        <v>698</v>
      </c>
      <c r="H285" s="174" t="s">
        <v>954</v>
      </c>
      <c r="I285" s="204" t="s">
        <v>757</v>
      </c>
      <c r="J285" s="184" t="e">
        <v>#N/A</v>
      </c>
      <c r="K285" s="185"/>
      <c r="L285" s="185"/>
      <c r="M285" s="185"/>
      <c r="N285" s="216"/>
      <c r="O285" s="217" t="s">
        <v>726</v>
      </c>
      <c r="P285" s="218" t="e">
        <v>#N/A</v>
      </c>
      <c r="Q285" s="185"/>
      <c r="R285" s="219">
        <v>0</v>
      </c>
      <c r="S285" s="220">
        <v>0</v>
      </c>
      <c r="T285" s="220">
        <v>0</v>
      </c>
      <c r="U285" s="220">
        <v>0</v>
      </c>
      <c r="V285" s="220">
        <v>0</v>
      </c>
      <c r="W285" s="220">
        <v>0</v>
      </c>
      <c r="X285" s="220">
        <v>0</v>
      </c>
      <c r="Y285" s="220">
        <v>0</v>
      </c>
      <c r="Z285" s="220">
        <v>0</v>
      </c>
      <c r="AA285" s="220">
        <v>0</v>
      </c>
      <c r="AB285" s="220">
        <v>0</v>
      </c>
      <c r="AC285" s="221">
        <v>0</v>
      </c>
      <c r="AD285" s="222">
        <v>0</v>
      </c>
      <c r="AE285" s="185"/>
      <c r="AF285" s="223" t="e">
        <v>#DIV/0!</v>
      </c>
      <c r="AG285" s="224">
        <v>0</v>
      </c>
      <c r="AH285" s="225" t="e">
        <v>#DIV/0!</v>
      </c>
      <c r="AI285" s="226">
        <v>0</v>
      </c>
      <c r="AJ285" s="227">
        <v>0</v>
      </c>
    </row>
    <row r="286" spans="2:36" ht="13.5" thickBot="1" x14ac:dyDescent="0.25">
      <c r="B286" s="184" t="s">
        <v>673</v>
      </c>
      <c r="C286" s="174"/>
      <c r="D286" s="174"/>
      <c r="E286" s="184"/>
      <c r="F286" s="184"/>
      <c r="G286" s="184"/>
      <c r="H286" s="174"/>
      <c r="I286" s="204" t="s">
        <v>757</v>
      </c>
      <c r="J286" s="204" t="s">
        <v>757</v>
      </c>
      <c r="K286" s="185"/>
      <c r="L286" s="185"/>
      <c r="M286" s="185"/>
      <c r="N286" s="228"/>
      <c r="O286" s="229" t="s">
        <v>733</v>
      </c>
      <c r="P286" s="230"/>
      <c r="Q286" s="185"/>
      <c r="R286" s="231">
        <v>4389191.4258610914</v>
      </c>
      <c r="S286" s="232">
        <v>3291526.6833925657</v>
      </c>
      <c r="T286" s="232">
        <v>0</v>
      </c>
      <c r="U286" s="232">
        <v>0</v>
      </c>
      <c r="V286" s="232">
        <v>3291526.6833925657</v>
      </c>
      <c r="W286" s="232">
        <v>3291526.6833925657</v>
      </c>
      <c r="X286" s="232">
        <v>0</v>
      </c>
      <c r="Y286" s="232">
        <v>3291526.6833925657</v>
      </c>
      <c r="Z286" s="232">
        <v>0</v>
      </c>
      <c r="AA286" s="232"/>
      <c r="AB286" s="232"/>
      <c r="AC286" s="232"/>
      <c r="AD286" s="233">
        <v>17555298.159431353</v>
      </c>
      <c r="AE286" s="185"/>
      <c r="AF286" s="234"/>
      <c r="AG286" s="235">
        <v>16034199.999999998</v>
      </c>
      <c r="AH286" s="235"/>
      <c r="AI286" s="236">
        <v>1521098.1594313544</v>
      </c>
      <c r="AJ286" s="237">
        <v>17555298.159431353</v>
      </c>
    </row>
    <row r="287" spans="2:36" hidden="1" x14ac:dyDescent="0.2">
      <c r="B287" s="184" t="s">
        <v>674</v>
      </c>
      <c r="C287" s="186">
        <v>6</v>
      </c>
      <c r="D287" s="174"/>
      <c r="E287" s="184" t="s">
        <v>691</v>
      </c>
      <c r="F287" s="184" t="s">
        <v>693</v>
      </c>
      <c r="G287" s="184" t="s">
        <v>698</v>
      </c>
      <c r="H287" s="174" t="s">
        <v>955</v>
      </c>
      <c r="I287" s="204" t="e">
        <v>#N/A</v>
      </c>
      <c r="J287" s="204" t="e">
        <v>#N/A</v>
      </c>
      <c r="K287" s="184"/>
      <c r="L287" s="185"/>
      <c r="M287" s="185"/>
      <c r="N287" s="205" t="e">
        <v>#N/A</v>
      </c>
      <c r="O287" s="206" t="s">
        <v>724</v>
      </c>
      <c r="P287" s="207"/>
      <c r="Q287" s="185"/>
      <c r="R287" s="208">
        <v>0</v>
      </c>
      <c r="S287" s="209">
        <v>0</v>
      </c>
      <c r="T287" s="209">
        <v>0</v>
      </c>
      <c r="U287" s="209">
        <v>0</v>
      </c>
      <c r="V287" s="209">
        <v>0</v>
      </c>
      <c r="W287" s="209">
        <v>0</v>
      </c>
      <c r="X287" s="209">
        <v>0</v>
      </c>
      <c r="Y287" s="209">
        <v>0</v>
      </c>
      <c r="Z287" s="209">
        <v>0</v>
      </c>
      <c r="AA287" s="209">
        <v>0</v>
      </c>
      <c r="AB287" s="209">
        <v>0</v>
      </c>
      <c r="AC287" s="210">
        <v>0</v>
      </c>
      <c r="AD287" s="211">
        <v>0</v>
      </c>
      <c r="AE287" s="185"/>
      <c r="AF287" s="212"/>
      <c r="AG287" s="213"/>
      <c r="AH287" s="213"/>
      <c r="AI287" s="213"/>
      <c r="AJ287" s="214"/>
    </row>
    <row r="288" spans="2:36" hidden="1" x14ac:dyDescent="0.2">
      <c r="B288" s="184" t="s">
        <v>674</v>
      </c>
      <c r="C288" s="215">
        <v>6</v>
      </c>
      <c r="D288" s="174">
        <v>1</v>
      </c>
      <c r="E288" s="204" t="s">
        <v>691</v>
      </c>
      <c r="F288" s="204" t="s">
        <v>693</v>
      </c>
      <c r="G288" s="204" t="s">
        <v>698</v>
      </c>
      <c r="H288" s="174" t="s">
        <v>956</v>
      </c>
      <c r="I288" s="204" t="e">
        <v>#N/A</v>
      </c>
      <c r="J288" s="184" t="e">
        <v>#N/A</v>
      </c>
      <c r="K288" s="184"/>
      <c r="L288" s="185"/>
      <c r="M288" s="185"/>
      <c r="N288" s="216"/>
      <c r="O288" s="217" t="s">
        <v>726</v>
      </c>
      <c r="P288" s="218" t="e">
        <v>#N/A</v>
      </c>
      <c r="Q288" s="185"/>
      <c r="R288" s="219">
        <v>0</v>
      </c>
      <c r="S288" s="220">
        <v>0</v>
      </c>
      <c r="T288" s="220">
        <v>0</v>
      </c>
      <c r="U288" s="220">
        <v>0</v>
      </c>
      <c r="V288" s="220">
        <v>0</v>
      </c>
      <c r="W288" s="220">
        <v>0</v>
      </c>
      <c r="X288" s="220">
        <v>0</v>
      </c>
      <c r="Y288" s="220">
        <v>0</v>
      </c>
      <c r="Z288" s="220">
        <v>0</v>
      </c>
      <c r="AA288" s="220">
        <v>0</v>
      </c>
      <c r="AB288" s="220">
        <v>0</v>
      </c>
      <c r="AC288" s="221">
        <v>0</v>
      </c>
      <c r="AD288" s="222">
        <v>0</v>
      </c>
      <c r="AE288" s="185"/>
      <c r="AF288" s="223" t="e">
        <v>#DIV/0!</v>
      </c>
      <c r="AG288" s="224">
        <v>0</v>
      </c>
      <c r="AH288" s="225" t="e">
        <v>#DIV/0!</v>
      </c>
      <c r="AI288" s="226">
        <v>0</v>
      </c>
      <c r="AJ288" s="227">
        <v>0</v>
      </c>
    </row>
    <row r="289" spans="2:36" hidden="1" x14ac:dyDescent="0.2">
      <c r="B289" s="184" t="s">
        <v>674</v>
      </c>
      <c r="C289" s="215">
        <v>6</v>
      </c>
      <c r="D289" s="174">
        <v>2</v>
      </c>
      <c r="E289" s="204" t="s">
        <v>691</v>
      </c>
      <c r="F289" s="204" t="s">
        <v>693</v>
      </c>
      <c r="G289" s="204" t="s">
        <v>698</v>
      </c>
      <c r="H289" s="174" t="s">
        <v>957</v>
      </c>
      <c r="I289" s="204" t="e">
        <v>#N/A</v>
      </c>
      <c r="J289" s="184" t="e">
        <v>#N/A</v>
      </c>
      <c r="K289" s="184"/>
      <c r="L289" s="185"/>
      <c r="M289" s="185"/>
      <c r="N289" s="216"/>
      <c r="O289" s="217" t="s">
        <v>726</v>
      </c>
      <c r="P289" s="218" t="e">
        <v>#N/A</v>
      </c>
      <c r="Q289" s="185"/>
      <c r="R289" s="219">
        <v>0</v>
      </c>
      <c r="S289" s="220">
        <v>0</v>
      </c>
      <c r="T289" s="220">
        <v>0</v>
      </c>
      <c r="U289" s="220">
        <v>0</v>
      </c>
      <c r="V289" s="220">
        <v>0</v>
      </c>
      <c r="W289" s="220">
        <v>0</v>
      </c>
      <c r="X289" s="220">
        <v>0</v>
      </c>
      <c r="Y289" s="220">
        <v>0</v>
      </c>
      <c r="Z289" s="220">
        <v>0</v>
      </c>
      <c r="AA289" s="220">
        <v>0</v>
      </c>
      <c r="AB289" s="220">
        <v>0</v>
      </c>
      <c r="AC289" s="221">
        <v>0</v>
      </c>
      <c r="AD289" s="222">
        <v>0</v>
      </c>
      <c r="AE289" s="185"/>
      <c r="AF289" s="223" t="e">
        <v>#DIV/0!</v>
      </c>
      <c r="AG289" s="224">
        <v>0</v>
      </c>
      <c r="AH289" s="225" t="e">
        <v>#DIV/0!</v>
      </c>
      <c r="AI289" s="226">
        <v>0</v>
      </c>
      <c r="AJ289" s="227">
        <v>0</v>
      </c>
    </row>
    <row r="290" spans="2:36" hidden="1" x14ac:dyDescent="0.2">
      <c r="B290" s="184" t="s">
        <v>674</v>
      </c>
      <c r="C290" s="215">
        <v>6</v>
      </c>
      <c r="D290" s="174">
        <v>3</v>
      </c>
      <c r="E290" s="204" t="s">
        <v>691</v>
      </c>
      <c r="F290" s="204" t="s">
        <v>693</v>
      </c>
      <c r="G290" s="204" t="s">
        <v>698</v>
      </c>
      <c r="H290" s="174" t="s">
        <v>958</v>
      </c>
      <c r="I290" s="204" t="e">
        <v>#N/A</v>
      </c>
      <c r="J290" s="184" t="e">
        <v>#N/A</v>
      </c>
      <c r="K290" s="184"/>
      <c r="L290" s="185"/>
      <c r="M290" s="185"/>
      <c r="N290" s="216"/>
      <c r="O290" s="217" t="s">
        <v>726</v>
      </c>
      <c r="P290" s="218" t="e">
        <v>#N/A</v>
      </c>
      <c r="Q290" s="185"/>
      <c r="R290" s="219">
        <v>0</v>
      </c>
      <c r="S290" s="220">
        <v>0</v>
      </c>
      <c r="T290" s="220">
        <v>0</v>
      </c>
      <c r="U290" s="220">
        <v>0</v>
      </c>
      <c r="V290" s="220">
        <v>0</v>
      </c>
      <c r="W290" s="220">
        <v>0</v>
      </c>
      <c r="X290" s="220">
        <v>0</v>
      </c>
      <c r="Y290" s="220">
        <v>0</v>
      </c>
      <c r="Z290" s="220">
        <v>0</v>
      </c>
      <c r="AA290" s="220">
        <v>0</v>
      </c>
      <c r="AB290" s="220">
        <v>0</v>
      </c>
      <c r="AC290" s="221">
        <v>0</v>
      </c>
      <c r="AD290" s="222">
        <v>0</v>
      </c>
      <c r="AE290" s="185"/>
      <c r="AF290" s="223" t="e">
        <v>#DIV/0!</v>
      </c>
      <c r="AG290" s="224">
        <v>0</v>
      </c>
      <c r="AH290" s="225" t="e">
        <v>#DIV/0!</v>
      </c>
      <c r="AI290" s="226">
        <v>0</v>
      </c>
      <c r="AJ290" s="227">
        <v>0</v>
      </c>
    </row>
    <row r="291" spans="2:36" hidden="1" x14ac:dyDescent="0.2">
      <c r="B291" s="184" t="s">
        <v>674</v>
      </c>
      <c r="C291" s="215">
        <v>6</v>
      </c>
      <c r="D291" s="174">
        <v>4</v>
      </c>
      <c r="E291" s="204" t="s">
        <v>691</v>
      </c>
      <c r="F291" s="204" t="s">
        <v>693</v>
      </c>
      <c r="G291" s="204" t="s">
        <v>698</v>
      </c>
      <c r="H291" s="174" t="s">
        <v>959</v>
      </c>
      <c r="I291" s="204" t="e">
        <v>#N/A</v>
      </c>
      <c r="J291" s="184" t="e">
        <v>#N/A</v>
      </c>
      <c r="K291" s="184"/>
      <c r="L291" s="185"/>
      <c r="M291" s="185"/>
      <c r="N291" s="216"/>
      <c r="O291" s="217" t="s">
        <v>726</v>
      </c>
      <c r="P291" s="218" t="e">
        <v>#N/A</v>
      </c>
      <c r="Q291" s="185"/>
      <c r="R291" s="219">
        <v>0</v>
      </c>
      <c r="S291" s="220">
        <v>0</v>
      </c>
      <c r="T291" s="220">
        <v>0</v>
      </c>
      <c r="U291" s="220">
        <v>0</v>
      </c>
      <c r="V291" s="220">
        <v>0</v>
      </c>
      <c r="W291" s="220">
        <v>0</v>
      </c>
      <c r="X291" s="220">
        <v>0</v>
      </c>
      <c r="Y291" s="220">
        <v>0</v>
      </c>
      <c r="Z291" s="220">
        <v>0</v>
      </c>
      <c r="AA291" s="220">
        <v>0</v>
      </c>
      <c r="AB291" s="220">
        <v>0</v>
      </c>
      <c r="AC291" s="221">
        <v>0</v>
      </c>
      <c r="AD291" s="222">
        <v>0</v>
      </c>
      <c r="AE291" s="185"/>
      <c r="AF291" s="223" t="e">
        <v>#DIV/0!</v>
      </c>
      <c r="AG291" s="224">
        <v>0</v>
      </c>
      <c r="AH291" s="225" t="e">
        <v>#DIV/0!</v>
      </c>
      <c r="AI291" s="226">
        <v>0</v>
      </c>
      <c r="AJ291" s="227">
        <v>0</v>
      </c>
    </row>
    <row r="292" spans="2:36" hidden="1" x14ac:dyDescent="0.2">
      <c r="B292" s="184" t="s">
        <v>674</v>
      </c>
      <c r="C292" s="215">
        <v>6</v>
      </c>
      <c r="D292" s="174">
        <v>5</v>
      </c>
      <c r="E292" s="204" t="s">
        <v>691</v>
      </c>
      <c r="F292" s="204" t="s">
        <v>693</v>
      </c>
      <c r="G292" s="204" t="s">
        <v>698</v>
      </c>
      <c r="H292" s="174" t="s">
        <v>960</v>
      </c>
      <c r="I292" s="204" t="e">
        <v>#N/A</v>
      </c>
      <c r="J292" s="184" t="e">
        <v>#N/A</v>
      </c>
      <c r="K292" s="184"/>
      <c r="L292" s="185"/>
      <c r="M292" s="185"/>
      <c r="N292" s="216"/>
      <c r="O292" s="217" t="s">
        <v>726</v>
      </c>
      <c r="P292" s="218" t="e">
        <v>#N/A</v>
      </c>
      <c r="Q292" s="185"/>
      <c r="R292" s="219">
        <v>0</v>
      </c>
      <c r="S292" s="220">
        <v>0</v>
      </c>
      <c r="T292" s="220">
        <v>0</v>
      </c>
      <c r="U292" s="220">
        <v>0</v>
      </c>
      <c r="V292" s="220">
        <v>0</v>
      </c>
      <c r="W292" s="220">
        <v>0</v>
      </c>
      <c r="X292" s="220">
        <v>0</v>
      </c>
      <c r="Y292" s="220">
        <v>0</v>
      </c>
      <c r="Z292" s="220">
        <v>0</v>
      </c>
      <c r="AA292" s="220">
        <v>0</v>
      </c>
      <c r="AB292" s="220">
        <v>0</v>
      </c>
      <c r="AC292" s="221">
        <v>0</v>
      </c>
      <c r="AD292" s="222">
        <v>0</v>
      </c>
      <c r="AE292" s="185"/>
      <c r="AF292" s="223" t="e">
        <v>#DIV/0!</v>
      </c>
      <c r="AG292" s="224">
        <v>0</v>
      </c>
      <c r="AH292" s="225" t="e">
        <v>#DIV/0!</v>
      </c>
      <c r="AI292" s="226">
        <v>0</v>
      </c>
      <c r="AJ292" s="227">
        <v>0</v>
      </c>
    </row>
    <row r="293" spans="2:36" ht="13.5" hidden="1" thickBot="1" x14ac:dyDescent="0.25">
      <c r="B293" s="184" t="s">
        <v>674</v>
      </c>
      <c r="C293" s="174"/>
      <c r="D293" s="174"/>
      <c r="E293" s="184"/>
      <c r="F293" s="184"/>
      <c r="G293" s="184"/>
      <c r="H293" s="174"/>
      <c r="I293" s="204" t="e">
        <v>#N/A</v>
      </c>
      <c r="J293" s="204" t="e">
        <v>#N/A</v>
      </c>
      <c r="K293" s="184"/>
      <c r="L293" s="185"/>
      <c r="M293" s="185"/>
      <c r="N293" s="228"/>
      <c r="O293" s="229" t="s">
        <v>733</v>
      </c>
      <c r="P293" s="230"/>
      <c r="Q293" s="185"/>
      <c r="R293" s="231">
        <v>0</v>
      </c>
      <c r="S293" s="232">
        <v>0</v>
      </c>
      <c r="T293" s="232">
        <v>0</v>
      </c>
      <c r="U293" s="232">
        <v>0</v>
      </c>
      <c r="V293" s="232">
        <v>0</v>
      </c>
      <c r="W293" s="232">
        <v>0</v>
      </c>
      <c r="X293" s="232">
        <v>0</v>
      </c>
      <c r="Y293" s="232">
        <v>0</v>
      </c>
      <c r="Z293" s="232">
        <v>0</v>
      </c>
      <c r="AA293" s="232"/>
      <c r="AB293" s="232"/>
      <c r="AC293" s="232"/>
      <c r="AD293" s="233">
        <v>0</v>
      </c>
      <c r="AE293" s="185"/>
      <c r="AF293" s="234"/>
      <c r="AG293" s="235">
        <v>0</v>
      </c>
      <c r="AH293" s="235"/>
      <c r="AI293" s="236">
        <v>0</v>
      </c>
      <c r="AJ293" s="237">
        <v>0</v>
      </c>
    </row>
    <row r="294" spans="2:36" hidden="1" x14ac:dyDescent="0.2">
      <c r="B294" s="184" t="s">
        <v>674</v>
      </c>
      <c r="C294" s="186">
        <v>7</v>
      </c>
      <c r="D294" s="174"/>
      <c r="E294" s="184" t="s">
        <v>691</v>
      </c>
      <c r="F294" s="184" t="s">
        <v>693</v>
      </c>
      <c r="G294" s="184" t="s">
        <v>698</v>
      </c>
      <c r="H294" s="174" t="s">
        <v>961</v>
      </c>
      <c r="I294" s="204" t="e">
        <v>#N/A</v>
      </c>
      <c r="J294" s="204" t="e">
        <v>#N/A</v>
      </c>
      <c r="K294" s="185"/>
      <c r="L294" s="185"/>
      <c r="M294" s="185"/>
      <c r="N294" s="205" t="e">
        <v>#N/A</v>
      </c>
      <c r="O294" s="206" t="s">
        <v>724</v>
      </c>
      <c r="P294" s="207"/>
      <c r="Q294" s="185"/>
      <c r="R294" s="208">
        <v>0</v>
      </c>
      <c r="S294" s="209">
        <v>0</v>
      </c>
      <c r="T294" s="209">
        <v>0</v>
      </c>
      <c r="U294" s="209">
        <v>0</v>
      </c>
      <c r="V294" s="209">
        <v>0</v>
      </c>
      <c r="W294" s="209">
        <v>0</v>
      </c>
      <c r="X294" s="209">
        <v>0</v>
      </c>
      <c r="Y294" s="209">
        <v>0</v>
      </c>
      <c r="Z294" s="209">
        <v>0</v>
      </c>
      <c r="AA294" s="209">
        <v>0</v>
      </c>
      <c r="AB294" s="209">
        <v>0</v>
      </c>
      <c r="AC294" s="210">
        <v>0</v>
      </c>
      <c r="AD294" s="211">
        <v>0</v>
      </c>
      <c r="AE294" s="185"/>
      <c r="AF294" s="212"/>
      <c r="AG294" s="213"/>
      <c r="AH294" s="213"/>
      <c r="AI294" s="213"/>
      <c r="AJ294" s="214"/>
    </row>
    <row r="295" spans="2:36" hidden="1" x14ac:dyDescent="0.2">
      <c r="B295" s="184" t="s">
        <v>674</v>
      </c>
      <c r="C295" s="215">
        <v>7</v>
      </c>
      <c r="D295" s="174">
        <v>1</v>
      </c>
      <c r="E295" s="204" t="s">
        <v>691</v>
      </c>
      <c r="F295" s="204" t="s">
        <v>693</v>
      </c>
      <c r="G295" s="204" t="s">
        <v>698</v>
      </c>
      <c r="H295" s="174" t="s">
        <v>962</v>
      </c>
      <c r="I295" s="204" t="e">
        <v>#N/A</v>
      </c>
      <c r="J295" s="184" t="e">
        <v>#N/A</v>
      </c>
      <c r="K295" s="185"/>
      <c r="L295" s="185"/>
      <c r="M295" s="185"/>
      <c r="N295" s="216"/>
      <c r="O295" s="217" t="s">
        <v>726</v>
      </c>
      <c r="P295" s="218" t="e">
        <v>#N/A</v>
      </c>
      <c r="Q295" s="185"/>
      <c r="R295" s="219">
        <v>0</v>
      </c>
      <c r="S295" s="220">
        <v>0</v>
      </c>
      <c r="T295" s="220">
        <v>0</v>
      </c>
      <c r="U295" s="220">
        <v>0</v>
      </c>
      <c r="V295" s="220">
        <v>0</v>
      </c>
      <c r="W295" s="220">
        <v>0</v>
      </c>
      <c r="X295" s="220">
        <v>0</v>
      </c>
      <c r="Y295" s="220">
        <v>0</v>
      </c>
      <c r="Z295" s="220">
        <v>0</v>
      </c>
      <c r="AA295" s="220">
        <v>0</v>
      </c>
      <c r="AB295" s="220">
        <v>0</v>
      </c>
      <c r="AC295" s="221">
        <v>0</v>
      </c>
      <c r="AD295" s="222">
        <v>0</v>
      </c>
      <c r="AE295" s="185"/>
      <c r="AF295" s="223" t="e">
        <v>#DIV/0!</v>
      </c>
      <c r="AG295" s="224">
        <v>0</v>
      </c>
      <c r="AH295" s="225" t="e">
        <v>#DIV/0!</v>
      </c>
      <c r="AI295" s="226">
        <v>0</v>
      </c>
      <c r="AJ295" s="227">
        <v>0</v>
      </c>
    </row>
    <row r="296" spans="2:36" hidden="1" x14ac:dyDescent="0.2">
      <c r="B296" s="184" t="s">
        <v>674</v>
      </c>
      <c r="C296" s="215">
        <v>7</v>
      </c>
      <c r="D296" s="174">
        <v>2</v>
      </c>
      <c r="E296" s="204" t="s">
        <v>691</v>
      </c>
      <c r="F296" s="204" t="s">
        <v>693</v>
      </c>
      <c r="G296" s="204" t="s">
        <v>698</v>
      </c>
      <c r="H296" s="174" t="s">
        <v>963</v>
      </c>
      <c r="I296" s="204" t="e">
        <v>#N/A</v>
      </c>
      <c r="J296" s="184" t="e">
        <v>#N/A</v>
      </c>
      <c r="K296" s="185"/>
      <c r="L296" s="185"/>
      <c r="M296" s="185"/>
      <c r="N296" s="216"/>
      <c r="O296" s="217" t="s">
        <v>726</v>
      </c>
      <c r="P296" s="218" t="e">
        <v>#N/A</v>
      </c>
      <c r="Q296" s="185"/>
      <c r="R296" s="219">
        <v>0</v>
      </c>
      <c r="S296" s="220">
        <v>0</v>
      </c>
      <c r="T296" s="220">
        <v>0</v>
      </c>
      <c r="U296" s="220">
        <v>0</v>
      </c>
      <c r="V296" s="220">
        <v>0</v>
      </c>
      <c r="W296" s="220">
        <v>0</v>
      </c>
      <c r="X296" s="220">
        <v>0</v>
      </c>
      <c r="Y296" s="220">
        <v>0</v>
      </c>
      <c r="Z296" s="220">
        <v>0</v>
      </c>
      <c r="AA296" s="220">
        <v>0</v>
      </c>
      <c r="AB296" s="220">
        <v>0</v>
      </c>
      <c r="AC296" s="221">
        <v>0</v>
      </c>
      <c r="AD296" s="222">
        <v>0</v>
      </c>
      <c r="AE296" s="185"/>
      <c r="AF296" s="223" t="e">
        <v>#DIV/0!</v>
      </c>
      <c r="AG296" s="224">
        <v>0</v>
      </c>
      <c r="AH296" s="225" t="e">
        <v>#DIV/0!</v>
      </c>
      <c r="AI296" s="226">
        <v>0</v>
      </c>
      <c r="AJ296" s="227">
        <v>0</v>
      </c>
    </row>
    <row r="297" spans="2:36" hidden="1" x14ac:dyDescent="0.2">
      <c r="B297" s="184" t="s">
        <v>674</v>
      </c>
      <c r="C297" s="215">
        <v>7</v>
      </c>
      <c r="D297" s="174">
        <v>3</v>
      </c>
      <c r="E297" s="204" t="s">
        <v>691</v>
      </c>
      <c r="F297" s="204" t="s">
        <v>693</v>
      </c>
      <c r="G297" s="204" t="s">
        <v>698</v>
      </c>
      <c r="H297" s="174" t="s">
        <v>964</v>
      </c>
      <c r="I297" s="204" t="e">
        <v>#N/A</v>
      </c>
      <c r="J297" s="184" t="e">
        <v>#N/A</v>
      </c>
      <c r="K297" s="185"/>
      <c r="L297" s="185"/>
      <c r="M297" s="185"/>
      <c r="N297" s="216"/>
      <c r="O297" s="217" t="s">
        <v>726</v>
      </c>
      <c r="P297" s="218" t="e">
        <v>#N/A</v>
      </c>
      <c r="Q297" s="185"/>
      <c r="R297" s="219">
        <v>0</v>
      </c>
      <c r="S297" s="220">
        <v>0</v>
      </c>
      <c r="T297" s="220">
        <v>0</v>
      </c>
      <c r="U297" s="220">
        <v>0</v>
      </c>
      <c r="V297" s="220">
        <v>0</v>
      </c>
      <c r="W297" s="220">
        <v>0</v>
      </c>
      <c r="X297" s="220">
        <v>0</v>
      </c>
      <c r="Y297" s="220">
        <v>0</v>
      </c>
      <c r="Z297" s="220">
        <v>0</v>
      </c>
      <c r="AA297" s="220">
        <v>0</v>
      </c>
      <c r="AB297" s="220">
        <v>0</v>
      </c>
      <c r="AC297" s="221">
        <v>0</v>
      </c>
      <c r="AD297" s="222">
        <v>0</v>
      </c>
      <c r="AE297" s="185"/>
      <c r="AF297" s="223" t="e">
        <v>#DIV/0!</v>
      </c>
      <c r="AG297" s="224">
        <v>0</v>
      </c>
      <c r="AH297" s="225" t="e">
        <v>#DIV/0!</v>
      </c>
      <c r="AI297" s="226">
        <v>0</v>
      </c>
      <c r="AJ297" s="227">
        <v>0</v>
      </c>
    </row>
    <row r="298" spans="2:36" hidden="1" x14ac:dyDescent="0.2">
      <c r="B298" s="184" t="s">
        <v>674</v>
      </c>
      <c r="C298" s="215">
        <v>7</v>
      </c>
      <c r="D298" s="174">
        <v>4</v>
      </c>
      <c r="E298" s="204" t="s">
        <v>691</v>
      </c>
      <c r="F298" s="204" t="s">
        <v>693</v>
      </c>
      <c r="G298" s="204" t="s">
        <v>698</v>
      </c>
      <c r="H298" s="174" t="s">
        <v>965</v>
      </c>
      <c r="I298" s="204" t="e">
        <v>#N/A</v>
      </c>
      <c r="J298" s="184" t="e">
        <v>#N/A</v>
      </c>
      <c r="K298" s="185"/>
      <c r="L298" s="185"/>
      <c r="M298" s="185"/>
      <c r="N298" s="216"/>
      <c r="O298" s="217" t="s">
        <v>726</v>
      </c>
      <c r="P298" s="218" t="e">
        <v>#N/A</v>
      </c>
      <c r="Q298" s="185"/>
      <c r="R298" s="219">
        <v>0</v>
      </c>
      <c r="S298" s="220">
        <v>0</v>
      </c>
      <c r="T298" s="220">
        <v>0</v>
      </c>
      <c r="U298" s="220">
        <v>0</v>
      </c>
      <c r="V298" s="220">
        <v>0</v>
      </c>
      <c r="W298" s="220">
        <v>0</v>
      </c>
      <c r="X298" s="220">
        <v>0</v>
      </c>
      <c r="Y298" s="220">
        <v>0</v>
      </c>
      <c r="Z298" s="220">
        <v>0</v>
      </c>
      <c r="AA298" s="220">
        <v>0</v>
      </c>
      <c r="AB298" s="220">
        <v>0</v>
      </c>
      <c r="AC298" s="221">
        <v>0</v>
      </c>
      <c r="AD298" s="222">
        <v>0</v>
      </c>
      <c r="AE298" s="185"/>
      <c r="AF298" s="223" t="e">
        <v>#DIV/0!</v>
      </c>
      <c r="AG298" s="224">
        <v>0</v>
      </c>
      <c r="AH298" s="225" t="e">
        <v>#DIV/0!</v>
      </c>
      <c r="AI298" s="226">
        <v>0</v>
      </c>
      <c r="AJ298" s="227">
        <v>0</v>
      </c>
    </row>
    <row r="299" spans="2:36" hidden="1" x14ac:dyDescent="0.2">
      <c r="B299" s="184" t="s">
        <v>674</v>
      </c>
      <c r="C299" s="215">
        <v>7</v>
      </c>
      <c r="D299" s="174">
        <v>5</v>
      </c>
      <c r="E299" s="204" t="s">
        <v>691</v>
      </c>
      <c r="F299" s="204" t="s">
        <v>693</v>
      </c>
      <c r="G299" s="204" t="s">
        <v>698</v>
      </c>
      <c r="H299" s="174" t="s">
        <v>966</v>
      </c>
      <c r="I299" s="204" t="e">
        <v>#N/A</v>
      </c>
      <c r="J299" s="184" t="e">
        <v>#N/A</v>
      </c>
      <c r="K299" s="185"/>
      <c r="L299" s="185"/>
      <c r="M299" s="185"/>
      <c r="N299" s="216"/>
      <c r="O299" s="217" t="s">
        <v>726</v>
      </c>
      <c r="P299" s="218" t="e">
        <v>#N/A</v>
      </c>
      <c r="Q299" s="185"/>
      <c r="R299" s="219">
        <v>0</v>
      </c>
      <c r="S299" s="220">
        <v>0</v>
      </c>
      <c r="T299" s="220">
        <v>0</v>
      </c>
      <c r="U299" s="220">
        <v>0</v>
      </c>
      <c r="V299" s="220">
        <v>0</v>
      </c>
      <c r="W299" s="220">
        <v>0</v>
      </c>
      <c r="X299" s="220">
        <v>0</v>
      </c>
      <c r="Y299" s="220">
        <v>0</v>
      </c>
      <c r="Z299" s="220">
        <v>0</v>
      </c>
      <c r="AA299" s="220">
        <v>0</v>
      </c>
      <c r="AB299" s="220">
        <v>0</v>
      </c>
      <c r="AC299" s="221">
        <v>0</v>
      </c>
      <c r="AD299" s="222">
        <v>0</v>
      </c>
      <c r="AE299" s="185"/>
      <c r="AF299" s="223" t="e">
        <v>#DIV/0!</v>
      </c>
      <c r="AG299" s="224">
        <v>0</v>
      </c>
      <c r="AH299" s="225" t="e">
        <v>#DIV/0!</v>
      </c>
      <c r="AI299" s="226">
        <v>0</v>
      </c>
      <c r="AJ299" s="227">
        <v>0</v>
      </c>
    </row>
    <row r="300" spans="2:36" ht="13.5" hidden="1" thickBot="1" x14ac:dyDescent="0.25">
      <c r="B300" s="184" t="s">
        <v>674</v>
      </c>
      <c r="C300" s="174"/>
      <c r="D300" s="174"/>
      <c r="E300" s="184"/>
      <c r="F300" s="184"/>
      <c r="G300" s="184"/>
      <c r="H300" s="174"/>
      <c r="I300" s="204" t="e">
        <v>#N/A</v>
      </c>
      <c r="J300" s="204" t="e">
        <v>#N/A</v>
      </c>
      <c r="K300" s="185"/>
      <c r="L300" s="185"/>
      <c r="M300" s="185"/>
      <c r="N300" s="228"/>
      <c r="O300" s="229" t="s">
        <v>733</v>
      </c>
      <c r="P300" s="230"/>
      <c r="Q300" s="185"/>
      <c r="R300" s="231">
        <v>0</v>
      </c>
      <c r="S300" s="232">
        <v>0</v>
      </c>
      <c r="T300" s="232">
        <v>0</v>
      </c>
      <c r="U300" s="232">
        <v>0</v>
      </c>
      <c r="V300" s="232">
        <v>0</v>
      </c>
      <c r="W300" s="232">
        <v>0</v>
      </c>
      <c r="X300" s="232">
        <v>0</v>
      </c>
      <c r="Y300" s="232">
        <v>0</v>
      </c>
      <c r="Z300" s="232">
        <v>0</v>
      </c>
      <c r="AA300" s="232"/>
      <c r="AB300" s="232"/>
      <c r="AC300" s="232"/>
      <c r="AD300" s="233">
        <v>0</v>
      </c>
      <c r="AE300" s="185"/>
      <c r="AF300" s="234"/>
      <c r="AG300" s="235">
        <v>0</v>
      </c>
      <c r="AH300" s="235"/>
      <c r="AI300" s="236">
        <v>0</v>
      </c>
      <c r="AJ300" s="237">
        <v>0</v>
      </c>
    </row>
    <row r="301" spans="2:36" hidden="1" x14ac:dyDescent="0.2">
      <c r="B301" s="184" t="s">
        <v>674</v>
      </c>
      <c r="C301" s="186">
        <v>8</v>
      </c>
      <c r="D301" s="174"/>
      <c r="E301" s="184" t="s">
        <v>691</v>
      </c>
      <c r="F301" s="184" t="s">
        <v>693</v>
      </c>
      <c r="G301" s="184" t="s">
        <v>698</v>
      </c>
      <c r="H301" s="174" t="s">
        <v>967</v>
      </c>
      <c r="I301" s="204" t="e">
        <v>#N/A</v>
      </c>
      <c r="J301" s="204" t="e">
        <v>#N/A</v>
      </c>
      <c r="K301" s="185"/>
      <c r="L301" s="185"/>
      <c r="M301" s="185"/>
      <c r="N301" s="205" t="e">
        <v>#N/A</v>
      </c>
      <c r="O301" s="206" t="s">
        <v>724</v>
      </c>
      <c r="P301" s="207"/>
      <c r="Q301" s="185"/>
      <c r="R301" s="208">
        <v>0</v>
      </c>
      <c r="S301" s="209">
        <v>0</v>
      </c>
      <c r="T301" s="209">
        <v>0</v>
      </c>
      <c r="U301" s="209">
        <v>0</v>
      </c>
      <c r="V301" s="209">
        <v>0</v>
      </c>
      <c r="W301" s="209">
        <v>0</v>
      </c>
      <c r="X301" s="209">
        <v>0</v>
      </c>
      <c r="Y301" s="209">
        <v>0</v>
      </c>
      <c r="Z301" s="209">
        <v>0</v>
      </c>
      <c r="AA301" s="209">
        <v>0</v>
      </c>
      <c r="AB301" s="209">
        <v>0</v>
      </c>
      <c r="AC301" s="210">
        <v>0</v>
      </c>
      <c r="AD301" s="211">
        <v>0</v>
      </c>
      <c r="AE301" s="185"/>
      <c r="AF301" s="212"/>
      <c r="AG301" s="213"/>
      <c r="AH301" s="213"/>
      <c r="AI301" s="213"/>
      <c r="AJ301" s="214"/>
    </row>
    <row r="302" spans="2:36" hidden="1" x14ac:dyDescent="0.2">
      <c r="B302" s="184" t="s">
        <v>674</v>
      </c>
      <c r="C302" s="215">
        <v>8</v>
      </c>
      <c r="D302" s="174">
        <v>1</v>
      </c>
      <c r="E302" s="204" t="s">
        <v>691</v>
      </c>
      <c r="F302" s="204" t="s">
        <v>693</v>
      </c>
      <c r="G302" s="204" t="s">
        <v>698</v>
      </c>
      <c r="H302" s="174" t="s">
        <v>968</v>
      </c>
      <c r="I302" s="204" t="e">
        <v>#N/A</v>
      </c>
      <c r="J302" s="184" t="e">
        <v>#N/A</v>
      </c>
      <c r="K302" s="185"/>
      <c r="L302" s="185"/>
      <c r="M302" s="185"/>
      <c r="N302" s="216"/>
      <c r="O302" s="217" t="s">
        <v>726</v>
      </c>
      <c r="P302" s="218" t="e">
        <v>#N/A</v>
      </c>
      <c r="Q302" s="185"/>
      <c r="R302" s="219">
        <v>0</v>
      </c>
      <c r="S302" s="220">
        <v>0</v>
      </c>
      <c r="T302" s="220">
        <v>0</v>
      </c>
      <c r="U302" s="220">
        <v>0</v>
      </c>
      <c r="V302" s="220">
        <v>0</v>
      </c>
      <c r="W302" s="220">
        <v>0</v>
      </c>
      <c r="X302" s="220">
        <v>0</v>
      </c>
      <c r="Y302" s="220">
        <v>0</v>
      </c>
      <c r="Z302" s="220">
        <v>0</v>
      </c>
      <c r="AA302" s="220">
        <v>0</v>
      </c>
      <c r="AB302" s="220">
        <v>0</v>
      </c>
      <c r="AC302" s="221">
        <v>0</v>
      </c>
      <c r="AD302" s="222">
        <v>0</v>
      </c>
      <c r="AE302" s="185"/>
      <c r="AF302" s="223" t="e">
        <v>#DIV/0!</v>
      </c>
      <c r="AG302" s="224">
        <v>0</v>
      </c>
      <c r="AH302" s="225" t="e">
        <v>#DIV/0!</v>
      </c>
      <c r="AI302" s="226">
        <v>0</v>
      </c>
      <c r="AJ302" s="227">
        <v>0</v>
      </c>
    </row>
    <row r="303" spans="2:36" hidden="1" x14ac:dyDescent="0.2">
      <c r="B303" s="184" t="s">
        <v>674</v>
      </c>
      <c r="C303" s="215">
        <v>8</v>
      </c>
      <c r="D303" s="174">
        <v>2</v>
      </c>
      <c r="E303" s="204" t="s">
        <v>691</v>
      </c>
      <c r="F303" s="204" t="s">
        <v>693</v>
      </c>
      <c r="G303" s="204" t="s">
        <v>698</v>
      </c>
      <c r="H303" s="174" t="s">
        <v>969</v>
      </c>
      <c r="I303" s="204" t="e">
        <v>#N/A</v>
      </c>
      <c r="J303" s="184" t="e">
        <v>#N/A</v>
      </c>
      <c r="K303" s="185"/>
      <c r="L303" s="185"/>
      <c r="M303" s="185"/>
      <c r="N303" s="216"/>
      <c r="O303" s="217" t="s">
        <v>726</v>
      </c>
      <c r="P303" s="218" t="e">
        <v>#N/A</v>
      </c>
      <c r="Q303" s="185"/>
      <c r="R303" s="219">
        <v>0</v>
      </c>
      <c r="S303" s="220">
        <v>0</v>
      </c>
      <c r="T303" s="220">
        <v>0</v>
      </c>
      <c r="U303" s="220">
        <v>0</v>
      </c>
      <c r="V303" s="220">
        <v>0</v>
      </c>
      <c r="W303" s="220">
        <v>0</v>
      </c>
      <c r="X303" s="220">
        <v>0</v>
      </c>
      <c r="Y303" s="220">
        <v>0</v>
      </c>
      <c r="Z303" s="220">
        <v>0</v>
      </c>
      <c r="AA303" s="220">
        <v>0</v>
      </c>
      <c r="AB303" s="220">
        <v>0</v>
      </c>
      <c r="AC303" s="221">
        <v>0</v>
      </c>
      <c r="AD303" s="222">
        <v>0</v>
      </c>
      <c r="AE303" s="185"/>
      <c r="AF303" s="223" t="e">
        <v>#DIV/0!</v>
      </c>
      <c r="AG303" s="224">
        <v>0</v>
      </c>
      <c r="AH303" s="225" t="e">
        <v>#DIV/0!</v>
      </c>
      <c r="AI303" s="226">
        <v>0</v>
      </c>
      <c r="AJ303" s="227">
        <v>0</v>
      </c>
    </row>
    <row r="304" spans="2:36" hidden="1" x14ac:dyDescent="0.2">
      <c r="B304" s="184" t="s">
        <v>674</v>
      </c>
      <c r="C304" s="215">
        <v>8</v>
      </c>
      <c r="D304" s="174">
        <v>3</v>
      </c>
      <c r="E304" s="204" t="s">
        <v>691</v>
      </c>
      <c r="F304" s="204" t="s">
        <v>693</v>
      </c>
      <c r="G304" s="204" t="s">
        <v>698</v>
      </c>
      <c r="H304" s="174" t="s">
        <v>970</v>
      </c>
      <c r="I304" s="204" t="e">
        <v>#N/A</v>
      </c>
      <c r="J304" s="184" t="e">
        <v>#N/A</v>
      </c>
      <c r="K304" s="185"/>
      <c r="L304" s="185"/>
      <c r="M304" s="185"/>
      <c r="N304" s="216"/>
      <c r="O304" s="217" t="s">
        <v>726</v>
      </c>
      <c r="P304" s="218" t="e">
        <v>#N/A</v>
      </c>
      <c r="Q304" s="185"/>
      <c r="R304" s="219">
        <v>0</v>
      </c>
      <c r="S304" s="220">
        <v>0</v>
      </c>
      <c r="T304" s="220">
        <v>0</v>
      </c>
      <c r="U304" s="220">
        <v>0</v>
      </c>
      <c r="V304" s="220">
        <v>0</v>
      </c>
      <c r="W304" s="220">
        <v>0</v>
      </c>
      <c r="X304" s="220">
        <v>0</v>
      </c>
      <c r="Y304" s="220">
        <v>0</v>
      </c>
      <c r="Z304" s="220">
        <v>0</v>
      </c>
      <c r="AA304" s="220">
        <v>0</v>
      </c>
      <c r="AB304" s="220">
        <v>0</v>
      </c>
      <c r="AC304" s="221">
        <v>0</v>
      </c>
      <c r="AD304" s="222">
        <v>0</v>
      </c>
      <c r="AE304" s="185"/>
      <c r="AF304" s="223" t="e">
        <v>#DIV/0!</v>
      </c>
      <c r="AG304" s="224">
        <v>0</v>
      </c>
      <c r="AH304" s="225" t="e">
        <v>#DIV/0!</v>
      </c>
      <c r="AI304" s="226">
        <v>0</v>
      </c>
      <c r="AJ304" s="227">
        <v>0</v>
      </c>
    </row>
    <row r="305" spans="2:36" hidden="1" x14ac:dyDescent="0.2">
      <c r="B305" s="184" t="s">
        <v>674</v>
      </c>
      <c r="C305" s="215">
        <v>8</v>
      </c>
      <c r="D305" s="174">
        <v>4</v>
      </c>
      <c r="E305" s="204" t="s">
        <v>691</v>
      </c>
      <c r="F305" s="204" t="s">
        <v>693</v>
      </c>
      <c r="G305" s="204" t="s">
        <v>698</v>
      </c>
      <c r="H305" s="174" t="s">
        <v>971</v>
      </c>
      <c r="I305" s="204" t="e">
        <v>#N/A</v>
      </c>
      <c r="J305" s="184" t="e">
        <v>#N/A</v>
      </c>
      <c r="K305" s="185"/>
      <c r="L305" s="185"/>
      <c r="M305" s="185"/>
      <c r="N305" s="216"/>
      <c r="O305" s="217" t="s">
        <v>726</v>
      </c>
      <c r="P305" s="218" t="e">
        <v>#N/A</v>
      </c>
      <c r="Q305" s="185"/>
      <c r="R305" s="219">
        <v>0</v>
      </c>
      <c r="S305" s="220">
        <v>0</v>
      </c>
      <c r="T305" s="220">
        <v>0</v>
      </c>
      <c r="U305" s="220">
        <v>0</v>
      </c>
      <c r="V305" s="220">
        <v>0</v>
      </c>
      <c r="W305" s="220">
        <v>0</v>
      </c>
      <c r="X305" s="220">
        <v>0</v>
      </c>
      <c r="Y305" s="220">
        <v>0</v>
      </c>
      <c r="Z305" s="220">
        <v>0</v>
      </c>
      <c r="AA305" s="220">
        <v>0</v>
      </c>
      <c r="AB305" s="220">
        <v>0</v>
      </c>
      <c r="AC305" s="221">
        <v>0</v>
      </c>
      <c r="AD305" s="222">
        <v>0</v>
      </c>
      <c r="AE305" s="185"/>
      <c r="AF305" s="223" t="e">
        <v>#DIV/0!</v>
      </c>
      <c r="AG305" s="224">
        <v>0</v>
      </c>
      <c r="AH305" s="225" t="e">
        <v>#DIV/0!</v>
      </c>
      <c r="AI305" s="226">
        <v>0</v>
      </c>
      <c r="AJ305" s="227">
        <v>0</v>
      </c>
    </row>
    <row r="306" spans="2:36" hidden="1" x14ac:dyDescent="0.2">
      <c r="B306" s="184" t="s">
        <v>674</v>
      </c>
      <c r="C306" s="215">
        <v>8</v>
      </c>
      <c r="D306" s="174">
        <v>5</v>
      </c>
      <c r="E306" s="204" t="s">
        <v>691</v>
      </c>
      <c r="F306" s="204" t="s">
        <v>693</v>
      </c>
      <c r="G306" s="204" t="s">
        <v>698</v>
      </c>
      <c r="H306" s="174" t="s">
        <v>972</v>
      </c>
      <c r="I306" s="204" t="e">
        <v>#N/A</v>
      </c>
      <c r="J306" s="184" t="e">
        <v>#N/A</v>
      </c>
      <c r="K306" s="185"/>
      <c r="L306" s="185"/>
      <c r="M306" s="185"/>
      <c r="N306" s="216"/>
      <c r="O306" s="217" t="s">
        <v>726</v>
      </c>
      <c r="P306" s="218" t="e">
        <v>#N/A</v>
      </c>
      <c r="Q306" s="185"/>
      <c r="R306" s="219">
        <v>0</v>
      </c>
      <c r="S306" s="220">
        <v>0</v>
      </c>
      <c r="T306" s="220">
        <v>0</v>
      </c>
      <c r="U306" s="220">
        <v>0</v>
      </c>
      <c r="V306" s="220">
        <v>0</v>
      </c>
      <c r="W306" s="220">
        <v>0</v>
      </c>
      <c r="X306" s="220">
        <v>0</v>
      </c>
      <c r="Y306" s="220">
        <v>0</v>
      </c>
      <c r="Z306" s="220">
        <v>0</v>
      </c>
      <c r="AA306" s="220">
        <v>0</v>
      </c>
      <c r="AB306" s="220">
        <v>0</v>
      </c>
      <c r="AC306" s="221">
        <v>0</v>
      </c>
      <c r="AD306" s="222">
        <v>0</v>
      </c>
      <c r="AE306" s="185"/>
      <c r="AF306" s="223" t="e">
        <v>#DIV/0!</v>
      </c>
      <c r="AG306" s="224">
        <v>0</v>
      </c>
      <c r="AH306" s="225" t="e">
        <v>#DIV/0!</v>
      </c>
      <c r="AI306" s="226">
        <v>0</v>
      </c>
      <c r="AJ306" s="227">
        <v>0</v>
      </c>
    </row>
    <row r="307" spans="2:36" ht="13.5" hidden="1" thickBot="1" x14ac:dyDescent="0.25">
      <c r="B307" s="184" t="s">
        <v>674</v>
      </c>
      <c r="C307" s="174"/>
      <c r="D307" s="174"/>
      <c r="E307" s="184"/>
      <c r="F307" s="184"/>
      <c r="G307" s="184"/>
      <c r="H307" s="174"/>
      <c r="I307" s="204" t="e">
        <v>#N/A</v>
      </c>
      <c r="J307" s="204" t="e">
        <v>#N/A</v>
      </c>
      <c r="K307" s="185"/>
      <c r="L307" s="185"/>
      <c r="M307" s="185"/>
      <c r="N307" s="228"/>
      <c r="O307" s="229" t="s">
        <v>733</v>
      </c>
      <c r="P307" s="230"/>
      <c r="Q307" s="185"/>
      <c r="R307" s="231">
        <v>0</v>
      </c>
      <c r="S307" s="232">
        <v>0</v>
      </c>
      <c r="T307" s="232">
        <v>0</v>
      </c>
      <c r="U307" s="232">
        <v>0</v>
      </c>
      <c r="V307" s="232">
        <v>0</v>
      </c>
      <c r="W307" s="232">
        <v>0</v>
      </c>
      <c r="X307" s="232">
        <v>0</v>
      </c>
      <c r="Y307" s="232">
        <v>0</v>
      </c>
      <c r="Z307" s="232">
        <v>0</v>
      </c>
      <c r="AA307" s="232"/>
      <c r="AB307" s="232"/>
      <c r="AC307" s="232"/>
      <c r="AD307" s="233">
        <v>0</v>
      </c>
      <c r="AE307" s="185"/>
      <c r="AF307" s="234"/>
      <c r="AG307" s="235">
        <v>0</v>
      </c>
      <c r="AH307" s="235"/>
      <c r="AI307" s="236">
        <v>0</v>
      </c>
      <c r="AJ307" s="237">
        <v>0</v>
      </c>
    </row>
    <row r="308" spans="2:36" hidden="1" x14ac:dyDescent="0.2">
      <c r="B308" s="184" t="s">
        <v>674</v>
      </c>
      <c r="C308" s="186">
        <v>9</v>
      </c>
      <c r="D308" s="174"/>
      <c r="E308" s="184" t="s">
        <v>691</v>
      </c>
      <c r="F308" s="184" t="s">
        <v>693</v>
      </c>
      <c r="G308" s="184" t="s">
        <v>698</v>
      </c>
      <c r="H308" s="174" t="s">
        <v>973</v>
      </c>
      <c r="I308" s="204" t="e">
        <v>#N/A</v>
      </c>
      <c r="J308" s="204" t="e">
        <v>#N/A</v>
      </c>
      <c r="K308" s="185"/>
      <c r="L308" s="185"/>
      <c r="M308" s="185"/>
      <c r="N308" s="205" t="e">
        <v>#N/A</v>
      </c>
      <c r="O308" s="206" t="s">
        <v>724</v>
      </c>
      <c r="P308" s="207"/>
      <c r="Q308" s="185"/>
      <c r="R308" s="208">
        <v>0</v>
      </c>
      <c r="S308" s="209">
        <v>0</v>
      </c>
      <c r="T308" s="209">
        <v>0</v>
      </c>
      <c r="U308" s="209">
        <v>0</v>
      </c>
      <c r="V308" s="209">
        <v>0</v>
      </c>
      <c r="W308" s="209">
        <v>0</v>
      </c>
      <c r="X308" s="209">
        <v>0</v>
      </c>
      <c r="Y308" s="209">
        <v>0</v>
      </c>
      <c r="Z308" s="209">
        <v>0</v>
      </c>
      <c r="AA308" s="209">
        <v>0</v>
      </c>
      <c r="AB308" s="209">
        <v>0</v>
      </c>
      <c r="AC308" s="210">
        <v>0</v>
      </c>
      <c r="AD308" s="211">
        <v>0</v>
      </c>
      <c r="AE308" s="185"/>
      <c r="AF308" s="212"/>
      <c r="AG308" s="213"/>
      <c r="AH308" s="213"/>
      <c r="AI308" s="213"/>
      <c r="AJ308" s="214"/>
    </row>
    <row r="309" spans="2:36" hidden="1" x14ac:dyDescent="0.2">
      <c r="B309" s="184" t="s">
        <v>674</v>
      </c>
      <c r="C309" s="215">
        <v>9</v>
      </c>
      <c r="D309" s="174">
        <v>1</v>
      </c>
      <c r="E309" s="204" t="s">
        <v>691</v>
      </c>
      <c r="F309" s="204" t="s">
        <v>693</v>
      </c>
      <c r="G309" s="204" t="s">
        <v>698</v>
      </c>
      <c r="H309" s="174" t="s">
        <v>974</v>
      </c>
      <c r="I309" s="204" t="e">
        <v>#N/A</v>
      </c>
      <c r="J309" s="184" t="e">
        <v>#N/A</v>
      </c>
      <c r="K309" s="185"/>
      <c r="L309" s="185"/>
      <c r="M309" s="185"/>
      <c r="N309" s="216"/>
      <c r="O309" s="217" t="s">
        <v>726</v>
      </c>
      <c r="P309" s="218" t="e">
        <v>#N/A</v>
      </c>
      <c r="Q309" s="185"/>
      <c r="R309" s="219">
        <v>0</v>
      </c>
      <c r="S309" s="220">
        <v>0</v>
      </c>
      <c r="T309" s="220">
        <v>0</v>
      </c>
      <c r="U309" s="220">
        <v>0</v>
      </c>
      <c r="V309" s="220">
        <v>0</v>
      </c>
      <c r="W309" s="220">
        <v>0</v>
      </c>
      <c r="X309" s="220">
        <v>0</v>
      </c>
      <c r="Y309" s="220">
        <v>0</v>
      </c>
      <c r="Z309" s="220">
        <v>0</v>
      </c>
      <c r="AA309" s="220">
        <v>0</v>
      </c>
      <c r="AB309" s="220">
        <v>0</v>
      </c>
      <c r="AC309" s="221">
        <v>0</v>
      </c>
      <c r="AD309" s="222">
        <v>0</v>
      </c>
      <c r="AE309" s="185"/>
      <c r="AF309" s="223" t="e">
        <v>#DIV/0!</v>
      </c>
      <c r="AG309" s="224">
        <v>0</v>
      </c>
      <c r="AH309" s="225" t="e">
        <v>#DIV/0!</v>
      </c>
      <c r="AI309" s="226">
        <v>0</v>
      </c>
      <c r="AJ309" s="227">
        <v>0</v>
      </c>
    </row>
    <row r="310" spans="2:36" hidden="1" x14ac:dyDescent="0.2">
      <c r="B310" s="184" t="s">
        <v>674</v>
      </c>
      <c r="C310" s="215">
        <v>9</v>
      </c>
      <c r="D310" s="174">
        <v>2</v>
      </c>
      <c r="E310" s="204" t="s">
        <v>691</v>
      </c>
      <c r="F310" s="204" t="s">
        <v>693</v>
      </c>
      <c r="G310" s="204" t="s">
        <v>698</v>
      </c>
      <c r="H310" s="174" t="s">
        <v>975</v>
      </c>
      <c r="I310" s="204" t="e">
        <v>#N/A</v>
      </c>
      <c r="J310" s="184" t="e">
        <v>#N/A</v>
      </c>
      <c r="K310" s="185"/>
      <c r="L310" s="185"/>
      <c r="M310" s="185"/>
      <c r="N310" s="216"/>
      <c r="O310" s="217" t="s">
        <v>726</v>
      </c>
      <c r="P310" s="218" t="e">
        <v>#N/A</v>
      </c>
      <c r="Q310" s="185"/>
      <c r="R310" s="219">
        <v>0</v>
      </c>
      <c r="S310" s="220">
        <v>0</v>
      </c>
      <c r="T310" s="220">
        <v>0</v>
      </c>
      <c r="U310" s="220">
        <v>0</v>
      </c>
      <c r="V310" s="220">
        <v>0</v>
      </c>
      <c r="W310" s="220">
        <v>0</v>
      </c>
      <c r="X310" s="220">
        <v>0</v>
      </c>
      <c r="Y310" s="220">
        <v>0</v>
      </c>
      <c r="Z310" s="220">
        <v>0</v>
      </c>
      <c r="AA310" s="220">
        <v>0</v>
      </c>
      <c r="AB310" s="220">
        <v>0</v>
      </c>
      <c r="AC310" s="221">
        <v>0</v>
      </c>
      <c r="AD310" s="222">
        <v>0</v>
      </c>
      <c r="AE310" s="185"/>
      <c r="AF310" s="223" t="e">
        <v>#DIV/0!</v>
      </c>
      <c r="AG310" s="224">
        <v>0</v>
      </c>
      <c r="AH310" s="225" t="e">
        <v>#DIV/0!</v>
      </c>
      <c r="AI310" s="226">
        <v>0</v>
      </c>
      <c r="AJ310" s="227">
        <v>0</v>
      </c>
    </row>
    <row r="311" spans="2:36" hidden="1" x14ac:dyDescent="0.2">
      <c r="B311" s="184" t="s">
        <v>674</v>
      </c>
      <c r="C311" s="215">
        <v>9</v>
      </c>
      <c r="D311" s="174">
        <v>3</v>
      </c>
      <c r="E311" s="204" t="s">
        <v>691</v>
      </c>
      <c r="F311" s="204" t="s">
        <v>693</v>
      </c>
      <c r="G311" s="204" t="s">
        <v>698</v>
      </c>
      <c r="H311" s="174" t="s">
        <v>976</v>
      </c>
      <c r="I311" s="204" t="e">
        <v>#N/A</v>
      </c>
      <c r="J311" s="184" t="e">
        <v>#N/A</v>
      </c>
      <c r="K311" s="185"/>
      <c r="L311" s="185"/>
      <c r="M311" s="185"/>
      <c r="N311" s="216"/>
      <c r="O311" s="217" t="s">
        <v>726</v>
      </c>
      <c r="P311" s="218" t="e">
        <v>#N/A</v>
      </c>
      <c r="Q311" s="185"/>
      <c r="R311" s="219">
        <v>0</v>
      </c>
      <c r="S311" s="220">
        <v>0</v>
      </c>
      <c r="T311" s="220">
        <v>0</v>
      </c>
      <c r="U311" s="220">
        <v>0</v>
      </c>
      <c r="V311" s="220">
        <v>0</v>
      </c>
      <c r="W311" s="220">
        <v>0</v>
      </c>
      <c r="X311" s="220">
        <v>0</v>
      </c>
      <c r="Y311" s="220">
        <v>0</v>
      </c>
      <c r="Z311" s="220">
        <v>0</v>
      </c>
      <c r="AA311" s="220">
        <v>0</v>
      </c>
      <c r="AB311" s="220">
        <v>0</v>
      </c>
      <c r="AC311" s="221">
        <v>0</v>
      </c>
      <c r="AD311" s="222">
        <v>0</v>
      </c>
      <c r="AE311" s="185"/>
      <c r="AF311" s="223" t="e">
        <v>#DIV/0!</v>
      </c>
      <c r="AG311" s="224">
        <v>0</v>
      </c>
      <c r="AH311" s="225" t="e">
        <v>#DIV/0!</v>
      </c>
      <c r="AI311" s="226">
        <v>0</v>
      </c>
      <c r="AJ311" s="227">
        <v>0</v>
      </c>
    </row>
    <row r="312" spans="2:36" hidden="1" x14ac:dyDescent="0.2">
      <c r="B312" s="184" t="s">
        <v>674</v>
      </c>
      <c r="C312" s="215">
        <v>9</v>
      </c>
      <c r="D312" s="174">
        <v>4</v>
      </c>
      <c r="E312" s="204" t="s">
        <v>691</v>
      </c>
      <c r="F312" s="204" t="s">
        <v>693</v>
      </c>
      <c r="G312" s="204" t="s">
        <v>698</v>
      </c>
      <c r="H312" s="174" t="s">
        <v>977</v>
      </c>
      <c r="I312" s="204" t="e">
        <v>#N/A</v>
      </c>
      <c r="J312" s="184" t="e">
        <v>#N/A</v>
      </c>
      <c r="K312" s="185"/>
      <c r="L312" s="185"/>
      <c r="M312" s="185"/>
      <c r="N312" s="216"/>
      <c r="O312" s="217" t="s">
        <v>726</v>
      </c>
      <c r="P312" s="218" t="e">
        <v>#N/A</v>
      </c>
      <c r="Q312" s="185"/>
      <c r="R312" s="219">
        <v>0</v>
      </c>
      <c r="S312" s="220">
        <v>0</v>
      </c>
      <c r="T312" s="220">
        <v>0</v>
      </c>
      <c r="U312" s="220">
        <v>0</v>
      </c>
      <c r="V312" s="220">
        <v>0</v>
      </c>
      <c r="W312" s="220">
        <v>0</v>
      </c>
      <c r="X312" s="220">
        <v>0</v>
      </c>
      <c r="Y312" s="220">
        <v>0</v>
      </c>
      <c r="Z312" s="220">
        <v>0</v>
      </c>
      <c r="AA312" s="220">
        <v>0</v>
      </c>
      <c r="AB312" s="220">
        <v>0</v>
      </c>
      <c r="AC312" s="221">
        <v>0</v>
      </c>
      <c r="AD312" s="222">
        <v>0</v>
      </c>
      <c r="AE312" s="185"/>
      <c r="AF312" s="223" t="e">
        <v>#DIV/0!</v>
      </c>
      <c r="AG312" s="224">
        <v>0</v>
      </c>
      <c r="AH312" s="225" t="e">
        <v>#DIV/0!</v>
      </c>
      <c r="AI312" s="226">
        <v>0</v>
      </c>
      <c r="AJ312" s="227">
        <v>0</v>
      </c>
    </row>
    <row r="313" spans="2:36" hidden="1" x14ac:dyDescent="0.2">
      <c r="B313" s="184" t="s">
        <v>674</v>
      </c>
      <c r="C313" s="215">
        <v>9</v>
      </c>
      <c r="D313" s="174">
        <v>5</v>
      </c>
      <c r="E313" s="204" t="s">
        <v>691</v>
      </c>
      <c r="F313" s="204" t="s">
        <v>693</v>
      </c>
      <c r="G313" s="204" t="s">
        <v>698</v>
      </c>
      <c r="H313" s="174" t="s">
        <v>978</v>
      </c>
      <c r="I313" s="204" t="e">
        <v>#N/A</v>
      </c>
      <c r="J313" s="184" t="e">
        <v>#N/A</v>
      </c>
      <c r="K313" s="185"/>
      <c r="L313" s="185"/>
      <c r="M313" s="185"/>
      <c r="N313" s="216"/>
      <c r="O313" s="217" t="s">
        <v>726</v>
      </c>
      <c r="P313" s="218" t="e">
        <v>#N/A</v>
      </c>
      <c r="Q313" s="185"/>
      <c r="R313" s="219">
        <v>0</v>
      </c>
      <c r="S313" s="220">
        <v>0</v>
      </c>
      <c r="T313" s="220">
        <v>0</v>
      </c>
      <c r="U313" s="220">
        <v>0</v>
      </c>
      <c r="V313" s="220">
        <v>0</v>
      </c>
      <c r="W313" s="220">
        <v>0</v>
      </c>
      <c r="X313" s="220">
        <v>0</v>
      </c>
      <c r="Y313" s="220">
        <v>0</v>
      </c>
      <c r="Z313" s="220">
        <v>0</v>
      </c>
      <c r="AA313" s="220">
        <v>0</v>
      </c>
      <c r="AB313" s="220">
        <v>0</v>
      </c>
      <c r="AC313" s="221">
        <v>0</v>
      </c>
      <c r="AD313" s="222">
        <v>0</v>
      </c>
      <c r="AE313" s="185"/>
      <c r="AF313" s="223" t="e">
        <v>#DIV/0!</v>
      </c>
      <c r="AG313" s="224">
        <v>0</v>
      </c>
      <c r="AH313" s="225" t="e">
        <v>#DIV/0!</v>
      </c>
      <c r="AI313" s="226">
        <v>0</v>
      </c>
      <c r="AJ313" s="227">
        <v>0</v>
      </c>
    </row>
    <row r="314" spans="2:36" ht="13.5" hidden="1" thickBot="1" x14ac:dyDescent="0.25">
      <c r="B314" s="184" t="s">
        <v>674</v>
      </c>
      <c r="C314" s="174"/>
      <c r="D314" s="174"/>
      <c r="E314" s="184"/>
      <c r="F314" s="184"/>
      <c r="G314" s="184"/>
      <c r="H314" s="174"/>
      <c r="I314" s="204" t="e">
        <v>#N/A</v>
      </c>
      <c r="J314" s="204" t="e">
        <v>#N/A</v>
      </c>
      <c r="K314" s="185"/>
      <c r="L314" s="185"/>
      <c r="M314" s="185"/>
      <c r="N314" s="228"/>
      <c r="O314" s="229" t="s">
        <v>733</v>
      </c>
      <c r="P314" s="230"/>
      <c r="Q314" s="185"/>
      <c r="R314" s="231">
        <v>0</v>
      </c>
      <c r="S314" s="232">
        <v>0</v>
      </c>
      <c r="T314" s="232">
        <v>0</v>
      </c>
      <c r="U314" s="232">
        <v>0</v>
      </c>
      <c r="V314" s="232">
        <v>0</v>
      </c>
      <c r="W314" s="232">
        <v>0</v>
      </c>
      <c r="X314" s="232">
        <v>0</v>
      </c>
      <c r="Y314" s="232">
        <v>0</v>
      </c>
      <c r="Z314" s="232">
        <v>0</v>
      </c>
      <c r="AA314" s="232"/>
      <c r="AB314" s="232"/>
      <c r="AC314" s="232"/>
      <c r="AD314" s="233">
        <v>0</v>
      </c>
      <c r="AE314" s="185"/>
      <c r="AF314" s="234"/>
      <c r="AG314" s="235">
        <v>0</v>
      </c>
      <c r="AH314" s="235"/>
      <c r="AI314" s="236">
        <v>0</v>
      </c>
      <c r="AJ314" s="237">
        <v>0</v>
      </c>
    </row>
    <row r="315" spans="2:36" hidden="1" x14ac:dyDescent="0.2">
      <c r="B315" s="184" t="s">
        <v>674</v>
      </c>
      <c r="C315" s="186">
        <v>10</v>
      </c>
      <c r="D315" s="174"/>
      <c r="E315" s="184" t="s">
        <v>691</v>
      </c>
      <c r="F315" s="184" t="s">
        <v>693</v>
      </c>
      <c r="G315" s="184" t="s">
        <v>698</v>
      </c>
      <c r="H315" s="174" t="s">
        <v>979</v>
      </c>
      <c r="I315" s="204" t="e">
        <v>#N/A</v>
      </c>
      <c r="J315" s="204" t="e">
        <v>#N/A</v>
      </c>
      <c r="K315" s="184"/>
      <c r="L315" s="185"/>
      <c r="M315" s="185"/>
      <c r="N315" s="205" t="e">
        <v>#N/A</v>
      </c>
      <c r="O315" s="206" t="s">
        <v>724</v>
      </c>
      <c r="P315" s="207"/>
      <c r="Q315" s="185"/>
      <c r="R315" s="208">
        <v>0</v>
      </c>
      <c r="S315" s="209">
        <v>0</v>
      </c>
      <c r="T315" s="209">
        <v>0</v>
      </c>
      <c r="U315" s="209">
        <v>0</v>
      </c>
      <c r="V315" s="209">
        <v>0</v>
      </c>
      <c r="W315" s="209">
        <v>0</v>
      </c>
      <c r="X315" s="209">
        <v>0</v>
      </c>
      <c r="Y315" s="209">
        <v>0</v>
      </c>
      <c r="Z315" s="209">
        <v>0</v>
      </c>
      <c r="AA315" s="209">
        <v>0</v>
      </c>
      <c r="AB315" s="209">
        <v>0</v>
      </c>
      <c r="AC315" s="210">
        <v>0</v>
      </c>
      <c r="AD315" s="211">
        <v>0</v>
      </c>
      <c r="AE315" s="185"/>
      <c r="AF315" s="212"/>
      <c r="AG315" s="213"/>
      <c r="AH315" s="213"/>
      <c r="AI315" s="213"/>
      <c r="AJ315" s="214"/>
    </row>
    <row r="316" spans="2:36" hidden="1" x14ac:dyDescent="0.2">
      <c r="B316" s="184" t="s">
        <v>674</v>
      </c>
      <c r="C316" s="215">
        <v>10</v>
      </c>
      <c r="D316" s="174">
        <v>1</v>
      </c>
      <c r="E316" s="204" t="s">
        <v>691</v>
      </c>
      <c r="F316" s="204" t="s">
        <v>693</v>
      </c>
      <c r="G316" s="204" t="s">
        <v>698</v>
      </c>
      <c r="H316" s="174" t="s">
        <v>980</v>
      </c>
      <c r="I316" s="204" t="e">
        <v>#N/A</v>
      </c>
      <c r="J316" s="184" t="e">
        <v>#N/A</v>
      </c>
      <c r="K316" s="184"/>
      <c r="L316" s="185"/>
      <c r="M316" s="185"/>
      <c r="N316" s="216"/>
      <c r="O316" s="217" t="s">
        <v>726</v>
      </c>
      <c r="P316" s="218" t="e">
        <v>#N/A</v>
      </c>
      <c r="Q316" s="185"/>
      <c r="R316" s="219">
        <v>0</v>
      </c>
      <c r="S316" s="220">
        <v>0</v>
      </c>
      <c r="T316" s="220">
        <v>0</v>
      </c>
      <c r="U316" s="220">
        <v>0</v>
      </c>
      <c r="V316" s="220">
        <v>0</v>
      </c>
      <c r="W316" s="220">
        <v>0</v>
      </c>
      <c r="X316" s="220">
        <v>0</v>
      </c>
      <c r="Y316" s="220">
        <v>0</v>
      </c>
      <c r="Z316" s="220">
        <v>0</v>
      </c>
      <c r="AA316" s="220">
        <v>0</v>
      </c>
      <c r="AB316" s="220">
        <v>0</v>
      </c>
      <c r="AC316" s="221">
        <v>0</v>
      </c>
      <c r="AD316" s="222">
        <v>0</v>
      </c>
      <c r="AE316" s="185"/>
      <c r="AF316" s="223" t="e">
        <v>#DIV/0!</v>
      </c>
      <c r="AG316" s="224">
        <v>0</v>
      </c>
      <c r="AH316" s="225" t="e">
        <v>#DIV/0!</v>
      </c>
      <c r="AI316" s="226">
        <v>0</v>
      </c>
      <c r="AJ316" s="227">
        <v>0</v>
      </c>
    </row>
    <row r="317" spans="2:36" hidden="1" x14ac:dyDescent="0.2">
      <c r="B317" s="184" t="s">
        <v>674</v>
      </c>
      <c r="C317" s="215">
        <v>10</v>
      </c>
      <c r="D317" s="174">
        <v>2</v>
      </c>
      <c r="E317" s="204" t="s">
        <v>691</v>
      </c>
      <c r="F317" s="204" t="s">
        <v>693</v>
      </c>
      <c r="G317" s="204" t="s">
        <v>698</v>
      </c>
      <c r="H317" s="174" t="s">
        <v>981</v>
      </c>
      <c r="I317" s="204" t="e">
        <v>#N/A</v>
      </c>
      <c r="J317" s="184" t="e">
        <v>#N/A</v>
      </c>
      <c r="K317" s="184"/>
      <c r="L317" s="185"/>
      <c r="M317" s="185"/>
      <c r="N317" s="216"/>
      <c r="O317" s="217" t="s">
        <v>726</v>
      </c>
      <c r="P317" s="218" t="e">
        <v>#N/A</v>
      </c>
      <c r="Q317" s="185"/>
      <c r="R317" s="219">
        <v>0</v>
      </c>
      <c r="S317" s="220">
        <v>0</v>
      </c>
      <c r="T317" s="220">
        <v>0</v>
      </c>
      <c r="U317" s="220">
        <v>0</v>
      </c>
      <c r="V317" s="220">
        <v>0</v>
      </c>
      <c r="W317" s="220">
        <v>0</v>
      </c>
      <c r="X317" s="220">
        <v>0</v>
      </c>
      <c r="Y317" s="220">
        <v>0</v>
      </c>
      <c r="Z317" s="220">
        <v>0</v>
      </c>
      <c r="AA317" s="220">
        <v>0</v>
      </c>
      <c r="AB317" s="220">
        <v>0</v>
      </c>
      <c r="AC317" s="221">
        <v>0</v>
      </c>
      <c r="AD317" s="222">
        <v>0</v>
      </c>
      <c r="AE317" s="185"/>
      <c r="AF317" s="223" t="e">
        <v>#DIV/0!</v>
      </c>
      <c r="AG317" s="224">
        <v>0</v>
      </c>
      <c r="AH317" s="225" t="e">
        <v>#DIV/0!</v>
      </c>
      <c r="AI317" s="226">
        <v>0</v>
      </c>
      <c r="AJ317" s="227">
        <v>0</v>
      </c>
    </row>
    <row r="318" spans="2:36" hidden="1" x14ac:dyDescent="0.2">
      <c r="B318" s="184" t="s">
        <v>674</v>
      </c>
      <c r="C318" s="215">
        <v>10</v>
      </c>
      <c r="D318" s="174">
        <v>3</v>
      </c>
      <c r="E318" s="204" t="s">
        <v>691</v>
      </c>
      <c r="F318" s="204" t="s">
        <v>693</v>
      </c>
      <c r="G318" s="204" t="s">
        <v>698</v>
      </c>
      <c r="H318" s="174" t="s">
        <v>982</v>
      </c>
      <c r="I318" s="204" t="e">
        <v>#N/A</v>
      </c>
      <c r="J318" s="184" t="e">
        <v>#N/A</v>
      </c>
      <c r="K318" s="184"/>
      <c r="L318" s="185"/>
      <c r="M318" s="185"/>
      <c r="N318" s="216"/>
      <c r="O318" s="217" t="s">
        <v>726</v>
      </c>
      <c r="P318" s="218" t="e">
        <v>#N/A</v>
      </c>
      <c r="Q318" s="185"/>
      <c r="R318" s="219">
        <v>0</v>
      </c>
      <c r="S318" s="220">
        <v>0</v>
      </c>
      <c r="T318" s="220">
        <v>0</v>
      </c>
      <c r="U318" s="220">
        <v>0</v>
      </c>
      <c r="V318" s="220">
        <v>0</v>
      </c>
      <c r="W318" s="220">
        <v>0</v>
      </c>
      <c r="X318" s="220">
        <v>0</v>
      </c>
      <c r="Y318" s="220">
        <v>0</v>
      </c>
      <c r="Z318" s="220">
        <v>0</v>
      </c>
      <c r="AA318" s="220">
        <v>0</v>
      </c>
      <c r="AB318" s="220">
        <v>0</v>
      </c>
      <c r="AC318" s="221">
        <v>0</v>
      </c>
      <c r="AD318" s="222">
        <v>0</v>
      </c>
      <c r="AE318" s="185"/>
      <c r="AF318" s="223" t="e">
        <v>#DIV/0!</v>
      </c>
      <c r="AG318" s="224">
        <v>0</v>
      </c>
      <c r="AH318" s="225" t="e">
        <v>#DIV/0!</v>
      </c>
      <c r="AI318" s="226">
        <v>0</v>
      </c>
      <c r="AJ318" s="227">
        <v>0</v>
      </c>
    </row>
    <row r="319" spans="2:36" hidden="1" x14ac:dyDescent="0.2">
      <c r="B319" s="184" t="s">
        <v>674</v>
      </c>
      <c r="C319" s="215">
        <v>10</v>
      </c>
      <c r="D319" s="174">
        <v>4</v>
      </c>
      <c r="E319" s="204" t="s">
        <v>691</v>
      </c>
      <c r="F319" s="204" t="s">
        <v>693</v>
      </c>
      <c r="G319" s="204" t="s">
        <v>698</v>
      </c>
      <c r="H319" s="174" t="s">
        <v>983</v>
      </c>
      <c r="I319" s="204" t="e">
        <v>#N/A</v>
      </c>
      <c r="J319" s="184" t="e">
        <v>#N/A</v>
      </c>
      <c r="K319" s="184"/>
      <c r="L319" s="185"/>
      <c r="M319" s="185"/>
      <c r="N319" s="216"/>
      <c r="O319" s="217" t="s">
        <v>726</v>
      </c>
      <c r="P319" s="218" t="e">
        <v>#N/A</v>
      </c>
      <c r="Q319" s="185"/>
      <c r="R319" s="219">
        <v>0</v>
      </c>
      <c r="S319" s="220">
        <v>0</v>
      </c>
      <c r="T319" s="220">
        <v>0</v>
      </c>
      <c r="U319" s="220">
        <v>0</v>
      </c>
      <c r="V319" s="220">
        <v>0</v>
      </c>
      <c r="W319" s="220">
        <v>0</v>
      </c>
      <c r="X319" s="220">
        <v>0</v>
      </c>
      <c r="Y319" s="220">
        <v>0</v>
      </c>
      <c r="Z319" s="220">
        <v>0</v>
      </c>
      <c r="AA319" s="220">
        <v>0</v>
      </c>
      <c r="AB319" s="220">
        <v>0</v>
      </c>
      <c r="AC319" s="221">
        <v>0</v>
      </c>
      <c r="AD319" s="222">
        <v>0</v>
      </c>
      <c r="AE319" s="185"/>
      <c r="AF319" s="223" t="e">
        <v>#DIV/0!</v>
      </c>
      <c r="AG319" s="224">
        <v>0</v>
      </c>
      <c r="AH319" s="225" t="e">
        <v>#DIV/0!</v>
      </c>
      <c r="AI319" s="226">
        <v>0</v>
      </c>
      <c r="AJ319" s="227">
        <v>0</v>
      </c>
    </row>
    <row r="320" spans="2:36" hidden="1" x14ac:dyDescent="0.2">
      <c r="B320" s="184" t="s">
        <v>674</v>
      </c>
      <c r="C320" s="215">
        <v>10</v>
      </c>
      <c r="D320" s="174">
        <v>5</v>
      </c>
      <c r="E320" s="204" t="s">
        <v>691</v>
      </c>
      <c r="F320" s="204" t="s">
        <v>693</v>
      </c>
      <c r="G320" s="204" t="s">
        <v>698</v>
      </c>
      <c r="H320" s="174" t="s">
        <v>984</v>
      </c>
      <c r="I320" s="204" t="e">
        <v>#N/A</v>
      </c>
      <c r="J320" s="184" t="e">
        <v>#N/A</v>
      </c>
      <c r="K320" s="184"/>
      <c r="L320" s="185"/>
      <c r="M320" s="185"/>
      <c r="N320" s="216"/>
      <c r="O320" s="217" t="s">
        <v>726</v>
      </c>
      <c r="P320" s="218" t="e">
        <v>#N/A</v>
      </c>
      <c r="Q320" s="185"/>
      <c r="R320" s="219">
        <v>0</v>
      </c>
      <c r="S320" s="220">
        <v>0</v>
      </c>
      <c r="T320" s="220">
        <v>0</v>
      </c>
      <c r="U320" s="220">
        <v>0</v>
      </c>
      <c r="V320" s="220">
        <v>0</v>
      </c>
      <c r="W320" s="220">
        <v>0</v>
      </c>
      <c r="X320" s="220">
        <v>0</v>
      </c>
      <c r="Y320" s="220">
        <v>0</v>
      </c>
      <c r="Z320" s="220">
        <v>0</v>
      </c>
      <c r="AA320" s="220">
        <v>0</v>
      </c>
      <c r="AB320" s="220">
        <v>0</v>
      </c>
      <c r="AC320" s="221">
        <v>0</v>
      </c>
      <c r="AD320" s="222">
        <v>0</v>
      </c>
      <c r="AE320" s="185"/>
      <c r="AF320" s="223" t="e">
        <v>#DIV/0!</v>
      </c>
      <c r="AG320" s="224">
        <v>0</v>
      </c>
      <c r="AH320" s="225" t="e">
        <v>#DIV/0!</v>
      </c>
      <c r="AI320" s="226">
        <v>0</v>
      </c>
      <c r="AJ320" s="227">
        <v>0</v>
      </c>
    </row>
    <row r="321" spans="2:36" ht="13.5" hidden="1" thickBot="1" x14ac:dyDescent="0.25">
      <c r="B321" s="184" t="s">
        <v>674</v>
      </c>
      <c r="C321" s="174"/>
      <c r="D321" s="174"/>
      <c r="E321" s="184"/>
      <c r="F321" s="184"/>
      <c r="G321" s="184"/>
      <c r="H321" s="174"/>
      <c r="I321" s="204" t="e">
        <v>#N/A</v>
      </c>
      <c r="J321" s="204" t="e">
        <v>#N/A</v>
      </c>
      <c r="K321" s="184"/>
      <c r="L321" s="185"/>
      <c r="M321" s="185"/>
      <c r="N321" s="228"/>
      <c r="O321" s="229" t="s">
        <v>733</v>
      </c>
      <c r="P321" s="230"/>
      <c r="Q321" s="185"/>
      <c r="R321" s="231">
        <v>0</v>
      </c>
      <c r="S321" s="232">
        <v>0</v>
      </c>
      <c r="T321" s="232">
        <v>0</v>
      </c>
      <c r="U321" s="232">
        <v>0</v>
      </c>
      <c r="V321" s="232">
        <v>0</v>
      </c>
      <c r="W321" s="232">
        <v>0</v>
      </c>
      <c r="X321" s="232">
        <v>0</v>
      </c>
      <c r="Y321" s="232">
        <v>0</v>
      </c>
      <c r="Z321" s="232">
        <v>0</v>
      </c>
      <c r="AA321" s="232"/>
      <c r="AB321" s="232"/>
      <c r="AC321" s="232"/>
      <c r="AD321" s="233">
        <v>0</v>
      </c>
      <c r="AE321" s="185"/>
      <c r="AF321" s="234"/>
      <c r="AG321" s="235">
        <v>0</v>
      </c>
      <c r="AH321" s="235"/>
      <c r="AI321" s="236">
        <v>0</v>
      </c>
      <c r="AJ321" s="237">
        <v>0</v>
      </c>
    </row>
    <row r="322" spans="2:36" hidden="1" x14ac:dyDescent="0.2">
      <c r="B322" s="184" t="s">
        <v>674</v>
      </c>
      <c r="C322" s="186">
        <v>11</v>
      </c>
      <c r="D322" s="174"/>
      <c r="E322" s="184" t="s">
        <v>691</v>
      </c>
      <c r="F322" s="184" t="s">
        <v>693</v>
      </c>
      <c r="G322" s="184" t="s">
        <v>698</v>
      </c>
      <c r="H322" s="174" t="s">
        <v>985</v>
      </c>
      <c r="I322" s="204" t="e">
        <v>#N/A</v>
      </c>
      <c r="J322" s="204" t="e">
        <v>#N/A</v>
      </c>
      <c r="K322" s="185"/>
      <c r="L322" s="185"/>
      <c r="M322" s="185"/>
      <c r="N322" s="205" t="e">
        <v>#N/A</v>
      </c>
      <c r="O322" s="206" t="s">
        <v>724</v>
      </c>
      <c r="P322" s="207"/>
      <c r="Q322" s="185"/>
      <c r="R322" s="208">
        <v>0</v>
      </c>
      <c r="S322" s="209">
        <v>0</v>
      </c>
      <c r="T322" s="209">
        <v>0</v>
      </c>
      <c r="U322" s="209">
        <v>0</v>
      </c>
      <c r="V322" s="209">
        <v>0</v>
      </c>
      <c r="W322" s="209">
        <v>0</v>
      </c>
      <c r="X322" s="209">
        <v>0</v>
      </c>
      <c r="Y322" s="209">
        <v>0</v>
      </c>
      <c r="Z322" s="209">
        <v>0</v>
      </c>
      <c r="AA322" s="209">
        <v>0</v>
      </c>
      <c r="AB322" s="209">
        <v>0</v>
      </c>
      <c r="AC322" s="210">
        <v>0</v>
      </c>
      <c r="AD322" s="211">
        <v>0</v>
      </c>
      <c r="AE322" s="185"/>
      <c r="AF322" s="212"/>
      <c r="AG322" s="213"/>
      <c r="AH322" s="213"/>
      <c r="AI322" s="213"/>
      <c r="AJ322" s="214"/>
    </row>
    <row r="323" spans="2:36" hidden="1" x14ac:dyDescent="0.2">
      <c r="B323" s="184" t="s">
        <v>674</v>
      </c>
      <c r="C323" s="215">
        <v>11</v>
      </c>
      <c r="D323" s="174">
        <v>1</v>
      </c>
      <c r="E323" s="204" t="s">
        <v>691</v>
      </c>
      <c r="F323" s="204" t="s">
        <v>693</v>
      </c>
      <c r="G323" s="204" t="s">
        <v>698</v>
      </c>
      <c r="H323" s="174" t="s">
        <v>986</v>
      </c>
      <c r="I323" s="204" t="e">
        <v>#N/A</v>
      </c>
      <c r="J323" s="184" t="e">
        <v>#N/A</v>
      </c>
      <c r="K323" s="185"/>
      <c r="L323" s="185"/>
      <c r="M323" s="185"/>
      <c r="N323" s="216"/>
      <c r="O323" s="217" t="s">
        <v>726</v>
      </c>
      <c r="P323" s="218" t="e">
        <v>#N/A</v>
      </c>
      <c r="Q323" s="185"/>
      <c r="R323" s="219">
        <v>0</v>
      </c>
      <c r="S323" s="220">
        <v>0</v>
      </c>
      <c r="T323" s="220">
        <v>0</v>
      </c>
      <c r="U323" s="220">
        <v>0</v>
      </c>
      <c r="V323" s="220">
        <v>0</v>
      </c>
      <c r="W323" s="220">
        <v>0</v>
      </c>
      <c r="X323" s="220">
        <v>0</v>
      </c>
      <c r="Y323" s="220">
        <v>0</v>
      </c>
      <c r="Z323" s="220">
        <v>0</v>
      </c>
      <c r="AA323" s="220">
        <v>0</v>
      </c>
      <c r="AB323" s="220">
        <v>0</v>
      </c>
      <c r="AC323" s="221">
        <v>0</v>
      </c>
      <c r="AD323" s="222">
        <v>0</v>
      </c>
      <c r="AE323" s="185"/>
      <c r="AF323" s="223" t="e">
        <v>#DIV/0!</v>
      </c>
      <c r="AG323" s="224">
        <v>0</v>
      </c>
      <c r="AH323" s="225" t="e">
        <v>#DIV/0!</v>
      </c>
      <c r="AI323" s="226">
        <v>0</v>
      </c>
      <c r="AJ323" s="227">
        <v>0</v>
      </c>
    </row>
    <row r="324" spans="2:36" hidden="1" x14ac:dyDescent="0.2">
      <c r="B324" s="184" t="s">
        <v>674</v>
      </c>
      <c r="C324" s="215">
        <v>11</v>
      </c>
      <c r="D324" s="174">
        <v>2</v>
      </c>
      <c r="E324" s="204" t="s">
        <v>691</v>
      </c>
      <c r="F324" s="204" t="s">
        <v>693</v>
      </c>
      <c r="G324" s="204" t="s">
        <v>698</v>
      </c>
      <c r="H324" s="174" t="s">
        <v>987</v>
      </c>
      <c r="I324" s="204" t="e">
        <v>#N/A</v>
      </c>
      <c r="J324" s="184" t="e">
        <v>#N/A</v>
      </c>
      <c r="K324" s="185"/>
      <c r="L324" s="185"/>
      <c r="M324" s="185"/>
      <c r="N324" s="216"/>
      <c r="O324" s="217" t="s">
        <v>726</v>
      </c>
      <c r="P324" s="218" t="e">
        <v>#N/A</v>
      </c>
      <c r="Q324" s="185"/>
      <c r="R324" s="219">
        <v>0</v>
      </c>
      <c r="S324" s="220">
        <v>0</v>
      </c>
      <c r="T324" s="220">
        <v>0</v>
      </c>
      <c r="U324" s="220">
        <v>0</v>
      </c>
      <c r="V324" s="220">
        <v>0</v>
      </c>
      <c r="W324" s="220">
        <v>0</v>
      </c>
      <c r="X324" s="220">
        <v>0</v>
      </c>
      <c r="Y324" s="220">
        <v>0</v>
      </c>
      <c r="Z324" s="220">
        <v>0</v>
      </c>
      <c r="AA324" s="220">
        <v>0</v>
      </c>
      <c r="AB324" s="220">
        <v>0</v>
      </c>
      <c r="AC324" s="221">
        <v>0</v>
      </c>
      <c r="AD324" s="222">
        <v>0</v>
      </c>
      <c r="AE324" s="185"/>
      <c r="AF324" s="223" t="e">
        <v>#DIV/0!</v>
      </c>
      <c r="AG324" s="224">
        <v>0</v>
      </c>
      <c r="AH324" s="225" t="e">
        <v>#DIV/0!</v>
      </c>
      <c r="AI324" s="226">
        <v>0</v>
      </c>
      <c r="AJ324" s="227">
        <v>0</v>
      </c>
    </row>
    <row r="325" spans="2:36" hidden="1" x14ac:dyDescent="0.2">
      <c r="B325" s="184" t="s">
        <v>674</v>
      </c>
      <c r="C325" s="215">
        <v>11</v>
      </c>
      <c r="D325" s="174">
        <v>3</v>
      </c>
      <c r="E325" s="204" t="s">
        <v>691</v>
      </c>
      <c r="F325" s="204" t="s">
        <v>693</v>
      </c>
      <c r="G325" s="204" t="s">
        <v>698</v>
      </c>
      <c r="H325" s="174" t="s">
        <v>988</v>
      </c>
      <c r="I325" s="204" t="e">
        <v>#N/A</v>
      </c>
      <c r="J325" s="184" t="e">
        <v>#N/A</v>
      </c>
      <c r="K325" s="185"/>
      <c r="L325" s="185"/>
      <c r="M325" s="185"/>
      <c r="N325" s="216"/>
      <c r="O325" s="217" t="s">
        <v>726</v>
      </c>
      <c r="P325" s="218" t="e">
        <v>#N/A</v>
      </c>
      <c r="Q325" s="185"/>
      <c r="R325" s="219">
        <v>0</v>
      </c>
      <c r="S325" s="220">
        <v>0</v>
      </c>
      <c r="T325" s="220">
        <v>0</v>
      </c>
      <c r="U325" s="220">
        <v>0</v>
      </c>
      <c r="V325" s="220">
        <v>0</v>
      </c>
      <c r="W325" s="220">
        <v>0</v>
      </c>
      <c r="X325" s="220">
        <v>0</v>
      </c>
      <c r="Y325" s="220">
        <v>0</v>
      </c>
      <c r="Z325" s="220">
        <v>0</v>
      </c>
      <c r="AA325" s="220">
        <v>0</v>
      </c>
      <c r="AB325" s="220">
        <v>0</v>
      </c>
      <c r="AC325" s="221">
        <v>0</v>
      </c>
      <c r="AD325" s="222">
        <v>0</v>
      </c>
      <c r="AE325" s="185"/>
      <c r="AF325" s="223" t="e">
        <v>#DIV/0!</v>
      </c>
      <c r="AG325" s="224">
        <v>0</v>
      </c>
      <c r="AH325" s="225" t="e">
        <v>#DIV/0!</v>
      </c>
      <c r="AI325" s="226">
        <v>0</v>
      </c>
      <c r="AJ325" s="227">
        <v>0</v>
      </c>
    </row>
    <row r="326" spans="2:36" hidden="1" x14ac:dyDescent="0.2">
      <c r="B326" s="184" t="s">
        <v>674</v>
      </c>
      <c r="C326" s="215">
        <v>11</v>
      </c>
      <c r="D326" s="174">
        <v>4</v>
      </c>
      <c r="E326" s="204" t="s">
        <v>691</v>
      </c>
      <c r="F326" s="204" t="s">
        <v>693</v>
      </c>
      <c r="G326" s="204" t="s">
        <v>698</v>
      </c>
      <c r="H326" s="174" t="s">
        <v>989</v>
      </c>
      <c r="I326" s="204" t="e">
        <v>#N/A</v>
      </c>
      <c r="J326" s="184" t="e">
        <v>#N/A</v>
      </c>
      <c r="K326" s="185"/>
      <c r="L326" s="185"/>
      <c r="M326" s="185"/>
      <c r="N326" s="216"/>
      <c r="O326" s="217" t="s">
        <v>726</v>
      </c>
      <c r="P326" s="218" t="e">
        <v>#N/A</v>
      </c>
      <c r="Q326" s="185"/>
      <c r="R326" s="219">
        <v>0</v>
      </c>
      <c r="S326" s="220">
        <v>0</v>
      </c>
      <c r="T326" s="220">
        <v>0</v>
      </c>
      <c r="U326" s="220">
        <v>0</v>
      </c>
      <c r="V326" s="220">
        <v>0</v>
      </c>
      <c r="W326" s="220">
        <v>0</v>
      </c>
      <c r="X326" s="220">
        <v>0</v>
      </c>
      <c r="Y326" s="220">
        <v>0</v>
      </c>
      <c r="Z326" s="220">
        <v>0</v>
      </c>
      <c r="AA326" s="220">
        <v>0</v>
      </c>
      <c r="AB326" s="220">
        <v>0</v>
      </c>
      <c r="AC326" s="221">
        <v>0</v>
      </c>
      <c r="AD326" s="222">
        <v>0</v>
      </c>
      <c r="AE326" s="185"/>
      <c r="AF326" s="223" t="e">
        <v>#DIV/0!</v>
      </c>
      <c r="AG326" s="224">
        <v>0</v>
      </c>
      <c r="AH326" s="225" t="e">
        <v>#DIV/0!</v>
      </c>
      <c r="AI326" s="226">
        <v>0</v>
      </c>
      <c r="AJ326" s="227">
        <v>0</v>
      </c>
    </row>
    <row r="327" spans="2:36" hidden="1" x14ac:dyDescent="0.2">
      <c r="B327" s="184" t="s">
        <v>674</v>
      </c>
      <c r="C327" s="215">
        <v>11</v>
      </c>
      <c r="D327" s="174">
        <v>5</v>
      </c>
      <c r="E327" s="204" t="s">
        <v>691</v>
      </c>
      <c r="F327" s="204" t="s">
        <v>693</v>
      </c>
      <c r="G327" s="204" t="s">
        <v>698</v>
      </c>
      <c r="H327" s="174" t="s">
        <v>990</v>
      </c>
      <c r="I327" s="204" t="e">
        <v>#N/A</v>
      </c>
      <c r="J327" s="184" t="e">
        <v>#N/A</v>
      </c>
      <c r="K327" s="185"/>
      <c r="L327" s="185"/>
      <c r="M327" s="185"/>
      <c r="N327" s="216"/>
      <c r="O327" s="217" t="s">
        <v>726</v>
      </c>
      <c r="P327" s="218" t="e">
        <v>#N/A</v>
      </c>
      <c r="Q327" s="185"/>
      <c r="R327" s="219">
        <v>0</v>
      </c>
      <c r="S327" s="220">
        <v>0</v>
      </c>
      <c r="T327" s="220">
        <v>0</v>
      </c>
      <c r="U327" s="220">
        <v>0</v>
      </c>
      <c r="V327" s="220">
        <v>0</v>
      </c>
      <c r="W327" s="220">
        <v>0</v>
      </c>
      <c r="X327" s="220">
        <v>0</v>
      </c>
      <c r="Y327" s="220">
        <v>0</v>
      </c>
      <c r="Z327" s="220">
        <v>0</v>
      </c>
      <c r="AA327" s="220">
        <v>0</v>
      </c>
      <c r="AB327" s="220">
        <v>0</v>
      </c>
      <c r="AC327" s="221">
        <v>0</v>
      </c>
      <c r="AD327" s="222">
        <v>0</v>
      </c>
      <c r="AE327" s="185"/>
      <c r="AF327" s="223" t="e">
        <v>#DIV/0!</v>
      </c>
      <c r="AG327" s="224">
        <v>0</v>
      </c>
      <c r="AH327" s="225" t="e">
        <v>#DIV/0!</v>
      </c>
      <c r="AI327" s="226">
        <v>0</v>
      </c>
      <c r="AJ327" s="227">
        <v>0</v>
      </c>
    </row>
    <row r="328" spans="2:36" ht="13.5" hidden="1" thickBot="1" x14ac:dyDescent="0.25">
      <c r="B328" s="184" t="s">
        <v>674</v>
      </c>
      <c r="C328" s="174"/>
      <c r="D328" s="174"/>
      <c r="E328" s="184"/>
      <c r="F328" s="184"/>
      <c r="G328" s="184"/>
      <c r="H328" s="174"/>
      <c r="I328" s="204" t="e">
        <v>#N/A</v>
      </c>
      <c r="J328" s="204" t="e">
        <v>#N/A</v>
      </c>
      <c r="K328" s="185"/>
      <c r="L328" s="185"/>
      <c r="M328" s="185"/>
      <c r="N328" s="228"/>
      <c r="O328" s="229" t="s">
        <v>733</v>
      </c>
      <c r="P328" s="230"/>
      <c r="Q328" s="185"/>
      <c r="R328" s="231">
        <v>0</v>
      </c>
      <c r="S328" s="232">
        <v>0</v>
      </c>
      <c r="T328" s="232">
        <v>0</v>
      </c>
      <c r="U328" s="232">
        <v>0</v>
      </c>
      <c r="V328" s="232">
        <v>0</v>
      </c>
      <c r="W328" s="232">
        <v>0</v>
      </c>
      <c r="X328" s="232">
        <v>0</v>
      </c>
      <c r="Y328" s="232">
        <v>0</v>
      </c>
      <c r="Z328" s="232">
        <v>0</v>
      </c>
      <c r="AA328" s="232"/>
      <c r="AB328" s="232"/>
      <c r="AC328" s="232"/>
      <c r="AD328" s="233">
        <v>0</v>
      </c>
      <c r="AE328" s="185"/>
      <c r="AF328" s="234"/>
      <c r="AG328" s="235">
        <v>0</v>
      </c>
      <c r="AH328" s="235"/>
      <c r="AI328" s="236">
        <v>0</v>
      </c>
      <c r="AJ328" s="237">
        <v>0</v>
      </c>
    </row>
    <row r="329" spans="2:36" hidden="1" x14ac:dyDescent="0.2">
      <c r="B329" s="184" t="s">
        <v>674</v>
      </c>
      <c r="C329" s="186">
        <v>12</v>
      </c>
      <c r="D329" s="174"/>
      <c r="E329" s="184" t="s">
        <v>691</v>
      </c>
      <c r="F329" s="184" t="s">
        <v>693</v>
      </c>
      <c r="G329" s="184" t="s">
        <v>698</v>
      </c>
      <c r="H329" s="174" t="s">
        <v>991</v>
      </c>
      <c r="I329" s="204" t="e">
        <v>#N/A</v>
      </c>
      <c r="J329" s="204" t="e">
        <v>#N/A</v>
      </c>
      <c r="K329" s="185"/>
      <c r="L329" s="185"/>
      <c r="M329" s="185"/>
      <c r="N329" s="205" t="e">
        <v>#N/A</v>
      </c>
      <c r="O329" s="206" t="s">
        <v>724</v>
      </c>
      <c r="P329" s="207"/>
      <c r="Q329" s="185"/>
      <c r="R329" s="208">
        <v>0</v>
      </c>
      <c r="S329" s="209">
        <v>0</v>
      </c>
      <c r="T329" s="209">
        <v>0</v>
      </c>
      <c r="U329" s="209">
        <v>0</v>
      </c>
      <c r="V329" s="209">
        <v>0</v>
      </c>
      <c r="W329" s="209">
        <v>0</v>
      </c>
      <c r="X329" s="209">
        <v>0</v>
      </c>
      <c r="Y329" s="209">
        <v>0</v>
      </c>
      <c r="Z329" s="209">
        <v>0</v>
      </c>
      <c r="AA329" s="209">
        <v>0</v>
      </c>
      <c r="AB329" s="209">
        <v>0</v>
      </c>
      <c r="AC329" s="210">
        <v>0</v>
      </c>
      <c r="AD329" s="211">
        <v>0</v>
      </c>
      <c r="AE329" s="185"/>
      <c r="AF329" s="212"/>
      <c r="AG329" s="213"/>
      <c r="AH329" s="213"/>
      <c r="AI329" s="213"/>
      <c r="AJ329" s="214"/>
    </row>
    <row r="330" spans="2:36" hidden="1" x14ac:dyDescent="0.2">
      <c r="B330" s="184" t="s">
        <v>674</v>
      </c>
      <c r="C330" s="215">
        <v>12</v>
      </c>
      <c r="D330" s="174">
        <v>1</v>
      </c>
      <c r="E330" s="204" t="s">
        <v>691</v>
      </c>
      <c r="F330" s="204" t="s">
        <v>693</v>
      </c>
      <c r="G330" s="204" t="s">
        <v>698</v>
      </c>
      <c r="H330" s="174" t="s">
        <v>992</v>
      </c>
      <c r="I330" s="204" t="e">
        <v>#N/A</v>
      </c>
      <c r="J330" s="184" t="e">
        <v>#N/A</v>
      </c>
      <c r="K330" s="185"/>
      <c r="L330" s="185"/>
      <c r="M330" s="185"/>
      <c r="N330" s="216"/>
      <c r="O330" s="217" t="s">
        <v>726</v>
      </c>
      <c r="P330" s="218" t="e">
        <v>#N/A</v>
      </c>
      <c r="Q330" s="185"/>
      <c r="R330" s="219">
        <v>0</v>
      </c>
      <c r="S330" s="220">
        <v>0</v>
      </c>
      <c r="T330" s="220">
        <v>0</v>
      </c>
      <c r="U330" s="220">
        <v>0</v>
      </c>
      <c r="V330" s="220">
        <v>0</v>
      </c>
      <c r="W330" s="220">
        <v>0</v>
      </c>
      <c r="X330" s="220">
        <v>0</v>
      </c>
      <c r="Y330" s="220">
        <v>0</v>
      </c>
      <c r="Z330" s="220">
        <v>0</v>
      </c>
      <c r="AA330" s="220">
        <v>0</v>
      </c>
      <c r="AB330" s="220">
        <v>0</v>
      </c>
      <c r="AC330" s="221">
        <v>0</v>
      </c>
      <c r="AD330" s="222">
        <v>0</v>
      </c>
      <c r="AE330" s="185"/>
      <c r="AF330" s="223" t="e">
        <v>#DIV/0!</v>
      </c>
      <c r="AG330" s="224">
        <v>0</v>
      </c>
      <c r="AH330" s="225" t="e">
        <v>#DIV/0!</v>
      </c>
      <c r="AI330" s="226">
        <v>0</v>
      </c>
      <c r="AJ330" s="227">
        <v>0</v>
      </c>
    </row>
    <row r="331" spans="2:36" hidden="1" x14ac:dyDescent="0.2">
      <c r="B331" s="184" t="s">
        <v>674</v>
      </c>
      <c r="C331" s="215">
        <v>12</v>
      </c>
      <c r="D331" s="174">
        <v>2</v>
      </c>
      <c r="E331" s="204" t="s">
        <v>691</v>
      </c>
      <c r="F331" s="204" t="s">
        <v>693</v>
      </c>
      <c r="G331" s="204" t="s">
        <v>698</v>
      </c>
      <c r="H331" s="174" t="s">
        <v>993</v>
      </c>
      <c r="I331" s="204" t="e">
        <v>#N/A</v>
      </c>
      <c r="J331" s="184" t="e">
        <v>#N/A</v>
      </c>
      <c r="K331" s="185"/>
      <c r="L331" s="185"/>
      <c r="M331" s="185"/>
      <c r="N331" s="216"/>
      <c r="O331" s="217" t="s">
        <v>726</v>
      </c>
      <c r="P331" s="218" t="e">
        <v>#N/A</v>
      </c>
      <c r="Q331" s="185"/>
      <c r="R331" s="219">
        <v>0</v>
      </c>
      <c r="S331" s="220">
        <v>0</v>
      </c>
      <c r="T331" s="220">
        <v>0</v>
      </c>
      <c r="U331" s="220">
        <v>0</v>
      </c>
      <c r="V331" s="220">
        <v>0</v>
      </c>
      <c r="W331" s="220">
        <v>0</v>
      </c>
      <c r="X331" s="220">
        <v>0</v>
      </c>
      <c r="Y331" s="220">
        <v>0</v>
      </c>
      <c r="Z331" s="220">
        <v>0</v>
      </c>
      <c r="AA331" s="220">
        <v>0</v>
      </c>
      <c r="AB331" s="220">
        <v>0</v>
      </c>
      <c r="AC331" s="221">
        <v>0</v>
      </c>
      <c r="AD331" s="222">
        <v>0</v>
      </c>
      <c r="AE331" s="185"/>
      <c r="AF331" s="223" t="e">
        <v>#DIV/0!</v>
      </c>
      <c r="AG331" s="224">
        <v>0</v>
      </c>
      <c r="AH331" s="225" t="e">
        <v>#DIV/0!</v>
      </c>
      <c r="AI331" s="226">
        <v>0</v>
      </c>
      <c r="AJ331" s="227">
        <v>0</v>
      </c>
    </row>
    <row r="332" spans="2:36" hidden="1" x14ac:dyDescent="0.2">
      <c r="B332" s="184" t="s">
        <v>674</v>
      </c>
      <c r="C332" s="215">
        <v>12</v>
      </c>
      <c r="D332" s="174">
        <v>3</v>
      </c>
      <c r="E332" s="204" t="s">
        <v>691</v>
      </c>
      <c r="F332" s="204" t="s">
        <v>693</v>
      </c>
      <c r="G332" s="204" t="s">
        <v>698</v>
      </c>
      <c r="H332" s="174" t="s">
        <v>994</v>
      </c>
      <c r="I332" s="204" t="e">
        <v>#N/A</v>
      </c>
      <c r="J332" s="184" t="e">
        <v>#N/A</v>
      </c>
      <c r="K332" s="185"/>
      <c r="L332" s="185"/>
      <c r="M332" s="185"/>
      <c r="N332" s="216"/>
      <c r="O332" s="217" t="s">
        <v>726</v>
      </c>
      <c r="P332" s="218" t="e">
        <v>#N/A</v>
      </c>
      <c r="Q332" s="185"/>
      <c r="R332" s="219">
        <v>0</v>
      </c>
      <c r="S332" s="220">
        <v>0</v>
      </c>
      <c r="T332" s="220">
        <v>0</v>
      </c>
      <c r="U332" s="220">
        <v>0</v>
      </c>
      <c r="V332" s="220">
        <v>0</v>
      </c>
      <c r="W332" s="220">
        <v>0</v>
      </c>
      <c r="X332" s="220">
        <v>0</v>
      </c>
      <c r="Y332" s="220">
        <v>0</v>
      </c>
      <c r="Z332" s="220">
        <v>0</v>
      </c>
      <c r="AA332" s="220">
        <v>0</v>
      </c>
      <c r="AB332" s="220">
        <v>0</v>
      </c>
      <c r="AC332" s="221">
        <v>0</v>
      </c>
      <c r="AD332" s="222">
        <v>0</v>
      </c>
      <c r="AE332" s="185"/>
      <c r="AF332" s="223" t="e">
        <v>#DIV/0!</v>
      </c>
      <c r="AG332" s="224">
        <v>0</v>
      </c>
      <c r="AH332" s="225" t="e">
        <v>#DIV/0!</v>
      </c>
      <c r="AI332" s="226">
        <v>0</v>
      </c>
      <c r="AJ332" s="227">
        <v>0</v>
      </c>
    </row>
    <row r="333" spans="2:36" hidden="1" x14ac:dyDescent="0.2">
      <c r="B333" s="184" t="s">
        <v>674</v>
      </c>
      <c r="C333" s="215">
        <v>12</v>
      </c>
      <c r="D333" s="174">
        <v>4</v>
      </c>
      <c r="E333" s="204" t="s">
        <v>691</v>
      </c>
      <c r="F333" s="204" t="s">
        <v>693</v>
      </c>
      <c r="G333" s="204" t="s">
        <v>698</v>
      </c>
      <c r="H333" s="174" t="s">
        <v>995</v>
      </c>
      <c r="I333" s="204" t="e">
        <v>#N/A</v>
      </c>
      <c r="J333" s="184" t="e">
        <v>#N/A</v>
      </c>
      <c r="K333" s="185"/>
      <c r="L333" s="185"/>
      <c r="M333" s="185"/>
      <c r="N333" s="216"/>
      <c r="O333" s="217" t="s">
        <v>726</v>
      </c>
      <c r="P333" s="218" t="e">
        <v>#N/A</v>
      </c>
      <c r="Q333" s="185"/>
      <c r="R333" s="219">
        <v>0</v>
      </c>
      <c r="S333" s="220">
        <v>0</v>
      </c>
      <c r="T333" s="220">
        <v>0</v>
      </c>
      <c r="U333" s="220">
        <v>0</v>
      </c>
      <c r="V333" s="220">
        <v>0</v>
      </c>
      <c r="W333" s="220">
        <v>0</v>
      </c>
      <c r="X333" s="220">
        <v>0</v>
      </c>
      <c r="Y333" s="220">
        <v>0</v>
      </c>
      <c r="Z333" s="220">
        <v>0</v>
      </c>
      <c r="AA333" s="220">
        <v>0</v>
      </c>
      <c r="AB333" s="220">
        <v>0</v>
      </c>
      <c r="AC333" s="221">
        <v>0</v>
      </c>
      <c r="AD333" s="222">
        <v>0</v>
      </c>
      <c r="AE333" s="185"/>
      <c r="AF333" s="223" t="e">
        <v>#DIV/0!</v>
      </c>
      <c r="AG333" s="224">
        <v>0</v>
      </c>
      <c r="AH333" s="225" t="e">
        <v>#DIV/0!</v>
      </c>
      <c r="AI333" s="226">
        <v>0</v>
      </c>
      <c r="AJ333" s="227">
        <v>0</v>
      </c>
    </row>
    <row r="334" spans="2:36" hidden="1" x14ac:dyDescent="0.2">
      <c r="B334" s="184" t="s">
        <v>674</v>
      </c>
      <c r="C334" s="215">
        <v>12</v>
      </c>
      <c r="D334" s="174">
        <v>5</v>
      </c>
      <c r="E334" s="204" t="s">
        <v>691</v>
      </c>
      <c r="F334" s="204" t="s">
        <v>693</v>
      </c>
      <c r="G334" s="204" t="s">
        <v>698</v>
      </c>
      <c r="H334" s="174" t="s">
        <v>996</v>
      </c>
      <c r="I334" s="204" t="e">
        <v>#N/A</v>
      </c>
      <c r="J334" s="184" t="e">
        <v>#N/A</v>
      </c>
      <c r="K334" s="185"/>
      <c r="L334" s="185"/>
      <c r="M334" s="185"/>
      <c r="N334" s="216"/>
      <c r="O334" s="217" t="s">
        <v>726</v>
      </c>
      <c r="P334" s="218" t="e">
        <v>#N/A</v>
      </c>
      <c r="Q334" s="185"/>
      <c r="R334" s="219">
        <v>0</v>
      </c>
      <c r="S334" s="220">
        <v>0</v>
      </c>
      <c r="T334" s="220">
        <v>0</v>
      </c>
      <c r="U334" s="220">
        <v>0</v>
      </c>
      <c r="V334" s="220">
        <v>0</v>
      </c>
      <c r="W334" s="220">
        <v>0</v>
      </c>
      <c r="X334" s="220">
        <v>0</v>
      </c>
      <c r="Y334" s="220">
        <v>0</v>
      </c>
      <c r="Z334" s="220">
        <v>0</v>
      </c>
      <c r="AA334" s="220">
        <v>0</v>
      </c>
      <c r="AB334" s="220">
        <v>0</v>
      </c>
      <c r="AC334" s="221">
        <v>0</v>
      </c>
      <c r="AD334" s="222">
        <v>0</v>
      </c>
      <c r="AE334" s="185"/>
      <c r="AF334" s="223" t="e">
        <v>#DIV/0!</v>
      </c>
      <c r="AG334" s="224">
        <v>0</v>
      </c>
      <c r="AH334" s="225" t="e">
        <v>#DIV/0!</v>
      </c>
      <c r="AI334" s="226">
        <v>0</v>
      </c>
      <c r="AJ334" s="227">
        <v>0</v>
      </c>
    </row>
    <row r="335" spans="2:36" ht="13.5" hidden="1" thickBot="1" x14ac:dyDescent="0.25">
      <c r="B335" s="184" t="s">
        <v>674</v>
      </c>
      <c r="C335" s="174"/>
      <c r="D335" s="174"/>
      <c r="E335" s="184"/>
      <c r="F335" s="184"/>
      <c r="G335" s="184"/>
      <c r="H335" s="174"/>
      <c r="I335" s="204" t="e">
        <v>#N/A</v>
      </c>
      <c r="J335" s="204" t="e">
        <v>#N/A</v>
      </c>
      <c r="K335" s="185"/>
      <c r="L335" s="185"/>
      <c r="M335" s="185"/>
      <c r="N335" s="228"/>
      <c r="O335" s="229" t="s">
        <v>733</v>
      </c>
      <c r="P335" s="230"/>
      <c r="Q335" s="185"/>
      <c r="R335" s="231">
        <v>0</v>
      </c>
      <c r="S335" s="232">
        <v>0</v>
      </c>
      <c r="T335" s="232">
        <v>0</v>
      </c>
      <c r="U335" s="232">
        <v>0</v>
      </c>
      <c r="V335" s="232">
        <v>0</v>
      </c>
      <c r="W335" s="232">
        <v>0</v>
      </c>
      <c r="X335" s="232">
        <v>0</v>
      </c>
      <c r="Y335" s="232">
        <v>0</v>
      </c>
      <c r="Z335" s="232">
        <v>0</v>
      </c>
      <c r="AA335" s="232"/>
      <c r="AB335" s="232"/>
      <c r="AC335" s="232"/>
      <c r="AD335" s="233">
        <v>0</v>
      </c>
      <c r="AE335" s="185"/>
      <c r="AF335" s="234"/>
      <c r="AG335" s="235">
        <v>0</v>
      </c>
      <c r="AH335" s="235"/>
      <c r="AI335" s="236">
        <v>0</v>
      </c>
      <c r="AJ335" s="237">
        <v>0</v>
      </c>
    </row>
    <row r="336" spans="2:36" hidden="1" x14ac:dyDescent="0.2">
      <c r="B336" s="184" t="s">
        <v>674</v>
      </c>
      <c r="C336" s="186">
        <v>13</v>
      </c>
      <c r="D336" s="174"/>
      <c r="E336" s="184" t="s">
        <v>691</v>
      </c>
      <c r="F336" s="184" t="s">
        <v>693</v>
      </c>
      <c r="G336" s="184" t="s">
        <v>698</v>
      </c>
      <c r="H336" s="174" t="s">
        <v>997</v>
      </c>
      <c r="I336" s="204" t="e">
        <v>#N/A</v>
      </c>
      <c r="J336" s="204" t="e">
        <v>#N/A</v>
      </c>
      <c r="K336" s="185"/>
      <c r="L336" s="185"/>
      <c r="M336" s="185"/>
      <c r="N336" s="205" t="e">
        <v>#N/A</v>
      </c>
      <c r="O336" s="206" t="s">
        <v>724</v>
      </c>
      <c r="P336" s="207"/>
      <c r="Q336" s="185"/>
      <c r="R336" s="208">
        <v>0</v>
      </c>
      <c r="S336" s="209">
        <v>0</v>
      </c>
      <c r="T336" s="209">
        <v>0</v>
      </c>
      <c r="U336" s="209">
        <v>0</v>
      </c>
      <c r="V336" s="209">
        <v>0</v>
      </c>
      <c r="W336" s="209">
        <v>0</v>
      </c>
      <c r="X336" s="209">
        <v>0</v>
      </c>
      <c r="Y336" s="209">
        <v>0</v>
      </c>
      <c r="Z336" s="209">
        <v>0</v>
      </c>
      <c r="AA336" s="209">
        <v>0</v>
      </c>
      <c r="AB336" s="209">
        <v>0</v>
      </c>
      <c r="AC336" s="210">
        <v>0</v>
      </c>
      <c r="AD336" s="211">
        <v>0</v>
      </c>
      <c r="AE336" s="185"/>
      <c r="AF336" s="212"/>
      <c r="AG336" s="213"/>
      <c r="AH336" s="213"/>
      <c r="AI336" s="213"/>
      <c r="AJ336" s="214"/>
    </row>
    <row r="337" spans="2:36" hidden="1" x14ac:dyDescent="0.2">
      <c r="B337" s="184" t="s">
        <v>674</v>
      </c>
      <c r="C337" s="215">
        <v>13</v>
      </c>
      <c r="D337" s="174">
        <v>1</v>
      </c>
      <c r="E337" s="204" t="s">
        <v>691</v>
      </c>
      <c r="F337" s="204" t="s">
        <v>693</v>
      </c>
      <c r="G337" s="204" t="s">
        <v>698</v>
      </c>
      <c r="H337" s="174" t="s">
        <v>998</v>
      </c>
      <c r="I337" s="204" t="e">
        <v>#N/A</v>
      </c>
      <c r="J337" s="184" t="e">
        <v>#N/A</v>
      </c>
      <c r="K337" s="185"/>
      <c r="L337" s="185"/>
      <c r="M337" s="185"/>
      <c r="N337" s="216"/>
      <c r="O337" s="217" t="s">
        <v>726</v>
      </c>
      <c r="P337" s="218" t="e">
        <v>#N/A</v>
      </c>
      <c r="Q337" s="185"/>
      <c r="R337" s="219">
        <v>0</v>
      </c>
      <c r="S337" s="220">
        <v>0</v>
      </c>
      <c r="T337" s="220">
        <v>0</v>
      </c>
      <c r="U337" s="220">
        <v>0</v>
      </c>
      <c r="V337" s="220">
        <v>0</v>
      </c>
      <c r="W337" s="220">
        <v>0</v>
      </c>
      <c r="X337" s="220">
        <v>0</v>
      </c>
      <c r="Y337" s="220">
        <v>0</v>
      </c>
      <c r="Z337" s="220">
        <v>0</v>
      </c>
      <c r="AA337" s="220">
        <v>0</v>
      </c>
      <c r="AB337" s="220">
        <v>0</v>
      </c>
      <c r="AC337" s="221">
        <v>0</v>
      </c>
      <c r="AD337" s="222">
        <v>0</v>
      </c>
      <c r="AE337" s="185"/>
      <c r="AF337" s="223" t="e">
        <v>#DIV/0!</v>
      </c>
      <c r="AG337" s="224">
        <v>0</v>
      </c>
      <c r="AH337" s="225" t="e">
        <v>#DIV/0!</v>
      </c>
      <c r="AI337" s="226">
        <v>0</v>
      </c>
      <c r="AJ337" s="227">
        <v>0</v>
      </c>
    </row>
    <row r="338" spans="2:36" hidden="1" x14ac:dyDescent="0.2">
      <c r="B338" s="184" t="s">
        <v>674</v>
      </c>
      <c r="C338" s="215">
        <v>13</v>
      </c>
      <c r="D338" s="174">
        <v>2</v>
      </c>
      <c r="E338" s="204" t="s">
        <v>691</v>
      </c>
      <c r="F338" s="204" t="s">
        <v>693</v>
      </c>
      <c r="G338" s="204" t="s">
        <v>698</v>
      </c>
      <c r="H338" s="174" t="s">
        <v>999</v>
      </c>
      <c r="I338" s="204" t="e">
        <v>#N/A</v>
      </c>
      <c r="J338" s="184" t="e">
        <v>#N/A</v>
      </c>
      <c r="K338" s="185"/>
      <c r="L338" s="185"/>
      <c r="M338" s="185"/>
      <c r="N338" s="216"/>
      <c r="O338" s="217" t="s">
        <v>726</v>
      </c>
      <c r="P338" s="218" t="e">
        <v>#N/A</v>
      </c>
      <c r="Q338" s="185"/>
      <c r="R338" s="219">
        <v>0</v>
      </c>
      <c r="S338" s="220">
        <v>0</v>
      </c>
      <c r="T338" s="220">
        <v>0</v>
      </c>
      <c r="U338" s="220">
        <v>0</v>
      </c>
      <c r="V338" s="220">
        <v>0</v>
      </c>
      <c r="W338" s="220">
        <v>0</v>
      </c>
      <c r="X338" s="220">
        <v>0</v>
      </c>
      <c r="Y338" s="220">
        <v>0</v>
      </c>
      <c r="Z338" s="220">
        <v>0</v>
      </c>
      <c r="AA338" s="220">
        <v>0</v>
      </c>
      <c r="AB338" s="220">
        <v>0</v>
      </c>
      <c r="AC338" s="221">
        <v>0</v>
      </c>
      <c r="AD338" s="222">
        <v>0</v>
      </c>
      <c r="AE338" s="185"/>
      <c r="AF338" s="223" t="e">
        <v>#DIV/0!</v>
      </c>
      <c r="AG338" s="224">
        <v>0</v>
      </c>
      <c r="AH338" s="225" t="e">
        <v>#DIV/0!</v>
      </c>
      <c r="AI338" s="226">
        <v>0</v>
      </c>
      <c r="AJ338" s="227">
        <v>0</v>
      </c>
    </row>
    <row r="339" spans="2:36" hidden="1" x14ac:dyDescent="0.2">
      <c r="B339" s="184" t="s">
        <v>674</v>
      </c>
      <c r="C339" s="215">
        <v>13</v>
      </c>
      <c r="D339" s="174">
        <v>3</v>
      </c>
      <c r="E339" s="204" t="s">
        <v>691</v>
      </c>
      <c r="F339" s="204" t="s">
        <v>693</v>
      </c>
      <c r="G339" s="204" t="s">
        <v>698</v>
      </c>
      <c r="H339" s="174" t="s">
        <v>1000</v>
      </c>
      <c r="I339" s="204" t="e">
        <v>#N/A</v>
      </c>
      <c r="J339" s="184" t="e">
        <v>#N/A</v>
      </c>
      <c r="K339" s="185"/>
      <c r="L339" s="185"/>
      <c r="M339" s="185"/>
      <c r="N339" s="216"/>
      <c r="O339" s="217" t="s">
        <v>726</v>
      </c>
      <c r="P339" s="218" t="e">
        <v>#N/A</v>
      </c>
      <c r="Q339" s="185"/>
      <c r="R339" s="219">
        <v>0</v>
      </c>
      <c r="S339" s="220">
        <v>0</v>
      </c>
      <c r="T339" s="220">
        <v>0</v>
      </c>
      <c r="U339" s="220">
        <v>0</v>
      </c>
      <c r="V339" s="220">
        <v>0</v>
      </c>
      <c r="W339" s="220">
        <v>0</v>
      </c>
      <c r="X339" s="220">
        <v>0</v>
      </c>
      <c r="Y339" s="220">
        <v>0</v>
      </c>
      <c r="Z339" s="220">
        <v>0</v>
      </c>
      <c r="AA339" s="220">
        <v>0</v>
      </c>
      <c r="AB339" s="220">
        <v>0</v>
      </c>
      <c r="AC339" s="221">
        <v>0</v>
      </c>
      <c r="AD339" s="222">
        <v>0</v>
      </c>
      <c r="AE339" s="185"/>
      <c r="AF339" s="223" t="e">
        <v>#DIV/0!</v>
      </c>
      <c r="AG339" s="224">
        <v>0</v>
      </c>
      <c r="AH339" s="225" t="e">
        <v>#DIV/0!</v>
      </c>
      <c r="AI339" s="226">
        <v>0</v>
      </c>
      <c r="AJ339" s="227">
        <v>0</v>
      </c>
    </row>
    <row r="340" spans="2:36" hidden="1" x14ac:dyDescent="0.2">
      <c r="B340" s="184" t="s">
        <v>674</v>
      </c>
      <c r="C340" s="215">
        <v>13</v>
      </c>
      <c r="D340" s="174">
        <v>4</v>
      </c>
      <c r="E340" s="204" t="s">
        <v>691</v>
      </c>
      <c r="F340" s="204" t="s">
        <v>693</v>
      </c>
      <c r="G340" s="204" t="s">
        <v>698</v>
      </c>
      <c r="H340" s="174" t="s">
        <v>1001</v>
      </c>
      <c r="I340" s="204" t="e">
        <v>#N/A</v>
      </c>
      <c r="J340" s="184" t="e">
        <v>#N/A</v>
      </c>
      <c r="K340" s="185"/>
      <c r="L340" s="185"/>
      <c r="M340" s="185"/>
      <c r="N340" s="216"/>
      <c r="O340" s="217" t="s">
        <v>726</v>
      </c>
      <c r="P340" s="218" t="e">
        <v>#N/A</v>
      </c>
      <c r="Q340" s="185"/>
      <c r="R340" s="219">
        <v>0</v>
      </c>
      <c r="S340" s="220">
        <v>0</v>
      </c>
      <c r="T340" s="220">
        <v>0</v>
      </c>
      <c r="U340" s="220">
        <v>0</v>
      </c>
      <c r="V340" s="220">
        <v>0</v>
      </c>
      <c r="W340" s="220">
        <v>0</v>
      </c>
      <c r="X340" s="220">
        <v>0</v>
      </c>
      <c r="Y340" s="220">
        <v>0</v>
      </c>
      <c r="Z340" s="220">
        <v>0</v>
      </c>
      <c r="AA340" s="220">
        <v>0</v>
      </c>
      <c r="AB340" s="220">
        <v>0</v>
      </c>
      <c r="AC340" s="221">
        <v>0</v>
      </c>
      <c r="AD340" s="222">
        <v>0</v>
      </c>
      <c r="AE340" s="185"/>
      <c r="AF340" s="223" t="e">
        <v>#DIV/0!</v>
      </c>
      <c r="AG340" s="224">
        <v>0</v>
      </c>
      <c r="AH340" s="225" t="e">
        <v>#DIV/0!</v>
      </c>
      <c r="AI340" s="226">
        <v>0</v>
      </c>
      <c r="AJ340" s="227">
        <v>0</v>
      </c>
    </row>
    <row r="341" spans="2:36" hidden="1" x14ac:dyDescent="0.2">
      <c r="B341" s="184" t="s">
        <v>674</v>
      </c>
      <c r="C341" s="215">
        <v>13</v>
      </c>
      <c r="D341" s="174">
        <v>5</v>
      </c>
      <c r="E341" s="204" t="s">
        <v>691</v>
      </c>
      <c r="F341" s="204" t="s">
        <v>693</v>
      </c>
      <c r="G341" s="204" t="s">
        <v>698</v>
      </c>
      <c r="H341" s="174" t="s">
        <v>1002</v>
      </c>
      <c r="I341" s="204" t="e">
        <v>#N/A</v>
      </c>
      <c r="J341" s="184" t="e">
        <v>#N/A</v>
      </c>
      <c r="K341" s="185"/>
      <c r="L341" s="185"/>
      <c r="M341" s="185"/>
      <c r="N341" s="216"/>
      <c r="O341" s="217" t="s">
        <v>726</v>
      </c>
      <c r="P341" s="218" t="e">
        <v>#N/A</v>
      </c>
      <c r="Q341" s="185"/>
      <c r="R341" s="219">
        <v>0</v>
      </c>
      <c r="S341" s="220">
        <v>0</v>
      </c>
      <c r="T341" s="220">
        <v>0</v>
      </c>
      <c r="U341" s="220">
        <v>0</v>
      </c>
      <c r="V341" s="220">
        <v>0</v>
      </c>
      <c r="W341" s="220">
        <v>0</v>
      </c>
      <c r="X341" s="220">
        <v>0</v>
      </c>
      <c r="Y341" s="220">
        <v>0</v>
      </c>
      <c r="Z341" s="220">
        <v>0</v>
      </c>
      <c r="AA341" s="220">
        <v>0</v>
      </c>
      <c r="AB341" s="220">
        <v>0</v>
      </c>
      <c r="AC341" s="221">
        <v>0</v>
      </c>
      <c r="AD341" s="222">
        <v>0</v>
      </c>
      <c r="AE341" s="185"/>
      <c r="AF341" s="223" t="e">
        <v>#DIV/0!</v>
      </c>
      <c r="AG341" s="224">
        <v>0</v>
      </c>
      <c r="AH341" s="225" t="e">
        <v>#DIV/0!</v>
      </c>
      <c r="AI341" s="226">
        <v>0</v>
      </c>
      <c r="AJ341" s="227">
        <v>0</v>
      </c>
    </row>
    <row r="342" spans="2:36" ht="13.5" hidden="1" thickBot="1" x14ac:dyDescent="0.25">
      <c r="B342" s="184" t="s">
        <v>674</v>
      </c>
      <c r="C342" s="174"/>
      <c r="D342" s="174"/>
      <c r="E342" s="184"/>
      <c r="F342" s="184"/>
      <c r="G342" s="184"/>
      <c r="H342" s="174"/>
      <c r="I342" s="204" t="e">
        <v>#N/A</v>
      </c>
      <c r="J342" s="204" t="e">
        <v>#N/A</v>
      </c>
      <c r="K342" s="185"/>
      <c r="L342" s="185"/>
      <c r="M342" s="185"/>
      <c r="N342" s="228"/>
      <c r="O342" s="229" t="s">
        <v>733</v>
      </c>
      <c r="P342" s="230"/>
      <c r="Q342" s="185"/>
      <c r="R342" s="231">
        <v>0</v>
      </c>
      <c r="S342" s="232">
        <v>0</v>
      </c>
      <c r="T342" s="232">
        <v>0</v>
      </c>
      <c r="U342" s="232">
        <v>0</v>
      </c>
      <c r="V342" s="232">
        <v>0</v>
      </c>
      <c r="W342" s="232">
        <v>0</v>
      </c>
      <c r="X342" s="232">
        <v>0</v>
      </c>
      <c r="Y342" s="232">
        <v>0</v>
      </c>
      <c r="Z342" s="232">
        <v>0</v>
      </c>
      <c r="AA342" s="232"/>
      <c r="AB342" s="232"/>
      <c r="AC342" s="232"/>
      <c r="AD342" s="233">
        <v>0</v>
      </c>
      <c r="AE342" s="185"/>
      <c r="AF342" s="234"/>
      <c r="AG342" s="235">
        <v>0</v>
      </c>
      <c r="AH342" s="235"/>
      <c r="AI342" s="236">
        <v>0</v>
      </c>
      <c r="AJ342" s="237">
        <v>0</v>
      </c>
    </row>
    <row r="343" spans="2:36" hidden="1" x14ac:dyDescent="0.2">
      <c r="B343" s="184" t="s">
        <v>674</v>
      </c>
      <c r="C343" s="186">
        <v>14</v>
      </c>
      <c r="D343" s="174"/>
      <c r="E343" s="184" t="s">
        <v>691</v>
      </c>
      <c r="F343" s="184" t="s">
        <v>693</v>
      </c>
      <c r="G343" s="184" t="s">
        <v>698</v>
      </c>
      <c r="H343" s="174" t="s">
        <v>1003</v>
      </c>
      <c r="I343" s="204" t="e">
        <v>#N/A</v>
      </c>
      <c r="J343" s="204" t="e">
        <v>#N/A</v>
      </c>
      <c r="K343" s="185"/>
      <c r="L343" s="185"/>
      <c r="M343" s="185"/>
      <c r="N343" s="205" t="e">
        <v>#N/A</v>
      </c>
      <c r="O343" s="206" t="s">
        <v>724</v>
      </c>
      <c r="P343" s="207"/>
      <c r="Q343" s="185"/>
      <c r="R343" s="208">
        <v>0</v>
      </c>
      <c r="S343" s="209">
        <v>0</v>
      </c>
      <c r="T343" s="209">
        <v>0</v>
      </c>
      <c r="U343" s="209">
        <v>0</v>
      </c>
      <c r="V343" s="209">
        <v>0</v>
      </c>
      <c r="W343" s="209">
        <v>0</v>
      </c>
      <c r="X343" s="209">
        <v>0</v>
      </c>
      <c r="Y343" s="209">
        <v>0</v>
      </c>
      <c r="Z343" s="209">
        <v>0</v>
      </c>
      <c r="AA343" s="209">
        <v>0</v>
      </c>
      <c r="AB343" s="209">
        <v>0</v>
      </c>
      <c r="AC343" s="210">
        <v>0</v>
      </c>
      <c r="AD343" s="211">
        <v>0</v>
      </c>
      <c r="AE343" s="185"/>
      <c r="AF343" s="212"/>
      <c r="AG343" s="213"/>
      <c r="AH343" s="213"/>
      <c r="AI343" s="213"/>
      <c r="AJ343" s="214"/>
    </row>
    <row r="344" spans="2:36" hidden="1" x14ac:dyDescent="0.2">
      <c r="B344" s="184" t="s">
        <v>674</v>
      </c>
      <c r="C344" s="215">
        <v>14</v>
      </c>
      <c r="D344" s="174">
        <v>1</v>
      </c>
      <c r="E344" s="204" t="s">
        <v>691</v>
      </c>
      <c r="F344" s="204" t="s">
        <v>693</v>
      </c>
      <c r="G344" s="204" t="s">
        <v>698</v>
      </c>
      <c r="H344" s="174" t="s">
        <v>1004</v>
      </c>
      <c r="I344" s="204" t="e">
        <v>#N/A</v>
      </c>
      <c r="J344" s="184" t="e">
        <v>#N/A</v>
      </c>
      <c r="K344" s="185"/>
      <c r="L344" s="185"/>
      <c r="M344" s="185"/>
      <c r="N344" s="216"/>
      <c r="O344" s="217" t="s">
        <v>726</v>
      </c>
      <c r="P344" s="218" t="e">
        <v>#N/A</v>
      </c>
      <c r="Q344" s="185"/>
      <c r="R344" s="219">
        <v>0</v>
      </c>
      <c r="S344" s="220">
        <v>0</v>
      </c>
      <c r="T344" s="220">
        <v>0</v>
      </c>
      <c r="U344" s="220">
        <v>0</v>
      </c>
      <c r="V344" s="220">
        <v>0</v>
      </c>
      <c r="W344" s="220">
        <v>0</v>
      </c>
      <c r="X344" s="220">
        <v>0</v>
      </c>
      <c r="Y344" s="220">
        <v>0</v>
      </c>
      <c r="Z344" s="220">
        <v>0</v>
      </c>
      <c r="AA344" s="220">
        <v>0</v>
      </c>
      <c r="AB344" s="220">
        <v>0</v>
      </c>
      <c r="AC344" s="221">
        <v>0</v>
      </c>
      <c r="AD344" s="222">
        <v>0</v>
      </c>
      <c r="AE344" s="185"/>
      <c r="AF344" s="223" t="e">
        <v>#DIV/0!</v>
      </c>
      <c r="AG344" s="224">
        <v>0</v>
      </c>
      <c r="AH344" s="225" t="e">
        <v>#DIV/0!</v>
      </c>
      <c r="AI344" s="226">
        <v>0</v>
      </c>
      <c r="AJ344" s="227">
        <v>0</v>
      </c>
    </row>
    <row r="345" spans="2:36" hidden="1" x14ac:dyDescent="0.2">
      <c r="B345" s="184" t="s">
        <v>674</v>
      </c>
      <c r="C345" s="215">
        <v>14</v>
      </c>
      <c r="D345" s="174">
        <v>2</v>
      </c>
      <c r="E345" s="204" t="s">
        <v>691</v>
      </c>
      <c r="F345" s="204" t="s">
        <v>693</v>
      </c>
      <c r="G345" s="204" t="s">
        <v>698</v>
      </c>
      <c r="H345" s="174" t="s">
        <v>1005</v>
      </c>
      <c r="I345" s="204" t="e">
        <v>#N/A</v>
      </c>
      <c r="J345" s="184" t="e">
        <v>#N/A</v>
      </c>
      <c r="K345" s="185"/>
      <c r="L345" s="185"/>
      <c r="M345" s="185"/>
      <c r="N345" s="216"/>
      <c r="O345" s="217" t="s">
        <v>726</v>
      </c>
      <c r="P345" s="218" t="e">
        <v>#N/A</v>
      </c>
      <c r="Q345" s="185"/>
      <c r="R345" s="219">
        <v>0</v>
      </c>
      <c r="S345" s="220">
        <v>0</v>
      </c>
      <c r="T345" s="220">
        <v>0</v>
      </c>
      <c r="U345" s="220">
        <v>0</v>
      </c>
      <c r="V345" s="220">
        <v>0</v>
      </c>
      <c r="W345" s="220">
        <v>0</v>
      </c>
      <c r="X345" s="220">
        <v>0</v>
      </c>
      <c r="Y345" s="220">
        <v>0</v>
      </c>
      <c r="Z345" s="220">
        <v>0</v>
      </c>
      <c r="AA345" s="220">
        <v>0</v>
      </c>
      <c r="AB345" s="220">
        <v>0</v>
      </c>
      <c r="AC345" s="221">
        <v>0</v>
      </c>
      <c r="AD345" s="222">
        <v>0</v>
      </c>
      <c r="AE345" s="185"/>
      <c r="AF345" s="223" t="e">
        <v>#DIV/0!</v>
      </c>
      <c r="AG345" s="224">
        <v>0</v>
      </c>
      <c r="AH345" s="225" t="e">
        <v>#DIV/0!</v>
      </c>
      <c r="AI345" s="226">
        <v>0</v>
      </c>
      <c r="AJ345" s="227">
        <v>0</v>
      </c>
    </row>
    <row r="346" spans="2:36" hidden="1" x14ac:dyDescent="0.2">
      <c r="B346" s="184" t="s">
        <v>674</v>
      </c>
      <c r="C346" s="215">
        <v>14</v>
      </c>
      <c r="D346" s="174">
        <v>3</v>
      </c>
      <c r="E346" s="204" t="s">
        <v>691</v>
      </c>
      <c r="F346" s="204" t="s">
        <v>693</v>
      </c>
      <c r="G346" s="204" t="s">
        <v>698</v>
      </c>
      <c r="H346" s="174" t="s">
        <v>1006</v>
      </c>
      <c r="I346" s="204" t="e">
        <v>#N/A</v>
      </c>
      <c r="J346" s="184" t="e">
        <v>#N/A</v>
      </c>
      <c r="K346" s="185"/>
      <c r="L346" s="185"/>
      <c r="M346" s="185"/>
      <c r="N346" s="216"/>
      <c r="O346" s="217" t="s">
        <v>726</v>
      </c>
      <c r="P346" s="218" t="e">
        <v>#N/A</v>
      </c>
      <c r="Q346" s="185"/>
      <c r="R346" s="219">
        <v>0</v>
      </c>
      <c r="S346" s="220">
        <v>0</v>
      </c>
      <c r="T346" s="220">
        <v>0</v>
      </c>
      <c r="U346" s="220">
        <v>0</v>
      </c>
      <c r="V346" s="220">
        <v>0</v>
      </c>
      <c r="W346" s="220">
        <v>0</v>
      </c>
      <c r="X346" s="220">
        <v>0</v>
      </c>
      <c r="Y346" s="220">
        <v>0</v>
      </c>
      <c r="Z346" s="220">
        <v>0</v>
      </c>
      <c r="AA346" s="220">
        <v>0</v>
      </c>
      <c r="AB346" s="220">
        <v>0</v>
      </c>
      <c r="AC346" s="221">
        <v>0</v>
      </c>
      <c r="AD346" s="222">
        <v>0</v>
      </c>
      <c r="AE346" s="185"/>
      <c r="AF346" s="223" t="e">
        <v>#DIV/0!</v>
      </c>
      <c r="AG346" s="224">
        <v>0</v>
      </c>
      <c r="AH346" s="225" t="e">
        <v>#DIV/0!</v>
      </c>
      <c r="AI346" s="226">
        <v>0</v>
      </c>
      <c r="AJ346" s="227">
        <v>0</v>
      </c>
    </row>
    <row r="347" spans="2:36" hidden="1" x14ac:dyDescent="0.2">
      <c r="B347" s="184" t="s">
        <v>674</v>
      </c>
      <c r="C347" s="215">
        <v>14</v>
      </c>
      <c r="D347" s="174">
        <v>4</v>
      </c>
      <c r="E347" s="204" t="s">
        <v>691</v>
      </c>
      <c r="F347" s="204" t="s">
        <v>693</v>
      </c>
      <c r="G347" s="204" t="s">
        <v>698</v>
      </c>
      <c r="H347" s="174" t="s">
        <v>1007</v>
      </c>
      <c r="I347" s="204" t="e">
        <v>#N/A</v>
      </c>
      <c r="J347" s="184" t="e">
        <v>#N/A</v>
      </c>
      <c r="K347" s="185"/>
      <c r="L347" s="185"/>
      <c r="M347" s="185"/>
      <c r="N347" s="216"/>
      <c r="O347" s="217" t="s">
        <v>726</v>
      </c>
      <c r="P347" s="218" t="e">
        <v>#N/A</v>
      </c>
      <c r="Q347" s="185"/>
      <c r="R347" s="219">
        <v>0</v>
      </c>
      <c r="S347" s="220">
        <v>0</v>
      </c>
      <c r="T347" s="220">
        <v>0</v>
      </c>
      <c r="U347" s="220">
        <v>0</v>
      </c>
      <c r="V347" s="220">
        <v>0</v>
      </c>
      <c r="W347" s="220">
        <v>0</v>
      </c>
      <c r="X347" s="220">
        <v>0</v>
      </c>
      <c r="Y347" s="220">
        <v>0</v>
      </c>
      <c r="Z347" s="220">
        <v>0</v>
      </c>
      <c r="AA347" s="220">
        <v>0</v>
      </c>
      <c r="AB347" s="220">
        <v>0</v>
      </c>
      <c r="AC347" s="221">
        <v>0</v>
      </c>
      <c r="AD347" s="222">
        <v>0</v>
      </c>
      <c r="AE347" s="185"/>
      <c r="AF347" s="223" t="e">
        <v>#DIV/0!</v>
      </c>
      <c r="AG347" s="224">
        <v>0</v>
      </c>
      <c r="AH347" s="225" t="e">
        <v>#DIV/0!</v>
      </c>
      <c r="AI347" s="226">
        <v>0</v>
      </c>
      <c r="AJ347" s="227">
        <v>0</v>
      </c>
    </row>
    <row r="348" spans="2:36" hidden="1" x14ac:dyDescent="0.2">
      <c r="B348" s="184" t="s">
        <v>674</v>
      </c>
      <c r="C348" s="215">
        <v>14</v>
      </c>
      <c r="D348" s="174">
        <v>5</v>
      </c>
      <c r="E348" s="204" t="s">
        <v>691</v>
      </c>
      <c r="F348" s="204" t="s">
        <v>693</v>
      </c>
      <c r="G348" s="204" t="s">
        <v>698</v>
      </c>
      <c r="H348" s="174" t="s">
        <v>1008</v>
      </c>
      <c r="I348" s="204" t="e">
        <v>#N/A</v>
      </c>
      <c r="J348" s="184" t="e">
        <v>#N/A</v>
      </c>
      <c r="K348" s="185"/>
      <c r="L348" s="185"/>
      <c r="M348" s="185"/>
      <c r="N348" s="216"/>
      <c r="O348" s="217" t="s">
        <v>726</v>
      </c>
      <c r="P348" s="218" t="e">
        <v>#N/A</v>
      </c>
      <c r="Q348" s="185"/>
      <c r="R348" s="219">
        <v>0</v>
      </c>
      <c r="S348" s="220">
        <v>0</v>
      </c>
      <c r="T348" s="220">
        <v>0</v>
      </c>
      <c r="U348" s="220">
        <v>0</v>
      </c>
      <c r="V348" s="220">
        <v>0</v>
      </c>
      <c r="W348" s="220">
        <v>0</v>
      </c>
      <c r="X348" s="220">
        <v>0</v>
      </c>
      <c r="Y348" s="220">
        <v>0</v>
      </c>
      <c r="Z348" s="220">
        <v>0</v>
      </c>
      <c r="AA348" s="220">
        <v>0</v>
      </c>
      <c r="AB348" s="220">
        <v>0</v>
      </c>
      <c r="AC348" s="221">
        <v>0</v>
      </c>
      <c r="AD348" s="222">
        <v>0</v>
      </c>
      <c r="AE348" s="185"/>
      <c r="AF348" s="223" t="e">
        <v>#DIV/0!</v>
      </c>
      <c r="AG348" s="224">
        <v>0</v>
      </c>
      <c r="AH348" s="225" t="e">
        <v>#DIV/0!</v>
      </c>
      <c r="AI348" s="226">
        <v>0</v>
      </c>
      <c r="AJ348" s="227">
        <v>0</v>
      </c>
    </row>
    <row r="349" spans="2:36" ht="13.5" hidden="1" thickBot="1" x14ac:dyDescent="0.25">
      <c r="B349" s="184" t="s">
        <v>674</v>
      </c>
      <c r="C349" s="174"/>
      <c r="D349" s="174"/>
      <c r="E349" s="184"/>
      <c r="F349" s="184"/>
      <c r="G349" s="184"/>
      <c r="H349" s="174"/>
      <c r="I349" s="204" t="e">
        <v>#N/A</v>
      </c>
      <c r="J349" s="204" t="e">
        <v>#N/A</v>
      </c>
      <c r="K349" s="185"/>
      <c r="L349" s="185"/>
      <c r="M349" s="185"/>
      <c r="N349" s="228"/>
      <c r="O349" s="229" t="s">
        <v>733</v>
      </c>
      <c r="P349" s="230"/>
      <c r="Q349" s="185"/>
      <c r="R349" s="231">
        <v>0</v>
      </c>
      <c r="S349" s="232">
        <v>0</v>
      </c>
      <c r="T349" s="232">
        <v>0</v>
      </c>
      <c r="U349" s="232">
        <v>0</v>
      </c>
      <c r="V349" s="232">
        <v>0</v>
      </c>
      <c r="W349" s="232">
        <v>0</v>
      </c>
      <c r="X349" s="232">
        <v>0</v>
      </c>
      <c r="Y349" s="232">
        <v>0</v>
      </c>
      <c r="Z349" s="232">
        <v>0</v>
      </c>
      <c r="AA349" s="232"/>
      <c r="AB349" s="232"/>
      <c r="AC349" s="232"/>
      <c r="AD349" s="233">
        <v>0</v>
      </c>
      <c r="AE349" s="185"/>
      <c r="AF349" s="234"/>
      <c r="AG349" s="235">
        <v>0</v>
      </c>
      <c r="AH349" s="235"/>
      <c r="AI349" s="236">
        <v>0</v>
      </c>
      <c r="AJ349" s="237">
        <v>0</v>
      </c>
    </row>
    <row r="350" spans="2:36" hidden="1" x14ac:dyDescent="0.2">
      <c r="B350" s="184" t="s">
        <v>674</v>
      </c>
      <c r="C350" s="186">
        <v>15</v>
      </c>
      <c r="D350" s="174"/>
      <c r="E350" s="184" t="s">
        <v>691</v>
      </c>
      <c r="F350" s="184" t="s">
        <v>693</v>
      </c>
      <c r="G350" s="184" t="s">
        <v>698</v>
      </c>
      <c r="H350" s="174" t="s">
        <v>1009</v>
      </c>
      <c r="I350" s="204" t="e">
        <v>#N/A</v>
      </c>
      <c r="J350" s="204" t="e">
        <v>#N/A</v>
      </c>
      <c r="K350" s="185"/>
      <c r="L350" s="185"/>
      <c r="M350" s="185"/>
      <c r="N350" s="205" t="e">
        <v>#N/A</v>
      </c>
      <c r="O350" s="206" t="s">
        <v>724</v>
      </c>
      <c r="P350" s="207"/>
      <c r="Q350" s="185"/>
      <c r="R350" s="208">
        <v>0</v>
      </c>
      <c r="S350" s="209">
        <v>0</v>
      </c>
      <c r="T350" s="209">
        <v>0</v>
      </c>
      <c r="U350" s="209">
        <v>0</v>
      </c>
      <c r="V350" s="209">
        <v>0</v>
      </c>
      <c r="W350" s="209">
        <v>0</v>
      </c>
      <c r="X350" s="209">
        <v>0</v>
      </c>
      <c r="Y350" s="209">
        <v>0</v>
      </c>
      <c r="Z350" s="209">
        <v>0</v>
      </c>
      <c r="AA350" s="209">
        <v>0</v>
      </c>
      <c r="AB350" s="209">
        <v>0</v>
      </c>
      <c r="AC350" s="210">
        <v>0</v>
      </c>
      <c r="AD350" s="211">
        <v>0</v>
      </c>
      <c r="AE350" s="185"/>
      <c r="AF350" s="212"/>
      <c r="AG350" s="213"/>
      <c r="AH350" s="213"/>
      <c r="AI350" s="213"/>
      <c r="AJ350" s="214"/>
    </row>
    <row r="351" spans="2:36" hidden="1" x14ac:dyDescent="0.2">
      <c r="B351" s="184" t="s">
        <v>674</v>
      </c>
      <c r="C351" s="215">
        <v>15</v>
      </c>
      <c r="D351" s="174">
        <v>1</v>
      </c>
      <c r="E351" s="204" t="s">
        <v>691</v>
      </c>
      <c r="F351" s="204" t="s">
        <v>693</v>
      </c>
      <c r="G351" s="204" t="s">
        <v>698</v>
      </c>
      <c r="H351" s="174" t="s">
        <v>1010</v>
      </c>
      <c r="I351" s="204" t="e">
        <v>#N/A</v>
      </c>
      <c r="J351" s="184" t="e">
        <v>#N/A</v>
      </c>
      <c r="K351" s="185"/>
      <c r="L351" s="185"/>
      <c r="M351" s="185"/>
      <c r="N351" s="216"/>
      <c r="O351" s="217" t="s">
        <v>726</v>
      </c>
      <c r="P351" s="218" t="e">
        <v>#N/A</v>
      </c>
      <c r="Q351" s="185"/>
      <c r="R351" s="219">
        <v>0</v>
      </c>
      <c r="S351" s="220">
        <v>0</v>
      </c>
      <c r="T351" s="220">
        <v>0</v>
      </c>
      <c r="U351" s="220">
        <v>0</v>
      </c>
      <c r="V351" s="220">
        <v>0</v>
      </c>
      <c r="W351" s="220">
        <v>0</v>
      </c>
      <c r="X351" s="220">
        <v>0</v>
      </c>
      <c r="Y351" s="220">
        <v>0</v>
      </c>
      <c r="Z351" s="220">
        <v>0</v>
      </c>
      <c r="AA351" s="220">
        <v>0</v>
      </c>
      <c r="AB351" s="220">
        <v>0</v>
      </c>
      <c r="AC351" s="221">
        <v>0</v>
      </c>
      <c r="AD351" s="222">
        <v>0</v>
      </c>
      <c r="AE351" s="185"/>
      <c r="AF351" s="223" t="e">
        <v>#DIV/0!</v>
      </c>
      <c r="AG351" s="224">
        <v>0</v>
      </c>
      <c r="AH351" s="225" t="e">
        <v>#DIV/0!</v>
      </c>
      <c r="AI351" s="226">
        <v>0</v>
      </c>
      <c r="AJ351" s="227">
        <v>0</v>
      </c>
    </row>
    <row r="352" spans="2:36" hidden="1" x14ac:dyDescent="0.2">
      <c r="B352" s="184" t="s">
        <v>674</v>
      </c>
      <c r="C352" s="215">
        <v>15</v>
      </c>
      <c r="D352" s="174">
        <v>2</v>
      </c>
      <c r="E352" s="204" t="s">
        <v>691</v>
      </c>
      <c r="F352" s="204" t="s">
        <v>693</v>
      </c>
      <c r="G352" s="204" t="s">
        <v>698</v>
      </c>
      <c r="H352" s="174" t="s">
        <v>1011</v>
      </c>
      <c r="I352" s="204" t="e">
        <v>#N/A</v>
      </c>
      <c r="J352" s="184" t="e">
        <v>#N/A</v>
      </c>
      <c r="K352" s="185"/>
      <c r="L352" s="185"/>
      <c r="M352" s="185"/>
      <c r="N352" s="216"/>
      <c r="O352" s="217" t="s">
        <v>726</v>
      </c>
      <c r="P352" s="218" t="e">
        <v>#N/A</v>
      </c>
      <c r="Q352" s="185"/>
      <c r="R352" s="219">
        <v>0</v>
      </c>
      <c r="S352" s="220">
        <v>0</v>
      </c>
      <c r="T352" s="220">
        <v>0</v>
      </c>
      <c r="U352" s="220">
        <v>0</v>
      </c>
      <c r="V352" s="220">
        <v>0</v>
      </c>
      <c r="W352" s="220">
        <v>0</v>
      </c>
      <c r="X352" s="220">
        <v>0</v>
      </c>
      <c r="Y352" s="220">
        <v>0</v>
      </c>
      <c r="Z352" s="220">
        <v>0</v>
      </c>
      <c r="AA352" s="220">
        <v>0</v>
      </c>
      <c r="AB352" s="220">
        <v>0</v>
      </c>
      <c r="AC352" s="221">
        <v>0</v>
      </c>
      <c r="AD352" s="222">
        <v>0</v>
      </c>
      <c r="AE352" s="185"/>
      <c r="AF352" s="223" t="e">
        <v>#DIV/0!</v>
      </c>
      <c r="AG352" s="224">
        <v>0</v>
      </c>
      <c r="AH352" s="225" t="e">
        <v>#DIV/0!</v>
      </c>
      <c r="AI352" s="226">
        <v>0</v>
      </c>
      <c r="AJ352" s="227">
        <v>0</v>
      </c>
    </row>
    <row r="353" spans="2:36" hidden="1" x14ac:dyDescent="0.2">
      <c r="B353" s="184" t="s">
        <v>674</v>
      </c>
      <c r="C353" s="215">
        <v>15</v>
      </c>
      <c r="D353" s="174">
        <v>3</v>
      </c>
      <c r="E353" s="204" t="s">
        <v>691</v>
      </c>
      <c r="F353" s="204" t="s">
        <v>693</v>
      </c>
      <c r="G353" s="204" t="s">
        <v>698</v>
      </c>
      <c r="H353" s="174" t="s">
        <v>1012</v>
      </c>
      <c r="I353" s="204" t="e">
        <v>#N/A</v>
      </c>
      <c r="J353" s="184" t="e">
        <v>#N/A</v>
      </c>
      <c r="K353" s="185"/>
      <c r="L353" s="185"/>
      <c r="M353" s="185"/>
      <c r="N353" s="216"/>
      <c r="O353" s="217" t="s">
        <v>726</v>
      </c>
      <c r="P353" s="218" t="e">
        <v>#N/A</v>
      </c>
      <c r="Q353" s="185"/>
      <c r="R353" s="219">
        <v>0</v>
      </c>
      <c r="S353" s="220">
        <v>0</v>
      </c>
      <c r="T353" s="220">
        <v>0</v>
      </c>
      <c r="U353" s="220">
        <v>0</v>
      </c>
      <c r="V353" s="220">
        <v>0</v>
      </c>
      <c r="W353" s="220">
        <v>0</v>
      </c>
      <c r="X353" s="220">
        <v>0</v>
      </c>
      <c r="Y353" s="220">
        <v>0</v>
      </c>
      <c r="Z353" s="220">
        <v>0</v>
      </c>
      <c r="AA353" s="220">
        <v>0</v>
      </c>
      <c r="AB353" s="220">
        <v>0</v>
      </c>
      <c r="AC353" s="221">
        <v>0</v>
      </c>
      <c r="AD353" s="222">
        <v>0</v>
      </c>
      <c r="AE353" s="185"/>
      <c r="AF353" s="223" t="e">
        <v>#DIV/0!</v>
      </c>
      <c r="AG353" s="224">
        <v>0</v>
      </c>
      <c r="AH353" s="225" t="e">
        <v>#DIV/0!</v>
      </c>
      <c r="AI353" s="226">
        <v>0</v>
      </c>
      <c r="AJ353" s="227">
        <v>0</v>
      </c>
    </row>
    <row r="354" spans="2:36" hidden="1" x14ac:dyDescent="0.2">
      <c r="B354" s="184" t="s">
        <v>674</v>
      </c>
      <c r="C354" s="215">
        <v>15</v>
      </c>
      <c r="D354" s="174">
        <v>4</v>
      </c>
      <c r="E354" s="204" t="s">
        <v>691</v>
      </c>
      <c r="F354" s="204" t="s">
        <v>693</v>
      </c>
      <c r="G354" s="204" t="s">
        <v>698</v>
      </c>
      <c r="H354" s="174" t="s">
        <v>1013</v>
      </c>
      <c r="I354" s="204" t="e">
        <v>#N/A</v>
      </c>
      <c r="J354" s="184" t="e">
        <v>#N/A</v>
      </c>
      <c r="K354" s="185"/>
      <c r="L354" s="185"/>
      <c r="M354" s="185"/>
      <c r="N354" s="216"/>
      <c r="O354" s="217" t="s">
        <v>726</v>
      </c>
      <c r="P354" s="218" t="e">
        <v>#N/A</v>
      </c>
      <c r="Q354" s="185"/>
      <c r="R354" s="219">
        <v>0</v>
      </c>
      <c r="S354" s="220">
        <v>0</v>
      </c>
      <c r="T354" s="220">
        <v>0</v>
      </c>
      <c r="U354" s="220">
        <v>0</v>
      </c>
      <c r="V354" s="220">
        <v>0</v>
      </c>
      <c r="W354" s="220">
        <v>0</v>
      </c>
      <c r="X354" s="220">
        <v>0</v>
      </c>
      <c r="Y354" s="220">
        <v>0</v>
      </c>
      <c r="Z354" s="220">
        <v>0</v>
      </c>
      <c r="AA354" s="220">
        <v>0</v>
      </c>
      <c r="AB354" s="220">
        <v>0</v>
      </c>
      <c r="AC354" s="221">
        <v>0</v>
      </c>
      <c r="AD354" s="222">
        <v>0</v>
      </c>
      <c r="AE354" s="185"/>
      <c r="AF354" s="223" t="e">
        <v>#DIV/0!</v>
      </c>
      <c r="AG354" s="224">
        <v>0</v>
      </c>
      <c r="AH354" s="225" t="e">
        <v>#DIV/0!</v>
      </c>
      <c r="AI354" s="226">
        <v>0</v>
      </c>
      <c r="AJ354" s="227">
        <v>0</v>
      </c>
    </row>
    <row r="355" spans="2:36" hidden="1" x14ac:dyDescent="0.2">
      <c r="B355" s="184" t="s">
        <v>674</v>
      </c>
      <c r="C355" s="215">
        <v>15</v>
      </c>
      <c r="D355" s="174">
        <v>5</v>
      </c>
      <c r="E355" s="204" t="s">
        <v>691</v>
      </c>
      <c r="F355" s="204" t="s">
        <v>693</v>
      </c>
      <c r="G355" s="204" t="s">
        <v>698</v>
      </c>
      <c r="H355" s="174" t="s">
        <v>1014</v>
      </c>
      <c r="I355" s="204" t="e">
        <v>#N/A</v>
      </c>
      <c r="J355" s="184" t="e">
        <v>#N/A</v>
      </c>
      <c r="K355" s="185"/>
      <c r="L355" s="185"/>
      <c r="M355" s="185"/>
      <c r="N355" s="216"/>
      <c r="O355" s="217" t="s">
        <v>726</v>
      </c>
      <c r="P355" s="218" t="e">
        <v>#N/A</v>
      </c>
      <c r="Q355" s="185"/>
      <c r="R355" s="219">
        <v>0</v>
      </c>
      <c r="S355" s="220">
        <v>0</v>
      </c>
      <c r="T355" s="220">
        <v>0</v>
      </c>
      <c r="U355" s="220">
        <v>0</v>
      </c>
      <c r="V355" s="220">
        <v>0</v>
      </c>
      <c r="W355" s="220">
        <v>0</v>
      </c>
      <c r="X355" s="220">
        <v>0</v>
      </c>
      <c r="Y355" s="220">
        <v>0</v>
      </c>
      <c r="Z355" s="220">
        <v>0</v>
      </c>
      <c r="AA355" s="220">
        <v>0</v>
      </c>
      <c r="AB355" s="220">
        <v>0</v>
      </c>
      <c r="AC355" s="221">
        <v>0</v>
      </c>
      <c r="AD355" s="222">
        <v>0</v>
      </c>
      <c r="AE355" s="185"/>
      <c r="AF355" s="223" t="e">
        <v>#DIV/0!</v>
      </c>
      <c r="AG355" s="224">
        <v>0</v>
      </c>
      <c r="AH355" s="225" t="e">
        <v>#DIV/0!</v>
      </c>
      <c r="AI355" s="226">
        <v>0</v>
      </c>
      <c r="AJ355" s="227">
        <v>0</v>
      </c>
    </row>
    <row r="356" spans="2:36" ht="13.5" hidden="1" thickBot="1" x14ac:dyDescent="0.25">
      <c r="B356" s="184" t="s">
        <v>674</v>
      </c>
      <c r="C356" s="174"/>
      <c r="D356" s="174"/>
      <c r="E356" s="184"/>
      <c r="F356" s="184"/>
      <c r="G356" s="184"/>
      <c r="H356" s="174"/>
      <c r="I356" s="204" t="e">
        <v>#N/A</v>
      </c>
      <c r="J356" s="204" t="e">
        <v>#N/A</v>
      </c>
      <c r="K356" s="185"/>
      <c r="L356" s="185"/>
      <c r="M356" s="185"/>
      <c r="N356" s="228"/>
      <c r="O356" s="229" t="s">
        <v>733</v>
      </c>
      <c r="P356" s="230"/>
      <c r="Q356" s="185"/>
      <c r="R356" s="231">
        <v>0</v>
      </c>
      <c r="S356" s="232">
        <v>0</v>
      </c>
      <c r="T356" s="232">
        <v>0</v>
      </c>
      <c r="U356" s="232">
        <v>0</v>
      </c>
      <c r="V356" s="232">
        <v>0</v>
      </c>
      <c r="W356" s="232">
        <v>0</v>
      </c>
      <c r="X356" s="232">
        <v>0</v>
      </c>
      <c r="Y356" s="232">
        <v>0</v>
      </c>
      <c r="Z356" s="232">
        <v>0</v>
      </c>
      <c r="AA356" s="232"/>
      <c r="AB356" s="232"/>
      <c r="AC356" s="232"/>
      <c r="AD356" s="233">
        <v>0</v>
      </c>
      <c r="AE356" s="185"/>
      <c r="AF356" s="234"/>
      <c r="AG356" s="235">
        <v>0</v>
      </c>
      <c r="AH356" s="235"/>
      <c r="AI356" s="236">
        <v>0</v>
      </c>
      <c r="AJ356" s="237">
        <v>0</v>
      </c>
    </row>
    <row r="357" spans="2:36" x14ac:dyDescent="0.2">
      <c r="B357" s="184" t="s">
        <v>673</v>
      </c>
      <c r="C357" s="184"/>
      <c r="D357" s="184"/>
      <c r="E357" s="184"/>
      <c r="F357" s="184"/>
      <c r="G357" s="184"/>
      <c r="H357" s="174"/>
      <c r="I357" s="174"/>
      <c r="J357" s="184"/>
      <c r="K357" s="184"/>
      <c r="L357" s="185"/>
      <c r="M357" s="185"/>
      <c r="N357" s="185"/>
      <c r="O357" s="185"/>
      <c r="P357" s="185"/>
      <c r="Q357" s="185"/>
      <c r="R357" s="185"/>
      <c r="S357" s="185"/>
      <c r="T357" s="185"/>
      <c r="U357" s="185"/>
      <c r="V357" s="185"/>
      <c r="W357" s="185"/>
      <c r="X357" s="185"/>
      <c r="Y357" s="185"/>
      <c r="Z357" s="185"/>
      <c r="AA357" s="185"/>
      <c r="AB357" s="185"/>
      <c r="AC357" s="185"/>
      <c r="AD357" s="185"/>
      <c r="AE357" s="185"/>
      <c r="AF357" s="185"/>
      <c r="AG357" s="185"/>
      <c r="AH357" s="185"/>
      <c r="AI357" s="185"/>
      <c r="AJ357" s="185"/>
    </row>
    <row r="358" spans="2:36" x14ac:dyDescent="0.2">
      <c r="B358" s="184" t="s">
        <v>673</v>
      </c>
      <c r="C358" s="184"/>
      <c r="D358" s="184"/>
      <c r="E358" s="184"/>
      <c r="F358" s="184"/>
      <c r="G358" s="184"/>
      <c r="H358" s="174"/>
      <c r="I358" s="174"/>
      <c r="J358" s="184"/>
      <c r="K358" s="184"/>
      <c r="L358" s="185"/>
      <c r="M358" s="185"/>
      <c r="N358" s="238" t="s">
        <v>828</v>
      </c>
      <c r="O358" s="239"/>
      <c r="P358" s="240"/>
      <c r="Q358" s="185"/>
      <c r="R358" s="241">
        <v>9047983.6402267963</v>
      </c>
      <c r="S358" s="242">
        <v>5598074.5254284143</v>
      </c>
      <c r="T358" s="242">
        <v>0</v>
      </c>
      <c r="U358" s="242">
        <v>1106937.2352178774</v>
      </c>
      <c r="V358" s="242">
        <v>5598074.5254284143</v>
      </c>
      <c r="W358" s="242">
        <v>3291526.6833925657</v>
      </c>
      <c r="X358" s="242">
        <v>1106937.2352178774</v>
      </c>
      <c r="Y358" s="242">
        <v>5597218.5732674636</v>
      </c>
      <c r="Z358" s="242">
        <v>0</v>
      </c>
      <c r="AA358" s="242">
        <v>0</v>
      </c>
      <c r="AB358" s="242">
        <v>0</v>
      </c>
      <c r="AC358" s="242">
        <v>0</v>
      </c>
      <c r="AD358" s="243">
        <v>31346752.418179408</v>
      </c>
      <c r="AE358" s="185"/>
      <c r="AF358" s="244"/>
      <c r="AG358" s="242">
        <v>28543733</v>
      </c>
      <c r="AH358" s="242"/>
      <c r="AI358" s="242">
        <v>2803019.4181794077</v>
      </c>
      <c r="AJ358" s="243">
        <v>31346752.418179408</v>
      </c>
    </row>
    <row r="359" spans="2:36" hidden="1" x14ac:dyDescent="0.2">
      <c r="B359" s="184" t="s">
        <v>674</v>
      </c>
      <c r="C359" s="184"/>
      <c r="D359" s="184"/>
      <c r="E359" s="184"/>
      <c r="F359" s="184"/>
      <c r="G359" s="184"/>
      <c r="H359" s="174"/>
      <c r="I359" s="174"/>
      <c r="J359" s="184"/>
      <c r="K359" s="184"/>
      <c r="L359" s="185"/>
      <c r="M359" s="185"/>
      <c r="N359" s="185"/>
      <c r="O359" s="185"/>
      <c r="P359" s="185"/>
      <c r="Q359" s="185"/>
      <c r="R359" s="185"/>
      <c r="S359" s="185"/>
      <c r="T359" s="185"/>
      <c r="U359" s="185"/>
      <c r="V359" s="185"/>
      <c r="W359" s="185"/>
      <c r="X359" s="185"/>
      <c r="Y359" s="185"/>
      <c r="Z359" s="185"/>
      <c r="AA359" s="185"/>
      <c r="AB359" s="185"/>
      <c r="AC359" s="185"/>
      <c r="AD359" s="185"/>
      <c r="AE359" s="185"/>
      <c r="AF359" s="185"/>
      <c r="AG359" s="185"/>
      <c r="AH359" s="185"/>
      <c r="AI359" s="185"/>
      <c r="AJ359" s="185"/>
    </row>
    <row r="360" spans="2:36" hidden="1" x14ac:dyDescent="0.2">
      <c r="B360" s="184" t="s">
        <v>674</v>
      </c>
      <c r="C360" s="184"/>
      <c r="D360" s="184"/>
      <c r="E360" s="184"/>
      <c r="F360" s="184"/>
      <c r="G360" s="184"/>
      <c r="H360" s="174"/>
      <c r="I360" s="174"/>
      <c r="J360" s="184"/>
      <c r="K360" s="184"/>
      <c r="L360" s="185"/>
      <c r="M360" s="185"/>
      <c r="N360" s="185"/>
      <c r="O360" s="185"/>
      <c r="P360" s="185"/>
      <c r="Q360" s="185"/>
      <c r="R360" s="185"/>
      <c r="S360" s="185"/>
      <c r="T360" s="185"/>
      <c r="U360" s="185"/>
      <c r="V360" s="185"/>
      <c r="W360" s="185"/>
      <c r="X360" s="185"/>
      <c r="Y360" s="185"/>
      <c r="Z360" s="185"/>
      <c r="AA360" s="185"/>
      <c r="AB360" s="185"/>
      <c r="AC360" s="185"/>
      <c r="AD360" s="185"/>
      <c r="AE360" s="185"/>
      <c r="AF360" s="185"/>
      <c r="AG360" s="185"/>
      <c r="AH360" s="185"/>
      <c r="AI360" s="185"/>
      <c r="AJ360" s="185"/>
    </row>
    <row r="361" spans="2:36" ht="18" hidden="1" x14ac:dyDescent="0.25">
      <c r="B361" s="184" t="s">
        <v>674</v>
      </c>
      <c r="C361" s="184"/>
      <c r="D361" s="184"/>
      <c r="E361" s="184"/>
      <c r="F361" s="184"/>
      <c r="G361" s="184"/>
      <c r="H361" s="174"/>
      <c r="I361" s="174"/>
      <c r="J361" s="184"/>
      <c r="K361" s="184"/>
      <c r="L361" s="185"/>
      <c r="M361" s="188" t="s">
        <v>1015</v>
      </c>
      <c r="N361" s="189"/>
      <c r="O361" s="188"/>
      <c r="P361" s="188"/>
      <c r="Q361" s="190"/>
      <c r="R361" s="188"/>
      <c r="S361" s="188"/>
      <c r="T361" s="188"/>
      <c r="U361" s="191"/>
      <c r="V361" s="190"/>
      <c r="W361" s="190"/>
      <c r="X361" s="190"/>
      <c r="Y361" s="190"/>
      <c r="Z361" s="190"/>
      <c r="AA361" s="190"/>
      <c r="AB361" s="190"/>
      <c r="AC361" s="190"/>
      <c r="AD361" s="190"/>
      <c r="AE361" s="190"/>
      <c r="AF361" s="190"/>
      <c r="AG361" s="190"/>
      <c r="AH361" s="190"/>
      <c r="AI361" s="190"/>
      <c r="AJ361" s="190"/>
    </row>
    <row r="362" spans="2:36" hidden="1" x14ac:dyDescent="0.2">
      <c r="B362" s="184" t="s">
        <v>674</v>
      </c>
      <c r="C362" s="184"/>
      <c r="D362" s="184"/>
      <c r="E362" s="184"/>
      <c r="F362" s="184"/>
      <c r="G362" s="184"/>
      <c r="H362" s="174"/>
      <c r="I362" s="174"/>
      <c r="J362" s="184"/>
      <c r="K362" s="184"/>
      <c r="L362" s="185"/>
      <c r="M362" s="174"/>
      <c r="N362" s="174"/>
      <c r="O362" s="174"/>
      <c r="P362" s="174"/>
      <c r="Q362" s="174"/>
      <c r="R362" s="174"/>
      <c r="S362" s="174"/>
      <c r="T362" s="174"/>
      <c r="U362" s="174"/>
      <c r="V362" s="174"/>
      <c r="W362" s="174"/>
      <c r="X362" s="174"/>
      <c r="Y362" s="174"/>
      <c r="Z362" s="174"/>
      <c r="AA362" s="174"/>
      <c r="AB362" s="174"/>
      <c r="AC362" s="174"/>
      <c r="AD362" s="174"/>
      <c r="AE362" s="174"/>
      <c r="AF362" s="185"/>
      <c r="AG362" s="185"/>
      <c r="AH362" s="185"/>
      <c r="AI362" s="185"/>
      <c r="AJ362" s="185"/>
    </row>
    <row r="363" spans="2:36" hidden="1" x14ac:dyDescent="0.2">
      <c r="B363" s="184" t="s">
        <v>674</v>
      </c>
      <c r="C363" s="192" t="s">
        <v>690</v>
      </c>
      <c r="D363" s="193" t="s">
        <v>691</v>
      </c>
      <c r="E363" s="184"/>
      <c r="F363" s="192" t="s">
        <v>692</v>
      </c>
      <c r="G363" s="193" t="s">
        <v>830</v>
      </c>
      <c r="H363" s="174"/>
      <c r="I363" s="194" t="s">
        <v>694</v>
      </c>
      <c r="J363" s="193" t="s">
        <v>698</v>
      </c>
      <c r="K363" s="184"/>
      <c r="L363" s="185"/>
      <c r="M363" s="174"/>
      <c r="N363" s="174"/>
      <c r="O363" s="174"/>
      <c r="P363" s="174"/>
      <c r="Q363" s="174"/>
      <c r="R363" s="174"/>
      <c r="S363" s="174"/>
      <c r="T363" s="174"/>
      <c r="U363" s="174"/>
      <c r="V363" s="174"/>
      <c r="W363" s="174"/>
      <c r="X363" s="174"/>
      <c r="Y363" s="174"/>
      <c r="Z363" s="174"/>
      <c r="AA363" s="174"/>
      <c r="AB363" s="174"/>
      <c r="AC363" s="174"/>
      <c r="AD363" s="174"/>
      <c r="AE363" s="174"/>
      <c r="AF363" s="185"/>
      <c r="AG363" s="185"/>
      <c r="AH363" s="185"/>
      <c r="AI363" s="185"/>
      <c r="AJ363" s="185"/>
    </row>
    <row r="364" spans="2:36" hidden="1" x14ac:dyDescent="0.2">
      <c r="B364" s="184" t="s">
        <v>674</v>
      </c>
      <c r="C364" s="184"/>
      <c r="D364" s="184"/>
      <c r="E364" s="184"/>
      <c r="F364" s="184"/>
      <c r="G364" s="184"/>
      <c r="H364" s="174"/>
      <c r="I364" s="174"/>
      <c r="J364" s="184"/>
      <c r="K364" s="184"/>
      <c r="L364" s="185"/>
      <c r="M364" s="174"/>
      <c r="N364" s="174"/>
      <c r="O364" s="174"/>
      <c r="P364" s="174"/>
      <c r="Q364" s="174"/>
      <c r="R364" s="174"/>
      <c r="S364" s="174"/>
      <c r="T364" s="174"/>
      <c r="U364" s="174"/>
      <c r="V364" s="174"/>
      <c r="W364" s="174"/>
      <c r="X364" s="174"/>
      <c r="Y364" s="174"/>
      <c r="Z364" s="174"/>
      <c r="AA364" s="174"/>
      <c r="AB364" s="174"/>
      <c r="AC364" s="174"/>
      <c r="AD364" s="174"/>
      <c r="AE364" s="174"/>
      <c r="AF364" s="185"/>
      <c r="AG364" s="185"/>
      <c r="AH364" s="185"/>
      <c r="AI364" s="185"/>
      <c r="AJ364" s="185"/>
    </row>
    <row r="365" spans="2:36" s="197" customFormat="1" ht="25.5" hidden="1" x14ac:dyDescent="0.2">
      <c r="B365" s="184" t="s">
        <v>674</v>
      </c>
      <c r="C365" s="195" t="s">
        <v>696</v>
      </c>
      <c r="D365" s="195" t="s">
        <v>697</v>
      </c>
      <c r="E365" s="195" t="s">
        <v>690</v>
      </c>
      <c r="F365" s="195" t="s">
        <v>692</v>
      </c>
      <c r="G365" s="195" t="s">
        <v>698</v>
      </c>
      <c r="H365" s="195" t="s">
        <v>699</v>
      </c>
      <c r="I365" s="195" t="s">
        <v>700</v>
      </c>
      <c r="J365" s="196" t="s">
        <v>701</v>
      </c>
      <c r="N365" s="198" t="s">
        <v>700</v>
      </c>
      <c r="O365" s="199" t="s">
        <v>702</v>
      </c>
      <c r="P365" s="200" t="s">
        <v>703</v>
      </c>
      <c r="R365" s="198" t="s">
        <v>704</v>
      </c>
      <c r="S365" s="199" t="s">
        <v>705</v>
      </c>
      <c r="T365" s="199" t="s">
        <v>706</v>
      </c>
      <c r="U365" s="199" t="s">
        <v>707</v>
      </c>
      <c r="V365" s="199" t="s">
        <v>708</v>
      </c>
      <c r="W365" s="199" t="s">
        <v>709</v>
      </c>
      <c r="X365" s="199" t="s">
        <v>710</v>
      </c>
      <c r="Y365" s="199" t="s">
        <v>711</v>
      </c>
      <c r="Z365" s="199" t="s">
        <v>712</v>
      </c>
      <c r="AA365" s="199" t="s">
        <v>713</v>
      </c>
      <c r="AB365" s="199" t="s">
        <v>714</v>
      </c>
      <c r="AC365" s="200" t="s">
        <v>715</v>
      </c>
      <c r="AD365" s="201" t="s">
        <v>716</v>
      </c>
      <c r="AF365" s="198" t="s">
        <v>717</v>
      </c>
      <c r="AG365" s="199" t="s">
        <v>718</v>
      </c>
      <c r="AH365" s="199" t="s">
        <v>719</v>
      </c>
      <c r="AI365" s="199" t="s">
        <v>720</v>
      </c>
      <c r="AJ365" s="201" t="s">
        <v>721</v>
      </c>
    </row>
    <row r="366" spans="2:36" hidden="1" x14ac:dyDescent="0.2">
      <c r="B366" s="184" t="s">
        <v>674</v>
      </c>
      <c r="C366" s="174"/>
      <c r="D366" s="174"/>
      <c r="E366" s="184"/>
      <c r="F366" s="184"/>
      <c r="G366" s="184"/>
      <c r="H366" s="174"/>
      <c r="I366" s="184"/>
      <c r="J366" s="184"/>
      <c r="K366" s="184"/>
      <c r="L366" s="185"/>
      <c r="M366" s="185"/>
      <c r="N366" s="185"/>
      <c r="O366" s="185"/>
      <c r="P366" s="185"/>
      <c r="Q366" s="185"/>
      <c r="R366" s="202"/>
      <c r="S366" s="202"/>
      <c r="T366" s="202"/>
      <c r="U366" s="202"/>
      <c r="V366" s="202"/>
      <c r="W366" s="202"/>
      <c r="X366" s="185"/>
      <c r="Y366" s="185"/>
      <c r="Z366" s="185"/>
      <c r="AA366" s="185"/>
      <c r="AB366" s="185"/>
      <c r="AC366" s="185"/>
      <c r="AD366" s="203"/>
      <c r="AE366" s="185"/>
      <c r="AF366" s="185"/>
      <c r="AG366" s="185"/>
      <c r="AH366" s="185"/>
      <c r="AI366" s="185"/>
      <c r="AJ366" s="185"/>
    </row>
    <row r="367" spans="2:36" hidden="1" x14ac:dyDescent="0.2">
      <c r="B367" s="184" t="s">
        <v>674</v>
      </c>
      <c r="C367" s="186">
        <v>1</v>
      </c>
      <c r="D367" s="174"/>
      <c r="E367" s="184" t="s">
        <v>691</v>
      </c>
      <c r="F367" s="184" t="s">
        <v>830</v>
      </c>
      <c r="G367" s="184" t="s">
        <v>698</v>
      </c>
      <c r="H367" s="174" t="s">
        <v>1016</v>
      </c>
      <c r="I367" s="204" t="e">
        <v>#N/A</v>
      </c>
      <c r="J367" s="204" t="e">
        <v>#N/A</v>
      </c>
      <c r="K367" s="184"/>
      <c r="L367" s="185"/>
      <c r="M367" s="185"/>
      <c r="N367" s="205" t="e">
        <v>#N/A</v>
      </c>
      <c r="O367" s="206" t="s">
        <v>724</v>
      </c>
      <c r="P367" s="207"/>
      <c r="Q367" s="185"/>
      <c r="R367" s="208">
        <v>0</v>
      </c>
      <c r="S367" s="209">
        <v>0</v>
      </c>
      <c r="T367" s="209">
        <v>0</v>
      </c>
      <c r="U367" s="209">
        <v>0</v>
      </c>
      <c r="V367" s="209">
        <v>0</v>
      </c>
      <c r="W367" s="209">
        <v>0</v>
      </c>
      <c r="X367" s="209">
        <v>0</v>
      </c>
      <c r="Y367" s="209">
        <v>0</v>
      </c>
      <c r="Z367" s="209">
        <v>0</v>
      </c>
      <c r="AA367" s="209">
        <v>0</v>
      </c>
      <c r="AB367" s="209">
        <v>0</v>
      </c>
      <c r="AC367" s="210">
        <v>0</v>
      </c>
      <c r="AD367" s="211">
        <v>0</v>
      </c>
      <c r="AE367" s="185"/>
      <c r="AF367" s="212"/>
      <c r="AG367" s="213"/>
      <c r="AH367" s="213"/>
      <c r="AI367" s="213"/>
      <c r="AJ367" s="214"/>
    </row>
    <row r="368" spans="2:36" hidden="1" x14ac:dyDescent="0.2">
      <c r="B368" s="184" t="s">
        <v>674</v>
      </c>
      <c r="C368" s="215">
        <v>1</v>
      </c>
      <c r="D368" s="174">
        <v>1</v>
      </c>
      <c r="E368" s="204" t="s">
        <v>691</v>
      </c>
      <c r="F368" s="204" t="s">
        <v>830</v>
      </c>
      <c r="G368" s="204" t="s">
        <v>698</v>
      </c>
      <c r="H368" s="174" t="s">
        <v>1017</v>
      </c>
      <c r="I368" s="204" t="e">
        <v>#N/A</v>
      </c>
      <c r="J368" s="184" t="e">
        <v>#N/A</v>
      </c>
      <c r="K368" s="184"/>
      <c r="L368" s="185"/>
      <c r="M368" s="185"/>
      <c r="N368" s="216"/>
      <c r="O368" s="217" t="s">
        <v>726</v>
      </c>
      <c r="P368" s="218" t="e">
        <v>#N/A</v>
      </c>
      <c r="Q368" s="185"/>
      <c r="R368" s="219">
        <v>0</v>
      </c>
      <c r="S368" s="220">
        <v>0</v>
      </c>
      <c r="T368" s="220">
        <v>0</v>
      </c>
      <c r="U368" s="220">
        <v>0</v>
      </c>
      <c r="V368" s="220">
        <v>0</v>
      </c>
      <c r="W368" s="220">
        <v>0</v>
      </c>
      <c r="X368" s="220">
        <v>0</v>
      </c>
      <c r="Y368" s="220">
        <v>0</v>
      </c>
      <c r="Z368" s="220">
        <v>0</v>
      </c>
      <c r="AA368" s="220">
        <v>0</v>
      </c>
      <c r="AB368" s="220">
        <v>0</v>
      </c>
      <c r="AC368" s="221">
        <v>0</v>
      </c>
      <c r="AD368" s="222">
        <v>0</v>
      </c>
      <c r="AE368" s="185"/>
      <c r="AF368" s="223" t="e">
        <v>#DIV/0!</v>
      </c>
      <c r="AG368" s="224">
        <v>0</v>
      </c>
      <c r="AH368" s="225" t="e">
        <v>#DIV/0!</v>
      </c>
      <c r="AI368" s="226">
        <v>0</v>
      </c>
      <c r="AJ368" s="227">
        <v>0</v>
      </c>
    </row>
    <row r="369" spans="2:36" hidden="1" x14ac:dyDescent="0.2">
      <c r="B369" s="184" t="s">
        <v>674</v>
      </c>
      <c r="C369" s="215">
        <v>1</v>
      </c>
      <c r="D369" s="174">
        <v>2</v>
      </c>
      <c r="E369" s="204" t="s">
        <v>691</v>
      </c>
      <c r="F369" s="204" t="s">
        <v>830</v>
      </c>
      <c r="G369" s="204" t="s">
        <v>698</v>
      </c>
      <c r="H369" s="174" t="s">
        <v>1018</v>
      </c>
      <c r="I369" s="204" t="e">
        <v>#N/A</v>
      </c>
      <c r="J369" s="184" t="e">
        <v>#N/A</v>
      </c>
      <c r="K369" s="184"/>
      <c r="L369" s="185"/>
      <c r="M369" s="185"/>
      <c r="N369" s="216"/>
      <c r="O369" s="217" t="s">
        <v>726</v>
      </c>
      <c r="P369" s="218" t="e">
        <v>#N/A</v>
      </c>
      <c r="Q369" s="185"/>
      <c r="R369" s="219">
        <v>0</v>
      </c>
      <c r="S369" s="220">
        <v>0</v>
      </c>
      <c r="T369" s="220">
        <v>0</v>
      </c>
      <c r="U369" s="220">
        <v>0</v>
      </c>
      <c r="V369" s="220">
        <v>0</v>
      </c>
      <c r="W369" s="220">
        <v>0</v>
      </c>
      <c r="X369" s="220">
        <v>0</v>
      </c>
      <c r="Y369" s="220">
        <v>0</v>
      </c>
      <c r="Z369" s="220">
        <v>0</v>
      </c>
      <c r="AA369" s="220">
        <v>0</v>
      </c>
      <c r="AB369" s="220">
        <v>0</v>
      </c>
      <c r="AC369" s="221">
        <v>0</v>
      </c>
      <c r="AD369" s="222">
        <v>0</v>
      </c>
      <c r="AE369" s="185"/>
      <c r="AF369" s="223" t="e">
        <v>#DIV/0!</v>
      </c>
      <c r="AG369" s="224">
        <v>0</v>
      </c>
      <c r="AH369" s="225" t="e">
        <v>#DIV/0!</v>
      </c>
      <c r="AI369" s="226">
        <v>0</v>
      </c>
      <c r="AJ369" s="227">
        <v>0</v>
      </c>
    </row>
    <row r="370" spans="2:36" hidden="1" x14ac:dyDescent="0.2">
      <c r="B370" s="184" t="s">
        <v>674</v>
      </c>
      <c r="C370" s="215">
        <v>1</v>
      </c>
      <c r="D370" s="174">
        <v>3</v>
      </c>
      <c r="E370" s="204" t="s">
        <v>691</v>
      </c>
      <c r="F370" s="204" t="s">
        <v>830</v>
      </c>
      <c r="G370" s="204" t="s">
        <v>698</v>
      </c>
      <c r="H370" s="174" t="s">
        <v>1019</v>
      </c>
      <c r="I370" s="204" t="e">
        <v>#N/A</v>
      </c>
      <c r="J370" s="184" t="e">
        <v>#N/A</v>
      </c>
      <c r="K370" s="184"/>
      <c r="L370" s="185"/>
      <c r="M370" s="185"/>
      <c r="N370" s="216"/>
      <c r="O370" s="217" t="s">
        <v>726</v>
      </c>
      <c r="P370" s="218" t="e">
        <v>#N/A</v>
      </c>
      <c r="Q370" s="185"/>
      <c r="R370" s="219">
        <v>0</v>
      </c>
      <c r="S370" s="220">
        <v>0</v>
      </c>
      <c r="T370" s="220">
        <v>0</v>
      </c>
      <c r="U370" s="220">
        <v>0</v>
      </c>
      <c r="V370" s="220">
        <v>0</v>
      </c>
      <c r="W370" s="220">
        <v>0</v>
      </c>
      <c r="X370" s="220">
        <v>0</v>
      </c>
      <c r="Y370" s="220">
        <v>0</v>
      </c>
      <c r="Z370" s="220">
        <v>0</v>
      </c>
      <c r="AA370" s="220">
        <v>0</v>
      </c>
      <c r="AB370" s="220">
        <v>0</v>
      </c>
      <c r="AC370" s="221">
        <v>0</v>
      </c>
      <c r="AD370" s="222">
        <v>0</v>
      </c>
      <c r="AE370" s="185"/>
      <c r="AF370" s="223" t="e">
        <v>#DIV/0!</v>
      </c>
      <c r="AG370" s="224">
        <v>0</v>
      </c>
      <c r="AH370" s="225" t="e">
        <v>#DIV/0!</v>
      </c>
      <c r="AI370" s="226">
        <v>0</v>
      </c>
      <c r="AJ370" s="227">
        <v>0</v>
      </c>
    </row>
    <row r="371" spans="2:36" hidden="1" x14ac:dyDescent="0.2">
      <c r="B371" s="184" t="s">
        <v>674</v>
      </c>
      <c r="C371" s="215">
        <v>1</v>
      </c>
      <c r="D371" s="174">
        <v>4</v>
      </c>
      <c r="E371" s="204" t="s">
        <v>691</v>
      </c>
      <c r="F371" s="204" t="s">
        <v>830</v>
      </c>
      <c r="G371" s="204" t="s">
        <v>698</v>
      </c>
      <c r="H371" s="174" t="s">
        <v>1020</v>
      </c>
      <c r="I371" s="204" t="e">
        <v>#N/A</v>
      </c>
      <c r="J371" s="184" t="e">
        <v>#N/A</v>
      </c>
      <c r="K371" s="184"/>
      <c r="L371" s="185"/>
      <c r="M371" s="185"/>
      <c r="N371" s="216"/>
      <c r="O371" s="217" t="s">
        <v>726</v>
      </c>
      <c r="P371" s="218" t="e">
        <v>#N/A</v>
      </c>
      <c r="Q371" s="185"/>
      <c r="R371" s="219">
        <v>0</v>
      </c>
      <c r="S371" s="220">
        <v>0</v>
      </c>
      <c r="T371" s="220">
        <v>0</v>
      </c>
      <c r="U371" s="220">
        <v>0</v>
      </c>
      <c r="V371" s="220">
        <v>0</v>
      </c>
      <c r="W371" s="220">
        <v>0</v>
      </c>
      <c r="X371" s="220">
        <v>0</v>
      </c>
      <c r="Y371" s="220">
        <v>0</v>
      </c>
      <c r="Z371" s="220">
        <v>0</v>
      </c>
      <c r="AA371" s="220">
        <v>0</v>
      </c>
      <c r="AB371" s="220">
        <v>0</v>
      </c>
      <c r="AC371" s="221">
        <v>0</v>
      </c>
      <c r="AD371" s="222">
        <v>0</v>
      </c>
      <c r="AE371" s="185"/>
      <c r="AF371" s="223" t="e">
        <v>#DIV/0!</v>
      </c>
      <c r="AG371" s="224">
        <v>0</v>
      </c>
      <c r="AH371" s="225" t="e">
        <v>#DIV/0!</v>
      </c>
      <c r="AI371" s="226">
        <v>0</v>
      </c>
      <c r="AJ371" s="227">
        <v>0</v>
      </c>
    </row>
    <row r="372" spans="2:36" hidden="1" x14ac:dyDescent="0.2">
      <c r="B372" s="184" t="s">
        <v>674</v>
      </c>
      <c r="C372" s="215">
        <v>1</v>
      </c>
      <c r="D372" s="174">
        <v>5</v>
      </c>
      <c r="E372" s="204" t="s">
        <v>691</v>
      </c>
      <c r="F372" s="204" t="s">
        <v>830</v>
      </c>
      <c r="G372" s="204" t="s">
        <v>698</v>
      </c>
      <c r="H372" s="174" t="s">
        <v>1021</v>
      </c>
      <c r="I372" s="204" t="e">
        <v>#N/A</v>
      </c>
      <c r="J372" s="184" t="e">
        <v>#N/A</v>
      </c>
      <c r="K372" s="184"/>
      <c r="L372" s="185"/>
      <c r="M372" s="185"/>
      <c r="N372" s="216"/>
      <c r="O372" s="217" t="s">
        <v>726</v>
      </c>
      <c r="P372" s="218" t="e">
        <v>#N/A</v>
      </c>
      <c r="Q372" s="185"/>
      <c r="R372" s="219">
        <v>0</v>
      </c>
      <c r="S372" s="220">
        <v>0</v>
      </c>
      <c r="T372" s="220">
        <v>0</v>
      </c>
      <c r="U372" s="220">
        <v>0</v>
      </c>
      <c r="V372" s="220">
        <v>0</v>
      </c>
      <c r="W372" s="220">
        <v>0</v>
      </c>
      <c r="X372" s="220">
        <v>0</v>
      </c>
      <c r="Y372" s="220">
        <v>0</v>
      </c>
      <c r="Z372" s="220">
        <v>0</v>
      </c>
      <c r="AA372" s="220">
        <v>0</v>
      </c>
      <c r="AB372" s="220">
        <v>0</v>
      </c>
      <c r="AC372" s="221">
        <v>0</v>
      </c>
      <c r="AD372" s="222">
        <v>0</v>
      </c>
      <c r="AE372" s="185"/>
      <c r="AF372" s="223" t="e">
        <v>#DIV/0!</v>
      </c>
      <c r="AG372" s="224">
        <v>0</v>
      </c>
      <c r="AH372" s="225" t="e">
        <v>#DIV/0!</v>
      </c>
      <c r="AI372" s="226">
        <v>0</v>
      </c>
      <c r="AJ372" s="227">
        <v>0</v>
      </c>
    </row>
    <row r="373" spans="2:36" ht="13.5" hidden="1" thickBot="1" x14ac:dyDescent="0.25">
      <c r="B373" s="184" t="s">
        <v>674</v>
      </c>
      <c r="C373" s="174"/>
      <c r="D373" s="174"/>
      <c r="E373" s="184"/>
      <c r="F373" s="184"/>
      <c r="G373" s="184"/>
      <c r="H373" s="174"/>
      <c r="I373" s="204" t="e">
        <v>#N/A</v>
      </c>
      <c r="J373" s="204" t="e">
        <v>#N/A</v>
      </c>
      <c r="K373" s="184"/>
      <c r="L373" s="185"/>
      <c r="M373" s="185"/>
      <c r="N373" s="228"/>
      <c r="O373" s="229" t="s">
        <v>733</v>
      </c>
      <c r="P373" s="230"/>
      <c r="Q373" s="185"/>
      <c r="R373" s="231">
        <v>0</v>
      </c>
      <c r="S373" s="232">
        <v>0</v>
      </c>
      <c r="T373" s="232">
        <v>0</v>
      </c>
      <c r="U373" s="232">
        <v>0</v>
      </c>
      <c r="V373" s="232">
        <v>0</v>
      </c>
      <c r="W373" s="232">
        <v>0</v>
      </c>
      <c r="X373" s="232">
        <v>0</v>
      </c>
      <c r="Y373" s="232">
        <v>0</v>
      </c>
      <c r="Z373" s="232">
        <v>0</v>
      </c>
      <c r="AA373" s="232"/>
      <c r="AB373" s="232"/>
      <c r="AC373" s="232"/>
      <c r="AD373" s="233">
        <v>0</v>
      </c>
      <c r="AE373" s="185"/>
      <c r="AF373" s="234"/>
      <c r="AG373" s="235">
        <v>0</v>
      </c>
      <c r="AH373" s="235"/>
      <c r="AI373" s="236">
        <v>0</v>
      </c>
      <c r="AJ373" s="237">
        <v>0</v>
      </c>
    </row>
    <row r="374" spans="2:36" hidden="1" x14ac:dyDescent="0.2">
      <c r="B374" s="184" t="s">
        <v>674</v>
      </c>
      <c r="C374" s="186">
        <v>2</v>
      </c>
      <c r="D374" s="174"/>
      <c r="E374" s="184" t="s">
        <v>691</v>
      </c>
      <c r="F374" s="184" t="s">
        <v>830</v>
      </c>
      <c r="G374" s="184" t="s">
        <v>698</v>
      </c>
      <c r="H374" s="174" t="s">
        <v>1022</v>
      </c>
      <c r="I374" s="204" t="e">
        <v>#N/A</v>
      </c>
      <c r="J374" s="204" t="e">
        <v>#N/A</v>
      </c>
      <c r="K374" s="184"/>
      <c r="L374" s="185"/>
      <c r="M374" s="185"/>
      <c r="N374" s="205" t="e">
        <v>#N/A</v>
      </c>
      <c r="O374" s="206" t="s">
        <v>724</v>
      </c>
      <c r="P374" s="207"/>
      <c r="Q374" s="185"/>
      <c r="R374" s="208">
        <v>0</v>
      </c>
      <c r="S374" s="209">
        <v>0</v>
      </c>
      <c r="T374" s="209">
        <v>0</v>
      </c>
      <c r="U374" s="209">
        <v>0</v>
      </c>
      <c r="V374" s="209">
        <v>0</v>
      </c>
      <c r="W374" s="209">
        <v>0</v>
      </c>
      <c r="X374" s="209">
        <v>0</v>
      </c>
      <c r="Y374" s="209">
        <v>0</v>
      </c>
      <c r="Z374" s="209">
        <v>0</v>
      </c>
      <c r="AA374" s="209">
        <v>0</v>
      </c>
      <c r="AB374" s="209">
        <v>0</v>
      </c>
      <c r="AC374" s="210">
        <v>0</v>
      </c>
      <c r="AD374" s="211">
        <v>0</v>
      </c>
      <c r="AE374" s="185"/>
      <c r="AF374" s="212"/>
      <c r="AG374" s="213"/>
      <c r="AH374" s="213"/>
      <c r="AI374" s="213"/>
      <c r="AJ374" s="214"/>
    </row>
    <row r="375" spans="2:36" hidden="1" x14ac:dyDescent="0.2">
      <c r="B375" s="184" t="s">
        <v>674</v>
      </c>
      <c r="C375" s="215">
        <v>2</v>
      </c>
      <c r="D375" s="174">
        <v>1</v>
      </c>
      <c r="E375" s="204" t="s">
        <v>691</v>
      </c>
      <c r="F375" s="204" t="s">
        <v>830</v>
      </c>
      <c r="G375" s="204" t="s">
        <v>698</v>
      </c>
      <c r="H375" s="174" t="s">
        <v>1023</v>
      </c>
      <c r="I375" s="204" t="e">
        <v>#N/A</v>
      </c>
      <c r="J375" s="184" t="e">
        <v>#N/A</v>
      </c>
      <c r="K375" s="184"/>
      <c r="L375" s="185"/>
      <c r="M375" s="185"/>
      <c r="N375" s="216"/>
      <c r="O375" s="217" t="s">
        <v>726</v>
      </c>
      <c r="P375" s="218" t="e">
        <v>#N/A</v>
      </c>
      <c r="Q375" s="185"/>
      <c r="R375" s="219">
        <v>0</v>
      </c>
      <c r="S375" s="220">
        <v>0</v>
      </c>
      <c r="T375" s="220">
        <v>0</v>
      </c>
      <c r="U375" s="220">
        <v>0</v>
      </c>
      <c r="V375" s="220">
        <v>0</v>
      </c>
      <c r="W375" s="220">
        <v>0</v>
      </c>
      <c r="X375" s="220">
        <v>0</v>
      </c>
      <c r="Y375" s="220">
        <v>0</v>
      </c>
      <c r="Z375" s="220">
        <v>0</v>
      </c>
      <c r="AA375" s="220">
        <v>0</v>
      </c>
      <c r="AB375" s="220">
        <v>0</v>
      </c>
      <c r="AC375" s="221">
        <v>0</v>
      </c>
      <c r="AD375" s="222">
        <v>0</v>
      </c>
      <c r="AE375" s="185"/>
      <c r="AF375" s="223" t="e">
        <v>#DIV/0!</v>
      </c>
      <c r="AG375" s="224">
        <v>0</v>
      </c>
      <c r="AH375" s="225" t="e">
        <v>#DIV/0!</v>
      </c>
      <c r="AI375" s="226">
        <v>0</v>
      </c>
      <c r="AJ375" s="227">
        <v>0</v>
      </c>
    </row>
    <row r="376" spans="2:36" hidden="1" x14ac:dyDescent="0.2">
      <c r="B376" s="184" t="s">
        <v>674</v>
      </c>
      <c r="C376" s="215">
        <v>2</v>
      </c>
      <c r="D376" s="174">
        <v>2</v>
      </c>
      <c r="E376" s="204" t="s">
        <v>691</v>
      </c>
      <c r="F376" s="204" t="s">
        <v>830</v>
      </c>
      <c r="G376" s="204" t="s">
        <v>698</v>
      </c>
      <c r="H376" s="174" t="s">
        <v>1024</v>
      </c>
      <c r="I376" s="204" t="e">
        <v>#N/A</v>
      </c>
      <c r="J376" s="184" t="e">
        <v>#N/A</v>
      </c>
      <c r="K376" s="184"/>
      <c r="L376" s="185"/>
      <c r="M376" s="185"/>
      <c r="N376" s="216"/>
      <c r="O376" s="217" t="s">
        <v>726</v>
      </c>
      <c r="P376" s="218" t="e">
        <v>#N/A</v>
      </c>
      <c r="Q376" s="185"/>
      <c r="R376" s="219">
        <v>0</v>
      </c>
      <c r="S376" s="220">
        <v>0</v>
      </c>
      <c r="T376" s="220">
        <v>0</v>
      </c>
      <c r="U376" s="220">
        <v>0</v>
      </c>
      <c r="V376" s="220">
        <v>0</v>
      </c>
      <c r="W376" s="220">
        <v>0</v>
      </c>
      <c r="X376" s="220">
        <v>0</v>
      </c>
      <c r="Y376" s="220">
        <v>0</v>
      </c>
      <c r="Z376" s="220">
        <v>0</v>
      </c>
      <c r="AA376" s="220">
        <v>0</v>
      </c>
      <c r="AB376" s="220">
        <v>0</v>
      </c>
      <c r="AC376" s="221">
        <v>0</v>
      </c>
      <c r="AD376" s="222">
        <v>0</v>
      </c>
      <c r="AE376" s="185"/>
      <c r="AF376" s="223" t="e">
        <v>#DIV/0!</v>
      </c>
      <c r="AG376" s="224">
        <v>0</v>
      </c>
      <c r="AH376" s="225" t="e">
        <v>#DIV/0!</v>
      </c>
      <c r="AI376" s="226">
        <v>0</v>
      </c>
      <c r="AJ376" s="227">
        <v>0</v>
      </c>
    </row>
    <row r="377" spans="2:36" hidden="1" x14ac:dyDescent="0.2">
      <c r="B377" s="184" t="s">
        <v>674</v>
      </c>
      <c r="C377" s="215">
        <v>2</v>
      </c>
      <c r="D377" s="174">
        <v>3</v>
      </c>
      <c r="E377" s="204" t="s">
        <v>691</v>
      </c>
      <c r="F377" s="204" t="s">
        <v>830</v>
      </c>
      <c r="G377" s="204" t="s">
        <v>698</v>
      </c>
      <c r="H377" s="174" t="s">
        <v>1025</v>
      </c>
      <c r="I377" s="204" t="e">
        <v>#N/A</v>
      </c>
      <c r="J377" s="184" t="e">
        <v>#N/A</v>
      </c>
      <c r="K377" s="184"/>
      <c r="L377" s="185"/>
      <c r="M377" s="185"/>
      <c r="N377" s="216"/>
      <c r="O377" s="217" t="s">
        <v>726</v>
      </c>
      <c r="P377" s="218" t="e">
        <v>#N/A</v>
      </c>
      <c r="Q377" s="185"/>
      <c r="R377" s="219">
        <v>0</v>
      </c>
      <c r="S377" s="220">
        <v>0</v>
      </c>
      <c r="T377" s="220">
        <v>0</v>
      </c>
      <c r="U377" s="220">
        <v>0</v>
      </c>
      <c r="V377" s="220">
        <v>0</v>
      </c>
      <c r="W377" s="220">
        <v>0</v>
      </c>
      <c r="X377" s="220">
        <v>0</v>
      </c>
      <c r="Y377" s="220">
        <v>0</v>
      </c>
      <c r="Z377" s="220">
        <v>0</v>
      </c>
      <c r="AA377" s="220">
        <v>0</v>
      </c>
      <c r="AB377" s="220">
        <v>0</v>
      </c>
      <c r="AC377" s="221">
        <v>0</v>
      </c>
      <c r="AD377" s="222">
        <v>0</v>
      </c>
      <c r="AE377" s="185"/>
      <c r="AF377" s="223" t="e">
        <v>#DIV/0!</v>
      </c>
      <c r="AG377" s="224">
        <v>0</v>
      </c>
      <c r="AH377" s="225" t="e">
        <v>#DIV/0!</v>
      </c>
      <c r="AI377" s="226">
        <v>0</v>
      </c>
      <c r="AJ377" s="227">
        <v>0</v>
      </c>
    </row>
    <row r="378" spans="2:36" hidden="1" x14ac:dyDescent="0.2">
      <c r="B378" s="184" t="s">
        <v>674</v>
      </c>
      <c r="C378" s="215">
        <v>2</v>
      </c>
      <c r="D378" s="174">
        <v>4</v>
      </c>
      <c r="E378" s="204" t="s">
        <v>691</v>
      </c>
      <c r="F378" s="204" t="s">
        <v>830</v>
      </c>
      <c r="G378" s="204" t="s">
        <v>698</v>
      </c>
      <c r="H378" s="174" t="s">
        <v>1026</v>
      </c>
      <c r="I378" s="204" t="e">
        <v>#N/A</v>
      </c>
      <c r="J378" s="184" t="e">
        <v>#N/A</v>
      </c>
      <c r="K378" s="184"/>
      <c r="L378" s="185"/>
      <c r="M378" s="185"/>
      <c r="N378" s="216"/>
      <c r="O378" s="217" t="s">
        <v>726</v>
      </c>
      <c r="P378" s="218" t="e">
        <v>#N/A</v>
      </c>
      <c r="Q378" s="185"/>
      <c r="R378" s="219">
        <v>0</v>
      </c>
      <c r="S378" s="220">
        <v>0</v>
      </c>
      <c r="T378" s="220">
        <v>0</v>
      </c>
      <c r="U378" s="220">
        <v>0</v>
      </c>
      <c r="V378" s="220">
        <v>0</v>
      </c>
      <c r="W378" s="220">
        <v>0</v>
      </c>
      <c r="X378" s="220">
        <v>0</v>
      </c>
      <c r="Y378" s="220">
        <v>0</v>
      </c>
      <c r="Z378" s="220">
        <v>0</v>
      </c>
      <c r="AA378" s="220">
        <v>0</v>
      </c>
      <c r="AB378" s="220">
        <v>0</v>
      </c>
      <c r="AC378" s="221">
        <v>0</v>
      </c>
      <c r="AD378" s="222">
        <v>0</v>
      </c>
      <c r="AE378" s="185"/>
      <c r="AF378" s="223" t="e">
        <v>#DIV/0!</v>
      </c>
      <c r="AG378" s="224">
        <v>0</v>
      </c>
      <c r="AH378" s="225" t="e">
        <v>#DIV/0!</v>
      </c>
      <c r="AI378" s="226">
        <v>0</v>
      </c>
      <c r="AJ378" s="227">
        <v>0</v>
      </c>
    </row>
    <row r="379" spans="2:36" hidden="1" x14ac:dyDescent="0.2">
      <c r="B379" s="184" t="s">
        <v>674</v>
      </c>
      <c r="C379" s="215">
        <v>2</v>
      </c>
      <c r="D379" s="174">
        <v>5</v>
      </c>
      <c r="E379" s="204" t="s">
        <v>691</v>
      </c>
      <c r="F379" s="204" t="s">
        <v>830</v>
      </c>
      <c r="G379" s="204" t="s">
        <v>698</v>
      </c>
      <c r="H379" s="174" t="s">
        <v>1027</v>
      </c>
      <c r="I379" s="204" t="e">
        <v>#N/A</v>
      </c>
      <c r="J379" s="184" t="e">
        <v>#N/A</v>
      </c>
      <c r="K379" s="184"/>
      <c r="L379" s="185"/>
      <c r="M379" s="185"/>
      <c r="N379" s="216"/>
      <c r="O379" s="217" t="s">
        <v>726</v>
      </c>
      <c r="P379" s="218" t="e">
        <v>#N/A</v>
      </c>
      <c r="Q379" s="185"/>
      <c r="R379" s="219">
        <v>0</v>
      </c>
      <c r="S379" s="220">
        <v>0</v>
      </c>
      <c r="T379" s="220">
        <v>0</v>
      </c>
      <c r="U379" s="220">
        <v>0</v>
      </c>
      <c r="V379" s="220">
        <v>0</v>
      </c>
      <c r="W379" s="220">
        <v>0</v>
      </c>
      <c r="X379" s="220">
        <v>0</v>
      </c>
      <c r="Y379" s="220">
        <v>0</v>
      </c>
      <c r="Z379" s="220">
        <v>0</v>
      </c>
      <c r="AA379" s="220">
        <v>0</v>
      </c>
      <c r="AB379" s="220">
        <v>0</v>
      </c>
      <c r="AC379" s="221">
        <v>0</v>
      </c>
      <c r="AD379" s="222">
        <v>0</v>
      </c>
      <c r="AE379" s="185"/>
      <c r="AF379" s="223" t="e">
        <v>#DIV/0!</v>
      </c>
      <c r="AG379" s="224">
        <v>0</v>
      </c>
      <c r="AH379" s="225" t="e">
        <v>#DIV/0!</v>
      </c>
      <c r="AI379" s="226">
        <v>0</v>
      </c>
      <c r="AJ379" s="227">
        <v>0</v>
      </c>
    </row>
    <row r="380" spans="2:36" ht="13.5" hidden="1" thickBot="1" x14ac:dyDescent="0.25">
      <c r="B380" s="184" t="s">
        <v>674</v>
      </c>
      <c r="C380" s="174"/>
      <c r="D380" s="174"/>
      <c r="E380" s="184"/>
      <c r="F380" s="184"/>
      <c r="G380" s="184"/>
      <c r="H380" s="174"/>
      <c r="I380" s="204" t="e">
        <v>#N/A</v>
      </c>
      <c r="J380" s="204" t="e">
        <v>#N/A</v>
      </c>
      <c r="K380" s="184"/>
      <c r="L380" s="185"/>
      <c r="M380" s="185"/>
      <c r="N380" s="228"/>
      <c r="O380" s="229" t="s">
        <v>733</v>
      </c>
      <c r="P380" s="230"/>
      <c r="Q380" s="185"/>
      <c r="R380" s="231">
        <v>0</v>
      </c>
      <c r="S380" s="232">
        <v>0</v>
      </c>
      <c r="T380" s="232">
        <v>0</v>
      </c>
      <c r="U380" s="232">
        <v>0</v>
      </c>
      <c r="V380" s="232">
        <v>0</v>
      </c>
      <c r="W380" s="232">
        <v>0</v>
      </c>
      <c r="X380" s="232">
        <v>0</v>
      </c>
      <c r="Y380" s="232">
        <v>0</v>
      </c>
      <c r="Z380" s="232">
        <v>0</v>
      </c>
      <c r="AA380" s="232"/>
      <c r="AB380" s="232"/>
      <c r="AC380" s="232"/>
      <c r="AD380" s="233">
        <v>0</v>
      </c>
      <c r="AE380" s="185"/>
      <c r="AF380" s="234"/>
      <c r="AG380" s="235">
        <v>0</v>
      </c>
      <c r="AH380" s="235"/>
      <c r="AI380" s="236">
        <v>0</v>
      </c>
      <c r="AJ380" s="237">
        <v>0</v>
      </c>
    </row>
    <row r="381" spans="2:36" hidden="1" x14ac:dyDescent="0.2">
      <c r="B381" s="184" t="s">
        <v>674</v>
      </c>
      <c r="C381" s="186">
        <v>3</v>
      </c>
      <c r="D381" s="174"/>
      <c r="E381" s="184" t="s">
        <v>691</v>
      </c>
      <c r="F381" s="184" t="s">
        <v>830</v>
      </c>
      <c r="G381" s="184" t="s">
        <v>698</v>
      </c>
      <c r="H381" s="174" t="s">
        <v>1028</v>
      </c>
      <c r="I381" s="204" t="e">
        <v>#N/A</v>
      </c>
      <c r="J381" s="204" t="e">
        <v>#N/A</v>
      </c>
      <c r="K381" s="185"/>
      <c r="L381" s="185"/>
      <c r="M381" s="185"/>
      <c r="N381" s="205" t="e">
        <v>#N/A</v>
      </c>
      <c r="O381" s="206" t="s">
        <v>724</v>
      </c>
      <c r="P381" s="207"/>
      <c r="Q381" s="185"/>
      <c r="R381" s="208">
        <v>0</v>
      </c>
      <c r="S381" s="209">
        <v>0</v>
      </c>
      <c r="T381" s="209">
        <v>0</v>
      </c>
      <c r="U381" s="209">
        <v>0</v>
      </c>
      <c r="V381" s="209">
        <v>0</v>
      </c>
      <c r="W381" s="209">
        <v>0</v>
      </c>
      <c r="X381" s="209">
        <v>0</v>
      </c>
      <c r="Y381" s="209">
        <v>0</v>
      </c>
      <c r="Z381" s="209">
        <v>0</v>
      </c>
      <c r="AA381" s="209">
        <v>0</v>
      </c>
      <c r="AB381" s="209">
        <v>0</v>
      </c>
      <c r="AC381" s="210">
        <v>0</v>
      </c>
      <c r="AD381" s="211">
        <v>0</v>
      </c>
      <c r="AE381" s="185"/>
      <c r="AF381" s="212"/>
      <c r="AG381" s="213"/>
      <c r="AH381" s="213"/>
      <c r="AI381" s="213"/>
      <c r="AJ381" s="214"/>
    </row>
    <row r="382" spans="2:36" hidden="1" x14ac:dyDescent="0.2">
      <c r="B382" s="184" t="s">
        <v>674</v>
      </c>
      <c r="C382" s="215">
        <v>3</v>
      </c>
      <c r="D382" s="174">
        <v>1</v>
      </c>
      <c r="E382" s="204" t="s">
        <v>691</v>
      </c>
      <c r="F382" s="204" t="s">
        <v>830</v>
      </c>
      <c r="G382" s="204" t="s">
        <v>698</v>
      </c>
      <c r="H382" s="174" t="s">
        <v>1029</v>
      </c>
      <c r="I382" s="204" t="e">
        <v>#N/A</v>
      </c>
      <c r="J382" s="184" t="e">
        <v>#N/A</v>
      </c>
      <c r="K382" s="185"/>
      <c r="L382" s="185"/>
      <c r="M382" s="185"/>
      <c r="N382" s="216"/>
      <c r="O382" s="217" t="s">
        <v>726</v>
      </c>
      <c r="P382" s="218" t="e">
        <v>#N/A</v>
      </c>
      <c r="Q382" s="185"/>
      <c r="R382" s="219">
        <v>0</v>
      </c>
      <c r="S382" s="220">
        <v>0</v>
      </c>
      <c r="T382" s="220">
        <v>0</v>
      </c>
      <c r="U382" s="220">
        <v>0</v>
      </c>
      <c r="V382" s="220">
        <v>0</v>
      </c>
      <c r="W382" s="220">
        <v>0</v>
      </c>
      <c r="X382" s="220">
        <v>0</v>
      </c>
      <c r="Y382" s="220">
        <v>0</v>
      </c>
      <c r="Z382" s="220">
        <v>0</v>
      </c>
      <c r="AA382" s="220">
        <v>0</v>
      </c>
      <c r="AB382" s="220">
        <v>0</v>
      </c>
      <c r="AC382" s="221">
        <v>0</v>
      </c>
      <c r="AD382" s="222">
        <v>0</v>
      </c>
      <c r="AE382" s="185"/>
      <c r="AF382" s="223" t="e">
        <v>#DIV/0!</v>
      </c>
      <c r="AG382" s="224">
        <v>0</v>
      </c>
      <c r="AH382" s="225" t="e">
        <v>#DIV/0!</v>
      </c>
      <c r="AI382" s="226">
        <v>0</v>
      </c>
      <c r="AJ382" s="227">
        <v>0</v>
      </c>
    </row>
    <row r="383" spans="2:36" hidden="1" x14ac:dyDescent="0.2">
      <c r="B383" s="184" t="s">
        <v>674</v>
      </c>
      <c r="C383" s="215">
        <v>3</v>
      </c>
      <c r="D383" s="174">
        <v>2</v>
      </c>
      <c r="E383" s="204" t="s">
        <v>691</v>
      </c>
      <c r="F383" s="204" t="s">
        <v>830</v>
      </c>
      <c r="G383" s="204" t="s">
        <v>698</v>
      </c>
      <c r="H383" s="174" t="s">
        <v>1030</v>
      </c>
      <c r="I383" s="204" t="e">
        <v>#N/A</v>
      </c>
      <c r="J383" s="184" t="e">
        <v>#N/A</v>
      </c>
      <c r="K383" s="185"/>
      <c r="L383" s="185"/>
      <c r="M383" s="185"/>
      <c r="N383" s="216"/>
      <c r="O383" s="217" t="s">
        <v>726</v>
      </c>
      <c r="P383" s="218" t="e">
        <v>#N/A</v>
      </c>
      <c r="Q383" s="185"/>
      <c r="R383" s="219">
        <v>0</v>
      </c>
      <c r="S383" s="220">
        <v>0</v>
      </c>
      <c r="T383" s="220">
        <v>0</v>
      </c>
      <c r="U383" s="220">
        <v>0</v>
      </c>
      <c r="V383" s="220">
        <v>0</v>
      </c>
      <c r="W383" s="220">
        <v>0</v>
      </c>
      <c r="X383" s="220">
        <v>0</v>
      </c>
      <c r="Y383" s="220">
        <v>0</v>
      </c>
      <c r="Z383" s="220">
        <v>0</v>
      </c>
      <c r="AA383" s="220">
        <v>0</v>
      </c>
      <c r="AB383" s="220">
        <v>0</v>
      </c>
      <c r="AC383" s="221">
        <v>0</v>
      </c>
      <c r="AD383" s="222">
        <v>0</v>
      </c>
      <c r="AE383" s="185"/>
      <c r="AF383" s="223" t="e">
        <v>#DIV/0!</v>
      </c>
      <c r="AG383" s="224">
        <v>0</v>
      </c>
      <c r="AH383" s="225" t="e">
        <v>#DIV/0!</v>
      </c>
      <c r="AI383" s="226">
        <v>0</v>
      </c>
      <c r="AJ383" s="227">
        <v>0</v>
      </c>
    </row>
    <row r="384" spans="2:36" hidden="1" x14ac:dyDescent="0.2">
      <c r="B384" s="184" t="s">
        <v>674</v>
      </c>
      <c r="C384" s="215">
        <v>3</v>
      </c>
      <c r="D384" s="174">
        <v>3</v>
      </c>
      <c r="E384" s="204" t="s">
        <v>691</v>
      </c>
      <c r="F384" s="204" t="s">
        <v>830</v>
      </c>
      <c r="G384" s="204" t="s">
        <v>698</v>
      </c>
      <c r="H384" s="174" t="s">
        <v>1031</v>
      </c>
      <c r="I384" s="204" t="e">
        <v>#N/A</v>
      </c>
      <c r="J384" s="184" t="e">
        <v>#N/A</v>
      </c>
      <c r="K384" s="185"/>
      <c r="L384" s="185"/>
      <c r="M384" s="185"/>
      <c r="N384" s="216"/>
      <c r="O384" s="217" t="s">
        <v>726</v>
      </c>
      <c r="P384" s="218" t="e">
        <v>#N/A</v>
      </c>
      <c r="Q384" s="185"/>
      <c r="R384" s="219">
        <v>0</v>
      </c>
      <c r="S384" s="220">
        <v>0</v>
      </c>
      <c r="T384" s="220">
        <v>0</v>
      </c>
      <c r="U384" s="220">
        <v>0</v>
      </c>
      <c r="V384" s="220">
        <v>0</v>
      </c>
      <c r="W384" s="220">
        <v>0</v>
      </c>
      <c r="X384" s="220">
        <v>0</v>
      </c>
      <c r="Y384" s="220">
        <v>0</v>
      </c>
      <c r="Z384" s="220">
        <v>0</v>
      </c>
      <c r="AA384" s="220">
        <v>0</v>
      </c>
      <c r="AB384" s="220">
        <v>0</v>
      </c>
      <c r="AC384" s="221">
        <v>0</v>
      </c>
      <c r="AD384" s="222">
        <v>0</v>
      </c>
      <c r="AE384" s="185"/>
      <c r="AF384" s="223" t="e">
        <v>#DIV/0!</v>
      </c>
      <c r="AG384" s="224">
        <v>0</v>
      </c>
      <c r="AH384" s="225" t="e">
        <v>#DIV/0!</v>
      </c>
      <c r="AI384" s="226">
        <v>0</v>
      </c>
      <c r="AJ384" s="227">
        <v>0</v>
      </c>
    </row>
    <row r="385" spans="2:36" hidden="1" x14ac:dyDescent="0.2">
      <c r="B385" s="184" t="s">
        <v>674</v>
      </c>
      <c r="C385" s="215">
        <v>3</v>
      </c>
      <c r="D385" s="174">
        <v>4</v>
      </c>
      <c r="E385" s="204" t="s">
        <v>691</v>
      </c>
      <c r="F385" s="204" t="s">
        <v>830</v>
      </c>
      <c r="G385" s="204" t="s">
        <v>698</v>
      </c>
      <c r="H385" s="174" t="s">
        <v>1032</v>
      </c>
      <c r="I385" s="204" t="e">
        <v>#N/A</v>
      </c>
      <c r="J385" s="184" t="e">
        <v>#N/A</v>
      </c>
      <c r="K385" s="185"/>
      <c r="L385" s="185"/>
      <c r="M385" s="185"/>
      <c r="N385" s="216"/>
      <c r="O385" s="217" t="s">
        <v>726</v>
      </c>
      <c r="P385" s="218" t="e">
        <v>#N/A</v>
      </c>
      <c r="Q385" s="185"/>
      <c r="R385" s="219">
        <v>0</v>
      </c>
      <c r="S385" s="220">
        <v>0</v>
      </c>
      <c r="T385" s="220">
        <v>0</v>
      </c>
      <c r="U385" s="220">
        <v>0</v>
      </c>
      <c r="V385" s="220">
        <v>0</v>
      </c>
      <c r="W385" s="220">
        <v>0</v>
      </c>
      <c r="X385" s="220">
        <v>0</v>
      </c>
      <c r="Y385" s="220">
        <v>0</v>
      </c>
      <c r="Z385" s="220">
        <v>0</v>
      </c>
      <c r="AA385" s="220">
        <v>0</v>
      </c>
      <c r="AB385" s="220">
        <v>0</v>
      </c>
      <c r="AC385" s="221">
        <v>0</v>
      </c>
      <c r="AD385" s="222">
        <v>0</v>
      </c>
      <c r="AE385" s="185"/>
      <c r="AF385" s="223" t="e">
        <v>#DIV/0!</v>
      </c>
      <c r="AG385" s="224">
        <v>0</v>
      </c>
      <c r="AH385" s="225" t="e">
        <v>#DIV/0!</v>
      </c>
      <c r="AI385" s="226">
        <v>0</v>
      </c>
      <c r="AJ385" s="227">
        <v>0</v>
      </c>
    </row>
    <row r="386" spans="2:36" hidden="1" x14ac:dyDescent="0.2">
      <c r="B386" s="184" t="s">
        <v>674</v>
      </c>
      <c r="C386" s="215">
        <v>3</v>
      </c>
      <c r="D386" s="174">
        <v>5</v>
      </c>
      <c r="E386" s="204" t="s">
        <v>691</v>
      </c>
      <c r="F386" s="204" t="s">
        <v>830</v>
      </c>
      <c r="G386" s="204" t="s">
        <v>698</v>
      </c>
      <c r="H386" s="174" t="s">
        <v>1033</v>
      </c>
      <c r="I386" s="204" t="e">
        <v>#N/A</v>
      </c>
      <c r="J386" s="184" t="e">
        <v>#N/A</v>
      </c>
      <c r="K386" s="185"/>
      <c r="L386" s="185"/>
      <c r="M386" s="185"/>
      <c r="N386" s="216"/>
      <c r="O386" s="217" t="s">
        <v>726</v>
      </c>
      <c r="P386" s="218" t="e">
        <v>#N/A</v>
      </c>
      <c r="Q386" s="185"/>
      <c r="R386" s="219">
        <v>0</v>
      </c>
      <c r="S386" s="220">
        <v>0</v>
      </c>
      <c r="T386" s="220">
        <v>0</v>
      </c>
      <c r="U386" s="220">
        <v>0</v>
      </c>
      <c r="V386" s="220">
        <v>0</v>
      </c>
      <c r="W386" s="220">
        <v>0</v>
      </c>
      <c r="X386" s="220">
        <v>0</v>
      </c>
      <c r="Y386" s="220">
        <v>0</v>
      </c>
      <c r="Z386" s="220">
        <v>0</v>
      </c>
      <c r="AA386" s="220">
        <v>0</v>
      </c>
      <c r="AB386" s="220">
        <v>0</v>
      </c>
      <c r="AC386" s="221">
        <v>0</v>
      </c>
      <c r="AD386" s="222">
        <v>0</v>
      </c>
      <c r="AE386" s="185"/>
      <c r="AF386" s="223" t="e">
        <v>#DIV/0!</v>
      </c>
      <c r="AG386" s="224">
        <v>0</v>
      </c>
      <c r="AH386" s="225" t="e">
        <v>#DIV/0!</v>
      </c>
      <c r="AI386" s="226">
        <v>0</v>
      </c>
      <c r="AJ386" s="227">
        <v>0</v>
      </c>
    </row>
    <row r="387" spans="2:36" ht="13.5" hidden="1" thickBot="1" x14ac:dyDescent="0.25">
      <c r="B387" s="184" t="s">
        <v>674</v>
      </c>
      <c r="C387" s="174"/>
      <c r="D387" s="174"/>
      <c r="E387" s="184"/>
      <c r="F387" s="184"/>
      <c r="G387" s="184"/>
      <c r="H387" s="174"/>
      <c r="I387" s="204" t="e">
        <v>#N/A</v>
      </c>
      <c r="J387" s="204" t="e">
        <v>#N/A</v>
      </c>
      <c r="K387" s="185"/>
      <c r="L387" s="185"/>
      <c r="M387" s="185"/>
      <c r="N387" s="228"/>
      <c r="O387" s="229" t="s">
        <v>733</v>
      </c>
      <c r="P387" s="230"/>
      <c r="Q387" s="185"/>
      <c r="R387" s="231">
        <v>0</v>
      </c>
      <c r="S387" s="232">
        <v>0</v>
      </c>
      <c r="T387" s="232">
        <v>0</v>
      </c>
      <c r="U387" s="232">
        <v>0</v>
      </c>
      <c r="V387" s="232">
        <v>0</v>
      </c>
      <c r="W387" s="232">
        <v>0</v>
      </c>
      <c r="X387" s="232">
        <v>0</v>
      </c>
      <c r="Y387" s="232">
        <v>0</v>
      </c>
      <c r="Z387" s="232">
        <v>0</v>
      </c>
      <c r="AA387" s="232"/>
      <c r="AB387" s="232"/>
      <c r="AC387" s="232"/>
      <c r="AD387" s="233">
        <v>0</v>
      </c>
      <c r="AE387" s="185"/>
      <c r="AF387" s="234"/>
      <c r="AG387" s="235">
        <v>0</v>
      </c>
      <c r="AH387" s="235"/>
      <c r="AI387" s="236">
        <v>0</v>
      </c>
      <c r="AJ387" s="237">
        <v>0</v>
      </c>
    </row>
    <row r="388" spans="2:36" hidden="1" x14ac:dyDescent="0.2">
      <c r="B388" s="184" t="s">
        <v>674</v>
      </c>
      <c r="C388" s="186">
        <v>4</v>
      </c>
      <c r="D388" s="174"/>
      <c r="E388" s="184" t="s">
        <v>691</v>
      </c>
      <c r="F388" s="184" t="s">
        <v>830</v>
      </c>
      <c r="G388" s="184" t="s">
        <v>698</v>
      </c>
      <c r="H388" s="174" t="s">
        <v>1034</v>
      </c>
      <c r="I388" s="204" t="e">
        <v>#N/A</v>
      </c>
      <c r="J388" s="204" t="e">
        <v>#N/A</v>
      </c>
      <c r="K388" s="185"/>
      <c r="L388" s="185"/>
      <c r="M388" s="185"/>
      <c r="N388" s="205" t="e">
        <v>#N/A</v>
      </c>
      <c r="O388" s="206" t="s">
        <v>724</v>
      </c>
      <c r="P388" s="207"/>
      <c r="Q388" s="185"/>
      <c r="R388" s="208">
        <v>0</v>
      </c>
      <c r="S388" s="209">
        <v>0</v>
      </c>
      <c r="T388" s="209">
        <v>0</v>
      </c>
      <c r="U388" s="209">
        <v>0</v>
      </c>
      <c r="V388" s="209">
        <v>0</v>
      </c>
      <c r="W388" s="209">
        <v>0</v>
      </c>
      <c r="X388" s="209">
        <v>0</v>
      </c>
      <c r="Y388" s="209">
        <v>0</v>
      </c>
      <c r="Z388" s="209">
        <v>0</v>
      </c>
      <c r="AA388" s="209">
        <v>0</v>
      </c>
      <c r="AB388" s="209">
        <v>0</v>
      </c>
      <c r="AC388" s="210">
        <v>0</v>
      </c>
      <c r="AD388" s="211">
        <v>0</v>
      </c>
      <c r="AE388" s="185"/>
      <c r="AF388" s="212"/>
      <c r="AG388" s="213"/>
      <c r="AH388" s="213"/>
      <c r="AI388" s="213"/>
      <c r="AJ388" s="214"/>
    </row>
    <row r="389" spans="2:36" hidden="1" x14ac:dyDescent="0.2">
      <c r="B389" s="184" t="s">
        <v>674</v>
      </c>
      <c r="C389" s="215">
        <v>4</v>
      </c>
      <c r="D389" s="174">
        <v>1</v>
      </c>
      <c r="E389" s="204" t="s">
        <v>691</v>
      </c>
      <c r="F389" s="204" t="s">
        <v>830</v>
      </c>
      <c r="G389" s="204" t="s">
        <v>698</v>
      </c>
      <c r="H389" s="174" t="s">
        <v>1035</v>
      </c>
      <c r="I389" s="204" t="e">
        <v>#N/A</v>
      </c>
      <c r="J389" s="184" t="e">
        <v>#N/A</v>
      </c>
      <c r="K389" s="185"/>
      <c r="L389" s="185"/>
      <c r="M389" s="185"/>
      <c r="N389" s="216"/>
      <c r="O389" s="217" t="s">
        <v>726</v>
      </c>
      <c r="P389" s="218" t="e">
        <v>#N/A</v>
      </c>
      <c r="Q389" s="185"/>
      <c r="R389" s="219">
        <v>0</v>
      </c>
      <c r="S389" s="220">
        <v>0</v>
      </c>
      <c r="T389" s="220">
        <v>0</v>
      </c>
      <c r="U389" s="220">
        <v>0</v>
      </c>
      <c r="V389" s="220">
        <v>0</v>
      </c>
      <c r="W389" s="220">
        <v>0</v>
      </c>
      <c r="X389" s="220">
        <v>0</v>
      </c>
      <c r="Y389" s="220">
        <v>0</v>
      </c>
      <c r="Z389" s="220">
        <v>0</v>
      </c>
      <c r="AA389" s="220">
        <v>0</v>
      </c>
      <c r="AB389" s="220">
        <v>0</v>
      </c>
      <c r="AC389" s="221">
        <v>0</v>
      </c>
      <c r="AD389" s="222">
        <v>0</v>
      </c>
      <c r="AE389" s="185"/>
      <c r="AF389" s="223" t="e">
        <v>#DIV/0!</v>
      </c>
      <c r="AG389" s="224">
        <v>0</v>
      </c>
      <c r="AH389" s="225" t="e">
        <v>#DIV/0!</v>
      </c>
      <c r="AI389" s="226">
        <v>0</v>
      </c>
      <c r="AJ389" s="227">
        <v>0</v>
      </c>
    </row>
    <row r="390" spans="2:36" hidden="1" x14ac:dyDescent="0.2">
      <c r="B390" s="184" t="s">
        <v>674</v>
      </c>
      <c r="C390" s="215">
        <v>4</v>
      </c>
      <c r="D390" s="174">
        <v>2</v>
      </c>
      <c r="E390" s="204" t="s">
        <v>691</v>
      </c>
      <c r="F390" s="204" t="s">
        <v>830</v>
      </c>
      <c r="G390" s="204" t="s">
        <v>698</v>
      </c>
      <c r="H390" s="174" t="s">
        <v>1036</v>
      </c>
      <c r="I390" s="204" t="e">
        <v>#N/A</v>
      </c>
      <c r="J390" s="184" t="e">
        <v>#N/A</v>
      </c>
      <c r="K390" s="185"/>
      <c r="L390" s="185"/>
      <c r="M390" s="185"/>
      <c r="N390" s="216"/>
      <c r="O390" s="217" t="s">
        <v>726</v>
      </c>
      <c r="P390" s="218" t="e">
        <v>#N/A</v>
      </c>
      <c r="Q390" s="185"/>
      <c r="R390" s="219">
        <v>0</v>
      </c>
      <c r="S390" s="220">
        <v>0</v>
      </c>
      <c r="T390" s="220">
        <v>0</v>
      </c>
      <c r="U390" s="220">
        <v>0</v>
      </c>
      <c r="V390" s="220">
        <v>0</v>
      </c>
      <c r="W390" s="220">
        <v>0</v>
      </c>
      <c r="X390" s="220">
        <v>0</v>
      </c>
      <c r="Y390" s="220">
        <v>0</v>
      </c>
      <c r="Z390" s="220">
        <v>0</v>
      </c>
      <c r="AA390" s="220">
        <v>0</v>
      </c>
      <c r="AB390" s="220">
        <v>0</v>
      </c>
      <c r="AC390" s="221">
        <v>0</v>
      </c>
      <c r="AD390" s="222">
        <v>0</v>
      </c>
      <c r="AE390" s="185"/>
      <c r="AF390" s="223" t="e">
        <v>#DIV/0!</v>
      </c>
      <c r="AG390" s="224">
        <v>0</v>
      </c>
      <c r="AH390" s="225" t="e">
        <v>#DIV/0!</v>
      </c>
      <c r="AI390" s="226">
        <v>0</v>
      </c>
      <c r="AJ390" s="227">
        <v>0</v>
      </c>
    </row>
    <row r="391" spans="2:36" hidden="1" x14ac:dyDescent="0.2">
      <c r="B391" s="184" t="s">
        <v>674</v>
      </c>
      <c r="C391" s="215">
        <v>4</v>
      </c>
      <c r="D391" s="174">
        <v>3</v>
      </c>
      <c r="E391" s="204" t="s">
        <v>691</v>
      </c>
      <c r="F391" s="204" t="s">
        <v>830</v>
      </c>
      <c r="G391" s="204" t="s">
        <v>698</v>
      </c>
      <c r="H391" s="174" t="s">
        <v>1037</v>
      </c>
      <c r="I391" s="204" t="e">
        <v>#N/A</v>
      </c>
      <c r="J391" s="184" t="e">
        <v>#N/A</v>
      </c>
      <c r="K391" s="185"/>
      <c r="L391" s="185"/>
      <c r="M391" s="185"/>
      <c r="N391" s="216"/>
      <c r="O391" s="217" t="s">
        <v>726</v>
      </c>
      <c r="P391" s="218" t="e">
        <v>#N/A</v>
      </c>
      <c r="Q391" s="185"/>
      <c r="R391" s="219">
        <v>0</v>
      </c>
      <c r="S391" s="220">
        <v>0</v>
      </c>
      <c r="T391" s="220">
        <v>0</v>
      </c>
      <c r="U391" s="220">
        <v>0</v>
      </c>
      <c r="V391" s="220">
        <v>0</v>
      </c>
      <c r="W391" s="220">
        <v>0</v>
      </c>
      <c r="X391" s="220">
        <v>0</v>
      </c>
      <c r="Y391" s="220">
        <v>0</v>
      </c>
      <c r="Z391" s="220">
        <v>0</v>
      </c>
      <c r="AA391" s="220">
        <v>0</v>
      </c>
      <c r="AB391" s="220">
        <v>0</v>
      </c>
      <c r="AC391" s="221">
        <v>0</v>
      </c>
      <c r="AD391" s="222">
        <v>0</v>
      </c>
      <c r="AE391" s="185"/>
      <c r="AF391" s="223" t="e">
        <v>#DIV/0!</v>
      </c>
      <c r="AG391" s="224">
        <v>0</v>
      </c>
      <c r="AH391" s="225" t="e">
        <v>#DIV/0!</v>
      </c>
      <c r="AI391" s="226">
        <v>0</v>
      </c>
      <c r="AJ391" s="227">
        <v>0</v>
      </c>
    </row>
    <row r="392" spans="2:36" hidden="1" x14ac:dyDescent="0.2">
      <c r="B392" s="184" t="s">
        <v>674</v>
      </c>
      <c r="C392" s="215">
        <v>4</v>
      </c>
      <c r="D392" s="174">
        <v>4</v>
      </c>
      <c r="E392" s="204" t="s">
        <v>691</v>
      </c>
      <c r="F392" s="204" t="s">
        <v>830</v>
      </c>
      <c r="G392" s="204" t="s">
        <v>698</v>
      </c>
      <c r="H392" s="174" t="s">
        <v>1038</v>
      </c>
      <c r="I392" s="204" t="e">
        <v>#N/A</v>
      </c>
      <c r="J392" s="184" t="e">
        <v>#N/A</v>
      </c>
      <c r="K392" s="185"/>
      <c r="L392" s="185"/>
      <c r="M392" s="185"/>
      <c r="N392" s="216"/>
      <c r="O392" s="217" t="s">
        <v>726</v>
      </c>
      <c r="P392" s="218" t="e">
        <v>#N/A</v>
      </c>
      <c r="Q392" s="185"/>
      <c r="R392" s="219">
        <v>0</v>
      </c>
      <c r="S392" s="220">
        <v>0</v>
      </c>
      <c r="T392" s="220">
        <v>0</v>
      </c>
      <c r="U392" s="220">
        <v>0</v>
      </c>
      <c r="V392" s="220">
        <v>0</v>
      </c>
      <c r="W392" s="220">
        <v>0</v>
      </c>
      <c r="X392" s="220">
        <v>0</v>
      </c>
      <c r="Y392" s="220">
        <v>0</v>
      </c>
      <c r="Z392" s="220">
        <v>0</v>
      </c>
      <c r="AA392" s="220">
        <v>0</v>
      </c>
      <c r="AB392" s="220">
        <v>0</v>
      </c>
      <c r="AC392" s="221">
        <v>0</v>
      </c>
      <c r="AD392" s="222">
        <v>0</v>
      </c>
      <c r="AE392" s="185"/>
      <c r="AF392" s="223" t="e">
        <v>#DIV/0!</v>
      </c>
      <c r="AG392" s="224">
        <v>0</v>
      </c>
      <c r="AH392" s="225" t="e">
        <v>#DIV/0!</v>
      </c>
      <c r="AI392" s="226">
        <v>0</v>
      </c>
      <c r="AJ392" s="227">
        <v>0</v>
      </c>
    </row>
    <row r="393" spans="2:36" hidden="1" x14ac:dyDescent="0.2">
      <c r="B393" s="184" t="s">
        <v>674</v>
      </c>
      <c r="C393" s="215">
        <v>4</v>
      </c>
      <c r="D393" s="174">
        <v>5</v>
      </c>
      <c r="E393" s="204" t="s">
        <v>691</v>
      </c>
      <c r="F393" s="204" t="s">
        <v>830</v>
      </c>
      <c r="G393" s="204" t="s">
        <v>698</v>
      </c>
      <c r="H393" s="174" t="s">
        <v>1039</v>
      </c>
      <c r="I393" s="204" t="e">
        <v>#N/A</v>
      </c>
      <c r="J393" s="184" t="e">
        <v>#N/A</v>
      </c>
      <c r="K393" s="185"/>
      <c r="L393" s="185"/>
      <c r="M393" s="185"/>
      <c r="N393" s="216"/>
      <c r="O393" s="217" t="s">
        <v>726</v>
      </c>
      <c r="P393" s="218" t="e">
        <v>#N/A</v>
      </c>
      <c r="Q393" s="185"/>
      <c r="R393" s="219">
        <v>0</v>
      </c>
      <c r="S393" s="220">
        <v>0</v>
      </c>
      <c r="T393" s="220">
        <v>0</v>
      </c>
      <c r="U393" s="220">
        <v>0</v>
      </c>
      <c r="V393" s="220">
        <v>0</v>
      </c>
      <c r="W393" s="220">
        <v>0</v>
      </c>
      <c r="X393" s="220">
        <v>0</v>
      </c>
      <c r="Y393" s="220">
        <v>0</v>
      </c>
      <c r="Z393" s="220">
        <v>0</v>
      </c>
      <c r="AA393" s="220">
        <v>0</v>
      </c>
      <c r="AB393" s="220">
        <v>0</v>
      </c>
      <c r="AC393" s="221">
        <v>0</v>
      </c>
      <c r="AD393" s="222">
        <v>0</v>
      </c>
      <c r="AE393" s="185"/>
      <c r="AF393" s="223" t="e">
        <v>#DIV/0!</v>
      </c>
      <c r="AG393" s="224">
        <v>0</v>
      </c>
      <c r="AH393" s="225" t="e">
        <v>#DIV/0!</v>
      </c>
      <c r="AI393" s="226">
        <v>0</v>
      </c>
      <c r="AJ393" s="227">
        <v>0</v>
      </c>
    </row>
    <row r="394" spans="2:36" ht="13.5" hidden="1" thickBot="1" x14ac:dyDescent="0.25">
      <c r="B394" s="184" t="s">
        <v>674</v>
      </c>
      <c r="C394" s="174"/>
      <c r="D394" s="174"/>
      <c r="E394" s="184"/>
      <c r="F394" s="184"/>
      <c r="G394" s="184"/>
      <c r="H394" s="174"/>
      <c r="I394" s="204" t="e">
        <v>#N/A</v>
      </c>
      <c r="J394" s="204" t="e">
        <v>#N/A</v>
      </c>
      <c r="K394" s="185"/>
      <c r="L394" s="185"/>
      <c r="M394" s="185"/>
      <c r="N394" s="228"/>
      <c r="O394" s="229" t="s">
        <v>733</v>
      </c>
      <c r="P394" s="230"/>
      <c r="Q394" s="185"/>
      <c r="R394" s="231">
        <v>0</v>
      </c>
      <c r="S394" s="232">
        <v>0</v>
      </c>
      <c r="T394" s="232">
        <v>0</v>
      </c>
      <c r="U394" s="232">
        <v>0</v>
      </c>
      <c r="V394" s="232">
        <v>0</v>
      </c>
      <c r="W394" s="232">
        <v>0</v>
      </c>
      <c r="X394" s="232">
        <v>0</v>
      </c>
      <c r="Y394" s="232">
        <v>0</v>
      </c>
      <c r="Z394" s="232">
        <v>0</v>
      </c>
      <c r="AA394" s="232"/>
      <c r="AB394" s="232"/>
      <c r="AC394" s="232"/>
      <c r="AD394" s="233">
        <v>0</v>
      </c>
      <c r="AE394" s="185"/>
      <c r="AF394" s="234"/>
      <c r="AG394" s="235">
        <v>0</v>
      </c>
      <c r="AH394" s="235"/>
      <c r="AI394" s="236">
        <v>0</v>
      </c>
      <c r="AJ394" s="237">
        <v>0</v>
      </c>
    </row>
    <row r="395" spans="2:36" hidden="1" x14ac:dyDescent="0.2">
      <c r="B395" s="184" t="s">
        <v>674</v>
      </c>
      <c r="C395" s="186">
        <v>5</v>
      </c>
      <c r="D395" s="174"/>
      <c r="E395" s="184" t="s">
        <v>691</v>
      </c>
      <c r="F395" s="184" t="s">
        <v>830</v>
      </c>
      <c r="G395" s="184" t="s">
        <v>698</v>
      </c>
      <c r="H395" s="174" t="s">
        <v>1040</v>
      </c>
      <c r="I395" s="204" t="e">
        <v>#N/A</v>
      </c>
      <c r="J395" s="204" t="e">
        <v>#N/A</v>
      </c>
      <c r="K395" s="185"/>
      <c r="L395" s="185"/>
      <c r="M395" s="185"/>
      <c r="N395" s="205" t="e">
        <v>#N/A</v>
      </c>
      <c r="O395" s="206" t="s">
        <v>724</v>
      </c>
      <c r="P395" s="207"/>
      <c r="Q395" s="185"/>
      <c r="R395" s="208">
        <v>0</v>
      </c>
      <c r="S395" s="209">
        <v>0</v>
      </c>
      <c r="T395" s="209">
        <v>0</v>
      </c>
      <c r="U395" s="209">
        <v>0</v>
      </c>
      <c r="V395" s="209">
        <v>0</v>
      </c>
      <c r="W395" s="209">
        <v>0</v>
      </c>
      <c r="X395" s="209">
        <v>0</v>
      </c>
      <c r="Y395" s="209">
        <v>0</v>
      </c>
      <c r="Z395" s="209">
        <v>0</v>
      </c>
      <c r="AA395" s="209">
        <v>0</v>
      </c>
      <c r="AB395" s="209">
        <v>0</v>
      </c>
      <c r="AC395" s="210">
        <v>0</v>
      </c>
      <c r="AD395" s="211">
        <v>0</v>
      </c>
      <c r="AE395" s="185"/>
      <c r="AF395" s="212"/>
      <c r="AG395" s="213"/>
      <c r="AH395" s="213"/>
      <c r="AI395" s="213"/>
      <c r="AJ395" s="214"/>
    </row>
    <row r="396" spans="2:36" hidden="1" x14ac:dyDescent="0.2">
      <c r="B396" s="184" t="s">
        <v>674</v>
      </c>
      <c r="C396" s="215">
        <v>5</v>
      </c>
      <c r="D396" s="174">
        <v>1</v>
      </c>
      <c r="E396" s="204" t="s">
        <v>691</v>
      </c>
      <c r="F396" s="204" t="s">
        <v>830</v>
      </c>
      <c r="G396" s="204" t="s">
        <v>698</v>
      </c>
      <c r="H396" s="174" t="s">
        <v>1041</v>
      </c>
      <c r="I396" s="204" t="e">
        <v>#N/A</v>
      </c>
      <c r="J396" s="184" t="e">
        <v>#N/A</v>
      </c>
      <c r="K396" s="185"/>
      <c r="L396" s="185"/>
      <c r="M396" s="185"/>
      <c r="N396" s="216"/>
      <c r="O396" s="217" t="s">
        <v>726</v>
      </c>
      <c r="P396" s="218" t="e">
        <v>#N/A</v>
      </c>
      <c r="Q396" s="185"/>
      <c r="R396" s="219">
        <v>0</v>
      </c>
      <c r="S396" s="220">
        <v>0</v>
      </c>
      <c r="T396" s="220">
        <v>0</v>
      </c>
      <c r="U396" s="220">
        <v>0</v>
      </c>
      <c r="V396" s="220">
        <v>0</v>
      </c>
      <c r="W396" s="220">
        <v>0</v>
      </c>
      <c r="X396" s="220">
        <v>0</v>
      </c>
      <c r="Y396" s="220">
        <v>0</v>
      </c>
      <c r="Z396" s="220">
        <v>0</v>
      </c>
      <c r="AA396" s="220">
        <v>0</v>
      </c>
      <c r="AB396" s="220">
        <v>0</v>
      </c>
      <c r="AC396" s="221">
        <v>0</v>
      </c>
      <c r="AD396" s="222">
        <v>0</v>
      </c>
      <c r="AE396" s="185"/>
      <c r="AF396" s="223" t="e">
        <v>#DIV/0!</v>
      </c>
      <c r="AG396" s="224">
        <v>0</v>
      </c>
      <c r="AH396" s="225" t="e">
        <v>#DIV/0!</v>
      </c>
      <c r="AI396" s="226">
        <v>0</v>
      </c>
      <c r="AJ396" s="227">
        <v>0</v>
      </c>
    </row>
    <row r="397" spans="2:36" hidden="1" x14ac:dyDescent="0.2">
      <c r="B397" s="184" t="s">
        <v>674</v>
      </c>
      <c r="C397" s="215">
        <v>5</v>
      </c>
      <c r="D397" s="174">
        <v>2</v>
      </c>
      <c r="E397" s="204" t="s">
        <v>691</v>
      </c>
      <c r="F397" s="204" t="s">
        <v>830</v>
      </c>
      <c r="G397" s="204" t="s">
        <v>698</v>
      </c>
      <c r="H397" s="174" t="s">
        <v>1042</v>
      </c>
      <c r="I397" s="204" t="e">
        <v>#N/A</v>
      </c>
      <c r="J397" s="184" t="e">
        <v>#N/A</v>
      </c>
      <c r="K397" s="185"/>
      <c r="L397" s="185"/>
      <c r="M397" s="185"/>
      <c r="N397" s="216"/>
      <c r="O397" s="217" t="s">
        <v>726</v>
      </c>
      <c r="P397" s="218" t="e">
        <v>#N/A</v>
      </c>
      <c r="Q397" s="185"/>
      <c r="R397" s="219">
        <v>0</v>
      </c>
      <c r="S397" s="220">
        <v>0</v>
      </c>
      <c r="T397" s="220">
        <v>0</v>
      </c>
      <c r="U397" s="220">
        <v>0</v>
      </c>
      <c r="V397" s="220">
        <v>0</v>
      </c>
      <c r="W397" s="220">
        <v>0</v>
      </c>
      <c r="X397" s="220">
        <v>0</v>
      </c>
      <c r="Y397" s="220">
        <v>0</v>
      </c>
      <c r="Z397" s="220">
        <v>0</v>
      </c>
      <c r="AA397" s="220">
        <v>0</v>
      </c>
      <c r="AB397" s="220">
        <v>0</v>
      </c>
      <c r="AC397" s="221">
        <v>0</v>
      </c>
      <c r="AD397" s="222">
        <v>0</v>
      </c>
      <c r="AE397" s="185"/>
      <c r="AF397" s="223" t="e">
        <v>#DIV/0!</v>
      </c>
      <c r="AG397" s="224">
        <v>0</v>
      </c>
      <c r="AH397" s="225" t="e">
        <v>#DIV/0!</v>
      </c>
      <c r="AI397" s="226">
        <v>0</v>
      </c>
      <c r="AJ397" s="227">
        <v>0</v>
      </c>
    </row>
    <row r="398" spans="2:36" hidden="1" x14ac:dyDescent="0.2">
      <c r="B398" s="184" t="s">
        <v>674</v>
      </c>
      <c r="C398" s="215">
        <v>5</v>
      </c>
      <c r="D398" s="174">
        <v>3</v>
      </c>
      <c r="E398" s="204" t="s">
        <v>691</v>
      </c>
      <c r="F398" s="204" t="s">
        <v>830</v>
      </c>
      <c r="G398" s="204" t="s">
        <v>698</v>
      </c>
      <c r="H398" s="174" t="s">
        <v>1043</v>
      </c>
      <c r="I398" s="204" t="e">
        <v>#N/A</v>
      </c>
      <c r="J398" s="184" t="e">
        <v>#N/A</v>
      </c>
      <c r="K398" s="185"/>
      <c r="L398" s="185"/>
      <c r="M398" s="185"/>
      <c r="N398" s="216"/>
      <c r="O398" s="217" t="s">
        <v>726</v>
      </c>
      <c r="P398" s="218" t="e">
        <v>#N/A</v>
      </c>
      <c r="Q398" s="185"/>
      <c r="R398" s="219">
        <v>0</v>
      </c>
      <c r="S398" s="220">
        <v>0</v>
      </c>
      <c r="T398" s="220">
        <v>0</v>
      </c>
      <c r="U398" s="220">
        <v>0</v>
      </c>
      <c r="V398" s="220">
        <v>0</v>
      </c>
      <c r="W398" s="220">
        <v>0</v>
      </c>
      <c r="X398" s="220">
        <v>0</v>
      </c>
      <c r="Y398" s="220">
        <v>0</v>
      </c>
      <c r="Z398" s="220">
        <v>0</v>
      </c>
      <c r="AA398" s="220">
        <v>0</v>
      </c>
      <c r="AB398" s="220">
        <v>0</v>
      </c>
      <c r="AC398" s="221">
        <v>0</v>
      </c>
      <c r="AD398" s="222">
        <v>0</v>
      </c>
      <c r="AE398" s="185"/>
      <c r="AF398" s="223" t="e">
        <v>#DIV/0!</v>
      </c>
      <c r="AG398" s="224">
        <v>0</v>
      </c>
      <c r="AH398" s="225" t="e">
        <v>#DIV/0!</v>
      </c>
      <c r="AI398" s="226">
        <v>0</v>
      </c>
      <c r="AJ398" s="227">
        <v>0</v>
      </c>
    </row>
    <row r="399" spans="2:36" hidden="1" x14ac:dyDescent="0.2">
      <c r="B399" s="184" t="s">
        <v>674</v>
      </c>
      <c r="C399" s="215">
        <v>5</v>
      </c>
      <c r="D399" s="174">
        <v>4</v>
      </c>
      <c r="E399" s="204" t="s">
        <v>691</v>
      </c>
      <c r="F399" s="204" t="s">
        <v>830</v>
      </c>
      <c r="G399" s="204" t="s">
        <v>698</v>
      </c>
      <c r="H399" s="174" t="s">
        <v>1044</v>
      </c>
      <c r="I399" s="204" t="e">
        <v>#N/A</v>
      </c>
      <c r="J399" s="184" t="e">
        <v>#N/A</v>
      </c>
      <c r="K399" s="185"/>
      <c r="L399" s="185"/>
      <c r="M399" s="185"/>
      <c r="N399" s="216"/>
      <c r="O399" s="217" t="s">
        <v>726</v>
      </c>
      <c r="P399" s="218" t="e">
        <v>#N/A</v>
      </c>
      <c r="Q399" s="185"/>
      <c r="R399" s="219">
        <v>0</v>
      </c>
      <c r="S399" s="220">
        <v>0</v>
      </c>
      <c r="T399" s="220">
        <v>0</v>
      </c>
      <c r="U399" s="220">
        <v>0</v>
      </c>
      <c r="V399" s="220">
        <v>0</v>
      </c>
      <c r="W399" s="220">
        <v>0</v>
      </c>
      <c r="X399" s="220">
        <v>0</v>
      </c>
      <c r="Y399" s="220">
        <v>0</v>
      </c>
      <c r="Z399" s="220">
        <v>0</v>
      </c>
      <c r="AA399" s="220">
        <v>0</v>
      </c>
      <c r="AB399" s="220">
        <v>0</v>
      </c>
      <c r="AC399" s="221">
        <v>0</v>
      </c>
      <c r="AD399" s="222">
        <v>0</v>
      </c>
      <c r="AE399" s="185"/>
      <c r="AF399" s="223" t="e">
        <v>#DIV/0!</v>
      </c>
      <c r="AG399" s="224">
        <v>0</v>
      </c>
      <c r="AH399" s="225" t="e">
        <v>#DIV/0!</v>
      </c>
      <c r="AI399" s="226">
        <v>0</v>
      </c>
      <c r="AJ399" s="227">
        <v>0</v>
      </c>
    </row>
    <row r="400" spans="2:36" hidden="1" x14ac:dyDescent="0.2">
      <c r="B400" s="184" t="s">
        <v>674</v>
      </c>
      <c r="C400" s="215">
        <v>5</v>
      </c>
      <c r="D400" s="174">
        <v>5</v>
      </c>
      <c r="E400" s="204" t="s">
        <v>691</v>
      </c>
      <c r="F400" s="204" t="s">
        <v>830</v>
      </c>
      <c r="G400" s="204" t="s">
        <v>698</v>
      </c>
      <c r="H400" s="174" t="s">
        <v>1045</v>
      </c>
      <c r="I400" s="204" t="e">
        <v>#N/A</v>
      </c>
      <c r="J400" s="184" t="e">
        <v>#N/A</v>
      </c>
      <c r="K400" s="185"/>
      <c r="L400" s="185"/>
      <c r="M400" s="185"/>
      <c r="N400" s="216"/>
      <c r="O400" s="217" t="s">
        <v>726</v>
      </c>
      <c r="P400" s="218" t="e">
        <v>#N/A</v>
      </c>
      <c r="Q400" s="185"/>
      <c r="R400" s="219">
        <v>0</v>
      </c>
      <c r="S400" s="220">
        <v>0</v>
      </c>
      <c r="T400" s="220">
        <v>0</v>
      </c>
      <c r="U400" s="220">
        <v>0</v>
      </c>
      <c r="V400" s="220">
        <v>0</v>
      </c>
      <c r="W400" s="220">
        <v>0</v>
      </c>
      <c r="X400" s="220">
        <v>0</v>
      </c>
      <c r="Y400" s="220">
        <v>0</v>
      </c>
      <c r="Z400" s="220">
        <v>0</v>
      </c>
      <c r="AA400" s="220">
        <v>0</v>
      </c>
      <c r="AB400" s="220">
        <v>0</v>
      </c>
      <c r="AC400" s="221">
        <v>0</v>
      </c>
      <c r="AD400" s="222">
        <v>0</v>
      </c>
      <c r="AE400" s="185"/>
      <c r="AF400" s="223" t="e">
        <v>#DIV/0!</v>
      </c>
      <c r="AG400" s="224">
        <v>0</v>
      </c>
      <c r="AH400" s="225" t="e">
        <v>#DIV/0!</v>
      </c>
      <c r="AI400" s="226">
        <v>0</v>
      </c>
      <c r="AJ400" s="227">
        <v>0</v>
      </c>
    </row>
    <row r="401" spans="2:36" ht="13.5" hidden="1" thickBot="1" x14ac:dyDescent="0.25">
      <c r="B401" s="184" t="s">
        <v>674</v>
      </c>
      <c r="C401" s="174"/>
      <c r="D401" s="174"/>
      <c r="E401" s="184"/>
      <c r="F401" s="184"/>
      <c r="G401" s="184"/>
      <c r="H401" s="174"/>
      <c r="I401" s="204" t="e">
        <v>#N/A</v>
      </c>
      <c r="J401" s="204" t="e">
        <v>#N/A</v>
      </c>
      <c r="K401" s="185"/>
      <c r="L401" s="185"/>
      <c r="M401" s="185"/>
      <c r="N401" s="228"/>
      <c r="O401" s="229" t="s">
        <v>733</v>
      </c>
      <c r="P401" s="230"/>
      <c r="Q401" s="185"/>
      <c r="R401" s="231">
        <v>0</v>
      </c>
      <c r="S401" s="232">
        <v>0</v>
      </c>
      <c r="T401" s="232">
        <v>0</v>
      </c>
      <c r="U401" s="232">
        <v>0</v>
      </c>
      <c r="V401" s="232">
        <v>0</v>
      </c>
      <c r="W401" s="232">
        <v>0</v>
      </c>
      <c r="X401" s="232">
        <v>0</v>
      </c>
      <c r="Y401" s="232">
        <v>0</v>
      </c>
      <c r="Z401" s="232">
        <v>0</v>
      </c>
      <c r="AA401" s="232"/>
      <c r="AB401" s="232"/>
      <c r="AC401" s="232"/>
      <c r="AD401" s="233">
        <v>0</v>
      </c>
      <c r="AE401" s="185"/>
      <c r="AF401" s="234"/>
      <c r="AG401" s="235">
        <v>0</v>
      </c>
      <c r="AH401" s="235"/>
      <c r="AI401" s="236">
        <v>0</v>
      </c>
      <c r="AJ401" s="237">
        <v>0</v>
      </c>
    </row>
    <row r="402" spans="2:36" hidden="1" x14ac:dyDescent="0.2">
      <c r="B402" s="184" t="s">
        <v>674</v>
      </c>
      <c r="C402" s="186">
        <v>6</v>
      </c>
      <c r="D402" s="174"/>
      <c r="E402" s="184" t="s">
        <v>691</v>
      </c>
      <c r="F402" s="184" t="s">
        <v>830</v>
      </c>
      <c r="G402" s="184" t="s">
        <v>698</v>
      </c>
      <c r="H402" s="174" t="s">
        <v>1046</v>
      </c>
      <c r="I402" s="204" t="e">
        <v>#N/A</v>
      </c>
      <c r="J402" s="204" t="e">
        <v>#N/A</v>
      </c>
      <c r="K402" s="184"/>
      <c r="L402" s="185"/>
      <c r="M402" s="185"/>
      <c r="N402" s="205" t="e">
        <v>#N/A</v>
      </c>
      <c r="O402" s="206" t="s">
        <v>724</v>
      </c>
      <c r="P402" s="207"/>
      <c r="Q402" s="185"/>
      <c r="R402" s="208">
        <v>0</v>
      </c>
      <c r="S402" s="209">
        <v>0</v>
      </c>
      <c r="T402" s="209">
        <v>0</v>
      </c>
      <c r="U402" s="209">
        <v>0</v>
      </c>
      <c r="V402" s="209">
        <v>0</v>
      </c>
      <c r="W402" s="209">
        <v>0</v>
      </c>
      <c r="X402" s="209">
        <v>0</v>
      </c>
      <c r="Y402" s="209">
        <v>0</v>
      </c>
      <c r="Z402" s="209">
        <v>0</v>
      </c>
      <c r="AA402" s="209">
        <v>0</v>
      </c>
      <c r="AB402" s="209">
        <v>0</v>
      </c>
      <c r="AC402" s="210">
        <v>0</v>
      </c>
      <c r="AD402" s="211">
        <v>0</v>
      </c>
      <c r="AE402" s="185"/>
      <c r="AF402" s="212"/>
      <c r="AG402" s="213"/>
      <c r="AH402" s="213"/>
      <c r="AI402" s="213"/>
      <c r="AJ402" s="214"/>
    </row>
    <row r="403" spans="2:36" hidden="1" x14ac:dyDescent="0.2">
      <c r="B403" s="184" t="s">
        <v>674</v>
      </c>
      <c r="C403" s="215">
        <v>6</v>
      </c>
      <c r="D403" s="174">
        <v>1</v>
      </c>
      <c r="E403" s="204" t="s">
        <v>691</v>
      </c>
      <c r="F403" s="204" t="s">
        <v>830</v>
      </c>
      <c r="G403" s="204" t="s">
        <v>698</v>
      </c>
      <c r="H403" s="174" t="s">
        <v>1047</v>
      </c>
      <c r="I403" s="204" t="e">
        <v>#N/A</v>
      </c>
      <c r="J403" s="184" t="e">
        <v>#N/A</v>
      </c>
      <c r="K403" s="184"/>
      <c r="L403" s="185"/>
      <c r="M403" s="185"/>
      <c r="N403" s="216"/>
      <c r="O403" s="217" t="s">
        <v>726</v>
      </c>
      <c r="P403" s="218" t="e">
        <v>#N/A</v>
      </c>
      <c r="Q403" s="185"/>
      <c r="R403" s="219">
        <v>0</v>
      </c>
      <c r="S403" s="220">
        <v>0</v>
      </c>
      <c r="T403" s="220">
        <v>0</v>
      </c>
      <c r="U403" s="220">
        <v>0</v>
      </c>
      <c r="V403" s="220">
        <v>0</v>
      </c>
      <c r="W403" s="220">
        <v>0</v>
      </c>
      <c r="X403" s="220">
        <v>0</v>
      </c>
      <c r="Y403" s="220">
        <v>0</v>
      </c>
      <c r="Z403" s="220">
        <v>0</v>
      </c>
      <c r="AA403" s="220">
        <v>0</v>
      </c>
      <c r="AB403" s="220">
        <v>0</v>
      </c>
      <c r="AC403" s="221">
        <v>0</v>
      </c>
      <c r="AD403" s="222">
        <v>0</v>
      </c>
      <c r="AE403" s="185"/>
      <c r="AF403" s="223" t="e">
        <v>#DIV/0!</v>
      </c>
      <c r="AG403" s="224">
        <v>0</v>
      </c>
      <c r="AH403" s="225" t="e">
        <v>#DIV/0!</v>
      </c>
      <c r="AI403" s="226">
        <v>0</v>
      </c>
      <c r="AJ403" s="227">
        <v>0</v>
      </c>
    </row>
    <row r="404" spans="2:36" hidden="1" x14ac:dyDescent="0.2">
      <c r="B404" s="184" t="s">
        <v>674</v>
      </c>
      <c r="C404" s="215">
        <v>6</v>
      </c>
      <c r="D404" s="174">
        <v>2</v>
      </c>
      <c r="E404" s="204" t="s">
        <v>691</v>
      </c>
      <c r="F404" s="204" t="s">
        <v>830</v>
      </c>
      <c r="G404" s="204" t="s">
        <v>698</v>
      </c>
      <c r="H404" s="174" t="s">
        <v>1048</v>
      </c>
      <c r="I404" s="204" t="e">
        <v>#N/A</v>
      </c>
      <c r="J404" s="184" t="e">
        <v>#N/A</v>
      </c>
      <c r="K404" s="184"/>
      <c r="L404" s="185"/>
      <c r="M404" s="185"/>
      <c r="N404" s="216"/>
      <c r="O404" s="217" t="s">
        <v>726</v>
      </c>
      <c r="P404" s="218" t="e">
        <v>#N/A</v>
      </c>
      <c r="Q404" s="185"/>
      <c r="R404" s="219">
        <v>0</v>
      </c>
      <c r="S404" s="220">
        <v>0</v>
      </c>
      <c r="T404" s="220">
        <v>0</v>
      </c>
      <c r="U404" s="220">
        <v>0</v>
      </c>
      <c r="V404" s="220">
        <v>0</v>
      </c>
      <c r="W404" s="220">
        <v>0</v>
      </c>
      <c r="X404" s="220">
        <v>0</v>
      </c>
      <c r="Y404" s="220">
        <v>0</v>
      </c>
      <c r="Z404" s="220">
        <v>0</v>
      </c>
      <c r="AA404" s="220">
        <v>0</v>
      </c>
      <c r="AB404" s="220">
        <v>0</v>
      </c>
      <c r="AC404" s="221">
        <v>0</v>
      </c>
      <c r="AD404" s="222">
        <v>0</v>
      </c>
      <c r="AE404" s="185"/>
      <c r="AF404" s="223" t="e">
        <v>#DIV/0!</v>
      </c>
      <c r="AG404" s="224">
        <v>0</v>
      </c>
      <c r="AH404" s="225" t="e">
        <v>#DIV/0!</v>
      </c>
      <c r="AI404" s="226">
        <v>0</v>
      </c>
      <c r="AJ404" s="227">
        <v>0</v>
      </c>
    </row>
    <row r="405" spans="2:36" hidden="1" x14ac:dyDescent="0.2">
      <c r="B405" s="184" t="s">
        <v>674</v>
      </c>
      <c r="C405" s="215">
        <v>6</v>
      </c>
      <c r="D405" s="174">
        <v>3</v>
      </c>
      <c r="E405" s="204" t="s">
        <v>691</v>
      </c>
      <c r="F405" s="204" t="s">
        <v>830</v>
      </c>
      <c r="G405" s="204" t="s">
        <v>698</v>
      </c>
      <c r="H405" s="174" t="s">
        <v>1049</v>
      </c>
      <c r="I405" s="204" t="e">
        <v>#N/A</v>
      </c>
      <c r="J405" s="184" t="e">
        <v>#N/A</v>
      </c>
      <c r="K405" s="184"/>
      <c r="L405" s="185"/>
      <c r="M405" s="185"/>
      <c r="N405" s="216"/>
      <c r="O405" s="217" t="s">
        <v>726</v>
      </c>
      <c r="P405" s="218" t="e">
        <v>#N/A</v>
      </c>
      <c r="Q405" s="185"/>
      <c r="R405" s="219">
        <v>0</v>
      </c>
      <c r="S405" s="220">
        <v>0</v>
      </c>
      <c r="T405" s="220">
        <v>0</v>
      </c>
      <c r="U405" s="220">
        <v>0</v>
      </c>
      <c r="V405" s="220">
        <v>0</v>
      </c>
      <c r="W405" s="220">
        <v>0</v>
      </c>
      <c r="X405" s="220">
        <v>0</v>
      </c>
      <c r="Y405" s="220">
        <v>0</v>
      </c>
      <c r="Z405" s="220">
        <v>0</v>
      </c>
      <c r="AA405" s="220">
        <v>0</v>
      </c>
      <c r="AB405" s="220">
        <v>0</v>
      </c>
      <c r="AC405" s="221">
        <v>0</v>
      </c>
      <c r="AD405" s="222">
        <v>0</v>
      </c>
      <c r="AE405" s="185"/>
      <c r="AF405" s="223" t="e">
        <v>#DIV/0!</v>
      </c>
      <c r="AG405" s="224">
        <v>0</v>
      </c>
      <c r="AH405" s="225" t="e">
        <v>#DIV/0!</v>
      </c>
      <c r="AI405" s="226">
        <v>0</v>
      </c>
      <c r="AJ405" s="227">
        <v>0</v>
      </c>
    </row>
    <row r="406" spans="2:36" hidden="1" x14ac:dyDescent="0.2">
      <c r="B406" s="184" t="s">
        <v>674</v>
      </c>
      <c r="C406" s="215">
        <v>6</v>
      </c>
      <c r="D406" s="174">
        <v>4</v>
      </c>
      <c r="E406" s="204" t="s">
        <v>691</v>
      </c>
      <c r="F406" s="204" t="s">
        <v>830</v>
      </c>
      <c r="G406" s="204" t="s">
        <v>698</v>
      </c>
      <c r="H406" s="174" t="s">
        <v>1050</v>
      </c>
      <c r="I406" s="204" t="e">
        <v>#N/A</v>
      </c>
      <c r="J406" s="184" t="e">
        <v>#N/A</v>
      </c>
      <c r="K406" s="184"/>
      <c r="L406" s="185"/>
      <c r="M406" s="185"/>
      <c r="N406" s="216"/>
      <c r="O406" s="217" t="s">
        <v>726</v>
      </c>
      <c r="P406" s="218" t="e">
        <v>#N/A</v>
      </c>
      <c r="Q406" s="185"/>
      <c r="R406" s="219">
        <v>0</v>
      </c>
      <c r="S406" s="220">
        <v>0</v>
      </c>
      <c r="T406" s="220">
        <v>0</v>
      </c>
      <c r="U406" s="220">
        <v>0</v>
      </c>
      <c r="V406" s="220">
        <v>0</v>
      </c>
      <c r="W406" s="220">
        <v>0</v>
      </c>
      <c r="X406" s="220">
        <v>0</v>
      </c>
      <c r="Y406" s="220">
        <v>0</v>
      </c>
      <c r="Z406" s="220">
        <v>0</v>
      </c>
      <c r="AA406" s="220">
        <v>0</v>
      </c>
      <c r="AB406" s="220">
        <v>0</v>
      </c>
      <c r="AC406" s="221">
        <v>0</v>
      </c>
      <c r="AD406" s="222">
        <v>0</v>
      </c>
      <c r="AE406" s="185"/>
      <c r="AF406" s="223" t="e">
        <v>#DIV/0!</v>
      </c>
      <c r="AG406" s="224">
        <v>0</v>
      </c>
      <c r="AH406" s="225" t="e">
        <v>#DIV/0!</v>
      </c>
      <c r="AI406" s="226">
        <v>0</v>
      </c>
      <c r="AJ406" s="227">
        <v>0</v>
      </c>
    </row>
    <row r="407" spans="2:36" hidden="1" x14ac:dyDescent="0.2">
      <c r="B407" s="184" t="s">
        <v>674</v>
      </c>
      <c r="C407" s="215">
        <v>6</v>
      </c>
      <c r="D407" s="174">
        <v>5</v>
      </c>
      <c r="E407" s="204" t="s">
        <v>691</v>
      </c>
      <c r="F407" s="204" t="s">
        <v>830</v>
      </c>
      <c r="G407" s="204" t="s">
        <v>698</v>
      </c>
      <c r="H407" s="174" t="s">
        <v>1051</v>
      </c>
      <c r="I407" s="204" t="e">
        <v>#N/A</v>
      </c>
      <c r="J407" s="184" t="e">
        <v>#N/A</v>
      </c>
      <c r="K407" s="184"/>
      <c r="L407" s="185"/>
      <c r="M407" s="185"/>
      <c r="N407" s="216"/>
      <c r="O407" s="217" t="s">
        <v>726</v>
      </c>
      <c r="P407" s="218" t="e">
        <v>#N/A</v>
      </c>
      <c r="Q407" s="185"/>
      <c r="R407" s="219">
        <v>0</v>
      </c>
      <c r="S407" s="220">
        <v>0</v>
      </c>
      <c r="T407" s="220">
        <v>0</v>
      </c>
      <c r="U407" s="220">
        <v>0</v>
      </c>
      <c r="V407" s="220">
        <v>0</v>
      </c>
      <c r="W407" s="220">
        <v>0</v>
      </c>
      <c r="X407" s="220">
        <v>0</v>
      </c>
      <c r="Y407" s="220">
        <v>0</v>
      </c>
      <c r="Z407" s="220">
        <v>0</v>
      </c>
      <c r="AA407" s="220">
        <v>0</v>
      </c>
      <c r="AB407" s="220">
        <v>0</v>
      </c>
      <c r="AC407" s="221">
        <v>0</v>
      </c>
      <c r="AD407" s="222">
        <v>0</v>
      </c>
      <c r="AE407" s="185"/>
      <c r="AF407" s="223" t="e">
        <v>#DIV/0!</v>
      </c>
      <c r="AG407" s="224">
        <v>0</v>
      </c>
      <c r="AH407" s="225" t="e">
        <v>#DIV/0!</v>
      </c>
      <c r="AI407" s="226">
        <v>0</v>
      </c>
      <c r="AJ407" s="227">
        <v>0</v>
      </c>
    </row>
    <row r="408" spans="2:36" ht="13.5" hidden="1" thickBot="1" x14ac:dyDescent="0.25">
      <c r="B408" s="184" t="s">
        <v>674</v>
      </c>
      <c r="C408" s="174"/>
      <c r="D408" s="174"/>
      <c r="E408" s="184"/>
      <c r="F408" s="184"/>
      <c r="G408" s="184"/>
      <c r="H408" s="174"/>
      <c r="I408" s="204" t="e">
        <v>#N/A</v>
      </c>
      <c r="J408" s="204" t="e">
        <v>#N/A</v>
      </c>
      <c r="K408" s="184"/>
      <c r="L408" s="185"/>
      <c r="M408" s="185"/>
      <c r="N408" s="228"/>
      <c r="O408" s="229" t="s">
        <v>733</v>
      </c>
      <c r="P408" s="230"/>
      <c r="Q408" s="185"/>
      <c r="R408" s="231">
        <v>0</v>
      </c>
      <c r="S408" s="232">
        <v>0</v>
      </c>
      <c r="T408" s="232">
        <v>0</v>
      </c>
      <c r="U408" s="232">
        <v>0</v>
      </c>
      <c r="V408" s="232">
        <v>0</v>
      </c>
      <c r="W408" s="232">
        <v>0</v>
      </c>
      <c r="X408" s="232">
        <v>0</v>
      </c>
      <c r="Y408" s="232">
        <v>0</v>
      </c>
      <c r="Z408" s="232">
        <v>0</v>
      </c>
      <c r="AA408" s="232"/>
      <c r="AB408" s="232"/>
      <c r="AC408" s="232"/>
      <c r="AD408" s="233">
        <v>0</v>
      </c>
      <c r="AE408" s="185"/>
      <c r="AF408" s="234"/>
      <c r="AG408" s="235">
        <v>0</v>
      </c>
      <c r="AH408" s="235"/>
      <c r="AI408" s="236">
        <v>0</v>
      </c>
      <c r="AJ408" s="237">
        <v>0</v>
      </c>
    </row>
    <row r="409" spans="2:36" hidden="1" x14ac:dyDescent="0.2">
      <c r="B409" s="184" t="s">
        <v>674</v>
      </c>
      <c r="C409" s="186">
        <v>7</v>
      </c>
      <c r="D409" s="174"/>
      <c r="E409" s="184" t="s">
        <v>691</v>
      </c>
      <c r="F409" s="184" t="s">
        <v>830</v>
      </c>
      <c r="G409" s="184" t="s">
        <v>698</v>
      </c>
      <c r="H409" s="174" t="s">
        <v>1052</v>
      </c>
      <c r="I409" s="204" t="e">
        <v>#N/A</v>
      </c>
      <c r="J409" s="204" t="e">
        <v>#N/A</v>
      </c>
      <c r="K409" s="185"/>
      <c r="L409" s="185"/>
      <c r="M409" s="185"/>
      <c r="N409" s="205" t="e">
        <v>#N/A</v>
      </c>
      <c r="O409" s="206" t="s">
        <v>724</v>
      </c>
      <c r="P409" s="207"/>
      <c r="Q409" s="185"/>
      <c r="R409" s="208">
        <v>0</v>
      </c>
      <c r="S409" s="209">
        <v>0</v>
      </c>
      <c r="T409" s="209">
        <v>0</v>
      </c>
      <c r="U409" s="209">
        <v>0</v>
      </c>
      <c r="V409" s="209">
        <v>0</v>
      </c>
      <c r="W409" s="209">
        <v>0</v>
      </c>
      <c r="X409" s="209">
        <v>0</v>
      </c>
      <c r="Y409" s="209">
        <v>0</v>
      </c>
      <c r="Z409" s="209">
        <v>0</v>
      </c>
      <c r="AA409" s="209">
        <v>0</v>
      </c>
      <c r="AB409" s="209">
        <v>0</v>
      </c>
      <c r="AC409" s="210">
        <v>0</v>
      </c>
      <c r="AD409" s="211">
        <v>0</v>
      </c>
      <c r="AE409" s="185"/>
      <c r="AF409" s="212"/>
      <c r="AG409" s="213"/>
      <c r="AH409" s="213"/>
      <c r="AI409" s="213"/>
      <c r="AJ409" s="214"/>
    </row>
    <row r="410" spans="2:36" hidden="1" x14ac:dyDescent="0.2">
      <c r="B410" s="184" t="s">
        <v>674</v>
      </c>
      <c r="C410" s="215">
        <v>7</v>
      </c>
      <c r="D410" s="174">
        <v>1</v>
      </c>
      <c r="E410" s="204" t="s">
        <v>691</v>
      </c>
      <c r="F410" s="204" t="s">
        <v>830</v>
      </c>
      <c r="G410" s="204" t="s">
        <v>698</v>
      </c>
      <c r="H410" s="174" t="s">
        <v>1053</v>
      </c>
      <c r="I410" s="204" t="e">
        <v>#N/A</v>
      </c>
      <c r="J410" s="184" t="e">
        <v>#N/A</v>
      </c>
      <c r="K410" s="185"/>
      <c r="L410" s="185"/>
      <c r="M410" s="185"/>
      <c r="N410" s="216"/>
      <c r="O410" s="217" t="s">
        <v>726</v>
      </c>
      <c r="P410" s="218" t="e">
        <v>#N/A</v>
      </c>
      <c r="Q410" s="185"/>
      <c r="R410" s="219">
        <v>0</v>
      </c>
      <c r="S410" s="220">
        <v>0</v>
      </c>
      <c r="T410" s="220">
        <v>0</v>
      </c>
      <c r="U410" s="220">
        <v>0</v>
      </c>
      <c r="V410" s="220">
        <v>0</v>
      </c>
      <c r="W410" s="220">
        <v>0</v>
      </c>
      <c r="X410" s="220">
        <v>0</v>
      </c>
      <c r="Y410" s="220">
        <v>0</v>
      </c>
      <c r="Z410" s="220">
        <v>0</v>
      </c>
      <c r="AA410" s="220">
        <v>0</v>
      </c>
      <c r="AB410" s="220">
        <v>0</v>
      </c>
      <c r="AC410" s="221">
        <v>0</v>
      </c>
      <c r="AD410" s="222">
        <v>0</v>
      </c>
      <c r="AE410" s="185"/>
      <c r="AF410" s="223" t="e">
        <v>#DIV/0!</v>
      </c>
      <c r="AG410" s="224">
        <v>0</v>
      </c>
      <c r="AH410" s="225" t="e">
        <v>#DIV/0!</v>
      </c>
      <c r="AI410" s="226">
        <v>0</v>
      </c>
      <c r="AJ410" s="227">
        <v>0</v>
      </c>
    </row>
    <row r="411" spans="2:36" hidden="1" x14ac:dyDescent="0.2">
      <c r="B411" s="184" t="s">
        <v>674</v>
      </c>
      <c r="C411" s="215">
        <v>7</v>
      </c>
      <c r="D411" s="174">
        <v>2</v>
      </c>
      <c r="E411" s="204" t="s">
        <v>691</v>
      </c>
      <c r="F411" s="204" t="s">
        <v>830</v>
      </c>
      <c r="G411" s="204" t="s">
        <v>698</v>
      </c>
      <c r="H411" s="174" t="s">
        <v>1054</v>
      </c>
      <c r="I411" s="204" t="e">
        <v>#N/A</v>
      </c>
      <c r="J411" s="184" t="e">
        <v>#N/A</v>
      </c>
      <c r="K411" s="185"/>
      <c r="L411" s="185"/>
      <c r="M411" s="185"/>
      <c r="N411" s="216"/>
      <c r="O411" s="217" t="s">
        <v>726</v>
      </c>
      <c r="P411" s="218" t="e">
        <v>#N/A</v>
      </c>
      <c r="Q411" s="185"/>
      <c r="R411" s="219">
        <v>0</v>
      </c>
      <c r="S411" s="220">
        <v>0</v>
      </c>
      <c r="T411" s="220">
        <v>0</v>
      </c>
      <c r="U411" s="220">
        <v>0</v>
      </c>
      <c r="V411" s="220">
        <v>0</v>
      </c>
      <c r="W411" s="220">
        <v>0</v>
      </c>
      <c r="X411" s="220">
        <v>0</v>
      </c>
      <c r="Y411" s="220">
        <v>0</v>
      </c>
      <c r="Z411" s="220">
        <v>0</v>
      </c>
      <c r="AA411" s="220">
        <v>0</v>
      </c>
      <c r="AB411" s="220">
        <v>0</v>
      </c>
      <c r="AC411" s="221">
        <v>0</v>
      </c>
      <c r="AD411" s="222">
        <v>0</v>
      </c>
      <c r="AE411" s="185"/>
      <c r="AF411" s="223" t="e">
        <v>#DIV/0!</v>
      </c>
      <c r="AG411" s="224">
        <v>0</v>
      </c>
      <c r="AH411" s="225" t="e">
        <v>#DIV/0!</v>
      </c>
      <c r="AI411" s="226">
        <v>0</v>
      </c>
      <c r="AJ411" s="227">
        <v>0</v>
      </c>
    </row>
    <row r="412" spans="2:36" hidden="1" x14ac:dyDescent="0.2">
      <c r="B412" s="184" t="s">
        <v>674</v>
      </c>
      <c r="C412" s="215">
        <v>7</v>
      </c>
      <c r="D412" s="174">
        <v>3</v>
      </c>
      <c r="E412" s="204" t="s">
        <v>691</v>
      </c>
      <c r="F412" s="204" t="s">
        <v>830</v>
      </c>
      <c r="G412" s="204" t="s">
        <v>698</v>
      </c>
      <c r="H412" s="174" t="s">
        <v>1055</v>
      </c>
      <c r="I412" s="204" t="e">
        <v>#N/A</v>
      </c>
      <c r="J412" s="184" t="e">
        <v>#N/A</v>
      </c>
      <c r="K412" s="185"/>
      <c r="L412" s="185"/>
      <c r="M412" s="185"/>
      <c r="N412" s="216"/>
      <c r="O412" s="217" t="s">
        <v>726</v>
      </c>
      <c r="P412" s="218" t="e">
        <v>#N/A</v>
      </c>
      <c r="Q412" s="185"/>
      <c r="R412" s="219">
        <v>0</v>
      </c>
      <c r="S412" s="220">
        <v>0</v>
      </c>
      <c r="T412" s="220">
        <v>0</v>
      </c>
      <c r="U412" s="220">
        <v>0</v>
      </c>
      <c r="V412" s="220">
        <v>0</v>
      </c>
      <c r="W412" s="220">
        <v>0</v>
      </c>
      <c r="X412" s="220">
        <v>0</v>
      </c>
      <c r="Y412" s="220">
        <v>0</v>
      </c>
      <c r="Z412" s="220">
        <v>0</v>
      </c>
      <c r="AA412" s="220">
        <v>0</v>
      </c>
      <c r="AB412" s="220">
        <v>0</v>
      </c>
      <c r="AC412" s="221">
        <v>0</v>
      </c>
      <c r="AD412" s="222">
        <v>0</v>
      </c>
      <c r="AE412" s="185"/>
      <c r="AF412" s="223" t="e">
        <v>#DIV/0!</v>
      </c>
      <c r="AG412" s="224">
        <v>0</v>
      </c>
      <c r="AH412" s="225" t="e">
        <v>#DIV/0!</v>
      </c>
      <c r="AI412" s="226">
        <v>0</v>
      </c>
      <c r="AJ412" s="227">
        <v>0</v>
      </c>
    </row>
    <row r="413" spans="2:36" hidden="1" x14ac:dyDescent="0.2">
      <c r="B413" s="184" t="s">
        <v>674</v>
      </c>
      <c r="C413" s="215">
        <v>7</v>
      </c>
      <c r="D413" s="174">
        <v>4</v>
      </c>
      <c r="E413" s="204" t="s">
        <v>691</v>
      </c>
      <c r="F413" s="204" t="s">
        <v>830</v>
      </c>
      <c r="G413" s="204" t="s">
        <v>698</v>
      </c>
      <c r="H413" s="174" t="s">
        <v>1056</v>
      </c>
      <c r="I413" s="204" t="e">
        <v>#N/A</v>
      </c>
      <c r="J413" s="184" t="e">
        <v>#N/A</v>
      </c>
      <c r="K413" s="185"/>
      <c r="L413" s="185"/>
      <c r="M413" s="185"/>
      <c r="N413" s="216"/>
      <c r="O413" s="217" t="s">
        <v>726</v>
      </c>
      <c r="P413" s="218" t="e">
        <v>#N/A</v>
      </c>
      <c r="Q413" s="185"/>
      <c r="R413" s="219">
        <v>0</v>
      </c>
      <c r="S413" s="220">
        <v>0</v>
      </c>
      <c r="T413" s="220">
        <v>0</v>
      </c>
      <c r="U413" s="220">
        <v>0</v>
      </c>
      <c r="V413" s="220">
        <v>0</v>
      </c>
      <c r="W413" s="220">
        <v>0</v>
      </c>
      <c r="X413" s="220">
        <v>0</v>
      </c>
      <c r="Y413" s="220">
        <v>0</v>
      </c>
      <c r="Z413" s="220">
        <v>0</v>
      </c>
      <c r="AA413" s="220">
        <v>0</v>
      </c>
      <c r="AB413" s="220">
        <v>0</v>
      </c>
      <c r="AC413" s="221">
        <v>0</v>
      </c>
      <c r="AD413" s="222">
        <v>0</v>
      </c>
      <c r="AE413" s="185"/>
      <c r="AF413" s="223" t="e">
        <v>#DIV/0!</v>
      </c>
      <c r="AG413" s="224">
        <v>0</v>
      </c>
      <c r="AH413" s="225" t="e">
        <v>#DIV/0!</v>
      </c>
      <c r="AI413" s="226">
        <v>0</v>
      </c>
      <c r="AJ413" s="227">
        <v>0</v>
      </c>
    </row>
    <row r="414" spans="2:36" hidden="1" x14ac:dyDescent="0.2">
      <c r="B414" s="184" t="s">
        <v>674</v>
      </c>
      <c r="C414" s="215">
        <v>7</v>
      </c>
      <c r="D414" s="174">
        <v>5</v>
      </c>
      <c r="E414" s="204" t="s">
        <v>691</v>
      </c>
      <c r="F414" s="204" t="s">
        <v>830</v>
      </c>
      <c r="G414" s="204" t="s">
        <v>698</v>
      </c>
      <c r="H414" s="174" t="s">
        <v>1057</v>
      </c>
      <c r="I414" s="204" t="e">
        <v>#N/A</v>
      </c>
      <c r="J414" s="184" t="e">
        <v>#N/A</v>
      </c>
      <c r="K414" s="185"/>
      <c r="L414" s="185"/>
      <c r="M414" s="185"/>
      <c r="N414" s="216"/>
      <c r="O414" s="217" t="s">
        <v>726</v>
      </c>
      <c r="P414" s="218" t="e">
        <v>#N/A</v>
      </c>
      <c r="Q414" s="185"/>
      <c r="R414" s="219">
        <v>0</v>
      </c>
      <c r="S414" s="220">
        <v>0</v>
      </c>
      <c r="T414" s="220">
        <v>0</v>
      </c>
      <c r="U414" s="220">
        <v>0</v>
      </c>
      <c r="V414" s="220">
        <v>0</v>
      </c>
      <c r="W414" s="220">
        <v>0</v>
      </c>
      <c r="X414" s="220">
        <v>0</v>
      </c>
      <c r="Y414" s="220">
        <v>0</v>
      </c>
      <c r="Z414" s="220">
        <v>0</v>
      </c>
      <c r="AA414" s="220">
        <v>0</v>
      </c>
      <c r="AB414" s="220">
        <v>0</v>
      </c>
      <c r="AC414" s="221">
        <v>0</v>
      </c>
      <c r="AD414" s="222">
        <v>0</v>
      </c>
      <c r="AE414" s="185"/>
      <c r="AF414" s="223" t="e">
        <v>#DIV/0!</v>
      </c>
      <c r="AG414" s="224">
        <v>0</v>
      </c>
      <c r="AH414" s="225" t="e">
        <v>#DIV/0!</v>
      </c>
      <c r="AI414" s="226">
        <v>0</v>
      </c>
      <c r="AJ414" s="227">
        <v>0</v>
      </c>
    </row>
    <row r="415" spans="2:36" ht="13.5" hidden="1" thickBot="1" x14ac:dyDescent="0.25">
      <c r="B415" s="184" t="s">
        <v>674</v>
      </c>
      <c r="C415" s="174"/>
      <c r="D415" s="174"/>
      <c r="E415" s="184"/>
      <c r="F415" s="184"/>
      <c r="G415" s="184"/>
      <c r="H415" s="174"/>
      <c r="I415" s="204" t="e">
        <v>#N/A</v>
      </c>
      <c r="J415" s="204" t="e">
        <v>#N/A</v>
      </c>
      <c r="K415" s="185"/>
      <c r="L415" s="185"/>
      <c r="M415" s="185"/>
      <c r="N415" s="228"/>
      <c r="O415" s="229" t="s">
        <v>733</v>
      </c>
      <c r="P415" s="230"/>
      <c r="Q415" s="185"/>
      <c r="R415" s="231">
        <v>0</v>
      </c>
      <c r="S415" s="232">
        <v>0</v>
      </c>
      <c r="T415" s="232">
        <v>0</v>
      </c>
      <c r="U415" s="232">
        <v>0</v>
      </c>
      <c r="V415" s="232">
        <v>0</v>
      </c>
      <c r="W415" s="232">
        <v>0</v>
      </c>
      <c r="X415" s="232">
        <v>0</v>
      </c>
      <c r="Y415" s="232">
        <v>0</v>
      </c>
      <c r="Z415" s="232">
        <v>0</v>
      </c>
      <c r="AA415" s="232"/>
      <c r="AB415" s="232"/>
      <c r="AC415" s="232"/>
      <c r="AD415" s="233">
        <v>0</v>
      </c>
      <c r="AE415" s="185"/>
      <c r="AF415" s="234"/>
      <c r="AG415" s="235">
        <v>0</v>
      </c>
      <c r="AH415" s="235"/>
      <c r="AI415" s="236">
        <v>0</v>
      </c>
      <c r="AJ415" s="237">
        <v>0</v>
      </c>
    </row>
    <row r="416" spans="2:36" hidden="1" x14ac:dyDescent="0.2">
      <c r="B416" s="184" t="s">
        <v>674</v>
      </c>
      <c r="C416" s="186">
        <v>8</v>
      </c>
      <c r="D416" s="174"/>
      <c r="E416" s="184" t="s">
        <v>691</v>
      </c>
      <c r="F416" s="184" t="s">
        <v>830</v>
      </c>
      <c r="G416" s="184" t="s">
        <v>698</v>
      </c>
      <c r="H416" s="174" t="s">
        <v>1058</v>
      </c>
      <c r="I416" s="204" t="e">
        <v>#N/A</v>
      </c>
      <c r="J416" s="204" t="e">
        <v>#N/A</v>
      </c>
      <c r="K416" s="185"/>
      <c r="L416" s="185"/>
      <c r="M416" s="185"/>
      <c r="N416" s="205" t="e">
        <v>#N/A</v>
      </c>
      <c r="O416" s="206" t="s">
        <v>724</v>
      </c>
      <c r="P416" s="207"/>
      <c r="Q416" s="185"/>
      <c r="R416" s="208">
        <v>0</v>
      </c>
      <c r="S416" s="209">
        <v>0</v>
      </c>
      <c r="T416" s="209">
        <v>0</v>
      </c>
      <c r="U416" s="209">
        <v>0</v>
      </c>
      <c r="V416" s="209">
        <v>0</v>
      </c>
      <c r="W416" s="209">
        <v>0</v>
      </c>
      <c r="X416" s="209">
        <v>0</v>
      </c>
      <c r="Y416" s="209">
        <v>0</v>
      </c>
      <c r="Z416" s="209">
        <v>0</v>
      </c>
      <c r="AA416" s="209">
        <v>0</v>
      </c>
      <c r="AB416" s="209">
        <v>0</v>
      </c>
      <c r="AC416" s="210">
        <v>0</v>
      </c>
      <c r="AD416" s="211">
        <v>0</v>
      </c>
      <c r="AE416" s="185"/>
      <c r="AF416" s="212"/>
      <c r="AG416" s="213"/>
      <c r="AH416" s="213"/>
      <c r="AI416" s="213"/>
      <c r="AJ416" s="214"/>
    </row>
    <row r="417" spans="2:36" hidden="1" x14ac:dyDescent="0.2">
      <c r="B417" s="184" t="s">
        <v>674</v>
      </c>
      <c r="C417" s="215">
        <v>8</v>
      </c>
      <c r="D417" s="174">
        <v>1</v>
      </c>
      <c r="E417" s="204" t="s">
        <v>691</v>
      </c>
      <c r="F417" s="204" t="s">
        <v>830</v>
      </c>
      <c r="G417" s="204" t="s">
        <v>698</v>
      </c>
      <c r="H417" s="174" t="s">
        <v>1059</v>
      </c>
      <c r="I417" s="204" t="e">
        <v>#N/A</v>
      </c>
      <c r="J417" s="184" t="e">
        <v>#N/A</v>
      </c>
      <c r="K417" s="185"/>
      <c r="L417" s="185"/>
      <c r="M417" s="185"/>
      <c r="N417" s="216"/>
      <c r="O417" s="217" t="s">
        <v>726</v>
      </c>
      <c r="P417" s="218" t="e">
        <v>#N/A</v>
      </c>
      <c r="Q417" s="185"/>
      <c r="R417" s="219">
        <v>0</v>
      </c>
      <c r="S417" s="220">
        <v>0</v>
      </c>
      <c r="T417" s="220">
        <v>0</v>
      </c>
      <c r="U417" s="220">
        <v>0</v>
      </c>
      <c r="V417" s="220">
        <v>0</v>
      </c>
      <c r="W417" s="220">
        <v>0</v>
      </c>
      <c r="X417" s="220">
        <v>0</v>
      </c>
      <c r="Y417" s="220">
        <v>0</v>
      </c>
      <c r="Z417" s="220">
        <v>0</v>
      </c>
      <c r="AA417" s="220">
        <v>0</v>
      </c>
      <c r="AB417" s="220">
        <v>0</v>
      </c>
      <c r="AC417" s="221">
        <v>0</v>
      </c>
      <c r="AD417" s="222">
        <v>0</v>
      </c>
      <c r="AE417" s="185"/>
      <c r="AF417" s="223" t="e">
        <v>#DIV/0!</v>
      </c>
      <c r="AG417" s="224">
        <v>0</v>
      </c>
      <c r="AH417" s="225" t="e">
        <v>#DIV/0!</v>
      </c>
      <c r="AI417" s="226">
        <v>0</v>
      </c>
      <c r="AJ417" s="227">
        <v>0</v>
      </c>
    </row>
    <row r="418" spans="2:36" hidden="1" x14ac:dyDescent="0.2">
      <c r="B418" s="184" t="s">
        <v>674</v>
      </c>
      <c r="C418" s="215">
        <v>8</v>
      </c>
      <c r="D418" s="174">
        <v>2</v>
      </c>
      <c r="E418" s="204" t="s">
        <v>691</v>
      </c>
      <c r="F418" s="204" t="s">
        <v>830</v>
      </c>
      <c r="G418" s="204" t="s">
        <v>698</v>
      </c>
      <c r="H418" s="174" t="s">
        <v>1060</v>
      </c>
      <c r="I418" s="204" t="e">
        <v>#N/A</v>
      </c>
      <c r="J418" s="184" t="e">
        <v>#N/A</v>
      </c>
      <c r="K418" s="185"/>
      <c r="L418" s="185"/>
      <c r="M418" s="185"/>
      <c r="N418" s="216"/>
      <c r="O418" s="217" t="s">
        <v>726</v>
      </c>
      <c r="P418" s="218" t="e">
        <v>#N/A</v>
      </c>
      <c r="Q418" s="185"/>
      <c r="R418" s="219">
        <v>0</v>
      </c>
      <c r="S418" s="220">
        <v>0</v>
      </c>
      <c r="T418" s="220">
        <v>0</v>
      </c>
      <c r="U418" s="220">
        <v>0</v>
      </c>
      <c r="V418" s="220">
        <v>0</v>
      </c>
      <c r="W418" s="220">
        <v>0</v>
      </c>
      <c r="X418" s="220">
        <v>0</v>
      </c>
      <c r="Y418" s="220">
        <v>0</v>
      </c>
      <c r="Z418" s="220">
        <v>0</v>
      </c>
      <c r="AA418" s="220">
        <v>0</v>
      </c>
      <c r="AB418" s="220">
        <v>0</v>
      </c>
      <c r="AC418" s="221">
        <v>0</v>
      </c>
      <c r="AD418" s="222">
        <v>0</v>
      </c>
      <c r="AE418" s="185"/>
      <c r="AF418" s="223" t="e">
        <v>#DIV/0!</v>
      </c>
      <c r="AG418" s="224">
        <v>0</v>
      </c>
      <c r="AH418" s="225" t="e">
        <v>#DIV/0!</v>
      </c>
      <c r="AI418" s="226">
        <v>0</v>
      </c>
      <c r="AJ418" s="227">
        <v>0</v>
      </c>
    </row>
    <row r="419" spans="2:36" hidden="1" x14ac:dyDescent="0.2">
      <c r="B419" s="184" t="s">
        <v>674</v>
      </c>
      <c r="C419" s="215">
        <v>8</v>
      </c>
      <c r="D419" s="174">
        <v>3</v>
      </c>
      <c r="E419" s="204" t="s">
        <v>691</v>
      </c>
      <c r="F419" s="204" t="s">
        <v>830</v>
      </c>
      <c r="G419" s="204" t="s">
        <v>698</v>
      </c>
      <c r="H419" s="174" t="s">
        <v>1061</v>
      </c>
      <c r="I419" s="204" t="e">
        <v>#N/A</v>
      </c>
      <c r="J419" s="184" t="e">
        <v>#N/A</v>
      </c>
      <c r="K419" s="185"/>
      <c r="L419" s="185"/>
      <c r="M419" s="185"/>
      <c r="N419" s="216"/>
      <c r="O419" s="217" t="s">
        <v>726</v>
      </c>
      <c r="P419" s="218" t="e">
        <v>#N/A</v>
      </c>
      <c r="Q419" s="185"/>
      <c r="R419" s="219">
        <v>0</v>
      </c>
      <c r="S419" s="220">
        <v>0</v>
      </c>
      <c r="T419" s="220">
        <v>0</v>
      </c>
      <c r="U419" s="220">
        <v>0</v>
      </c>
      <c r="V419" s="220">
        <v>0</v>
      </c>
      <c r="W419" s="220">
        <v>0</v>
      </c>
      <c r="X419" s="220">
        <v>0</v>
      </c>
      <c r="Y419" s="220">
        <v>0</v>
      </c>
      <c r="Z419" s="220">
        <v>0</v>
      </c>
      <c r="AA419" s="220">
        <v>0</v>
      </c>
      <c r="AB419" s="220">
        <v>0</v>
      </c>
      <c r="AC419" s="221">
        <v>0</v>
      </c>
      <c r="AD419" s="222">
        <v>0</v>
      </c>
      <c r="AE419" s="185"/>
      <c r="AF419" s="223" t="e">
        <v>#DIV/0!</v>
      </c>
      <c r="AG419" s="224">
        <v>0</v>
      </c>
      <c r="AH419" s="225" t="e">
        <v>#DIV/0!</v>
      </c>
      <c r="AI419" s="226">
        <v>0</v>
      </c>
      <c r="AJ419" s="227">
        <v>0</v>
      </c>
    </row>
    <row r="420" spans="2:36" hidden="1" x14ac:dyDescent="0.2">
      <c r="B420" s="184" t="s">
        <v>674</v>
      </c>
      <c r="C420" s="215">
        <v>8</v>
      </c>
      <c r="D420" s="174">
        <v>4</v>
      </c>
      <c r="E420" s="204" t="s">
        <v>691</v>
      </c>
      <c r="F420" s="204" t="s">
        <v>830</v>
      </c>
      <c r="G420" s="204" t="s">
        <v>698</v>
      </c>
      <c r="H420" s="174" t="s">
        <v>1062</v>
      </c>
      <c r="I420" s="204" t="e">
        <v>#N/A</v>
      </c>
      <c r="J420" s="184" t="e">
        <v>#N/A</v>
      </c>
      <c r="K420" s="185"/>
      <c r="L420" s="185"/>
      <c r="M420" s="185"/>
      <c r="N420" s="216"/>
      <c r="O420" s="217" t="s">
        <v>726</v>
      </c>
      <c r="P420" s="218" t="e">
        <v>#N/A</v>
      </c>
      <c r="Q420" s="185"/>
      <c r="R420" s="219">
        <v>0</v>
      </c>
      <c r="S420" s="220">
        <v>0</v>
      </c>
      <c r="T420" s="220">
        <v>0</v>
      </c>
      <c r="U420" s="220">
        <v>0</v>
      </c>
      <c r="V420" s="220">
        <v>0</v>
      </c>
      <c r="W420" s="220">
        <v>0</v>
      </c>
      <c r="X420" s="220">
        <v>0</v>
      </c>
      <c r="Y420" s="220">
        <v>0</v>
      </c>
      <c r="Z420" s="220">
        <v>0</v>
      </c>
      <c r="AA420" s="220">
        <v>0</v>
      </c>
      <c r="AB420" s="220">
        <v>0</v>
      </c>
      <c r="AC420" s="221">
        <v>0</v>
      </c>
      <c r="AD420" s="222">
        <v>0</v>
      </c>
      <c r="AE420" s="185"/>
      <c r="AF420" s="223" t="e">
        <v>#DIV/0!</v>
      </c>
      <c r="AG420" s="224">
        <v>0</v>
      </c>
      <c r="AH420" s="225" t="e">
        <v>#DIV/0!</v>
      </c>
      <c r="AI420" s="226">
        <v>0</v>
      </c>
      <c r="AJ420" s="227">
        <v>0</v>
      </c>
    </row>
    <row r="421" spans="2:36" hidden="1" x14ac:dyDescent="0.2">
      <c r="B421" s="184" t="s">
        <v>674</v>
      </c>
      <c r="C421" s="215">
        <v>8</v>
      </c>
      <c r="D421" s="174">
        <v>5</v>
      </c>
      <c r="E421" s="204" t="s">
        <v>691</v>
      </c>
      <c r="F421" s="204" t="s">
        <v>830</v>
      </c>
      <c r="G421" s="204" t="s">
        <v>698</v>
      </c>
      <c r="H421" s="174" t="s">
        <v>1063</v>
      </c>
      <c r="I421" s="204" t="e">
        <v>#N/A</v>
      </c>
      <c r="J421" s="184" t="e">
        <v>#N/A</v>
      </c>
      <c r="K421" s="185"/>
      <c r="L421" s="185"/>
      <c r="M421" s="185"/>
      <c r="N421" s="216"/>
      <c r="O421" s="217" t="s">
        <v>726</v>
      </c>
      <c r="P421" s="218" t="e">
        <v>#N/A</v>
      </c>
      <c r="Q421" s="185"/>
      <c r="R421" s="219">
        <v>0</v>
      </c>
      <c r="S421" s="220">
        <v>0</v>
      </c>
      <c r="T421" s="220">
        <v>0</v>
      </c>
      <c r="U421" s="220">
        <v>0</v>
      </c>
      <c r="V421" s="220">
        <v>0</v>
      </c>
      <c r="W421" s="220">
        <v>0</v>
      </c>
      <c r="X421" s="220">
        <v>0</v>
      </c>
      <c r="Y421" s="220">
        <v>0</v>
      </c>
      <c r="Z421" s="220">
        <v>0</v>
      </c>
      <c r="AA421" s="220">
        <v>0</v>
      </c>
      <c r="AB421" s="220">
        <v>0</v>
      </c>
      <c r="AC421" s="221">
        <v>0</v>
      </c>
      <c r="AD421" s="222">
        <v>0</v>
      </c>
      <c r="AE421" s="185"/>
      <c r="AF421" s="223" t="e">
        <v>#DIV/0!</v>
      </c>
      <c r="AG421" s="224">
        <v>0</v>
      </c>
      <c r="AH421" s="225" t="e">
        <v>#DIV/0!</v>
      </c>
      <c r="AI421" s="226">
        <v>0</v>
      </c>
      <c r="AJ421" s="227">
        <v>0</v>
      </c>
    </row>
    <row r="422" spans="2:36" ht="13.5" hidden="1" thickBot="1" x14ac:dyDescent="0.25">
      <c r="B422" s="184" t="s">
        <v>674</v>
      </c>
      <c r="C422" s="174"/>
      <c r="D422" s="174"/>
      <c r="E422" s="184"/>
      <c r="F422" s="184"/>
      <c r="G422" s="184"/>
      <c r="H422" s="174"/>
      <c r="I422" s="204" t="e">
        <v>#N/A</v>
      </c>
      <c r="J422" s="204" t="e">
        <v>#N/A</v>
      </c>
      <c r="K422" s="185"/>
      <c r="L422" s="185"/>
      <c r="M422" s="185"/>
      <c r="N422" s="228"/>
      <c r="O422" s="229" t="s">
        <v>733</v>
      </c>
      <c r="P422" s="230"/>
      <c r="Q422" s="185"/>
      <c r="R422" s="231">
        <v>0</v>
      </c>
      <c r="S422" s="232">
        <v>0</v>
      </c>
      <c r="T422" s="232">
        <v>0</v>
      </c>
      <c r="U422" s="232">
        <v>0</v>
      </c>
      <c r="V422" s="232">
        <v>0</v>
      </c>
      <c r="W422" s="232">
        <v>0</v>
      </c>
      <c r="X422" s="232">
        <v>0</v>
      </c>
      <c r="Y422" s="232">
        <v>0</v>
      </c>
      <c r="Z422" s="232">
        <v>0</v>
      </c>
      <c r="AA422" s="232"/>
      <c r="AB422" s="232"/>
      <c r="AC422" s="232"/>
      <c r="AD422" s="233">
        <v>0</v>
      </c>
      <c r="AE422" s="185"/>
      <c r="AF422" s="234"/>
      <c r="AG422" s="235">
        <v>0</v>
      </c>
      <c r="AH422" s="235"/>
      <c r="AI422" s="236">
        <v>0</v>
      </c>
      <c r="AJ422" s="237">
        <v>0</v>
      </c>
    </row>
    <row r="423" spans="2:36" hidden="1" x14ac:dyDescent="0.2">
      <c r="B423" s="184" t="s">
        <v>674</v>
      </c>
      <c r="C423" s="186">
        <v>9</v>
      </c>
      <c r="D423" s="174"/>
      <c r="E423" s="184" t="s">
        <v>691</v>
      </c>
      <c r="F423" s="184" t="s">
        <v>830</v>
      </c>
      <c r="G423" s="184" t="s">
        <v>698</v>
      </c>
      <c r="H423" s="174" t="s">
        <v>1064</v>
      </c>
      <c r="I423" s="204" t="e">
        <v>#N/A</v>
      </c>
      <c r="J423" s="204" t="e">
        <v>#N/A</v>
      </c>
      <c r="K423" s="185"/>
      <c r="L423" s="185"/>
      <c r="M423" s="185"/>
      <c r="N423" s="205" t="e">
        <v>#N/A</v>
      </c>
      <c r="O423" s="206" t="s">
        <v>724</v>
      </c>
      <c r="P423" s="207"/>
      <c r="Q423" s="185"/>
      <c r="R423" s="208">
        <v>0</v>
      </c>
      <c r="S423" s="209">
        <v>0</v>
      </c>
      <c r="T423" s="209">
        <v>0</v>
      </c>
      <c r="U423" s="209">
        <v>0</v>
      </c>
      <c r="V423" s="209">
        <v>0</v>
      </c>
      <c r="W423" s="209">
        <v>0</v>
      </c>
      <c r="X423" s="209">
        <v>0</v>
      </c>
      <c r="Y423" s="209">
        <v>0</v>
      </c>
      <c r="Z423" s="209">
        <v>0</v>
      </c>
      <c r="AA423" s="209">
        <v>0</v>
      </c>
      <c r="AB423" s="209">
        <v>0</v>
      </c>
      <c r="AC423" s="210">
        <v>0</v>
      </c>
      <c r="AD423" s="211">
        <v>0</v>
      </c>
      <c r="AE423" s="185"/>
      <c r="AF423" s="212"/>
      <c r="AG423" s="213"/>
      <c r="AH423" s="213"/>
      <c r="AI423" s="213"/>
      <c r="AJ423" s="214"/>
    </row>
    <row r="424" spans="2:36" hidden="1" x14ac:dyDescent="0.2">
      <c r="B424" s="184" t="s">
        <v>674</v>
      </c>
      <c r="C424" s="215">
        <v>9</v>
      </c>
      <c r="D424" s="174">
        <v>1</v>
      </c>
      <c r="E424" s="204" t="s">
        <v>691</v>
      </c>
      <c r="F424" s="204" t="s">
        <v>830</v>
      </c>
      <c r="G424" s="204" t="s">
        <v>698</v>
      </c>
      <c r="H424" s="174" t="s">
        <v>1065</v>
      </c>
      <c r="I424" s="204" t="e">
        <v>#N/A</v>
      </c>
      <c r="J424" s="184" t="e">
        <v>#N/A</v>
      </c>
      <c r="K424" s="185"/>
      <c r="L424" s="185"/>
      <c r="M424" s="185"/>
      <c r="N424" s="216"/>
      <c r="O424" s="217" t="s">
        <v>726</v>
      </c>
      <c r="P424" s="218" t="e">
        <v>#N/A</v>
      </c>
      <c r="Q424" s="185"/>
      <c r="R424" s="219">
        <v>0</v>
      </c>
      <c r="S424" s="220">
        <v>0</v>
      </c>
      <c r="T424" s="220">
        <v>0</v>
      </c>
      <c r="U424" s="220">
        <v>0</v>
      </c>
      <c r="V424" s="220">
        <v>0</v>
      </c>
      <c r="W424" s="220">
        <v>0</v>
      </c>
      <c r="X424" s="220">
        <v>0</v>
      </c>
      <c r="Y424" s="220">
        <v>0</v>
      </c>
      <c r="Z424" s="220">
        <v>0</v>
      </c>
      <c r="AA424" s="220">
        <v>0</v>
      </c>
      <c r="AB424" s="220">
        <v>0</v>
      </c>
      <c r="AC424" s="221">
        <v>0</v>
      </c>
      <c r="AD424" s="222">
        <v>0</v>
      </c>
      <c r="AE424" s="185"/>
      <c r="AF424" s="223" t="e">
        <v>#DIV/0!</v>
      </c>
      <c r="AG424" s="224">
        <v>0</v>
      </c>
      <c r="AH424" s="225" t="e">
        <v>#DIV/0!</v>
      </c>
      <c r="AI424" s="226">
        <v>0</v>
      </c>
      <c r="AJ424" s="227">
        <v>0</v>
      </c>
    </row>
    <row r="425" spans="2:36" hidden="1" x14ac:dyDescent="0.2">
      <c r="B425" s="184" t="s">
        <v>674</v>
      </c>
      <c r="C425" s="215">
        <v>9</v>
      </c>
      <c r="D425" s="174">
        <v>2</v>
      </c>
      <c r="E425" s="204" t="s">
        <v>691</v>
      </c>
      <c r="F425" s="204" t="s">
        <v>830</v>
      </c>
      <c r="G425" s="204" t="s">
        <v>698</v>
      </c>
      <c r="H425" s="174" t="s">
        <v>1066</v>
      </c>
      <c r="I425" s="204" t="e">
        <v>#N/A</v>
      </c>
      <c r="J425" s="184" t="e">
        <v>#N/A</v>
      </c>
      <c r="K425" s="185"/>
      <c r="L425" s="185"/>
      <c r="M425" s="185"/>
      <c r="N425" s="216"/>
      <c r="O425" s="217" t="s">
        <v>726</v>
      </c>
      <c r="P425" s="218" t="e">
        <v>#N/A</v>
      </c>
      <c r="Q425" s="185"/>
      <c r="R425" s="219">
        <v>0</v>
      </c>
      <c r="S425" s="220">
        <v>0</v>
      </c>
      <c r="T425" s="220">
        <v>0</v>
      </c>
      <c r="U425" s="220">
        <v>0</v>
      </c>
      <c r="V425" s="220">
        <v>0</v>
      </c>
      <c r="W425" s="220">
        <v>0</v>
      </c>
      <c r="X425" s="220">
        <v>0</v>
      </c>
      <c r="Y425" s="220">
        <v>0</v>
      </c>
      <c r="Z425" s="220">
        <v>0</v>
      </c>
      <c r="AA425" s="220">
        <v>0</v>
      </c>
      <c r="AB425" s="220">
        <v>0</v>
      </c>
      <c r="AC425" s="221">
        <v>0</v>
      </c>
      <c r="AD425" s="222">
        <v>0</v>
      </c>
      <c r="AE425" s="185"/>
      <c r="AF425" s="223" t="e">
        <v>#DIV/0!</v>
      </c>
      <c r="AG425" s="224">
        <v>0</v>
      </c>
      <c r="AH425" s="225" t="e">
        <v>#DIV/0!</v>
      </c>
      <c r="AI425" s="226">
        <v>0</v>
      </c>
      <c r="AJ425" s="227">
        <v>0</v>
      </c>
    </row>
    <row r="426" spans="2:36" hidden="1" x14ac:dyDescent="0.2">
      <c r="B426" s="184" t="s">
        <v>674</v>
      </c>
      <c r="C426" s="215">
        <v>9</v>
      </c>
      <c r="D426" s="174">
        <v>3</v>
      </c>
      <c r="E426" s="204" t="s">
        <v>691</v>
      </c>
      <c r="F426" s="204" t="s">
        <v>830</v>
      </c>
      <c r="G426" s="204" t="s">
        <v>698</v>
      </c>
      <c r="H426" s="174" t="s">
        <v>1067</v>
      </c>
      <c r="I426" s="204" t="e">
        <v>#N/A</v>
      </c>
      <c r="J426" s="184" t="e">
        <v>#N/A</v>
      </c>
      <c r="K426" s="185"/>
      <c r="L426" s="185"/>
      <c r="M426" s="185"/>
      <c r="N426" s="216"/>
      <c r="O426" s="217" t="s">
        <v>726</v>
      </c>
      <c r="P426" s="218" t="e">
        <v>#N/A</v>
      </c>
      <c r="Q426" s="185"/>
      <c r="R426" s="219">
        <v>0</v>
      </c>
      <c r="S426" s="220">
        <v>0</v>
      </c>
      <c r="T426" s="220">
        <v>0</v>
      </c>
      <c r="U426" s="220">
        <v>0</v>
      </c>
      <c r="V426" s="220">
        <v>0</v>
      </c>
      <c r="W426" s="220">
        <v>0</v>
      </c>
      <c r="X426" s="220">
        <v>0</v>
      </c>
      <c r="Y426" s="220">
        <v>0</v>
      </c>
      <c r="Z426" s="220">
        <v>0</v>
      </c>
      <c r="AA426" s="220">
        <v>0</v>
      </c>
      <c r="AB426" s="220">
        <v>0</v>
      </c>
      <c r="AC426" s="221">
        <v>0</v>
      </c>
      <c r="AD426" s="222">
        <v>0</v>
      </c>
      <c r="AE426" s="185"/>
      <c r="AF426" s="223" t="e">
        <v>#DIV/0!</v>
      </c>
      <c r="AG426" s="224">
        <v>0</v>
      </c>
      <c r="AH426" s="225" t="e">
        <v>#DIV/0!</v>
      </c>
      <c r="AI426" s="226">
        <v>0</v>
      </c>
      <c r="AJ426" s="227">
        <v>0</v>
      </c>
    </row>
    <row r="427" spans="2:36" hidden="1" x14ac:dyDescent="0.2">
      <c r="B427" s="184" t="s">
        <v>674</v>
      </c>
      <c r="C427" s="215">
        <v>9</v>
      </c>
      <c r="D427" s="174">
        <v>4</v>
      </c>
      <c r="E427" s="204" t="s">
        <v>691</v>
      </c>
      <c r="F427" s="204" t="s">
        <v>830</v>
      </c>
      <c r="G427" s="204" t="s">
        <v>698</v>
      </c>
      <c r="H427" s="174" t="s">
        <v>1068</v>
      </c>
      <c r="I427" s="204" t="e">
        <v>#N/A</v>
      </c>
      <c r="J427" s="184" t="e">
        <v>#N/A</v>
      </c>
      <c r="K427" s="185"/>
      <c r="L427" s="185"/>
      <c r="M427" s="185"/>
      <c r="N427" s="216"/>
      <c r="O427" s="217" t="s">
        <v>726</v>
      </c>
      <c r="P427" s="218" t="e">
        <v>#N/A</v>
      </c>
      <c r="Q427" s="185"/>
      <c r="R427" s="219">
        <v>0</v>
      </c>
      <c r="S427" s="220">
        <v>0</v>
      </c>
      <c r="T427" s="220">
        <v>0</v>
      </c>
      <c r="U427" s="220">
        <v>0</v>
      </c>
      <c r="V427" s="220">
        <v>0</v>
      </c>
      <c r="W427" s="220">
        <v>0</v>
      </c>
      <c r="X427" s="220">
        <v>0</v>
      </c>
      <c r="Y427" s="220">
        <v>0</v>
      </c>
      <c r="Z427" s="220">
        <v>0</v>
      </c>
      <c r="AA427" s="220">
        <v>0</v>
      </c>
      <c r="AB427" s="220">
        <v>0</v>
      </c>
      <c r="AC427" s="221">
        <v>0</v>
      </c>
      <c r="AD427" s="222">
        <v>0</v>
      </c>
      <c r="AE427" s="185"/>
      <c r="AF427" s="223" t="e">
        <v>#DIV/0!</v>
      </c>
      <c r="AG427" s="224">
        <v>0</v>
      </c>
      <c r="AH427" s="225" t="e">
        <v>#DIV/0!</v>
      </c>
      <c r="AI427" s="226">
        <v>0</v>
      </c>
      <c r="AJ427" s="227">
        <v>0</v>
      </c>
    </row>
    <row r="428" spans="2:36" hidden="1" x14ac:dyDescent="0.2">
      <c r="B428" s="184" t="s">
        <v>674</v>
      </c>
      <c r="C428" s="215">
        <v>9</v>
      </c>
      <c r="D428" s="174">
        <v>5</v>
      </c>
      <c r="E428" s="204" t="s">
        <v>691</v>
      </c>
      <c r="F428" s="204" t="s">
        <v>830</v>
      </c>
      <c r="G428" s="204" t="s">
        <v>698</v>
      </c>
      <c r="H428" s="174" t="s">
        <v>1069</v>
      </c>
      <c r="I428" s="204" t="e">
        <v>#N/A</v>
      </c>
      <c r="J428" s="184" t="e">
        <v>#N/A</v>
      </c>
      <c r="K428" s="185"/>
      <c r="L428" s="185"/>
      <c r="M428" s="185"/>
      <c r="N428" s="216"/>
      <c r="O428" s="217" t="s">
        <v>726</v>
      </c>
      <c r="P428" s="218" t="e">
        <v>#N/A</v>
      </c>
      <c r="Q428" s="185"/>
      <c r="R428" s="219">
        <v>0</v>
      </c>
      <c r="S428" s="220">
        <v>0</v>
      </c>
      <c r="T428" s="220">
        <v>0</v>
      </c>
      <c r="U428" s="220">
        <v>0</v>
      </c>
      <c r="V428" s="220">
        <v>0</v>
      </c>
      <c r="W428" s="220">
        <v>0</v>
      </c>
      <c r="X428" s="220">
        <v>0</v>
      </c>
      <c r="Y428" s="220">
        <v>0</v>
      </c>
      <c r="Z428" s="220">
        <v>0</v>
      </c>
      <c r="AA428" s="220">
        <v>0</v>
      </c>
      <c r="AB428" s="220">
        <v>0</v>
      </c>
      <c r="AC428" s="221">
        <v>0</v>
      </c>
      <c r="AD428" s="222">
        <v>0</v>
      </c>
      <c r="AE428" s="185"/>
      <c r="AF428" s="223" t="e">
        <v>#DIV/0!</v>
      </c>
      <c r="AG428" s="224">
        <v>0</v>
      </c>
      <c r="AH428" s="225" t="e">
        <v>#DIV/0!</v>
      </c>
      <c r="AI428" s="226">
        <v>0</v>
      </c>
      <c r="AJ428" s="227">
        <v>0</v>
      </c>
    </row>
    <row r="429" spans="2:36" ht="13.5" hidden="1" thickBot="1" x14ac:dyDescent="0.25">
      <c r="B429" s="184" t="s">
        <v>674</v>
      </c>
      <c r="C429" s="174"/>
      <c r="D429" s="174"/>
      <c r="E429" s="184"/>
      <c r="F429" s="184"/>
      <c r="G429" s="184"/>
      <c r="H429" s="174"/>
      <c r="I429" s="204" t="e">
        <v>#N/A</v>
      </c>
      <c r="J429" s="204" t="e">
        <v>#N/A</v>
      </c>
      <c r="K429" s="185"/>
      <c r="L429" s="185"/>
      <c r="M429" s="185"/>
      <c r="N429" s="228"/>
      <c r="O429" s="229" t="s">
        <v>733</v>
      </c>
      <c r="P429" s="230"/>
      <c r="Q429" s="185"/>
      <c r="R429" s="231">
        <v>0</v>
      </c>
      <c r="S429" s="232">
        <v>0</v>
      </c>
      <c r="T429" s="232">
        <v>0</v>
      </c>
      <c r="U429" s="232">
        <v>0</v>
      </c>
      <c r="V429" s="232">
        <v>0</v>
      </c>
      <c r="W429" s="232">
        <v>0</v>
      </c>
      <c r="X429" s="232">
        <v>0</v>
      </c>
      <c r="Y429" s="232">
        <v>0</v>
      </c>
      <c r="Z429" s="232">
        <v>0</v>
      </c>
      <c r="AA429" s="232"/>
      <c r="AB429" s="232"/>
      <c r="AC429" s="232"/>
      <c r="AD429" s="233">
        <v>0</v>
      </c>
      <c r="AE429" s="185"/>
      <c r="AF429" s="234"/>
      <c r="AG429" s="235">
        <v>0</v>
      </c>
      <c r="AH429" s="235"/>
      <c r="AI429" s="236">
        <v>0</v>
      </c>
      <c r="AJ429" s="237">
        <v>0</v>
      </c>
    </row>
    <row r="430" spans="2:36" hidden="1" x14ac:dyDescent="0.2">
      <c r="B430" s="184" t="s">
        <v>674</v>
      </c>
      <c r="C430" s="186">
        <v>10</v>
      </c>
      <c r="D430" s="174"/>
      <c r="E430" s="184" t="s">
        <v>691</v>
      </c>
      <c r="F430" s="184" t="s">
        <v>830</v>
      </c>
      <c r="G430" s="184" t="s">
        <v>698</v>
      </c>
      <c r="H430" s="174" t="s">
        <v>1070</v>
      </c>
      <c r="I430" s="204" t="e">
        <v>#N/A</v>
      </c>
      <c r="J430" s="204" t="e">
        <v>#N/A</v>
      </c>
      <c r="K430" s="184"/>
      <c r="L430" s="185"/>
      <c r="M430" s="185"/>
      <c r="N430" s="205" t="e">
        <v>#N/A</v>
      </c>
      <c r="O430" s="206" t="s">
        <v>724</v>
      </c>
      <c r="P430" s="207"/>
      <c r="Q430" s="185"/>
      <c r="R430" s="208">
        <v>0</v>
      </c>
      <c r="S430" s="209">
        <v>0</v>
      </c>
      <c r="T430" s="209">
        <v>0</v>
      </c>
      <c r="U430" s="209">
        <v>0</v>
      </c>
      <c r="V430" s="209">
        <v>0</v>
      </c>
      <c r="W430" s="209">
        <v>0</v>
      </c>
      <c r="X430" s="209">
        <v>0</v>
      </c>
      <c r="Y430" s="209">
        <v>0</v>
      </c>
      <c r="Z430" s="209">
        <v>0</v>
      </c>
      <c r="AA430" s="209">
        <v>0</v>
      </c>
      <c r="AB430" s="209">
        <v>0</v>
      </c>
      <c r="AC430" s="210">
        <v>0</v>
      </c>
      <c r="AD430" s="211">
        <v>0</v>
      </c>
      <c r="AE430" s="185"/>
      <c r="AF430" s="212"/>
      <c r="AG430" s="213"/>
      <c r="AH430" s="213"/>
      <c r="AI430" s="213"/>
      <c r="AJ430" s="214"/>
    </row>
    <row r="431" spans="2:36" hidden="1" x14ac:dyDescent="0.2">
      <c r="B431" s="184" t="s">
        <v>674</v>
      </c>
      <c r="C431" s="215">
        <v>10</v>
      </c>
      <c r="D431" s="174">
        <v>1</v>
      </c>
      <c r="E431" s="204" t="s">
        <v>691</v>
      </c>
      <c r="F431" s="204" t="s">
        <v>830</v>
      </c>
      <c r="G431" s="204" t="s">
        <v>698</v>
      </c>
      <c r="H431" s="174" t="s">
        <v>1071</v>
      </c>
      <c r="I431" s="204" t="e">
        <v>#N/A</v>
      </c>
      <c r="J431" s="184" t="e">
        <v>#N/A</v>
      </c>
      <c r="K431" s="184"/>
      <c r="L431" s="185"/>
      <c r="M431" s="185"/>
      <c r="N431" s="216"/>
      <c r="O431" s="217" t="s">
        <v>726</v>
      </c>
      <c r="P431" s="218" t="e">
        <v>#N/A</v>
      </c>
      <c r="Q431" s="185"/>
      <c r="R431" s="219">
        <v>0</v>
      </c>
      <c r="S431" s="220">
        <v>0</v>
      </c>
      <c r="T431" s="220">
        <v>0</v>
      </c>
      <c r="U431" s="220">
        <v>0</v>
      </c>
      <c r="V431" s="220">
        <v>0</v>
      </c>
      <c r="W431" s="220">
        <v>0</v>
      </c>
      <c r="X431" s="220">
        <v>0</v>
      </c>
      <c r="Y431" s="220">
        <v>0</v>
      </c>
      <c r="Z431" s="220">
        <v>0</v>
      </c>
      <c r="AA431" s="220">
        <v>0</v>
      </c>
      <c r="AB431" s="220">
        <v>0</v>
      </c>
      <c r="AC431" s="221">
        <v>0</v>
      </c>
      <c r="AD431" s="222">
        <v>0</v>
      </c>
      <c r="AE431" s="185"/>
      <c r="AF431" s="223" t="e">
        <v>#DIV/0!</v>
      </c>
      <c r="AG431" s="224">
        <v>0</v>
      </c>
      <c r="AH431" s="225" t="e">
        <v>#DIV/0!</v>
      </c>
      <c r="AI431" s="226">
        <v>0</v>
      </c>
      <c r="AJ431" s="227">
        <v>0</v>
      </c>
    </row>
    <row r="432" spans="2:36" hidden="1" x14ac:dyDescent="0.2">
      <c r="B432" s="184" t="s">
        <v>674</v>
      </c>
      <c r="C432" s="215">
        <v>10</v>
      </c>
      <c r="D432" s="174">
        <v>2</v>
      </c>
      <c r="E432" s="204" t="s">
        <v>691</v>
      </c>
      <c r="F432" s="204" t="s">
        <v>830</v>
      </c>
      <c r="G432" s="204" t="s">
        <v>698</v>
      </c>
      <c r="H432" s="174" t="s">
        <v>1072</v>
      </c>
      <c r="I432" s="204" t="e">
        <v>#N/A</v>
      </c>
      <c r="J432" s="184" t="e">
        <v>#N/A</v>
      </c>
      <c r="K432" s="184"/>
      <c r="L432" s="185"/>
      <c r="M432" s="185"/>
      <c r="N432" s="216"/>
      <c r="O432" s="217" t="s">
        <v>726</v>
      </c>
      <c r="P432" s="218" t="e">
        <v>#N/A</v>
      </c>
      <c r="Q432" s="185"/>
      <c r="R432" s="219">
        <v>0</v>
      </c>
      <c r="S432" s="220">
        <v>0</v>
      </c>
      <c r="T432" s="220">
        <v>0</v>
      </c>
      <c r="U432" s="220">
        <v>0</v>
      </c>
      <c r="V432" s="220">
        <v>0</v>
      </c>
      <c r="W432" s="220">
        <v>0</v>
      </c>
      <c r="X432" s="220">
        <v>0</v>
      </c>
      <c r="Y432" s="220">
        <v>0</v>
      </c>
      <c r="Z432" s="220">
        <v>0</v>
      </c>
      <c r="AA432" s="220">
        <v>0</v>
      </c>
      <c r="AB432" s="220">
        <v>0</v>
      </c>
      <c r="AC432" s="221">
        <v>0</v>
      </c>
      <c r="AD432" s="222">
        <v>0</v>
      </c>
      <c r="AE432" s="185"/>
      <c r="AF432" s="223" t="e">
        <v>#DIV/0!</v>
      </c>
      <c r="AG432" s="224">
        <v>0</v>
      </c>
      <c r="AH432" s="225" t="e">
        <v>#DIV/0!</v>
      </c>
      <c r="AI432" s="226">
        <v>0</v>
      </c>
      <c r="AJ432" s="227">
        <v>0</v>
      </c>
    </row>
    <row r="433" spans="2:36" hidden="1" x14ac:dyDescent="0.2">
      <c r="B433" s="184" t="s">
        <v>674</v>
      </c>
      <c r="C433" s="215">
        <v>10</v>
      </c>
      <c r="D433" s="174">
        <v>3</v>
      </c>
      <c r="E433" s="204" t="s">
        <v>691</v>
      </c>
      <c r="F433" s="204" t="s">
        <v>830</v>
      </c>
      <c r="G433" s="204" t="s">
        <v>698</v>
      </c>
      <c r="H433" s="174" t="s">
        <v>1073</v>
      </c>
      <c r="I433" s="204" t="e">
        <v>#N/A</v>
      </c>
      <c r="J433" s="184" t="e">
        <v>#N/A</v>
      </c>
      <c r="K433" s="184"/>
      <c r="L433" s="185"/>
      <c r="M433" s="185"/>
      <c r="N433" s="216"/>
      <c r="O433" s="217" t="s">
        <v>726</v>
      </c>
      <c r="P433" s="218" t="e">
        <v>#N/A</v>
      </c>
      <c r="Q433" s="185"/>
      <c r="R433" s="219">
        <v>0</v>
      </c>
      <c r="S433" s="220">
        <v>0</v>
      </c>
      <c r="T433" s="220">
        <v>0</v>
      </c>
      <c r="U433" s="220">
        <v>0</v>
      </c>
      <c r="V433" s="220">
        <v>0</v>
      </c>
      <c r="W433" s="220">
        <v>0</v>
      </c>
      <c r="X433" s="220">
        <v>0</v>
      </c>
      <c r="Y433" s="220">
        <v>0</v>
      </c>
      <c r="Z433" s="220">
        <v>0</v>
      </c>
      <c r="AA433" s="220">
        <v>0</v>
      </c>
      <c r="AB433" s="220">
        <v>0</v>
      </c>
      <c r="AC433" s="221">
        <v>0</v>
      </c>
      <c r="AD433" s="222">
        <v>0</v>
      </c>
      <c r="AE433" s="185"/>
      <c r="AF433" s="223" t="e">
        <v>#DIV/0!</v>
      </c>
      <c r="AG433" s="224">
        <v>0</v>
      </c>
      <c r="AH433" s="225" t="e">
        <v>#DIV/0!</v>
      </c>
      <c r="AI433" s="226">
        <v>0</v>
      </c>
      <c r="AJ433" s="227">
        <v>0</v>
      </c>
    </row>
    <row r="434" spans="2:36" hidden="1" x14ac:dyDescent="0.2">
      <c r="B434" s="184" t="s">
        <v>674</v>
      </c>
      <c r="C434" s="215">
        <v>10</v>
      </c>
      <c r="D434" s="174">
        <v>4</v>
      </c>
      <c r="E434" s="204" t="s">
        <v>691</v>
      </c>
      <c r="F434" s="204" t="s">
        <v>830</v>
      </c>
      <c r="G434" s="204" t="s">
        <v>698</v>
      </c>
      <c r="H434" s="174" t="s">
        <v>1074</v>
      </c>
      <c r="I434" s="204" t="e">
        <v>#N/A</v>
      </c>
      <c r="J434" s="184" t="e">
        <v>#N/A</v>
      </c>
      <c r="K434" s="184"/>
      <c r="L434" s="185"/>
      <c r="M434" s="185"/>
      <c r="N434" s="216"/>
      <c r="O434" s="217" t="s">
        <v>726</v>
      </c>
      <c r="P434" s="218" t="e">
        <v>#N/A</v>
      </c>
      <c r="Q434" s="185"/>
      <c r="R434" s="219">
        <v>0</v>
      </c>
      <c r="S434" s="220">
        <v>0</v>
      </c>
      <c r="T434" s="220">
        <v>0</v>
      </c>
      <c r="U434" s="220">
        <v>0</v>
      </c>
      <c r="V434" s="220">
        <v>0</v>
      </c>
      <c r="W434" s="220">
        <v>0</v>
      </c>
      <c r="X434" s="220">
        <v>0</v>
      </c>
      <c r="Y434" s="220">
        <v>0</v>
      </c>
      <c r="Z434" s="220">
        <v>0</v>
      </c>
      <c r="AA434" s="220">
        <v>0</v>
      </c>
      <c r="AB434" s="220">
        <v>0</v>
      </c>
      <c r="AC434" s="221">
        <v>0</v>
      </c>
      <c r="AD434" s="222">
        <v>0</v>
      </c>
      <c r="AE434" s="185"/>
      <c r="AF434" s="223" t="e">
        <v>#DIV/0!</v>
      </c>
      <c r="AG434" s="224">
        <v>0</v>
      </c>
      <c r="AH434" s="225" t="e">
        <v>#DIV/0!</v>
      </c>
      <c r="AI434" s="226">
        <v>0</v>
      </c>
      <c r="AJ434" s="227">
        <v>0</v>
      </c>
    </row>
    <row r="435" spans="2:36" hidden="1" x14ac:dyDescent="0.2">
      <c r="B435" s="184" t="s">
        <v>674</v>
      </c>
      <c r="C435" s="215">
        <v>10</v>
      </c>
      <c r="D435" s="174">
        <v>5</v>
      </c>
      <c r="E435" s="204" t="s">
        <v>691</v>
      </c>
      <c r="F435" s="204" t="s">
        <v>830</v>
      </c>
      <c r="G435" s="204" t="s">
        <v>698</v>
      </c>
      <c r="H435" s="174" t="s">
        <v>1075</v>
      </c>
      <c r="I435" s="204" t="e">
        <v>#N/A</v>
      </c>
      <c r="J435" s="184" t="e">
        <v>#N/A</v>
      </c>
      <c r="K435" s="184"/>
      <c r="L435" s="185"/>
      <c r="M435" s="185"/>
      <c r="N435" s="216"/>
      <c r="O435" s="217" t="s">
        <v>726</v>
      </c>
      <c r="P435" s="218" t="e">
        <v>#N/A</v>
      </c>
      <c r="Q435" s="185"/>
      <c r="R435" s="219">
        <v>0</v>
      </c>
      <c r="S435" s="220">
        <v>0</v>
      </c>
      <c r="T435" s="220">
        <v>0</v>
      </c>
      <c r="U435" s="220">
        <v>0</v>
      </c>
      <c r="V435" s="220">
        <v>0</v>
      </c>
      <c r="W435" s="220">
        <v>0</v>
      </c>
      <c r="X435" s="220">
        <v>0</v>
      </c>
      <c r="Y435" s="220">
        <v>0</v>
      </c>
      <c r="Z435" s="220">
        <v>0</v>
      </c>
      <c r="AA435" s="220">
        <v>0</v>
      </c>
      <c r="AB435" s="220">
        <v>0</v>
      </c>
      <c r="AC435" s="221">
        <v>0</v>
      </c>
      <c r="AD435" s="222">
        <v>0</v>
      </c>
      <c r="AE435" s="185"/>
      <c r="AF435" s="223" t="e">
        <v>#DIV/0!</v>
      </c>
      <c r="AG435" s="224">
        <v>0</v>
      </c>
      <c r="AH435" s="225" t="e">
        <v>#DIV/0!</v>
      </c>
      <c r="AI435" s="226">
        <v>0</v>
      </c>
      <c r="AJ435" s="227">
        <v>0</v>
      </c>
    </row>
    <row r="436" spans="2:36" ht="13.5" hidden="1" thickBot="1" x14ac:dyDescent="0.25">
      <c r="B436" s="184" t="s">
        <v>674</v>
      </c>
      <c r="C436" s="174"/>
      <c r="D436" s="174"/>
      <c r="E436" s="184"/>
      <c r="F436" s="184"/>
      <c r="G436" s="184"/>
      <c r="H436" s="174"/>
      <c r="I436" s="204" t="e">
        <v>#N/A</v>
      </c>
      <c r="J436" s="204" t="e">
        <v>#N/A</v>
      </c>
      <c r="K436" s="184"/>
      <c r="L436" s="185"/>
      <c r="M436" s="185"/>
      <c r="N436" s="228"/>
      <c r="O436" s="229" t="s">
        <v>733</v>
      </c>
      <c r="P436" s="230"/>
      <c r="Q436" s="185"/>
      <c r="R436" s="231">
        <v>0</v>
      </c>
      <c r="S436" s="232">
        <v>0</v>
      </c>
      <c r="T436" s="232">
        <v>0</v>
      </c>
      <c r="U436" s="232">
        <v>0</v>
      </c>
      <c r="V436" s="232">
        <v>0</v>
      </c>
      <c r="W436" s="232">
        <v>0</v>
      </c>
      <c r="X436" s="232">
        <v>0</v>
      </c>
      <c r="Y436" s="232">
        <v>0</v>
      </c>
      <c r="Z436" s="232">
        <v>0</v>
      </c>
      <c r="AA436" s="232"/>
      <c r="AB436" s="232"/>
      <c r="AC436" s="232"/>
      <c r="AD436" s="233">
        <v>0</v>
      </c>
      <c r="AE436" s="185"/>
      <c r="AF436" s="234"/>
      <c r="AG436" s="235">
        <v>0</v>
      </c>
      <c r="AH436" s="235"/>
      <c r="AI436" s="236">
        <v>0</v>
      </c>
      <c r="AJ436" s="237">
        <v>0</v>
      </c>
    </row>
    <row r="437" spans="2:36" hidden="1" x14ac:dyDescent="0.2">
      <c r="B437" s="184" t="s">
        <v>674</v>
      </c>
      <c r="C437" s="186">
        <v>11</v>
      </c>
      <c r="D437" s="174"/>
      <c r="E437" s="184" t="s">
        <v>691</v>
      </c>
      <c r="F437" s="184" t="s">
        <v>830</v>
      </c>
      <c r="G437" s="184" t="s">
        <v>698</v>
      </c>
      <c r="H437" s="174" t="s">
        <v>1076</v>
      </c>
      <c r="I437" s="204" t="e">
        <v>#N/A</v>
      </c>
      <c r="J437" s="204" t="e">
        <v>#N/A</v>
      </c>
      <c r="K437" s="185"/>
      <c r="L437" s="185"/>
      <c r="M437" s="185"/>
      <c r="N437" s="205" t="e">
        <v>#N/A</v>
      </c>
      <c r="O437" s="206" t="s">
        <v>724</v>
      </c>
      <c r="P437" s="207"/>
      <c r="Q437" s="185"/>
      <c r="R437" s="208">
        <v>0</v>
      </c>
      <c r="S437" s="209">
        <v>0</v>
      </c>
      <c r="T437" s="209">
        <v>0</v>
      </c>
      <c r="U437" s="209">
        <v>0</v>
      </c>
      <c r="V437" s="209">
        <v>0</v>
      </c>
      <c r="W437" s="209">
        <v>0</v>
      </c>
      <c r="X437" s="209">
        <v>0</v>
      </c>
      <c r="Y437" s="209">
        <v>0</v>
      </c>
      <c r="Z437" s="209">
        <v>0</v>
      </c>
      <c r="AA437" s="209">
        <v>0</v>
      </c>
      <c r="AB437" s="209">
        <v>0</v>
      </c>
      <c r="AC437" s="210">
        <v>0</v>
      </c>
      <c r="AD437" s="211">
        <v>0</v>
      </c>
      <c r="AE437" s="185"/>
      <c r="AF437" s="212"/>
      <c r="AG437" s="213"/>
      <c r="AH437" s="213"/>
      <c r="AI437" s="213"/>
      <c r="AJ437" s="214"/>
    </row>
    <row r="438" spans="2:36" hidden="1" x14ac:dyDescent="0.2">
      <c r="B438" s="184" t="s">
        <v>674</v>
      </c>
      <c r="C438" s="215">
        <v>11</v>
      </c>
      <c r="D438" s="174">
        <v>1</v>
      </c>
      <c r="E438" s="204" t="s">
        <v>691</v>
      </c>
      <c r="F438" s="204" t="s">
        <v>830</v>
      </c>
      <c r="G438" s="204" t="s">
        <v>698</v>
      </c>
      <c r="H438" s="174" t="s">
        <v>1077</v>
      </c>
      <c r="I438" s="204" t="e">
        <v>#N/A</v>
      </c>
      <c r="J438" s="184" t="e">
        <v>#N/A</v>
      </c>
      <c r="K438" s="185"/>
      <c r="L438" s="185"/>
      <c r="M438" s="185"/>
      <c r="N438" s="216"/>
      <c r="O438" s="217" t="s">
        <v>726</v>
      </c>
      <c r="P438" s="218" t="e">
        <v>#N/A</v>
      </c>
      <c r="Q438" s="185"/>
      <c r="R438" s="219">
        <v>0</v>
      </c>
      <c r="S438" s="220">
        <v>0</v>
      </c>
      <c r="T438" s="220">
        <v>0</v>
      </c>
      <c r="U438" s="220">
        <v>0</v>
      </c>
      <c r="V438" s="220">
        <v>0</v>
      </c>
      <c r="W438" s="220">
        <v>0</v>
      </c>
      <c r="X438" s="220">
        <v>0</v>
      </c>
      <c r="Y438" s="220">
        <v>0</v>
      </c>
      <c r="Z438" s="220">
        <v>0</v>
      </c>
      <c r="AA438" s="220">
        <v>0</v>
      </c>
      <c r="AB438" s="220">
        <v>0</v>
      </c>
      <c r="AC438" s="221">
        <v>0</v>
      </c>
      <c r="AD438" s="222">
        <v>0</v>
      </c>
      <c r="AE438" s="185"/>
      <c r="AF438" s="223" t="e">
        <v>#DIV/0!</v>
      </c>
      <c r="AG438" s="224">
        <v>0</v>
      </c>
      <c r="AH438" s="225" t="e">
        <v>#DIV/0!</v>
      </c>
      <c r="AI438" s="226">
        <v>0</v>
      </c>
      <c r="AJ438" s="227">
        <v>0</v>
      </c>
    </row>
    <row r="439" spans="2:36" hidden="1" x14ac:dyDescent="0.2">
      <c r="B439" s="184" t="s">
        <v>674</v>
      </c>
      <c r="C439" s="215">
        <v>11</v>
      </c>
      <c r="D439" s="174">
        <v>2</v>
      </c>
      <c r="E439" s="204" t="s">
        <v>691</v>
      </c>
      <c r="F439" s="204" t="s">
        <v>830</v>
      </c>
      <c r="G439" s="204" t="s">
        <v>698</v>
      </c>
      <c r="H439" s="174" t="s">
        <v>1078</v>
      </c>
      <c r="I439" s="204" t="e">
        <v>#N/A</v>
      </c>
      <c r="J439" s="184" t="e">
        <v>#N/A</v>
      </c>
      <c r="K439" s="185"/>
      <c r="L439" s="185"/>
      <c r="M439" s="185"/>
      <c r="N439" s="216"/>
      <c r="O439" s="217" t="s">
        <v>726</v>
      </c>
      <c r="P439" s="218" t="e">
        <v>#N/A</v>
      </c>
      <c r="Q439" s="185"/>
      <c r="R439" s="219">
        <v>0</v>
      </c>
      <c r="S439" s="220">
        <v>0</v>
      </c>
      <c r="T439" s="220">
        <v>0</v>
      </c>
      <c r="U439" s="220">
        <v>0</v>
      </c>
      <c r="V439" s="220">
        <v>0</v>
      </c>
      <c r="W439" s="220">
        <v>0</v>
      </c>
      <c r="X439" s="220">
        <v>0</v>
      </c>
      <c r="Y439" s="220">
        <v>0</v>
      </c>
      <c r="Z439" s="220">
        <v>0</v>
      </c>
      <c r="AA439" s="220">
        <v>0</v>
      </c>
      <c r="AB439" s="220">
        <v>0</v>
      </c>
      <c r="AC439" s="221">
        <v>0</v>
      </c>
      <c r="AD439" s="222">
        <v>0</v>
      </c>
      <c r="AE439" s="185"/>
      <c r="AF439" s="223" t="e">
        <v>#DIV/0!</v>
      </c>
      <c r="AG439" s="224">
        <v>0</v>
      </c>
      <c r="AH439" s="225" t="e">
        <v>#DIV/0!</v>
      </c>
      <c r="AI439" s="226">
        <v>0</v>
      </c>
      <c r="AJ439" s="227">
        <v>0</v>
      </c>
    </row>
    <row r="440" spans="2:36" hidden="1" x14ac:dyDescent="0.2">
      <c r="B440" s="184" t="s">
        <v>674</v>
      </c>
      <c r="C440" s="215">
        <v>11</v>
      </c>
      <c r="D440" s="174">
        <v>3</v>
      </c>
      <c r="E440" s="204" t="s">
        <v>691</v>
      </c>
      <c r="F440" s="204" t="s">
        <v>830</v>
      </c>
      <c r="G440" s="204" t="s">
        <v>698</v>
      </c>
      <c r="H440" s="174" t="s">
        <v>1079</v>
      </c>
      <c r="I440" s="204" t="e">
        <v>#N/A</v>
      </c>
      <c r="J440" s="184" t="e">
        <v>#N/A</v>
      </c>
      <c r="K440" s="185"/>
      <c r="L440" s="185"/>
      <c r="M440" s="185"/>
      <c r="N440" s="216"/>
      <c r="O440" s="217" t="s">
        <v>726</v>
      </c>
      <c r="P440" s="218" t="e">
        <v>#N/A</v>
      </c>
      <c r="Q440" s="185"/>
      <c r="R440" s="219">
        <v>0</v>
      </c>
      <c r="S440" s="220">
        <v>0</v>
      </c>
      <c r="T440" s="220">
        <v>0</v>
      </c>
      <c r="U440" s="220">
        <v>0</v>
      </c>
      <c r="V440" s="220">
        <v>0</v>
      </c>
      <c r="W440" s="220">
        <v>0</v>
      </c>
      <c r="X440" s="220">
        <v>0</v>
      </c>
      <c r="Y440" s="220">
        <v>0</v>
      </c>
      <c r="Z440" s="220">
        <v>0</v>
      </c>
      <c r="AA440" s="220">
        <v>0</v>
      </c>
      <c r="AB440" s="220">
        <v>0</v>
      </c>
      <c r="AC440" s="221">
        <v>0</v>
      </c>
      <c r="AD440" s="222">
        <v>0</v>
      </c>
      <c r="AE440" s="185"/>
      <c r="AF440" s="223" t="e">
        <v>#DIV/0!</v>
      </c>
      <c r="AG440" s="224">
        <v>0</v>
      </c>
      <c r="AH440" s="225" t="e">
        <v>#DIV/0!</v>
      </c>
      <c r="AI440" s="226">
        <v>0</v>
      </c>
      <c r="AJ440" s="227">
        <v>0</v>
      </c>
    </row>
    <row r="441" spans="2:36" hidden="1" x14ac:dyDescent="0.2">
      <c r="B441" s="184" t="s">
        <v>674</v>
      </c>
      <c r="C441" s="215">
        <v>11</v>
      </c>
      <c r="D441" s="174">
        <v>4</v>
      </c>
      <c r="E441" s="204" t="s">
        <v>691</v>
      </c>
      <c r="F441" s="204" t="s">
        <v>830</v>
      </c>
      <c r="G441" s="204" t="s">
        <v>698</v>
      </c>
      <c r="H441" s="174" t="s">
        <v>1080</v>
      </c>
      <c r="I441" s="204" t="e">
        <v>#N/A</v>
      </c>
      <c r="J441" s="184" t="e">
        <v>#N/A</v>
      </c>
      <c r="K441" s="185"/>
      <c r="L441" s="185"/>
      <c r="M441" s="185"/>
      <c r="N441" s="216"/>
      <c r="O441" s="217" t="s">
        <v>726</v>
      </c>
      <c r="P441" s="218" t="e">
        <v>#N/A</v>
      </c>
      <c r="Q441" s="185"/>
      <c r="R441" s="219">
        <v>0</v>
      </c>
      <c r="S441" s="220">
        <v>0</v>
      </c>
      <c r="T441" s="220">
        <v>0</v>
      </c>
      <c r="U441" s="220">
        <v>0</v>
      </c>
      <c r="V441" s="220">
        <v>0</v>
      </c>
      <c r="W441" s="220">
        <v>0</v>
      </c>
      <c r="X441" s="220">
        <v>0</v>
      </c>
      <c r="Y441" s="220">
        <v>0</v>
      </c>
      <c r="Z441" s="220">
        <v>0</v>
      </c>
      <c r="AA441" s="220">
        <v>0</v>
      </c>
      <c r="AB441" s="220">
        <v>0</v>
      </c>
      <c r="AC441" s="221">
        <v>0</v>
      </c>
      <c r="AD441" s="222">
        <v>0</v>
      </c>
      <c r="AE441" s="185"/>
      <c r="AF441" s="223" t="e">
        <v>#DIV/0!</v>
      </c>
      <c r="AG441" s="224">
        <v>0</v>
      </c>
      <c r="AH441" s="225" t="e">
        <v>#DIV/0!</v>
      </c>
      <c r="AI441" s="226">
        <v>0</v>
      </c>
      <c r="AJ441" s="227">
        <v>0</v>
      </c>
    </row>
    <row r="442" spans="2:36" hidden="1" x14ac:dyDescent="0.2">
      <c r="B442" s="184" t="s">
        <v>674</v>
      </c>
      <c r="C442" s="215">
        <v>11</v>
      </c>
      <c r="D442" s="174">
        <v>5</v>
      </c>
      <c r="E442" s="204" t="s">
        <v>691</v>
      </c>
      <c r="F442" s="204" t="s">
        <v>830</v>
      </c>
      <c r="G442" s="204" t="s">
        <v>698</v>
      </c>
      <c r="H442" s="174" t="s">
        <v>1081</v>
      </c>
      <c r="I442" s="204" t="e">
        <v>#N/A</v>
      </c>
      <c r="J442" s="184" t="e">
        <v>#N/A</v>
      </c>
      <c r="K442" s="185"/>
      <c r="L442" s="185"/>
      <c r="M442" s="185"/>
      <c r="N442" s="216"/>
      <c r="O442" s="217" t="s">
        <v>726</v>
      </c>
      <c r="P442" s="218" t="e">
        <v>#N/A</v>
      </c>
      <c r="Q442" s="185"/>
      <c r="R442" s="219">
        <v>0</v>
      </c>
      <c r="S442" s="220">
        <v>0</v>
      </c>
      <c r="T442" s="220">
        <v>0</v>
      </c>
      <c r="U442" s="220">
        <v>0</v>
      </c>
      <c r="V442" s="220">
        <v>0</v>
      </c>
      <c r="W442" s="220">
        <v>0</v>
      </c>
      <c r="X442" s="220">
        <v>0</v>
      </c>
      <c r="Y442" s="220">
        <v>0</v>
      </c>
      <c r="Z442" s="220">
        <v>0</v>
      </c>
      <c r="AA442" s="220">
        <v>0</v>
      </c>
      <c r="AB442" s="220">
        <v>0</v>
      </c>
      <c r="AC442" s="221">
        <v>0</v>
      </c>
      <c r="AD442" s="222">
        <v>0</v>
      </c>
      <c r="AE442" s="185"/>
      <c r="AF442" s="223" t="e">
        <v>#DIV/0!</v>
      </c>
      <c r="AG442" s="224">
        <v>0</v>
      </c>
      <c r="AH442" s="225" t="e">
        <v>#DIV/0!</v>
      </c>
      <c r="AI442" s="226">
        <v>0</v>
      </c>
      <c r="AJ442" s="227">
        <v>0</v>
      </c>
    </row>
    <row r="443" spans="2:36" ht="13.5" hidden="1" thickBot="1" x14ac:dyDescent="0.25">
      <c r="B443" s="184" t="s">
        <v>674</v>
      </c>
      <c r="C443" s="174"/>
      <c r="D443" s="174"/>
      <c r="E443" s="184"/>
      <c r="F443" s="184"/>
      <c r="G443" s="184"/>
      <c r="H443" s="174"/>
      <c r="I443" s="204" t="e">
        <v>#N/A</v>
      </c>
      <c r="J443" s="204" t="e">
        <v>#N/A</v>
      </c>
      <c r="K443" s="185"/>
      <c r="L443" s="185"/>
      <c r="M443" s="185"/>
      <c r="N443" s="228"/>
      <c r="O443" s="229" t="s">
        <v>733</v>
      </c>
      <c r="P443" s="230"/>
      <c r="Q443" s="185"/>
      <c r="R443" s="231">
        <v>0</v>
      </c>
      <c r="S443" s="232">
        <v>0</v>
      </c>
      <c r="T443" s="232">
        <v>0</v>
      </c>
      <c r="U443" s="232">
        <v>0</v>
      </c>
      <c r="V443" s="232">
        <v>0</v>
      </c>
      <c r="W443" s="232">
        <v>0</v>
      </c>
      <c r="X443" s="232">
        <v>0</v>
      </c>
      <c r="Y443" s="232">
        <v>0</v>
      </c>
      <c r="Z443" s="232">
        <v>0</v>
      </c>
      <c r="AA443" s="232"/>
      <c r="AB443" s="232"/>
      <c r="AC443" s="232"/>
      <c r="AD443" s="233">
        <v>0</v>
      </c>
      <c r="AE443" s="185"/>
      <c r="AF443" s="234"/>
      <c r="AG443" s="235">
        <v>0</v>
      </c>
      <c r="AH443" s="235"/>
      <c r="AI443" s="236">
        <v>0</v>
      </c>
      <c r="AJ443" s="237">
        <v>0</v>
      </c>
    </row>
    <row r="444" spans="2:36" hidden="1" x14ac:dyDescent="0.2">
      <c r="B444" s="184" t="s">
        <v>674</v>
      </c>
      <c r="C444" s="186">
        <v>12</v>
      </c>
      <c r="D444" s="174"/>
      <c r="E444" s="184" t="s">
        <v>691</v>
      </c>
      <c r="F444" s="184" t="s">
        <v>830</v>
      </c>
      <c r="G444" s="184" t="s">
        <v>698</v>
      </c>
      <c r="H444" s="174" t="s">
        <v>1082</v>
      </c>
      <c r="I444" s="204" t="e">
        <v>#N/A</v>
      </c>
      <c r="J444" s="204" t="e">
        <v>#N/A</v>
      </c>
      <c r="K444" s="185"/>
      <c r="L444" s="185"/>
      <c r="M444" s="185"/>
      <c r="N444" s="205" t="e">
        <v>#N/A</v>
      </c>
      <c r="O444" s="206" t="s">
        <v>724</v>
      </c>
      <c r="P444" s="207"/>
      <c r="Q444" s="185"/>
      <c r="R444" s="208">
        <v>0</v>
      </c>
      <c r="S444" s="209">
        <v>0</v>
      </c>
      <c r="T444" s="209">
        <v>0</v>
      </c>
      <c r="U444" s="209">
        <v>0</v>
      </c>
      <c r="V444" s="209">
        <v>0</v>
      </c>
      <c r="W444" s="209">
        <v>0</v>
      </c>
      <c r="X444" s="209">
        <v>0</v>
      </c>
      <c r="Y444" s="209">
        <v>0</v>
      </c>
      <c r="Z444" s="209">
        <v>0</v>
      </c>
      <c r="AA444" s="209">
        <v>0</v>
      </c>
      <c r="AB444" s="209">
        <v>0</v>
      </c>
      <c r="AC444" s="210">
        <v>0</v>
      </c>
      <c r="AD444" s="211">
        <v>0</v>
      </c>
      <c r="AE444" s="185"/>
      <c r="AF444" s="212"/>
      <c r="AG444" s="213"/>
      <c r="AH444" s="213"/>
      <c r="AI444" s="213"/>
      <c r="AJ444" s="214"/>
    </row>
    <row r="445" spans="2:36" hidden="1" x14ac:dyDescent="0.2">
      <c r="B445" s="184" t="s">
        <v>674</v>
      </c>
      <c r="C445" s="215">
        <v>12</v>
      </c>
      <c r="D445" s="174">
        <v>1</v>
      </c>
      <c r="E445" s="204" t="s">
        <v>691</v>
      </c>
      <c r="F445" s="204" t="s">
        <v>830</v>
      </c>
      <c r="G445" s="204" t="s">
        <v>698</v>
      </c>
      <c r="H445" s="174" t="s">
        <v>1083</v>
      </c>
      <c r="I445" s="204" t="e">
        <v>#N/A</v>
      </c>
      <c r="J445" s="184" t="e">
        <v>#N/A</v>
      </c>
      <c r="K445" s="185"/>
      <c r="L445" s="185"/>
      <c r="M445" s="185"/>
      <c r="N445" s="216"/>
      <c r="O445" s="217" t="s">
        <v>726</v>
      </c>
      <c r="P445" s="218" t="e">
        <v>#N/A</v>
      </c>
      <c r="Q445" s="185"/>
      <c r="R445" s="219">
        <v>0</v>
      </c>
      <c r="S445" s="220">
        <v>0</v>
      </c>
      <c r="T445" s="220">
        <v>0</v>
      </c>
      <c r="U445" s="220">
        <v>0</v>
      </c>
      <c r="V445" s="220">
        <v>0</v>
      </c>
      <c r="W445" s="220">
        <v>0</v>
      </c>
      <c r="X445" s="220">
        <v>0</v>
      </c>
      <c r="Y445" s="220">
        <v>0</v>
      </c>
      <c r="Z445" s="220">
        <v>0</v>
      </c>
      <c r="AA445" s="220">
        <v>0</v>
      </c>
      <c r="AB445" s="220">
        <v>0</v>
      </c>
      <c r="AC445" s="221">
        <v>0</v>
      </c>
      <c r="AD445" s="222">
        <v>0</v>
      </c>
      <c r="AE445" s="185"/>
      <c r="AF445" s="223" t="e">
        <v>#DIV/0!</v>
      </c>
      <c r="AG445" s="224">
        <v>0</v>
      </c>
      <c r="AH445" s="225" t="e">
        <v>#DIV/0!</v>
      </c>
      <c r="AI445" s="226">
        <v>0</v>
      </c>
      <c r="AJ445" s="227">
        <v>0</v>
      </c>
    </row>
    <row r="446" spans="2:36" hidden="1" x14ac:dyDescent="0.2">
      <c r="B446" s="184" t="s">
        <v>674</v>
      </c>
      <c r="C446" s="215">
        <v>12</v>
      </c>
      <c r="D446" s="174">
        <v>2</v>
      </c>
      <c r="E446" s="204" t="s">
        <v>691</v>
      </c>
      <c r="F446" s="204" t="s">
        <v>830</v>
      </c>
      <c r="G446" s="204" t="s">
        <v>698</v>
      </c>
      <c r="H446" s="174" t="s">
        <v>1084</v>
      </c>
      <c r="I446" s="204" t="e">
        <v>#N/A</v>
      </c>
      <c r="J446" s="184" t="e">
        <v>#N/A</v>
      </c>
      <c r="K446" s="185"/>
      <c r="L446" s="185"/>
      <c r="M446" s="185"/>
      <c r="N446" s="216"/>
      <c r="O446" s="217" t="s">
        <v>726</v>
      </c>
      <c r="P446" s="218" t="e">
        <v>#N/A</v>
      </c>
      <c r="Q446" s="185"/>
      <c r="R446" s="219">
        <v>0</v>
      </c>
      <c r="S446" s="220">
        <v>0</v>
      </c>
      <c r="T446" s="220">
        <v>0</v>
      </c>
      <c r="U446" s="220">
        <v>0</v>
      </c>
      <c r="V446" s="220">
        <v>0</v>
      </c>
      <c r="W446" s="220">
        <v>0</v>
      </c>
      <c r="X446" s="220">
        <v>0</v>
      </c>
      <c r="Y446" s="220">
        <v>0</v>
      </c>
      <c r="Z446" s="220">
        <v>0</v>
      </c>
      <c r="AA446" s="220">
        <v>0</v>
      </c>
      <c r="AB446" s="220">
        <v>0</v>
      </c>
      <c r="AC446" s="221">
        <v>0</v>
      </c>
      <c r="AD446" s="222">
        <v>0</v>
      </c>
      <c r="AE446" s="185"/>
      <c r="AF446" s="223" t="e">
        <v>#DIV/0!</v>
      </c>
      <c r="AG446" s="224">
        <v>0</v>
      </c>
      <c r="AH446" s="225" t="e">
        <v>#DIV/0!</v>
      </c>
      <c r="AI446" s="226">
        <v>0</v>
      </c>
      <c r="AJ446" s="227">
        <v>0</v>
      </c>
    </row>
    <row r="447" spans="2:36" hidden="1" x14ac:dyDescent="0.2">
      <c r="B447" s="184" t="s">
        <v>674</v>
      </c>
      <c r="C447" s="215">
        <v>12</v>
      </c>
      <c r="D447" s="174">
        <v>3</v>
      </c>
      <c r="E447" s="204" t="s">
        <v>691</v>
      </c>
      <c r="F447" s="204" t="s">
        <v>830</v>
      </c>
      <c r="G447" s="204" t="s">
        <v>698</v>
      </c>
      <c r="H447" s="174" t="s">
        <v>1085</v>
      </c>
      <c r="I447" s="204" t="e">
        <v>#N/A</v>
      </c>
      <c r="J447" s="184" t="e">
        <v>#N/A</v>
      </c>
      <c r="K447" s="185"/>
      <c r="L447" s="185"/>
      <c r="M447" s="185"/>
      <c r="N447" s="216"/>
      <c r="O447" s="217" t="s">
        <v>726</v>
      </c>
      <c r="P447" s="218" t="e">
        <v>#N/A</v>
      </c>
      <c r="Q447" s="185"/>
      <c r="R447" s="219">
        <v>0</v>
      </c>
      <c r="S447" s="220">
        <v>0</v>
      </c>
      <c r="T447" s="220">
        <v>0</v>
      </c>
      <c r="U447" s="220">
        <v>0</v>
      </c>
      <c r="V447" s="220">
        <v>0</v>
      </c>
      <c r="W447" s="220">
        <v>0</v>
      </c>
      <c r="X447" s="220">
        <v>0</v>
      </c>
      <c r="Y447" s="220">
        <v>0</v>
      </c>
      <c r="Z447" s="220">
        <v>0</v>
      </c>
      <c r="AA447" s="220">
        <v>0</v>
      </c>
      <c r="AB447" s="220">
        <v>0</v>
      </c>
      <c r="AC447" s="221">
        <v>0</v>
      </c>
      <c r="AD447" s="222">
        <v>0</v>
      </c>
      <c r="AE447" s="185"/>
      <c r="AF447" s="223" t="e">
        <v>#DIV/0!</v>
      </c>
      <c r="AG447" s="224">
        <v>0</v>
      </c>
      <c r="AH447" s="225" t="e">
        <v>#DIV/0!</v>
      </c>
      <c r="AI447" s="226">
        <v>0</v>
      </c>
      <c r="AJ447" s="227">
        <v>0</v>
      </c>
    </row>
    <row r="448" spans="2:36" hidden="1" x14ac:dyDescent="0.2">
      <c r="B448" s="184" t="s">
        <v>674</v>
      </c>
      <c r="C448" s="215">
        <v>12</v>
      </c>
      <c r="D448" s="174">
        <v>4</v>
      </c>
      <c r="E448" s="204" t="s">
        <v>691</v>
      </c>
      <c r="F448" s="204" t="s">
        <v>830</v>
      </c>
      <c r="G448" s="204" t="s">
        <v>698</v>
      </c>
      <c r="H448" s="174" t="s">
        <v>1086</v>
      </c>
      <c r="I448" s="204" t="e">
        <v>#N/A</v>
      </c>
      <c r="J448" s="184" t="e">
        <v>#N/A</v>
      </c>
      <c r="K448" s="185"/>
      <c r="L448" s="185"/>
      <c r="M448" s="185"/>
      <c r="N448" s="216"/>
      <c r="O448" s="217" t="s">
        <v>726</v>
      </c>
      <c r="P448" s="218" t="e">
        <v>#N/A</v>
      </c>
      <c r="Q448" s="185"/>
      <c r="R448" s="219">
        <v>0</v>
      </c>
      <c r="S448" s="220">
        <v>0</v>
      </c>
      <c r="T448" s="220">
        <v>0</v>
      </c>
      <c r="U448" s="220">
        <v>0</v>
      </c>
      <c r="V448" s="220">
        <v>0</v>
      </c>
      <c r="W448" s="220">
        <v>0</v>
      </c>
      <c r="X448" s="220">
        <v>0</v>
      </c>
      <c r="Y448" s="220">
        <v>0</v>
      </c>
      <c r="Z448" s="220">
        <v>0</v>
      </c>
      <c r="AA448" s="220">
        <v>0</v>
      </c>
      <c r="AB448" s="220">
        <v>0</v>
      </c>
      <c r="AC448" s="221">
        <v>0</v>
      </c>
      <c r="AD448" s="222">
        <v>0</v>
      </c>
      <c r="AE448" s="185"/>
      <c r="AF448" s="223" t="e">
        <v>#DIV/0!</v>
      </c>
      <c r="AG448" s="224">
        <v>0</v>
      </c>
      <c r="AH448" s="225" t="e">
        <v>#DIV/0!</v>
      </c>
      <c r="AI448" s="226">
        <v>0</v>
      </c>
      <c r="AJ448" s="227">
        <v>0</v>
      </c>
    </row>
    <row r="449" spans="2:36" hidden="1" x14ac:dyDescent="0.2">
      <c r="B449" s="184" t="s">
        <v>674</v>
      </c>
      <c r="C449" s="215">
        <v>12</v>
      </c>
      <c r="D449" s="174">
        <v>5</v>
      </c>
      <c r="E449" s="204" t="s">
        <v>691</v>
      </c>
      <c r="F449" s="204" t="s">
        <v>830</v>
      </c>
      <c r="G449" s="204" t="s">
        <v>698</v>
      </c>
      <c r="H449" s="174" t="s">
        <v>1087</v>
      </c>
      <c r="I449" s="204" t="e">
        <v>#N/A</v>
      </c>
      <c r="J449" s="184" t="e">
        <v>#N/A</v>
      </c>
      <c r="K449" s="185"/>
      <c r="L449" s="185"/>
      <c r="M449" s="185"/>
      <c r="N449" s="216"/>
      <c r="O449" s="217" t="s">
        <v>726</v>
      </c>
      <c r="P449" s="218" t="e">
        <v>#N/A</v>
      </c>
      <c r="Q449" s="185"/>
      <c r="R449" s="219">
        <v>0</v>
      </c>
      <c r="S449" s="220">
        <v>0</v>
      </c>
      <c r="T449" s="220">
        <v>0</v>
      </c>
      <c r="U449" s="220">
        <v>0</v>
      </c>
      <c r="V449" s="220">
        <v>0</v>
      </c>
      <c r="W449" s="220">
        <v>0</v>
      </c>
      <c r="X449" s="220">
        <v>0</v>
      </c>
      <c r="Y449" s="220">
        <v>0</v>
      </c>
      <c r="Z449" s="220">
        <v>0</v>
      </c>
      <c r="AA449" s="220">
        <v>0</v>
      </c>
      <c r="AB449" s="220">
        <v>0</v>
      </c>
      <c r="AC449" s="221">
        <v>0</v>
      </c>
      <c r="AD449" s="222">
        <v>0</v>
      </c>
      <c r="AE449" s="185"/>
      <c r="AF449" s="223" t="e">
        <v>#DIV/0!</v>
      </c>
      <c r="AG449" s="224">
        <v>0</v>
      </c>
      <c r="AH449" s="225" t="e">
        <v>#DIV/0!</v>
      </c>
      <c r="AI449" s="226">
        <v>0</v>
      </c>
      <c r="AJ449" s="227">
        <v>0</v>
      </c>
    </row>
    <row r="450" spans="2:36" ht="13.5" hidden="1" thickBot="1" x14ac:dyDescent="0.25">
      <c r="B450" s="184" t="s">
        <v>674</v>
      </c>
      <c r="C450" s="174"/>
      <c r="D450" s="174"/>
      <c r="E450" s="184"/>
      <c r="F450" s="184"/>
      <c r="G450" s="184"/>
      <c r="H450" s="174"/>
      <c r="I450" s="204" t="e">
        <v>#N/A</v>
      </c>
      <c r="J450" s="204" t="e">
        <v>#N/A</v>
      </c>
      <c r="K450" s="185"/>
      <c r="L450" s="185"/>
      <c r="M450" s="185"/>
      <c r="N450" s="228"/>
      <c r="O450" s="229" t="s">
        <v>733</v>
      </c>
      <c r="P450" s="230"/>
      <c r="Q450" s="185"/>
      <c r="R450" s="231">
        <v>0</v>
      </c>
      <c r="S450" s="232">
        <v>0</v>
      </c>
      <c r="T450" s="232">
        <v>0</v>
      </c>
      <c r="U450" s="232">
        <v>0</v>
      </c>
      <c r="V450" s="232">
        <v>0</v>
      </c>
      <c r="W450" s="232">
        <v>0</v>
      </c>
      <c r="X450" s="232">
        <v>0</v>
      </c>
      <c r="Y450" s="232">
        <v>0</v>
      </c>
      <c r="Z450" s="232">
        <v>0</v>
      </c>
      <c r="AA450" s="232"/>
      <c r="AB450" s="232"/>
      <c r="AC450" s="232"/>
      <c r="AD450" s="233">
        <v>0</v>
      </c>
      <c r="AE450" s="185"/>
      <c r="AF450" s="234"/>
      <c r="AG450" s="235">
        <v>0</v>
      </c>
      <c r="AH450" s="235"/>
      <c r="AI450" s="236">
        <v>0</v>
      </c>
      <c r="AJ450" s="237">
        <v>0</v>
      </c>
    </row>
    <row r="451" spans="2:36" hidden="1" x14ac:dyDescent="0.2">
      <c r="B451" s="184" t="s">
        <v>674</v>
      </c>
      <c r="C451" s="186">
        <v>13</v>
      </c>
      <c r="D451" s="174"/>
      <c r="E451" s="184" t="s">
        <v>691</v>
      </c>
      <c r="F451" s="184" t="s">
        <v>830</v>
      </c>
      <c r="G451" s="184" t="s">
        <v>698</v>
      </c>
      <c r="H451" s="174" t="s">
        <v>1088</v>
      </c>
      <c r="I451" s="204" t="e">
        <v>#N/A</v>
      </c>
      <c r="J451" s="204" t="e">
        <v>#N/A</v>
      </c>
      <c r="K451" s="185"/>
      <c r="L451" s="185"/>
      <c r="M451" s="185"/>
      <c r="N451" s="205" t="e">
        <v>#N/A</v>
      </c>
      <c r="O451" s="206" t="s">
        <v>724</v>
      </c>
      <c r="P451" s="207"/>
      <c r="Q451" s="185"/>
      <c r="R451" s="208">
        <v>0</v>
      </c>
      <c r="S451" s="209">
        <v>0</v>
      </c>
      <c r="T451" s="209">
        <v>0</v>
      </c>
      <c r="U451" s="209">
        <v>0</v>
      </c>
      <c r="V451" s="209">
        <v>0</v>
      </c>
      <c r="W451" s="209">
        <v>0</v>
      </c>
      <c r="X451" s="209">
        <v>0</v>
      </c>
      <c r="Y451" s="209">
        <v>0</v>
      </c>
      <c r="Z451" s="209">
        <v>0</v>
      </c>
      <c r="AA451" s="209">
        <v>0</v>
      </c>
      <c r="AB451" s="209">
        <v>0</v>
      </c>
      <c r="AC451" s="210">
        <v>0</v>
      </c>
      <c r="AD451" s="211">
        <v>0</v>
      </c>
      <c r="AE451" s="185"/>
      <c r="AF451" s="212"/>
      <c r="AG451" s="213"/>
      <c r="AH451" s="213"/>
      <c r="AI451" s="213"/>
      <c r="AJ451" s="214"/>
    </row>
    <row r="452" spans="2:36" hidden="1" x14ac:dyDescent="0.2">
      <c r="B452" s="184" t="s">
        <v>674</v>
      </c>
      <c r="C452" s="215">
        <v>13</v>
      </c>
      <c r="D452" s="174">
        <v>1</v>
      </c>
      <c r="E452" s="204" t="s">
        <v>691</v>
      </c>
      <c r="F452" s="204" t="s">
        <v>830</v>
      </c>
      <c r="G452" s="204" t="s">
        <v>698</v>
      </c>
      <c r="H452" s="174" t="s">
        <v>1089</v>
      </c>
      <c r="I452" s="204" t="e">
        <v>#N/A</v>
      </c>
      <c r="J452" s="184" t="e">
        <v>#N/A</v>
      </c>
      <c r="K452" s="185"/>
      <c r="L452" s="185"/>
      <c r="M452" s="185"/>
      <c r="N452" s="216"/>
      <c r="O452" s="217" t="s">
        <v>726</v>
      </c>
      <c r="P452" s="218" t="e">
        <v>#N/A</v>
      </c>
      <c r="Q452" s="185"/>
      <c r="R452" s="219">
        <v>0</v>
      </c>
      <c r="S452" s="220">
        <v>0</v>
      </c>
      <c r="T452" s="220">
        <v>0</v>
      </c>
      <c r="U452" s="220">
        <v>0</v>
      </c>
      <c r="V452" s="220">
        <v>0</v>
      </c>
      <c r="W452" s="220">
        <v>0</v>
      </c>
      <c r="X452" s="220">
        <v>0</v>
      </c>
      <c r="Y452" s="220">
        <v>0</v>
      </c>
      <c r="Z452" s="220">
        <v>0</v>
      </c>
      <c r="AA452" s="220">
        <v>0</v>
      </c>
      <c r="AB452" s="220">
        <v>0</v>
      </c>
      <c r="AC452" s="221">
        <v>0</v>
      </c>
      <c r="AD452" s="222">
        <v>0</v>
      </c>
      <c r="AE452" s="185"/>
      <c r="AF452" s="223" t="e">
        <v>#DIV/0!</v>
      </c>
      <c r="AG452" s="224">
        <v>0</v>
      </c>
      <c r="AH452" s="225" t="e">
        <v>#DIV/0!</v>
      </c>
      <c r="AI452" s="226">
        <v>0</v>
      </c>
      <c r="AJ452" s="227">
        <v>0</v>
      </c>
    </row>
    <row r="453" spans="2:36" hidden="1" x14ac:dyDescent="0.2">
      <c r="B453" s="184" t="s">
        <v>674</v>
      </c>
      <c r="C453" s="215">
        <v>13</v>
      </c>
      <c r="D453" s="174">
        <v>2</v>
      </c>
      <c r="E453" s="204" t="s">
        <v>691</v>
      </c>
      <c r="F453" s="204" t="s">
        <v>830</v>
      </c>
      <c r="G453" s="204" t="s">
        <v>698</v>
      </c>
      <c r="H453" s="174" t="s">
        <v>1090</v>
      </c>
      <c r="I453" s="204" t="e">
        <v>#N/A</v>
      </c>
      <c r="J453" s="184" t="e">
        <v>#N/A</v>
      </c>
      <c r="K453" s="185"/>
      <c r="L453" s="185"/>
      <c r="M453" s="185"/>
      <c r="N453" s="216"/>
      <c r="O453" s="217" t="s">
        <v>726</v>
      </c>
      <c r="P453" s="218" t="e">
        <v>#N/A</v>
      </c>
      <c r="Q453" s="185"/>
      <c r="R453" s="219">
        <v>0</v>
      </c>
      <c r="S453" s="220">
        <v>0</v>
      </c>
      <c r="T453" s="220">
        <v>0</v>
      </c>
      <c r="U453" s="220">
        <v>0</v>
      </c>
      <c r="V453" s="220">
        <v>0</v>
      </c>
      <c r="W453" s="220">
        <v>0</v>
      </c>
      <c r="X453" s="220">
        <v>0</v>
      </c>
      <c r="Y453" s="220">
        <v>0</v>
      </c>
      <c r="Z453" s="220">
        <v>0</v>
      </c>
      <c r="AA453" s="220">
        <v>0</v>
      </c>
      <c r="AB453" s="220">
        <v>0</v>
      </c>
      <c r="AC453" s="221">
        <v>0</v>
      </c>
      <c r="AD453" s="222">
        <v>0</v>
      </c>
      <c r="AE453" s="185"/>
      <c r="AF453" s="223" t="e">
        <v>#DIV/0!</v>
      </c>
      <c r="AG453" s="224">
        <v>0</v>
      </c>
      <c r="AH453" s="225" t="e">
        <v>#DIV/0!</v>
      </c>
      <c r="AI453" s="226">
        <v>0</v>
      </c>
      <c r="AJ453" s="227">
        <v>0</v>
      </c>
    </row>
    <row r="454" spans="2:36" hidden="1" x14ac:dyDescent="0.2">
      <c r="B454" s="184" t="s">
        <v>674</v>
      </c>
      <c r="C454" s="215">
        <v>13</v>
      </c>
      <c r="D454" s="174">
        <v>3</v>
      </c>
      <c r="E454" s="204" t="s">
        <v>691</v>
      </c>
      <c r="F454" s="204" t="s">
        <v>830</v>
      </c>
      <c r="G454" s="204" t="s">
        <v>698</v>
      </c>
      <c r="H454" s="174" t="s">
        <v>1091</v>
      </c>
      <c r="I454" s="204" t="e">
        <v>#N/A</v>
      </c>
      <c r="J454" s="184" t="e">
        <v>#N/A</v>
      </c>
      <c r="K454" s="185"/>
      <c r="L454" s="185"/>
      <c r="M454" s="185"/>
      <c r="N454" s="216"/>
      <c r="O454" s="217" t="s">
        <v>726</v>
      </c>
      <c r="P454" s="218" t="e">
        <v>#N/A</v>
      </c>
      <c r="Q454" s="185"/>
      <c r="R454" s="219">
        <v>0</v>
      </c>
      <c r="S454" s="220">
        <v>0</v>
      </c>
      <c r="T454" s="220">
        <v>0</v>
      </c>
      <c r="U454" s="220">
        <v>0</v>
      </c>
      <c r="V454" s="220">
        <v>0</v>
      </c>
      <c r="W454" s="220">
        <v>0</v>
      </c>
      <c r="X454" s="220">
        <v>0</v>
      </c>
      <c r="Y454" s="220">
        <v>0</v>
      </c>
      <c r="Z454" s="220">
        <v>0</v>
      </c>
      <c r="AA454" s="220">
        <v>0</v>
      </c>
      <c r="AB454" s="220">
        <v>0</v>
      </c>
      <c r="AC454" s="221">
        <v>0</v>
      </c>
      <c r="AD454" s="222">
        <v>0</v>
      </c>
      <c r="AE454" s="185"/>
      <c r="AF454" s="223" t="e">
        <v>#DIV/0!</v>
      </c>
      <c r="AG454" s="224">
        <v>0</v>
      </c>
      <c r="AH454" s="225" t="e">
        <v>#DIV/0!</v>
      </c>
      <c r="AI454" s="226">
        <v>0</v>
      </c>
      <c r="AJ454" s="227">
        <v>0</v>
      </c>
    </row>
    <row r="455" spans="2:36" hidden="1" x14ac:dyDescent="0.2">
      <c r="B455" s="184" t="s">
        <v>674</v>
      </c>
      <c r="C455" s="215">
        <v>13</v>
      </c>
      <c r="D455" s="174">
        <v>4</v>
      </c>
      <c r="E455" s="204" t="s">
        <v>691</v>
      </c>
      <c r="F455" s="204" t="s">
        <v>830</v>
      </c>
      <c r="G455" s="204" t="s">
        <v>698</v>
      </c>
      <c r="H455" s="174" t="s">
        <v>1092</v>
      </c>
      <c r="I455" s="204" t="e">
        <v>#N/A</v>
      </c>
      <c r="J455" s="184" t="e">
        <v>#N/A</v>
      </c>
      <c r="K455" s="185"/>
      <c r="L455" s="185"/>
      <c r="M455" s="185"/>
      <c r="N455" s="216"/>
      <c r="O455" s="217" t="s">
        <v>726</v>
      </c>
      <c r="P455" s="218" t="e">
        <v>#N/A</v>
      </c>
      <c r="Q455" s="185"/>
      <c r="R455" s="219">
        <v>0</v>
      </c>
      <c r="S455" s="220">
        <v>0</v>
      </c>
      <c r="T455" s="220">
        <v>0</v>
      </c>
      <c r="U455" s="220">
        <v>0</v>
      </c>
      <c r="V455" s="220">
        <v>0</v>
      </c>
      <c r="W455" s="220">
        <v>0</v>
      </c>
      <c r="X455" s="220">
        <v>0</v>
      </c>
      <c r="Y455" s="220">
        <v>0</v>
      </c>
      <c r="Z455" s="220">
        <v>0</v>
      </c>
      <c r="AA455" s="220">
        <v>0</v>
      </c>
      <c r="AB455" s="220">
        <v>0</v>
      </c>
      <c r="AC455" s="221">
        <v>0</v>
      </c>
      <c r="AD455" s="222">
        <v>0</v>
      </c>
      <c r="AE455" s="185"/>
      <c r="AF455" s="223" t="e">
        <v>#DIV/0!</v>
      </c>
      <c r="AG455" s="224">
        <v>0</v>
      </c>
      <c r="AH455" s="225" t="e">
        <v>#DIV/0!</v>
      </c>
      <c r="AI455" s="226">
        <v>0</v>
      </c>
      <c r="AJ455" s="227">
        <v>0</v>
      </c>
    </row>
    <row r="456" spans="2:36" hidden="1" x14ac:dyDescent="0.2">
      <c r="B456" s="184" t="s">
        <v>674</v>
      </c>
      <c r="C456" s="215">
        <v>13</v>
      </c>
      <c r="D456" s="174">
        <v>5</v>
      </c>
      <c r="E456" s="204" t="s">
        <v>691</v>
      </c>
      <c r="F456" s="204" t="s">
        <v>830</v>
      </c>
      <c r="G456" s="204" t="s">
        <v>698</v>
      </c>
      <c r="H456" s="174" t="s">
        <v>1093</v>
      </c>
      <c r="I456" s="204" t="e">
        <v>#N/A</v>
      </c>
      <c r="J456" s="184" t="e">
        <v>#N/A</v>
      </c>
      <c r="K456" s="185"/>
      <c r="L456" s="185"/>
      <c r="M456" s="185"/>
      <c r="N456" s="216"/>
      <c r="O456" s="217" t="s">
        <v>726</v>
      </c>
      <c r="P456" s="218" t="e">
        <v>#N/A</v>
      </c>
      <c r="Q456" s="185"/>
      <c r="R456" s="219">
        <v>0</v>
      </c>
      <c r="S456" s="220">
        <v>0</v>
      </c>
      <c r="T456" s="220">
        <v>0</v>
      </c>
      <c r="U456" s="220">
        <v>0</v>
      </c>
      <c r="V456" s="220">
        <v>0</v>
      </c>
      <c r="W456" s="220">
        <v>0</v>
      </c>
      <c r="X456" s="220">
        <v>0</v>
      </c>
      <c r="Y456" s="220">
        <v>0</v>
      </c>
      <c r="Z456" s="220">
        <v>0</v>
      </c>
      <c r="AA456" s="220">
        <v>0</v>
      </c>
      <c r="AB456" s="220">
        <v>0</v>
      </c>
      <c r="AC456" s="221">
        <v>0</v>
      </c>
      <c r="AD456" s="222">
        <v>0</v>
      </c>
      <c r="AE456" s="185"/>
      <c r="AF456" s="223" t="e">
        <v>#DIV/0!</v>
      </c>
      <c r="AG456" s="224">
        <v>0</v>
      </c>
      <c r="AH456" s="225" t="e">
        <v>#DIV/0!</v>
      </c>
      <c r="AI456" s="226">
        <v>0</v>
      </c>
      <c r="AJ456" s="227">
        <v>0</v>
      </c>
    </row>
    <row r="457" spans="2:36" ht="13.5" hidden="1" thickBot="1" x14ac:dyDescent="0.25">
      <c r="B457" s="184" t="s">
        <v>674</v>
      </c>
      <c r="C457" s="174"/>
      <c r="D457" s="174"/>
      <c r="E457" s="184"/>
      <c r="F457" s="184"/>
      <c r="G457" s="184"/>
      <c r="H457" s="174"/>
      <c r="I457" s="204" t="e">
        <v>#N/A</v>
      </c>
      <c r="J457" s="204" t="e">
        <v>#N/A</v>
      </c>
      <c r="K457" s="185"/>
      <c r="L457" s="185"/>
      <c r="M457" s="185"/>
      <c r="N457" s="228"/>
      <c r="O457" s="229" t="s">
        <v>733</v>
      </c>
      <c r="P457" s="230"/>
      <c r="Q457" s="185"/>
      <c r="R457" s="231">
        <v>0</v>
      </c>
      <c r="S457" s="232">
        <v>0</v>
      </c>
      <c r="T457" s="232">
        <v>0</v>
      </c>
      <c r="U457" s="232">
        <v>0</v>
      </c>
      <c r="V457" s="232">
        <v>0</v>
      </c>
      <c r="W457" s="232">
        <v>0</v>
      </c>
      <c r="X457" s="232">
        <v>0</v>
      </c>
      <c r="Y457" s="232">
        <v>0</v>
      </c>
      <c r="Z457" s="232">
        <v>0</v>
      </c>
      <c r="AA457" s="232"/>
      <c r="AB457" s="232"/>
      <c r="AC457" s="232"/>
      <c r="AD457" s="233">
        <v>0</v>
      </c>
      <c r="AE457" s="185"/>
      <c r="AF457" s="234"/>
      <c r="AG457" s="235">
        <v>0</v>
      </c>
      <c r="AH457" s="235"/>
      <c r="AI457" s="236">
        <v>0</v>
      </c>
      <c r="AJ457" s="237">
        <v>0</v>
      </c>
    </row>
    <row r="458" spans="2:36" hidden="1" x14ac:dyDescent="0.2">
      <c r="B458" s="184" t="s">
        <v>674</v>
      </c>
      <c r="C458" s="186">
        <v>14</v>
      </c>
      <c r="D458" s="174"/>
      <c r="E458" s="184" t="s">
        <v>691</v>
      </c>
      <c r="F458" s="184" t="s">
        <v>830</v>
      </c>
      <c r="G458" s="184" t="s">
        <v>698</v>
      </c>
      <c r="H458" s="174" t="s">
        <v>1094</v>
      </c>
      <c r="I458" s="204" t="e">
        <v>#N/A</v>
      </c>
      <c r="J458" s="204" t="e">
        <v>#N/A</v>
      </c>
      <c r="K458" s="185"/>
      <c r="L458" s="185"/>
      <c r="M458" s="185"/>
      <c r="N458" s="205" t="e">
        <v>#N/A</v>
      </c>
      <c r="O458" s="206" t="s">
        <v>724</v>
      </c>
      <c r="P458" s="207"/>
      <c r="Q458" s="185"/>
      <c r="R458" s="208">
        <v>0</v>
      </c>
      <c r="S458" s="209">
        <v>0</v>
      </c>
      <c r="T458" s="209">
        <v>0</v>
      </c>
      <c r="U458" s="209">
        <v>0</v>
      </c>
      <c r="V458" s="209">
        <v>0</v>
      </c>
      <c r="W458" s="209">
        <v>0</v>
      </c>
      <c r="X458" s="209">
        <v>0</v>
      </c>
      <c r="Y458" s="209">
        <v>0</v>
      </c>
      <c r="Z458" s="209">
        <v>0</v>
      </c>
      <c r="AA458" s="209">
        <v>0</v>
      </c>
      <c r="AB458" s="209">
        <v>0</v>
      </c>
      <c r="AC458" s="210">
        <v>0</v>
      </c>
      <c r="AD458" s="211">
        <v>0</v>
      </c>
      <c r="AE458" s="185"/>
      <c r="AF458" s="212"/>
      <c r="AG458" s="213"/>
      <c r="AH458" s="213"/>
      <c r="AI458" s="213"/>
      <c r="AJ458" s="214"/>
    </row>
    <row r="459" spans="2:36" hidden="1" x14ac:dyDescent="0.2">
      <c r="B459" s="184" t="s">
        <v>674</v>
      </c>
      <c r="C459" s="215">
        <v>14</v>
      </c>
      <c r="D459" s="174">
        <v>1</v>
      </c>
      <c r="E459" s="204" t="s">
        <v>691</v>
      </c>
      <c r="F459" s="204" t="s">
        <v>830</v>
      </c>
      <c r="G459" s="204" t="s">
        <v>698</v>
      </c>
      <c r="H459" s="174" t="s">
        <v>1095</v>
      </c>
      <c r="I459" s="204" t="e">
        <v>#N/A</v>
      </c>
      <c r="J459" s="184" t="e">
        <v>#N/A</v>
      </c>
      <c r="K459" s="185"/>
      <c r="L459" s="185"/>
      <c r="M459" s="185"/>
      <c r="N459" s="216"/>
      <c r="O459" s="217" t="s">
        <v>726</v>
      </c>
      <c r="P459" s="218" t="e">
        <v>#N/A</v>
      </c>
      <c r="Q459" s="185"/>
      <c r="R459" s="219">
        <v>0</v>
      </c>
      <c r="S459" s="220">
        <v>0</v>
      </c>
      <c r="T459" s="220">
        <v>0</v>
      </c>
      <c r="U459" s="220">
        <v>0</v>
      </c>
      <c r="V459" s="220">
        <v>0</v>
      </c>
      <c r="W459" s="220">
        <v>0</v>
      </c>
      <c r="X459" s="220">
        <v>0</v>
      </c>
      <c r="Y459" s="220">
        <v>0</v>
      </c>
      <c r="Z459" s="220">
        <v>0</v>
      </c>
      <c r="AA459" s="220">
        <v>0</v>
      </c>
      <c r="AB459" s="220">
        <v>0</v>
      </c>
      <c r="AC459" s="221">
        <v>0</v>
      </c>
      <c r="AD459" s="222">
        <v>0</v>
      </c>
      <c r="AE459" s="185"/>
      <c r="AF459" s="223" t="e">
        <v>#DIV/0!</v>
      </c>
      <c r="AG459" s="224">
        <v>0</v>
      </c>
      <c r="AH459" s="225" t="e">
        <v>#DIV/0!</v>
      </c>
      <c r="AI459" s="226">
        <v>0</v>
      </c>
      <c r="AJ459" s="227">
        <v>0</v>
      </c>
    </row>
    <row r="460" spans="2:36" hidden="1" x14ac:dyDescent="0.2">
      <c r="B460" s="184" t="s">
        <v>674</v>
      </c>
      <c r="C460" s="215">
        <v>14</v>
      </c>
      <c r="D460" s="174">
        <v>2</v>
      </c>
      <c r="E460" s="204" t="s">
        <v>691</v>
      </c>
      <c r="F460" s="204" t="s">
        <v>830</v>
      </c>
      <c r="G460" s="204" t="s">
        <v>698</v>
      </c>
      <c r="H460" s="174" t="s">
        <v>1096</v>
      </c>
      <c r="I460" s="204" t="e">
        <v>#N/A</v>
      </c>
      <c r="J460" s="184" t="e">
        <v>#N/A</v>
      </c>
      <c r="K460" s="185"/>
      <c r="L460" s="185"/>
      <c r="M460" s="185"/>
      <c r="N460" s="216"/>
      <c r="O460" s="217" t="s">
        <v>726</v>
      </c>
      <c r="P460" s="218" t="e">
        <v>#N/A</v>
      </c>
      <c r="Q460" s="185"/>
      <c r="R460" s="219">
        <v>0</v>
      </c>
      <c r="S460" s="220">
        <v>0</v>
      </c>
      <c r="T460" s="220">
        <v>0</v>
      </c>
      <c r="U460" s="220">
        <v>0</v>
      </c>
      <c r="V460" s="220">
        <v>0</v>
      </c>
      <c r="W460" s="220">
        <v>0</v>
      </c>
      <c r="X460" s="220">
        <v>0</v>
      </c>
      <c r="Y460" s="220">
        <v>0</v>
      </c>
      <c r="Z460" s="220">
        <v>0</v>
      </c>
      <c r="AA460" s="220">
        <v>0</v>
      </c>
      <c r="AB460" s="220">
        <v>0</v>
      </c>
      <c r="AC460" s="221">
        <v>0</v>
      </c>
      <c r="AD460" s="222">
        <v>0</v>
      </c>
      <c r="AE460" s="185"/>
      <c r="AF460" s="223" t="e">
        <v>#DIV/0!</v>
      </c>
      <c r="AG460" s="224">
        <v>0</v>
      </c>
      <c r="AH460" s="225" t="e">
        <v>#DIV/0!</v>
      </c>
      <c r="AI460" s="226">
        <v>0</v>
      </c>
      <c r="AJ460" s="227">
        <v>0</v>
      </c>
    </row>
    <row r="461" spans="2:36" hidden="1" x14ac:dyDescent="0.2">
      <c r="B461" s="184" t="s">
        <v>674</v>
      </c>
      <c r="C461" s="215">
        <v>14</v>
      </c>
      <c r="D461" s="174">
        <v>3</v>
      </c>
      <c r="E461" s="204" t="s">
        <v>691</v>
      </c>
      <c r="F461" s="204" t="s">
        <v>830</v>
      </c>
      <c r="G461" s="204" t="s">
        <v>698</v>
      </c>
      <c r="H461" s="174" t="s">
        <v>1097</v>
      </c>
      <c r="I461" s="204" t="e">
        <v>#N/A</v>
      </c>
      <c r="J461" s="184" t="e">
        <v>#N/A</v>
      </c>
      <c r="K461" s="185"/>
      <c r="L461" s="185"/>
      <c r="M461" s="185"/>
      <c r="N461" s="216"/>
      <c r="O461" s="217" t="s">
        <v>726</v>
      </c>
      <c r="P461" s="218" t="e">
        <v>#N/A</v>
      </c>
      <c r="Q461" s="185"/>
      <c r="R461" s="219">
        <v>0</v>
      </c>
      <c r="S461" s="220">
        <v>0</v>
      </c>
      <c r="T461" s="220">
        <v>0</v>
      </c>
      <c r="U461" s="220">
        <v>0</v>
      </c>
      <c r="V461" s="220">
        <v>0</v>
      </c>
      <c r="W461" s="220">
        <v>0</v>
      </c>
      <c r="X461" s="220">
        <v>0</v>
      </c>
      <c r="Y461" s="220">
        <v>0</v>
      </c>
      <c r="Z461" s="220">
        <v>0</v>
      </c>
      <c r="AA461" s="220">
        <v>0</v>
      </c>
      <c r="AB461" s="220">
        <v>0</v>
      </c>
      <c r="AC461" s="221">
        <v>0</v>
      </c>
      <c r="AD461" s="222">
        <v>0</v>
      </c>
      <c r="AE461" s="185"/>
      <c r="AF461" s="223" t="e">
        <v>#DIV/0!</v>
      </c>
      <c r="AG461" s="224">
        <v>0</v>
      </c>
      <c r="AH461" s="225" t="e">
        <v>#DIV/0!</v>
      </c>
      <c r="AI461" s="226">
        <v>0</v>
      </c>
      <c r="AJ461" s="227">
        <v>0</v>
      </c>
    </row>
    <row r="462" spans="2:36" hidden="1" x14ac:dyDescent="0.2">
      <c r="B462" s="184" t="s">
        <v>674</v>
      </c>
      <c r="C462" s="215">
        <v>14</v>
      </c>
      <c r="D462" s="174">
        <v>4</v>
      </c>
      <c r="E462" s="204" t="s">
        <v>691</v>
      </c>
      <c r="F462" s="204" t="s">
        <v>830</v>
      </c>
      <c r="G462" s="204" t="s">
        <v>698</v>
      </c>
      <c r="H462" s="174" t="s">
        <v>1098</v>
      </c>
      <c r="I462" s="204" t="e">
        <v>#N/A</v>
      </c>
      <c r="J462" s="184" t="e">
        <v>#N/A</v>
      </c>
      <c r="K462" s="185"/>
      <c r="L462" s="185"/>
      <c r="M462" s="185"/>
      <c r="N462" s="216"/>
      <c r="O462" s="217" t="s">
        <v>726</v>
      </c>
      <c r="P462" s="218" t="e">
        <v>#N/A</v>
      </c>
      <c r="Q462" s="185"/>
      <c r="R462" s="219">
        <v>0</v>
      </c>
      <c r="S462" s="220">
        <v>0</v>
      </c>
      <c r="T462" s="220">
        <v>0</v>
      </c>
      <c r="U462" s="220">
        <v>0</v>
      </c>
      <c r="V462" s="220">
        <v>0</v>
      </c>
      <c r="W462" s="220">
        <v>0</v>
      </c>
      <c r="X462" s="220">
        <v>0</v>
      </c>
      <c r="Y462" s="220">
        <v>0</v>
      </c>
      <c r="Z462" s="220">
        <v>0</v>
      </c>
      <c r="AA462" s="220">
        <v>0</v>
      </c>
      <c r="AB462" s="220">
        <v>0</v>
      </c>
      <c r="AC462" s="221">
        <v>0</v>
      </c>
      <c r="AD462" s="222">
        <v>0</v>
      </c>
      <c r="AE462" s="185"/>
      <c r="AF462" s="223" t="e">
        <v>#DIV/0!</v>
      </c>
      <c r="AG462" s="224">
        <v>0</v>
      </c>
      <c r="AH462" s="225" t="e">
        <v>#DIV/0!</v>
      </c>
      <c r="AI462" s="226">
        <v>0</v>
      </c>
      <c r="AJ462" s="227">
        <v>0</v>
      </c>
    </row>
    <row r="463" spans="2:36" hidden="1" x14ac:dyDescent="0.2">
      <c r="B463" s="184" t="s">
        <v>674</v>
      </c>
      <c r="C463" s="215">
        <v>14</v>
      </c>
      <c r="D463" s="174">
        <v>5</v>
      </c>
      <c r="E463" s="204" t="s">
        <v>691</v>
      </c>
      <c r="F463" s="204" t="s">
        <v>830</v>
      </c>
      <c r="G463" s="204" t="s">
        <v>698</v>
      </c>
      <c r="H463" s="174" t="s">
        <v>1099</v>
      </c>
      <c r="I463" s="204" t="e">
        <v>#N/A</v>
      </c>
      <c r="J463" s="184" t="e">
        <v>#N/A</v>
      </c>
      <c r="K463" s="185"/>
      <c r="L463" s="185"/>
      <c r="M463" s="185"/>
      <c r="N463" s="216"/>
      <c r="O463" s="217" t="s">
        <v>726</v>
      </c>
      <c r="P463" s="218" t="e">
        <v>#N/A</v>
      </c>
      <c r="Q463" s="185"/>
      <c r="R463" s="219">
        <v>0</v>
      </c>
      <c r="S463" s="220">
        <v>0</v>
      </c>
      <c r="T463" s="220">
        <v>0</v>
      </c>
      <c r="U463" s="220">
        <v>0</v>
      </c>
      <c r="V463" s="220">
        <v>0</v>
      </c>
      <c r="W463" s="220">
        <v>0</v>
      </c>
      <c r="X463" s="220">
        <v>0</v>
      </c>
      <c r="Y463" s="220">
        <v>0</v>
      </c>
      <c r="Z463" s="220">
        <v>0</v>
      </c>
      <c r="AA463" s="220">
        <v>0</v>
      </c>
      <c r="AB463" s="220">
        <v>0</v>
      </c>
      <c r="AC463" s="221">
        <v>0</v>
      </c>
      <c r="AD463" s="222">
        <v>0</v>
      </c>
      <c r="AE463" s="185"/>
      <c r="AF463" s="223" t="e">
        <v>#DIV/0!</v>
      </c>
      <c r="AG463" s="224">
        <v>0</v>
      </c>
      <c r="AH463" s="225" t="e">
        <v>#DIV/0!</v>
      </c>
      <c r="AI463" s="226">
        <v>0</v>
      </c>
      <c r="AJ463" s="227">
        <v>0</v>
      </c>
    </row>
    <row r="464" spans="2:36" ht="13.5" hidden="1" thickBot="1" x14ac:dyDescent="0.25">
      <c r="B464" s="184" t="s">
        <v>674</v>
      </c>
      <c r="C464" s="174"/>
      <c r="D464" s="174"/>
      <c r="E464" s="184"/>
      <c r="F464" s="184"/>
      <c r="G464" s="184"/>
      <c r="H464" s="174"/>
      <c r="I464" s="204" t="e">
        <v>#N/A</v>
      </c>
      <c r="J464" s="204" t="e">
        <v>#N/A</v>
      </c>
      <c r="K464" s="185"/>
      <c r="L464" s="185"/>
      <c r="M464" s="185"/>
      <c r="N464" s="228"/>
      <c r="O464" s="229" t="s">
        <v>733</v>
      </c>
      <c r="P464" s="230"/>
      <c r="Q464" s="185"/>
      <c r="R464" s="231">
        <v>0</v>
      </c>
      <c r="S464" s="232">
        <v>0</v>
      </c>
      <c r="T464" s="232">
        <v>0</v>
      </c>
      <c r="U464" s="232">
        <v>0</v>
      </c>
      <c r="V464" s="232">
        <v>0</v>
      </c>
      <c r="W464" s="232">
        <v>0</v>
      </c>
      <c r="X464" s="232">
        <v>0</v>
      </c>
      <c r="Y464" s="232">
        <v>0</v>
      </c>
      <c r="Z464" s="232">
        <v>0</v>
      </c>
      <c r="AA464" s="232"/>
      <c r="AB464" s="232"/>
      <c r="AC464" s="232"/>
      <c r="AD464" s="233">
        <v>0</v>
      </c>
      <c r="AE464" s="185"/>
      <c r="AF464" s="234"/>
      <c r="AG464" s="235">
        <v>0</v>
      </c>
      <c r="AH464" s="235"/>
      <c r="AI464" s="236">
        <v>0</v>
      </c>
      <c r="AJ464" s="237">
        <v>0</v>
      </c>
    </row>
    <row r="465" spans="2:36" hidden="1" x14ac:dyDescent="0.2">
      <c r="B465" s="184" t="s">
        <v>674</v>
      </c>
      <c r="C465" s="186">
        <v>15</v>
      </c>
      <c r="D465" s="174"/>
      <c r="E465" s="184" t="s">
        <v>691</v>
      </c>
      <c r="F465" s="184" t="s">
        <v>830</v>
      </c>
      <c r="G465" s="184" t="s">
        <v>698</v>
      </c>
      <c r="H465" s="174" t="s">
        <v>1100</v>
      </c>
      <c r="I465" s="204" t="e">
        <v>#N/A</v>
      </c>
      <c r="J465" s="204" t="e">
        <v>#N/A</v>
      </c>
      <c r="K465" s="185"/>
      <c r="L465" s="185"/>
      <c r="M465" s="185"/>
      <c r="N465" s="205" t="e">
        <v>#N/A</v>
      </c>
      <c r="O465" s="206" t="s">
        <v>724</v>
      </c>
      <c r="P465" s="207"/>
      <c r="Q465" s="185"/>
      <c r="R465" s="208">
        <v>0</v>
      </c>
      <c r="S465" s="209">
        <v>0</v>
      </c>
      <c r="T465" s="209">
        <v>0</v>
      </c>
      <c r="U465" s="209">
        <v>0</v>
      </c>
      <c r="V465" s="209">
        <v>0</v>
      </c>
      <c r="W465" s="209">
        <v>0</v>
      </c>
      <c r="X465" s="209">
        <v>0</v>
      </c>
      <c r="Y465" s="209">
        <v>0</v>
      </c>
      <c r="Z465" s="209">
        <v>0</v>
      </c>
      <c r="AA465" s="209">
        <v>0</v>
      </c>
      <c r="AB465" s="209">
        <v>0</v>
      </c>
      <c r="AC465" s="210">
        <v>0</v>
      </c>
      <c r="AD465" s="211">
        <v>0</v>
      </c>
      <c r="AE465" s="185"/>
      <c r="AF465" s="212"/>
      <c r="AG465" s="213"/>
      <c r="AH465" s="213"/>
      <c r="AI465" s="213"/>
      <c r="AJ465" s="214"/>
    </row>
    <row r="466" spans="2:36" hidden="1" x14ac:dyDescent="0.2">
      <c r="B466" s="184" t="s">
        <v>674</v>
      </c>
      <c r="C466" s="215">
        <v>15</v>
      </c>
      <c r="D466" s="174">
        <v>1</v>
      </c>
      <c r="E466" s="204" t="s">
        <v>691</v>
      </c>
      <c r="F466" s="204" t="s">
        <v>830</v>
      </c>
      <c r="G466" s="204" t="s">
        <v>698</v>
      </c>
      <c r="H466" s="174" t="s">
        <v>1101</v>
      </c>
      <c r="I466" s="204" t="e">
        <v>#N/A</v>
      </c>
      <c r="J466" s="184" t="e">
        <v>#N/A</v>
      </c>
      <c r="K466" s="185"/>
      <c r="L466" s="185"/>
      <c r="M466" s="185"/>
      <c r="N466" s="216"/>
      <c r="O466" s="217" t="s">
        <v>726</v>
      </c>
      <c r="P466" s="218" t="e">
        <v>#N/A</v>
      </c>
      <c r="Q466" s="185"/>
      <c r="R466" s="219">
        <v>0</v>
      </c>
      <c r="S466" s="220">
        <v>0</v>
      </c>
      <c r="T466" s="220">
        <v>0</v>
      </c>
      <c r="U466" s="220">
        <v>0</v>
      </c>
      <c r="V466" s="220">
        <v>0</v>
      </c>
      <c r="W466" s="220">
        <v>0</v>
      </c>
      <c r="X466" s="220">
        <v>0</v>
      </c>
      <c r="Y466" s="220">
        <v>0</v>
      </c>
      <c r="Z466" s="220">
        <v>0</v>
      </c>
      <c r="AA466" s="220">
        <v>0</v>
      </c>
      <c r="AB466" s="220">
        <v>0</v>
      </c>
      <c r="AC466" s="221">
        <v>0</v>
      </c>
      <c r="AD466" s="222">
        <v>0</v>
      </c>
      <c r="AE466" s="185"/>
      <c r="AF466" s="223" t="e">
        <v>#DIV/0!</v>
      </c>
      <c r="AG466" s="224">
        <v>0</v>
      </c>
      <c r="AH466" s="225" t="e">
        <v>#DIV/0!</v>
      </c>
      <c r="AI466" s="226">
        <v>0</v>
      </c>
      <c r="AJ466" s="227">
        <v>0</v>
      </c>
    </row>
    <row r="467" spans="2:36" hidden="1" x14ac:dyDescent="0.2">
      <c r="B467" s="184" t="s">
        <v>674</v>
      </c>
      <c r="C467" s="215">
        <v>15</v>
      </c>
      <c r="D467" s="174">
        <v>2</v>
      </c>
      <c r="E467" s="204" t="s">
        <v>691</v>
      </c>
      <c r="F467" s="204" t="s">
        <v>830</v>
      </c>
      <c r="G467" s="204" t="s">
        <v>698</v>
      </c>
      <c r="H467" s="174" t="s">
        <v>1102</v>
      </c>
      <c r="I467" s="204" t="e">
        <v>#N/A</v>
      </c>
      <c r="J467" s="184" t="e">
        <v>#N/A</v>
      </c>
      <c r="K467" s="185"/>
      <c r="L467" s="185"/>
      <c r="M467" s="185"/>
      <c r="N467" s="216"/>
      <c r="O467" s="217" t="s">
        <v>726</v>
      </c>
      <c r="P467" s="218" t="e">
        <v>#N/A</v>
      </c>
      <c r="Q467" s="185"/>
      <c r="R467" s="219">
        <v>0</v>
      </c>
      <c r="S467" s="220">
        <v>0</v>
      </c>
      <c r="T467" s="220">
        <v>0</v>
      </c>
      <c r="U467" s="220">
        <v>0</v>
      </c>
      <c r="V467" s="220">
        <v>0</v>
      </c>
      <c r="W467" s="220">
        <v>0</v>
      </c>
      <c r="X467" s="220">
        <v>0</v>
      </c>
      <c r="Y467" s="220">
        <v>0</v>
      </c>
      <c r="Z467" s="220">
        <v>0</v>
      </c>
      <c r="AA467" s="220">
        <v>0</v>
      </c>
      <c r="AB467" s="220">
        <v>0</v>
      </c>
      <c r="AC467" s="221">
        <v>0</v>
      </c>
      <c r="AD467" s="222">
        <v>0</v>
      </c>
      <c r="AE467" s="185"/>
      <c r="AF467" s="223" t="e">
        <v>#DIV/0!</v>
      </c>
      <c r="AG467" s="224">
        <v>0</v>
      </c>
      <c r="AH467" s="225" t="e">
        <v>#DIV/0!</v>
      </c>
      <c r="AI467" s="226">
        <v>0</v>
      </c>
      <c r="AJ467" s="227">
        <v>0</v>
      </c>
    </row>
    <row r="468" spans="2:36" hidden="1" x14ac:dyDescent="0.2">
      <c r="B468" s="184" t="s">
        <v>674</v>
      </c>
      <c r="C468" s="215">
        <v>15</v>
      </c>
      <c r="D468" s="174">
        <v>3</v>
      </c>
      <c r="E468" s="204" t="s">
        <v>691</v>
      </c>
      <c r="F468" s="204" t="s">
        <v>830</v>
      </c>
      <c r="G468" s="204" t="s">
        <v>698</v>
      </c>
      <c r="H468" s="174" t="s">
        <v>1103</v>
      </c>
      <c r="I468" s="204" t="e">
        <v>#N/A</v>
      </c>
      <c r="J468" s="184" t="e">
        <v>#N/A</v>
      </c>
      <c r="K468" s="185"/>
      <c r="L468" s="185"/>
      <c r="M468" s="185"/>
      <c r="N468" s="216"/>
      <c r="O468" s="217" t="s">
        <v>726</v>
      </c>
      <c r="P468" s="218" t="e">
        <v>#N/A</v>
      </c>
      <c r="Q468" s="185"/>
      <c r="R468" s="219">
        <v>0</v>
      </c>
      <c r="S468" s="220">
        <v>0</v>
      </c>
      <c r="T468" s="220">
        <v>0</v>
      </c>
      <c r="U468" s="220">
        <v>0</v>
      </c>
      <c r="V468" s="220">
        <v>0</v>
      </c>
      <c r="W468" s="220">
        <v>0</v>
      </c>
      <c r="X468" s="220">
        <v>0</v>
      </c>
      <c r="Y468" s="220">
        <v>0</v>
      </c>
      <c r="Z468" s="220">
        <v>0</v>
      </c>
      <c r="AA468" s="220">
        <v>0</v>
      </c>
      <c r="AB468" s="220">
        <v>0</v>
      </c>
      <c r="AC468" s="221">
        <v>0</v>
      </c>
      <c r="AD468" s="222">
        <v>0</v>
      </c>
      <c r="AE468" s="185"/>
      <c r="AF468" s="223" t="e">
        <v>#DIV/0!</v>
      </c>
      <c r="AG468" s="224">
        <v>0</v>
      </c>
      <c r="AH468" s="225" t="e">
        <v>#DIV/0!</v>
      </c>
      <c r="AI468" s="226">
        <v>0</v>
      </c>
      <c r="AJ468" s="227">
        <v>0</v>
      </c>
    </row>
    <row r="469" spans="2:36" hidden="1" x14ac:dyDescent="0.2">
      <c r="B469" s="184" t="s">
        <v>674</v>
      </c>
      <c r="C469" s="215">
        <v>15</v>
      </c>
      <c r="D469" s="174">
        <v>4</v>
      </c>
      <c r="E469" s="204" t="s">
        <v>691</v>
      </c>
      <c r="F469" s="204" t="s">
        <v>830</v>
      </c>
      <c r="G469" s="204" t="s">
        <v>698</v>
      </c>
      <c r="H469" s="174" t="s">
        <v>1104</v>
      </c>
      <c r="I469" s="204" t="e">
        <v>#N/A</v>
      </c>
      <c r="J469" s="184" t="e">
        <v>#N/A</v>
      </c>
      <c r="K469" s="185"/>
      <c r="L469" s="185"/>
      <c r="M469" s="185"/>
      <c r="N469" s="216"/>
      <c r="O469" s="217" t="s">
        <v>726</v>
      </c>
      <c r="P469" s="218" t="e">
        <v>#N/A</v>
      </c>
      <c r="Q469" s="185"/>
      <c r="R469" s="219">
        <v>0</v>
      </c>
      <c r="S469" s="220">
        <v>0</v>
      </c>
      <c r="T469" s="220">
        <v>0</v>
      </c>
      <c r="U469" s="220">
        <v>0</v>
      </c>
      <c r="V469" s="220">
        <v>0</v>
      </c>
      <c r="W469" s="220">
        <v>0</v>
      </c>
      <c r="X469" s="220">
        <v>0</v>
      </c>
      <c r="Y469" s="220">
        <v>0</v>
      </c>
      <c r="Z469" s="220">
        <v>0</v>
      </c>
      <c r="AA469" s="220">
        <v>0</v>
      </c>
      <c r="AB469" s="220">
        <v>0</v>
      </c>
      <c r="AC469" s="221">
        <v>0</v>
      </c>
      <c r="AD469" s="222">
        <v>0</v>
      </c>
      <c r="AE469" s="185"/>
      <c r="AF469" s="223" t="e">
        <v>#DIV/0!</v>
      </c>
      <c r="AG469" s="224">
        <v>0</v>
      </c>
      <c r="AH469" s="225" t="e">
        <v>#DIV/0!</v>
      </c>
      <c r="AI469" s="226">
        <v>0</v>
      </c>
      <c r="AJ469" s="227">
        <v>0</v>
      </c>
    </row>
    <row r="470" spans="2:36" hidden="1" x14ac:dyDescent="0.2">
      <c r="B470" s="184" t="s">
        <v>674</v>
      </c>
      <c r="C470" s="215">
        <v>15</v>
      </c>
      <c r="D470" s="174">
        <v>5</v>
      </c>
      <c r="E470" s="204" t="s">
        <v>691</v>
      </c>
      <c r="F470" s="204" t="s">
        <v>830</v>
      </c>
      <c r="G470" s="204" t="s">
        <v>698</v>
      </c>
      <c r="H470" s="174" t="s">
        <v>1105</v>
      </c>
      <c r="I470" s="204" t="e">
        <v>#N/A</v>
      </c>
      <c r="J470" s="184" t="e">
        <v>#N/A</v>
      </c>
      <c r="K470" s="185"/>
      <c r="L470" s="185"/>
      <c r="M470" s="185"/>
      <c r="N470" s="216"/>
      <c r="O470" s="217" t="s">
        <v>726</v>
      </c>
      <c r="P470" s="218" t="e">
        <v>#N/A</v>
      </c>
      <c r="Q470" s="185"/>
      <c r="R470" s="219">
        <v>0</v>
      </c>
      <c r="S470" s="220">
        <v>0</v>
      </c>
      <c r="T470" s="220">
        <v>0</v>
      </c>
      <c r="U470" s="220">
        <v>0</v>
      </c>
      <c r="V470" s="220">
        <v>0</v>
      </c>
      <c r="W470" s="220">
        <v>0</v>
      </c>
      <c r="X470" s="220">
        <v>0</v>
      </c>
      <c r="Y470" s="220">
        <v>0</v>
      </c>
      <c r="Z470" s="220">
        <v>0</v>
      </c>
      <c r="AA470" s="220">
        <v>0</v>
      </c>
      <c r="AB470" s="220">
        <v>0</v>
      </c>
      <c r="AC470" s="221">
        <v>0</v>
      </c>
      <c r="AD470" s="222">
        <v>0</v>
      </c>
      <c r="AE470" s="185"/>
      <c r="AF470" s="223" t="e">
        <v>#DIV/0!</v>
      </c>
      <c r="AG470" s="224">
        <v>0</v>
      </c>
      <c r="AH470" s="225" t="e">
        <v>#DIV/0!</v>
      </c>
      <c r="AI470" s="226">
        <v>0</v>
      </c>
      <c r="AJ470" s="227">
        <v>0</v>
      </c>
    </row>
    <row r="471" spans="2:36" ht="13.5" hidden="1" thickBot="1" x14ac:dyDescent="0.25">
      <c r="B471" s="184" t="s">
        <v>674</v>
      </c>
      <c r="C471" s="174"/>
      <c r="D471" s="174"/>
      <c r="E471" s="184"/>
      <c r="F471" s="184"/>
      <c r="G471" s="184"/>
      <c r="H471" s="174"/>
      <c r="I471" s="204" t="e">
        <v>#N/A</v>
      </c>
      <c r="J471" s="204" t="e">
        <v>#N/A</v>
      </c>
      <c r="K471" s="185"/>
      <c r="L471" s="185"/>
      <c r="M471" s="185"/>
      <c r="N471" s="228"/>
      <c r="O471" s="229" t="s">
        <v>733</v>
      </c>
      <c r="P471" s="230"/>
      <c r="Q471" s="185"/>
      <c r="R471" s="231">
        <v>0</v>
      </c>
      <c r="S471" s="232">
        <v>0</v>
      </c>
      <c r="T471" s="232">
        <v>0</v>
      </c>
      <c r="U471" s="232">
        <v>0</v>
      </c>
      <c r="V471" s="232">
        <v>0</v>
      </c>
      <c r="W471" s="232">
        <v>0</v>
      </c>
      <c r="X471" s="232">
        <v>0</v>
      </c>
      <c r="Y471" s="232">
        <v>0</v>
      </c>
      <c r="Z471" s="232">
        <v>0</v>
      </c>
      <c r="AA471" s="232"/>
      <c r="AB471" s="232"/>
      <c r="AC471" s="232"/>
      <c r="AD471" s="233">
        <v>0</v>
      </c>
      <c r="AE471" s="185"/>
      <c r="AF471" s="234"/>
      <c r="AG471" s="235">
        <v>0</v>
      </c>
      <c r="AH471" s="235"/>
      <c r="AI471" s="236">
        <v>0</v>
      </c>
      <c r="AJ471" s="237">
        <v>0</v>
      </c>
    </row>
    <row r="472" spans="2:36" hidden="1" x14ac:dyDescent="0.2">
      <c r="B472" s="184" t="s">
        <v>674</v>
      </c>
      <c r="C472" s="184"/>
      <c r="D472" s="184"/>
      <c r="E472" s="184"/>
      <c r="F472" s="184"/>
      <c r="G472" s="184"/>
      <c r="H472" s="174"/>
      <c r="I472" s="174"/>
      <c r="J472" s="184"/>
      <c r="K472" s="184"/>
      <c r="L472" s="185"/>
      <c r="M472" s="185"/>
      <c r="N472" s="185"/>
      <c r="O472" s="185"/>
      <c r="P472" s="185"/>
      <c r="Q472" s="185"/>
      <c r="R472" s="185"/>
      <c r="S472" s="185"/>
      <c r="T472" s="185"/>
      <c r="U472" s="185"/>
      <c r="V472" s="185"/>
      <c r="W472" s="185"/>
      <c r="X472" s="185"/>
      <c r="Y472" s="185"/>
      <c r="Z472" s="185"/>
      <c r="AA472" s="185"/>
      <c r="AB472" s="185"/>
      <c r="AC472" s="185"/>
      <c r="AD472" s="185"/>
      <c r="AE472" s="185"/>
      <c r="AF472" s="185"/>
      <c r="AG472" s="185"/>
      <c r="AH472" s="185"/>
      <c r="AI472" s="185"/>
      <c r="AJ472" s="185"/>
    </row>
    <row r="473" spans="2:36" hidden="1" x14ac:dyDescent="0.2">
      <c r="B473" s="184" t="s">
        <v>674</v>
      </c>
      <c r="C473" s="184"/>
      <c r="D473" s="184"/>
      <c r="E473" s="184"/>
      <c r="F473" s="184"/>
      <c r="G473" s="184"/>
      <c r="H473" s="174"/>
      <c r="I473" s="174"/>
      <c r="J473" s="184"/>
      <c r="K473" s="184"/>
      <c r="L473" s="185"/>
      <c r="M473" s="185"/>
      <c r="N473" s="238" t="s">
        <v>828</v>
      </c>
      <c r="O473" s="239"/>
      <c r="P473" s="240"/>
      <c r="Q473" s="185"/>
      <c r="R473" s="241">
        <v>0</v>
      </c>
      <c r="S473" s="242">
        <v>0</v>
      </c>
      <c r="T473" s="242">
        <v>0</v>
      </c>
      <c r="U473" s="242">
        <v>0</v>
      </c>
      <c r="V473" s="242">
        <v>0</v>
      </c>
      <c r="W473" s="242">
        <v>0</v>
      </c>
      <c r="X473" s="242">
        <v>0</v>
      </c>
      <c r="Y473" s="242">
        <v>0</v>
      </c>
      <c r="Z473" s="242">
        <v>0</v>
      </c>
      <c r="AA473" s="242">
        <v>0</v>
      </c>
      <c r="AB473" s="242">
        <v>0</v>
      </c>
      <c r="AC473" s="242">
        <v>0</v>
      </c>
      <c r="AD473" s="243">
        <v>0</v>
      </c>
      <c r="AE473" s="185"/>
      <c r="AF473" s="244"/>
      <c r="AG473" s="242">
        <v>0</v>
      </c>
      <c r="AH473" s="242"/>
      <c r="AI473" s="242">
        <v>0</v>
      </c>
      <c r="AJ473" s="243">
        <v>0</v>
      </c>
    </row>
    <row r="474" spans="2:36" x14ac:dyDescent="0.2">
      <c r="B474" s="184" t="s">
        <v>673</v>
      </c>
      <c r="C474" s="184"/>
      <c r="D474" s="184"/>
      <c r="E474" s="184"/>
      <c r="F474" s="184"/>
      <c r="G474" s="184"/>
      <c r="H474" s="174"/>
      <c r="I474" s="174"/>
      <c r="J474" s="184"/>
      <c r="K474" s="184"/>
      <c r="L474" s="185"/>
      <c r="M474" s="185"/>
      <c r="N474" s="185"/>
      <c r="O474" s="185"/>
      <c r="P474" s="185"/>
      <c r="Q474" s="185"/>
      <c r="R474" s="185"/>
      <c r="S474" s="185"/>
      <c r="T474" s="185"/>
      <c r="U474" s="185"/>
      <c r="V474" s="185"/>
      <c r="W474" s="185"/>
      <c r="X474" s="185"/>
      <c r="Y474" s="185"/>
      <c r="Z474" s="185"/>
      <c r="AA474" s="185"/>
      <c r="AB474" s="185"/>
      <c r="AC474" s="185"/>
      <c r="AD474" s="185"/>
      <c r="AE474" s="185"/>
      <c r="AF474" s="185"/>
      <c r="AG474" s="185"/>
      <c r="AH474" s="185"/>
      <c r="AI474" s="185"/>
      <c r="AJ474" s="185"/>
    </row>
    <row r="475" spans="2:36" x14ac:dyDescent="0.2">
      <c r="B475" s="184" t="s">
        <v>673</v>
      </c>
      <c r="C475" s="184"/>
      <c r="D475" s="184"/>
      <c r="E475" s="184"/>
      <c r="F475" s="184"/>
      <c r="G475" s="184"/>
      <c r="H475" s="174"/>
      <c r="I475" s="174"/>
      <c r="J475" s="184"/>
      <c r="K475" s="184"/>
      <c r="L475" s="185"/>
      <c r="M475" s="185"/>
      <c r="N475" s="185"/>
      <c r="O475" s="185"/>
      <c r="P475" s="185"/>
      <c r="Q475" s="185"/>
      <c r="R475" s="185"/>
      <c r="S475" s="185"/>
      <c r="T475" s="185"/>
      <c r="U475" s="185"/>
      <c r="V475" s="185"/>
      <c r="W475" s="185"/>
      <c r="X475" s="185"/>
      <c r="Y475" s="185"/>
      <c r="Z475" s="185"/>
      <c r="AA475" s="185"/>
      <c r="AB475" s="185"/>
      <c r="AC475" s="185"/>
      <c r="AD475" s="185"/>
      <c r="AE475" s="185"/>
      <c r="AF475" s="185"/>
      <c r="AG475" s="185"/>
      <c r="AH475" s="185"/>
      <c r="AI475" s="185"/>
      <c r="AJ475" s="185"/>
    </row>
    <row r="476" spans="2:36" ht="18" x14ac:dyDescent="0.25">
      <c r="B476" s="184" t="s">
        <v>673</v>
      </c>
      <c r="C476" s="184"/>
      <c r="D476" s="184"/>
      <c r="E476" s="184"/>
      <c r="F476" s="184"/>
      <c r="G476" s="184"/>
      <c r="H476" s="174"/>
      <c r="I476" s="174"/>
      <c r="J476" s="184"/>
      <c r="K476" s="184"/>
      <c r="L476" s="185"/>
      <c r="M476" s="188" t="s">
        <v>1106</v>
      </c>
      <c r="N476" s="189"/>
      <c r="O476" s="188"/>
      <c r="P476" s="188"/>
      <c r="Q476" s="190"/>
      <c r="R476" s="188"/>
      <c r="S476" s="188"/>
      <c r="T476" s="188"/>
      <c r="U476" s="191"/>
      <c r="V476" s="190"/>
      <c r="W476" s="190"/>
      <c r="X476" s="190"/>
      <c r="Y476" s="190"/>
      <c r="Z476" s="190"/>
      <c r="AA476" s="190"/>
      <c r="AB476" s="190"/>
      <c r="AC476" s="190"/>
      <c r="AD476" s="190"/>
      <c r="AE476" s="190"/>
      <c r="AF476" s="190"/>
      <c r="AG476" s="190"/>
      <c r="AH476" s="190"/>
      <c r="AI476" s="190"/>
      <c r="AJ476" s="190"/>
    </row>
    <row r="477" spans="2:36" x14ac:dyDescent="0.2">
      <c r="B477" s="184" t="s">
        <v>673</v>
      </c>
      <c r="C477" s="184"/>
      <c r="D477" s="184"/>
      <c r="E477" s="184"/>
      <c r="F477" s="184"/>
      <c r="G477" s="184"/>
      <c r="H477" s="174"/>
      <c r="I477" s="174"/>
      <c r="J477" s="184"/>
      <c r="K477" s="184"/>
      <c r="L477" s="185"/>
      <c r="M477" s="174"/>
      <c r="N477" s="174"/>
      <c r="O477" s="174"/>
      <c r="P477" s="174"/>
      <c r="Q477" s="174"/>
      <c r="R477" s="174"/>
      <c r="S477" s="174"/>
      <c r="T477" s="174"/>
      <c r="U477" s="174"/>
      <c r="V477" s="174"/>
      <c r="W477" s="174"/>
      <c r="X477" s="174"/>
      <c r="Y477" s="174"/>
      <c r="Z477" s="174"/>
      <c r="AA477" s="174"/>
      <c r="AB477" s="174"/>
      <c r="AC477" s="174"/>
      <c r="AD477" s="174"/>
      <c r="AE477" s="174"/>
      <c r="AF477" s="185"/>
      <c r="AG477" s="185"/>
      <c r="AH477" s="185"/>
      <c r="AI477" s="185"/>
      <c r="AJ477" s="185"/>
    </row>
    <row r="478" spans="2:36" hidden="1" x14ac:dyDescent="0.2">
      <c r="B478" s="184" t="s">
        <v>674</v>
      </c>
      <c r="C478" s="192" t="s">
        <v>690</v>
      </c>
      <c r="D478" s="193" t="s">
        <v>1107</v>
      </c>
      <c r="E478" s="184"/>
      <c r="F478" s="192" t="s">
        <v>692</v>
      </c>
      <c r="G478" s="193" t="s">
        <v>693</v>
      </c>
      <c r="H478" s="174"/>
      <c r="I478" s="194" t="s">
        <v>694</v>
      </c>
      <c r="J478" s="193" t="s">
        <v>695</v>
      </c>
      <c r="K478" s="184"/>
      <c r="L478" s="185"/>
      <c r="M478" s="174"/>
      <c r="N478" s="174"/>
      <c r="O478" s="174"/>
      <c r="P478" s="174"/>
      <c r="Q478" s="174"/>
      <c r="R478" s="174"/>
      <c r="S478" s="174"/>
      <c r="T478" s="174"/>
      <c r="U478" s="174"/>
      <c r="V478" s="174"/>
      <c r="W478" s="174"/>
      <c r="X478" s="174"/>
      <c r="Y478" s="174"/>
      <c r="Z478" s="174"/>
      <c r="AA478" s="174"/>
      <c r="AB478" s="174"/>
      <c r="AC478" s="174"/>
      <c r="AD478" s="174"/>
      <c r="AE478" s="174"/>
      <c r="AF478" s="185"/>
      <c r="AG478" s="185"/>
      <c r="AH478" s="185"/>
      <c r="AI478" s="185"/>
      <c r="AJ478" s="185"/>
    </row>
    <row r="479" spans="2:36" hidden="1" x14ac:dyDescent="0.2">
      <c r="B479" s="184" t="s">
        <v>674</v>
      </c>
      <c r="C479" s="184"/>
      <c r="D479" s="184"/>
      <c r="E479" s="184"/>
      <c r="F479" s="184"/>
      <c r="G479" s="184"/>
      <c r="H479" s="174"/>
      <c r="I479" s="174"/>
      <c r="J479" s="184"/>
      <c r="K479" s="184"/>
      <c r="L479" s="185"/>
      <c r="M479" s="174"/>
      <c r="N479" s="174"/>
      <c r="O479" s="174"/>
      <c r="P479" s="174"/>
      <c r="Q479" s="174"/>
      <c r="R479" s="174"/>
      <c r="S479" s="174"/>
      <c r="T479" s="174"/>
      <c r="U479" s="174"/>
      <c r="V479" s="174"/>
      <c r="W479" s="174"/>
      <c r="X479" s="174"/>
      <c r="Y479" s="174"/>
      <c r="Z479" s="174"/>
      <c r="AA479" s="174"/>
      <c r="AB479" s="174"/>
      <c r="AC479" s="174"/>
      <c r="AD479" s="174"/>
      <c r="AE479" s="174"/>
      <c r="AF479" s="185"/>
      <c r="AG479" s="185"/>
      <c r="AH479" s="185"/>
      <c r="AI479" s="185"/>
      <c r="AJ479" s="185"/>
    </row>
    <row r="480" spans="2:36" s="197" customFormat="1" ht="25.5" x14ac:dyDescent="0.2">
      <c r="B480" s="184" t="s">
        <v>673</v>
      </c>
      <c r="C480" s="195" t="s">
        <v>696</v>
      </c>
      <c r="D480" s="195" t="s">
        <v>697</v>
      </c>
      <c r="E480" s="195" t="s">
        <v>690</v>
      </c>
      <c r="F480" s="195" t="s">
        <v>692</v>
      </c>
      <c r="G480" s="195" t="s">
        <v>698</v>
      </c>
      <c r="H480" s="195" t="s">
        <v>699</v>
      </c>
      <c r="I480" s="195" t="s">
        <v>700</v>
      </c>
      <c r="J480" s="196" t="s">
        <v>701</v>
      </c>
      <c r="N480" s="198" t="s">
        <v>700</v>
      </c>
      <c r="O480" s="199" t="s">
        <v>702</v>
      </c>
      <c r="P480" s="200" t="s">
        <v>703</v>
      </c>
      <c r="R480" s="198" t="s">
        <v>704</v>
      </c>
      <c r="S480" s="199" t="s">
        <v>705</v>
      </c>
      <c r="T480" s="199" t="s">
        <v>706</v>
      </c>
      <c r="U480" s="199" t="s">
        <v>707</v>
      </c>
      <c r="V480" s="199" t="s">
        <v>708</v>
      </c>
      <c r="W480" s="199" t="s">
        <v>709</v>
      </c>
      <c r="X480" s="199" t="s">
        <v>710</v>
      </c>
      <c r="Y480" s="199" t="s">
        <v>711</v>
      </c>
      <c r="Z480" s="199" t="s">
        <v>712</v>
      </c>
      <c r="AA480" s="199" t="s">
        <v>713</v>
      </c>
      <c r="AB480" s="199" t="s">
        <v>714</v>
      </c>
      <c r="AC480" s="200" t="s">
        <v>715</v>
      </c>
      <c r="AD480" s="201" t="s">
        <v>716</v>
      </c>
      <c r="AF480" s="198" t="s">
        <v>717</v>
      </c>
      <c r="AG480" s="199" t="s">
        <v>718</v>
      </c>
      <c r="AH480" s="199" t="s">
        <v>719</v>
      </c>
      <c r="AI480" s="199" t="s">
        <v>720</v>
      </c>
      <c r="AJ480" s="201" t="s">
        <v>721</v>
      </c>
    </row>
    <row r="481" spans="2:36" ht="13.5" thickBot="1" x14ac:dyDescent="0.25">
      <c r="B481" s="184" t="s">
        <v>673</v>
      </c>
      <c r="C481" s="174"/>
      <c r="D481" s="174"/>
      <c r="E481" s="184"/>
      <c r="F481" s="184"/>
      <c r="G481" s="184"/>
      <c r="H481" s="174"/>
      <c r="I481" s="184"/>
      <c r="J481" s="184"/>
      <c r="K481" s="184"/>
      <c r="L481" s="185"/>
      <c r="M481" s="185"/>
      <c r="N481" s="185"/>
      <c r="O481" s="185"/>
      <c r="P481" s="185"/>
      <c r="Q481" s="185"/>
      <c r="R481" s="202"/>
      <c r="S481" s="202"/>
      <c r="T481" s="202"/>
      <c r="U481" s="202"/>
      <c r="V481" s="202"/>
      <c r="W481" s="202"/>
      <c r="X481" s="185"/>
      <c r="Y481" s="185"/>
      <c r="Z481" s="185"/>
      <c r="AA481" s="185"/>
      <c r="AB481" s="185"/>
      <c r="AC481" s="185"/>
      <c r="AD481" s="203"/>
      <c r="AE481" s="185"/>
      <c r="AF481" s="185"/>
      <c r="AG481" s="185"/>
      <c r="AH481" s="185"/>
      <c r="AI481" s="185"/>
      <c r="AJ481" s="185"/>
    </row>
    <row r="482" spans="2:36" x14ac:dyDescent="0.2">
      <c r="B482" s="184" t="s">
        <v>673</v>
      </c>
      <c r="C482" s="186">
        <v>1</v>
      </c>
      <c r="D482" s="174"/>
      <c r="E482" s="184" t="s">
        <v>1107</v>
      </c>
      <c r="F482" s="184" t="s">
        <v>693</v>
      </c>
      <c r="G482" s="184" t="s">
        <v>695</v>
      </c>
      <c r="H482" s="174" t="s">
        <v>1108</v>
      </c>
      <c r="I482" s="204" t="s">
        <v>1109</v>
      </c>
      <c r="J482" s="204" t="s">
        <v>1109</v>
      </c>
      <c r="K482" s="184"/>
      <c r="L482" s="185"/>
      <c r="M482" s="185"/>
      <c r="N482" s="205" t="s">
        <v>1109</v>
      </c>
      <c r="O482" s="206" t="s">
        <v>724</v>
      </c>
      <c r="P482" s="207"/>
      <c r="Q482" s="185"/>
      <c r="R482" s="208">
        <v>0</v>
      </c>
      <c r="S482" s="209">
        <v>0</v>
      </c>
      <c r="T482" s="209">
        <v>0</v>
      </c>
      <c r="U482" s="209">
        <v>0</v>
      </c>
      <c r="V482" s="209">
        <v>0</v>
      </c>
      <c r="W482" s="209">
        <v>0</v>
      </c>
      <c r="X482" s="209">
        <v>0</v>
      </c>
      <c r="Y482" s="209">
        <v>41193</v>
      </c>
      <c r="Z482" s="209">
        <v>0</v>
      </c>
      <c r="AA482" s="209">
        <v>0</v>
      </c>
      <c r="AB482" s="209">
        <v>0</v>
      </c>
      <c r="AC482" s="210">
        <v>0</v>
      </c>
      <c r="AD482" s="211">
        <v>41193</v>
      </c>
      <c r="AE482" s="185"/>
      <c r="AF482" s="212"/>
      <c r="AG482" s="213"/>
      <c r="AH482" s="213"/>
      <c r="AI482" s="213"/>
      <c r="AJ482" s="214"/>
    </row>
    <row r="483" spans="2:36" x14ac:dyDescent="0.2">
      <c r="B483" s="184" t="s">
        <v>673</v>
      </c>
      <c r="C483" s="215">
        <v>1</v>
      </c>
      <c r="D483" s="174">
        <v>1</v>
      </c>
      <c r="E483" s="204" t="s">
        <v>1107</v>
      </c>
      <c r="F483" s="204" t="s">
        <v>693</v>
      </c>
      <c r="G483" s="204" t="s">
        <v>695</v>
      </c>
      <c r="H483" s="174" t="s">
        <v>1110</v>
      </c>
      <c r="I483" s="204" t="s">
        <v>1109</v>
      </c>
      <c r="J483" s="184" t="s">
        <v>1111</v>
      </c>
      <c r="K483" s="184"/>
      <c r="L483" s="185"/>
      <c r="M483" s="185"/>
      <c r="N483" s="216"/>
      <c r="O483" s="217" t="s">
        <v>726</v>
      </c>
      <c r="P483" s="218" t="s">
        <v>1112</v>
      </c>
      <c r="Q483" s="185"/>
      <c r="R483" s="219">
        <v>20625</v>
      </c>
      <c r="S483" s="220">
        <v>20568</v>
      </c>
      <c r="T483" s="220">
        <v>0</v>
      </c>
      <c r="U483" s="220">
        <v>0</v>
      </c>
      <c r="V483" s="220">
        <v>0</v>
      </c>
      <c r="W483" s="220">
        <v>20625</v>
      </c>
      <c r="X483" s="220">
        <v>0</v>
      </c>
      <c r="Y483" s="220">
        <v>0</v>
      </c>
      <c r="Z483" s="220">
        <v>0</v>
      </c>
      <c r="AA483" s="220">
        <v>0</v>
      </c>
      <c r="AB483" s="220">
        <v>0</v>
      </c>
      <c r="AC483" s="221">
        <v>0</v>
      </c>
      <c r="AD483" s="222">
        <v>61818</v>
      </c>
      <c r="AE483" s="185"/>
      <c r="AF483" s="223">
        <v>4.4800000000000004</v>
      </c>
      <c r="AG483" s="224">
        <v>276944.64000000001</v>
      </c>
      <c r="AH483" s="225">
        <v>0.10000000000000002</v>
      </c>
      <c r="AI483" s="226">
        <v>27694.464000000007</v>
      </c>
      <c r="AJ483" s="227">
        <v>304639.10400000005</v>
      </c>
    </row>
    <row r="484" spans="2:36" hidden="1" x14ac:dyDescent="0.2">
      <c r="B484" s="184" t="s">
        <v>674</v>
      </c>
      <c r="C484" s="215">
        <v>1</v>
      </c>
      <c r="D484" s="174">
        <v>2</v>
      </c>
      <c r="E484" s="204" t="s">
        <v>1107</v>
      </c>
      <c r="F484" s="204" t="s">
        <v>693</v>
      </c>
      <c r="G484" s="204" t="s">
        <v>695</v>
      </c>
      <c r="H484" s="174" t="s">
        <v>1113</v>
      </c>
      <c r="I484" s="204" t="s">
        <v>1109</v>
      </c>
      <c r="J484" s="184" t="e">
        <v>#N/A</v>
      </c>
      <c r="K484" s="184"/>
      <c r="L484" s="185"/>
      <c r="M484" s="185"/>
      <c r="N484" s="216"/>
      <c r="O484" s="217" t="s">
        <v>726</v>
      </c>
      <c r="P484" s="218" t="e">
        <v>#N/A</v>
      </c>
      <c r="Q484" s="185"/>
      <c r="R484" s="219">
        <v>0</v>
      </c>
      <c r="S484" s="220">
        <v>0</v>
      </c>
      <c r="T484" s="220">
        <v>0</v>
      </c>
      <c r="U484" s="220">
        <v>0</v>
      </c>
      <c r="V484" s="220">
        <v>0</v>
      </c>
      <c r="W484" s="220">
        <v>0</v>
      </c>
      <c r="X484" s="220">
        <v>0</v>
      </c>
      <c r="Y484" s="220">
        <v>0</v>
      </c>
      <c r="Z484" s="220">
        <v>0</v>
      </c>
      <c r="AA484" s="220">
        <v>0</v>
      </c>
      <c r="AB484" s="220">
        <v>0</v>
      </c>
      <c r="AC484" s="221">
        <v>0</v>
      </c>
      <c r="AD484" s="222">
        <v>0</v>
      </c>
      <c r="AE484" s="185"/>
      <c r="AF484" s="223" t="e">
        <v>#DIV/0!</v>
      </c>
      <c r="AG484" s="224">
        <v>0</v>
      </c>
      <c r="AH484" s="225" t="e">
        <v>#DIV/0!</v>
      </c>
      <c r="AI484" s="226">
        <v>0</v>
      </c>
      <c r="AJ484" s="227">
        <v>0</v>
      </c>
    </row>
    <row r="485" spans="2:36" hidden="1" x14ac:dyDescent="0.2">
      <c r="B485" s="184" t="s">
        <v>674</v>
      </c>
      <c r="C485" s="215">
        <v>1</v>
      </c>
      <c r="D485" s="174">
        <v>3</v>
      </c>
      <c r="E485" s="204" t="s">
        <v>1107</v>
      </c>
      <c r="F485" s="204" t="s">
        <v>693</v>
      </c>
      <c r="G485" s="204" t="s">
        <v>695</v>
      </c>
      <c r="H485" s="174" t="s">
        <v>1114</v>
      </c>
      <c r="I485" s="204" t="s">
        <v>1109</v>
      </c>
      <c r="J485" s="184" t="e">
        <v>#N/A</v>
      </c>
      <c r="K485" s="184"/>
      <c r="L485" s="185"/>
      <c r="M485" s="185"/>
      <c r="N485" s="216"/>
      <c r="O485" s="217" t="s">
        <v>726</v>
      </c>
      <c r="P485" s="218" t="e">
        <v>#N/A</v>
      </c>
      <c r="Q485" s="185"/>
      <c r="R485" s="219">
        <v>0</v>
      </c>
      <c r="S485" s="220">
        <v>0</v>
      </c>
      <c r="T485" s="220">
        <v>0</v>
      </c>
      <c r="U485" s="220">
        <v>0</v>
      </c>
      <c r="V485" s="220">
        <v>0</v>
      </c>
      <c r="W485" s="220">
        <v>0</v>
      </c>
      <c r="X485" s="220">
        <v>0</v>
      </c>
      <c r="Y485" s="220">
        <v>0</v>
      </c>
      <c r="Z485" s="220">
        <v>0</v>
      </c>
      <c r="AA485" s="220">
        <v>0</v>
      </c>
      <c r="AB485" s="220">
        <v>0</v>
      </c>
      <c r="AC485" s="221">
        <v>0</v>
      </c>
      <c r="AD485" s="222">
        <v>0</v>
      </c>
      <c r="AE485" s="185"/>
      <c r="AF485" s="223" t="e">
        <v>#DIV/0!</v>
      </c>
      <c r="AG485" s="224">
        <v>0</v>
      </c>
      <c r="AH485" s="225" t="e">
        <v>#DIV/0!</v>
      </c>
      <c r="AI485" s="226">
        <v>0</v>
      </c>
      <c r="AJ485" s="227">
        <v>0</v>
      </c>
    </row>
    <row r="486" spans="2:36" hidden="1" x14ac:dyDescent="0.2">
      <c r="B486" s="184" t="s">
        <v>674</v>
      </c>
      <c r="C486" s="215">
        <v>1</v>
      </c>
      <c r="D486" s="174">
        <v>4</v>
      </c>
      <c r="E486" s="204" t="s">
        <v>1107</v>
      </c>
      <c r="F486" s="204" t="s">
        <v>693</v>
      </c>
      <c r="G486" s="204" t="s">
        <v>695</v>
      </c>
      <c r="H486" s="174" t="s">
        <v>1115</v>
      </c>
      <c r="I486" s="204" t="s">
        <v>1109</v>
      </c>
      <c r="J486" s="184" t="e">
        <v>#N/A</v>
      </c>
      <c r="K486" s="184"/>
      <c r="L486" s="185"/>
      <c r="M486" s="185"/>
      <c r="N486" s="216"/>
      <c r="O486" s="217" t="s">
        <v>726</v>
      </c>
      <c r="P486" s="218" t="e">
        <v>#N/A</v>
      </c>
      <c r="Q486" s="185"/>
      <c r="R486" s="219">
        <v>0</v>
      </c>
      <c r="S486" s="220">
        <v>0</v>
      </c>
      <c r="T486" s="220">
        <v>0</v>
      </c>
      <c r="U486" s="220">
        <v>0</v>
      </c>
      <c r="V486" s="220">
        <v>0</v>
      </c>
      <c r="W486" s="220">
        <v>0</v>
      </c>
      <c r="X486" s="220">
        <v>0</v>
      </c>
      <c r="Y486" s="220">
        <v>0</v>
      </c>
      <c r="Z486" s="220">
        <v>0</v>
      </c>
      <c r="AA486" s="220">
        <v>0</v>
      </c>
      <c r="AB486" s="220">
        <v>0</v>
      </c>
      <c r="AC486" s="221">
        <v>0</v>
      </c>
      <c r="AD486" s="222">
        <v>0</v>
      </c>
      <c r="AE486" s="185"/>
      <c r="AF486" s="223" t="e">
        <v>#DIV/0!</v>
      </c>
      <c r="AG486" s="224">
        <v>0</v>
      </c>
      <c r="AH486" s="225" t="e">
        <v>#DIV/0!</v>
      </c>
      <c r="AI486" s="226">
        <v>0</v>
      </c>
      <c r="AJ486" s="227">
        <v>0</v>
      </c>
    </row>
    <row r="487" spans="2:36" hidden="1" x14ac:dyDescent="0.2">
      <c r="B487" s="184" t="s">
        <v>674</v>
      </c>
      <c r="C487" s="215">
        <v>1</v>
      </c>
      <c r="D487" s="174">
        <v>5</v>
      </c>
      <c r="E487" s="204" t="s">
        <v>1107</v>
      </c>
      <c r="F487" s="204" t="s">
        <v>693</v>
      </c>
      <c r="G487" s="204" t="s">
        <v>695</v>
      </c>
      <c r="H487" s="174" t="s">
        <v>1116</v>
      </c>
      <c r="I487" s="204" t="s">
        <v>1109</v>
      </c>
      <c r="J487" s="184" t="e">
        <v>#N/A</v>
      </c>
      <c r="K487" s="184"/>
      <c r="L487" s="185"/>
      <c r="M487" s="185"/>
      <c r="N487" s="216"/>
      <c r="O487" s="217" t="s">
        <v>726</v>
      </c>
      <c r="P487" s="218" t="e">
        <v>#N/A</v>
      </c>
      <c r="Q487" s="185"/>
      <c r="R487" s="219">
        <v>0</v>
      </c>
      <c r="S487" s="220">
        <v>0</v>
      </c>
      <c r="T487" s="220">
        <v>0</v>
      </c>
      <c r="U487" s="220">
        <v>0</v>
      </c>
      <c r="V487" s="220">
        <v>0</v>
      </c>
      <c r="W487" s="220">
        <v>0</v>
      </c>
      <c r="X487" s="220">
        <v>0</v>
      </c>
      <c r="Y487" s="220">
        <v>0</v>
      </c>
      <c r="Z487" s="220">
        <v>0</v>
      </c>
      <c r="AA487" s="220">
        <v>0</v>
      </c>
      <c r="AB487" s="220">
        <v>0</v>
      </c>
      <c r="AC487" s="221">
        <v>0</v>
      </c>
      <c r="AD487" s="222">
        <v>0</v>
      </c>
      <c r="AE487" s="185"/>
      <c r="AF487" s="223" t="e">
        <v>#DIV/0!</v>
      </c>
      <c r="AG487" s="224">
        <v>0</v>
      </c>
      <c r="AH487" s="225" t="e">
        <v>#DIV/0!</v>
      </c>
      <c r="AI487" s="226">
        <v>0</v>
      </c>
      <c r="AJ487" s="227">
        <v>0</v>
      </c>
    </row>
    <row r="488" spans="2:36" ht="13.5" thickBot="1" x14ac:dyDescent="0.25">
      <c r="B488" s="184" t="s">
        <v>673</v>
      </c>
      <c r="C488" s="174"/>
      <c r="D488" s="174"/>
      <c r="E488" s="184"/>
      <c r="F488" s="184"/>
      <c r="G488" s="184"/>
      <c r="H488" s="174"/>
      <c r="I488" s="204" t="s">
        <v>1109</v>
      </c>
      <c r="J488" s="204" t="s">
        <v>1109</v>
      </c>
      <c r="K488" s="184"/>
      <c r="L488" s="185"/>
      <c r="M488" s="185"/>
      <c r="N488" s="228"/>
      <c r="O488" s="229" t="s">
        <v>733</v>
      </c>
      <c r="P488" s="230"/>
      <c r="Q488" s="185"/>
      <c r="R488" s="231">
        <v>202999.10400000005</v>
      </c>
      <c r="S488" s="232">
        <v>0</v>
      </c>
      <c r="T488" s="232">
        <v>101640.00000000001</v>
      </c>
      <c r="U488" s="232">
        <v>0</v>
      </c>
      <c r="V488" s="232">
        <v>0</v>
      </c>
      <c r="W488" s="232">
        <v>0</v>
      </c>
      <c r="X488" s="232">
        <v>0</v>
      </c>
      <c r="Y488" s="232">
        <v>0</v>
      </c>
      <c r="Z488" s="232">
        <v>0</v>
      </c>
      <c r="AA488" s="232"/>
      <c r="AB488" s="232"/>
      <c r="AC488" s="232"/>
      <c r="AD488" s="233">
        <v>304639.10400000005</v>
      </c>
      <c r="AE488" s="185"/>
      <c r="AF488" s="234"/>
      <c r="AG488" s="235">
        <v>276944.64000000001</v>
      </c>
      <c r="AH488" s="235"/>
      <c r="AI488" s="236">
        <v>27694.464000000007</v>
      </c>
      <c r="AJ488" s="237">
        <v>304639.10400000005</v>
      </c>
    </row>
    <row r="489" spans="2:36" x14ac:dyDescent="0.2">
      <c r="B489" s="184" t="s">
        <v>673</v>
      </c>
      <c r="C489" s="186">
        <v>2</v>
      </c>
      <c r="D489" s="174"/>
      <c r="E489" s="184" t="s">
        <v>1107</v>
      </c>
      <c r="F489" s="184" t="s">
        <v>693</v>
      </c>
      <c r="G489" s="184" t="s">
        <v>695</v>
      </c>
      <c r="H489" s="174" t="s">
        <v>1117</v>
      </c>
      <c r="I489" s="204" t="s">
        <v>1118</v>
      </c>
      <c r="J489" s="204" t="s">
        <v>1118</v>
      </c>
      <c r="K489" s="184"/>
      <c r="L489" s="185"/>
      <c r="M489" s="185"/>
      <c r="N489" s="205" t="s">
        <v>1118</v>
      </c>
      <c r="O489" s="206" t="s">
        <v>724</v>
      </c>
      <c r="P489" s="207"/>
      <c r="Q489" s="185"/>
      <c r="R489" s="208">
        <v>0</v>
      </c>
      <c r="S489" s="209">
        <v>0</v>
      </c>
      <c r="T489" s="209">
        <v>0</v>
      </c>
      <c r="U489" s="209">
        <v>10080</v>
      </c>
      <c r="V489" s="209">
        <v>0</v>
      </c>
      <c r="W489" s="209">
        <v>0</v>
      </c>
      <c r="X489" s="209">
        <v>0</v>
      </c>
      <c r="Y489" s="209">
        <v>0</v>
      </c>
      <c r="Z489" s="209">
        <v>0</v>
      </c>
      <c r="AA489" s="209">
        <v>10080</v>
      </c>
      <c r="AB489" s="209">
        <v>0</v>
      </c>
      <c r="AC489" s="210">
        <v>0</v>
      </c>
      <c r="AD489" s="211">
        <v>20160</v>
      </c>
      <c r="AE489" s="185"/>
      <c r="AF489" s="212"/>
      <c r="AG489" s="213"/>
      <c r="AH489" s="213"/>
      <c r="AI489" s="213"/>
      <c r="AJ489" s="214"/>
    </row>
    <row r="490" spans="2:36" x14ac:dyDescent="0.2">
      <c r="B490" s="184" t="s">
        <v>673</v>
      </c>
      <c r="C490" s="215">
        <v>2</v>
      </c>
      <c r="D490" s="174">
        <v>1</v>
      </c>
      <c r="E490" s="204" t="s">
        <v>1107</v>
      </c>
      <c r="F490" s="204" t="s">
        <v>693</v>
      </c>
      <c r="G490" s="204" t="s">
        <v>695</v>
      </c>
      <c r="H490" s="174" t="s">
        <v>1119</v>
      </c>
      <c r="I490" s="204" t="s">
        <v>1118</v>
      </c>
      <c r="J490" s="184" t="s">
        <v>1111</v>
      </c>
      <c r="K490" s="184"/>
      <c r="L490" s="185"/>
      <c r="M490" s="185"/>
      <c r="N490" s="216"/>
      <c r="O490" s="217" t="s">
        <v>726</v>
      </c>
      <c r="P490" s="218" t="s">
        <v>1112</v>
      </c>
      <c r="Q490" s="185"/>
      <c r="R490" s="219">
        <v>10098</v>
      </c>
      <c r="S490" s="220">
        <v>0</v>
      </c>
      <c r="T490" s="220">
        <v>0</v>
      </c>
      <c r="U490" s="220">
        <v>0</v>
      </c>
      <c r="V490" s="220">
        <v>0</v>
      </c>
      <c r="W490" s="220">
        <v>0</v>
      </c>
      <c r="X490" s="220">
        <v>0</v>
      </c>
      <c r="Y490" s="220">
        <v>10098</v>
      </c>
      <c r="Z490" s="220">
        <v>0</v>
      </c>
      <c r="AA490" s="220">
        <v>0</v>
      </c>
      <c r="AB490" s="220">
        <v>0</v>
      </c>
      <c r="AC490" s="221">
        <v>0</v>
      </c>
      <c r="AD490" s="222">
        <v>20196</v>
      </c>
      <c r="AE490" s="185"/>
      <c r="AF490" s="223">
        <v>5.4</v>
      </c>
      <c r="AG490" s="224">
        <v>109058.40000000001</v>
      </c>
      <c r="AH490" s="225">
        <v>0.1</v>
      </c>
      <c r="AI490" s="226">
        <v>10905.840000000002</v>
      </c>
      <c r="AJ490" s="227">
        <v>119964.24</v>
      </c>
    </row>
    <row r="491" spans="2:36" hidden="1" x14ac:dyDescent="0.2">
      <c r="B491" s="184" t="s">
        <v>674</v>
      </c>
      <c r="C491" s="215">
        <v>2</v>
      </c>
      <c r="D491" s="174">
        <v>2</v>
      </c>
      <c r="E491" s="204" t="s">
        <v>1107</v>
      </c>
      <c r="F491" s="204" t="s">
        <v>693</v>
      </c>
      <c r="G491" s="204" t="s">
        <v>695</v>
      </c>
      <c r="H491" s="174" t="s">
        <v>1120</v>
      </c>
      <c r="I491" s="204" t="s">
        <v>1118</v>
      </c>
      <c r="J491" s="184" t="e">
        <v>#N/A</v>
      </c>
      <c r="K491" s="184"/>
      <c r="L491" s="185"/>
      <c r="M491" s="185"/>
      <c r="N491" s="216"/>
      <c r="O491" s="217" t="s">
        <v>726</v>
      </c>
      <c r="P491" s="218" t="e">
        <v>#N/A</v>
      </c>
      <c r="Q491" s="185"/>
      <c r="R491" s="219">
        <v>0</v>
      </c>
      <c r="S491" s="220">
        <v>0</v>
      </c>
      <c r="T491" s="220">
        <v>0</v>
      </c>
      <c r="U491" s="220">
        <v>0</v>
      </c>
      <c r="V491" s="220">
        <v>0</v>
      </c>
      <c r="W491" s="220">
        <v>0</v>
      </c>
      <c r="X491" s="220">
        <v>0</v>
      </c>
      <c r="Y491" s="220">
        <v>0</v>
      </c>
      <c r="Z491" s="220">
        <v>0</v>
      </c>
      <c r="AA491" s="220">
        <v>0</v>
      </c>
      <c r="AB491" s="220">
        <v>0</v>
      </c>
      <c r="AC491" s="221">
        <v>0</v>
      </c>
      <c r="AD491" s="222">
        <v>0</v>
      </c>
      <c r="AE491" s="185"/>
      <c r="AF491" s="223" t="e">
        <v>#DIV/0!</v>
      </c>
      <c r="AG491" s="224">
        <v>0</v>
      </c>
      <c r="AH491" s="225" t="e">
        <v>#DIV/0!</v>
      </c>
      <c r="AI491" s="226">
        <v>0</v>
      </c>
      <c r="AJ491" s="227">
        <v>0</v>
      </c>
    </row>
    <row r="492" spans="2:36" hidden="1" x14ac:dyDescent="0.2">
      <c r="B492" s="184" t="s">
        <v>674</v>
      </c>
      <c r="C492" s="215">
        <v>2</v>
      </c>
      <c r="D492" s="174">
        <v>3</v>
      </c>
      <c r="E492" s="204" t="s">
        <v>1107</v>
      </c>
      <c r="F492" s="204" t="s">
        <v>693</v>
      </c>
      <c r="G492" s="204" t="s">
        <v>695</v>
      </c>
      <c r="H492" s="174" t="s">
        <v>1121</v>
      </c>
      <c r="I492" s="204" t="s">
        <v>1118</v>
      </c>
      <c r="J492" s="184" t="e">
        <v>#N/A</v>
      </c>
      <c r="K492" s="184"/>
      <c r="L492" s="185"/>
      <c r="M492" s="185"/>
      <c r="N492" s="216"/>
      <c r="O492" s="217" t="s">
        <v>726</v>
      </c>
      <c r="P492" s="218" t="e">
        <v>#N/A</v>
      </c>
      <c r="Q492" s="185"/>
      <c r="R492" s="219">
        <v>0</v>
      </c>
      <c r="S492" s="220">
        <v>0</v>
      </c>
      <c r="T492" s="220">
        <v>0</v>
      </c>
      <c r="U492" s="220">
        <v>0</v>
      </c>
      <c r="V492" s="220">
        <v>0</v>
      </c>
      <c r="W492" s="220">
        <v>0</v>
      </c>
      <c r="X492" s="220">
        <v>0</v>
      </c>
      <c r="Y492" s="220">
        <v>0</v>
      </c>
      <c r="Z492" s="220">
        <v>0</v>
      </c>
      <c r="AA492" s="220">
        <v>0</v>
      </c>
      <c r="AB492" s="220">
        <v>0</v>
      </c>
      <c r="AC492" s="221">
        <v>0</v>
      </c>
      <c r="AD492" s="222">
        <v>0</v>
      </c>
      <c r="AE492" s="185"/>
      <c r="AF492" s="223" t="e">
        <v>#DIV/0!</v>
      </c>
      <c r="AG492" s="224">
        <v>0</v>
      </c>
      <c r="AH492" s="225" t="e">
        <v>#DIV/0!</v>
      </c>
      <c r="AI492" s="226">
        <v>0</v>
      </c>
      <c r="AJ492" s="227">
        <v>0</v>
      </c>
    </row>
    <row r="493" spans="2:36" hidden="1" x14ac:dyDescent="0.2">
      <c r="B493" s="184" t="s">
        <v>674</v>
      </c>
      <c r="C493" s="215">
        <v>2</v>
      </c>
      <c r="D493" s="174">
        <v>4</v>
      </c>
      <c r="E493" s="204" t="s">
        <v>1107</v>
      </c>
      <c r="F493" s="204" t="s">
        <v>693</v>
      </c>
      <c r="G493" s="204" t="s">
        <v>695</v>
      </c>
      <c r="H493" s="174" t="s">
        <v>1122</v>
      </c>
      <c r="I493" s="204" t="s">
        <v>1118</v>
      </c>
      <c r="J493" s="184" t="e">
        <v>#N/A</v>
      </c>
      <c r="K493" s="184"/>
      <c r="L493" s="185"/>
      <c r="M493" s="185"/>
      <c r="N493" s="216"/>
      <c r="O493" s="217" t="s">
        <v>726</v>
      </c>
      <c r="P493" s="218" t="e">
        <v>#N/A</v>
      </c>
      <c r="Q493" s="185"/>
      <c r="R493" s="219">
        <v>0</v>
      </c>
      <c r="S493" s="220">
        <v>0</v>
      </c>
      <c r="T493" s="220">
        <v>0</v>
      </c>
      <c r="U493" s="220">
        <v>0</v>
      </c>
      <c r="V493" s="220">
        <v>0</v>
      </c>
      <c r="W493" s="220">
        <v>0</v>
      </c>
      <c r="X493" s="220">
        <v>0</v>
      </c>
      <c r="Y493" s="220">
        <v>0</v>
      </c>
      <c r="Z493" s="220">
        <v>0</v>
      </c>
      <c r="AA493" s="220">
        <v>0</v>
      </c>
      <c r="AB493" s="220">
        <v>0</v>
      </c>
      <c r="AC493" s="221">
        <v>0</v>
      </c>
      <c r="AD493" s="222">
        <v>0</v>
      </c>
      <c r="AE493" s="185"/>
      <c r="AF493" s="223" t="e">
        <v>#DIV/0!</v>
      </c>
      <c r="AG493" s="224">
        <v>0</v>
      </c>
      <c r="AH493" s="225" t="e">
        <v>#DIV/0!</v>
      </c>
      <c r="AI493" s="226">
        <v>0</v>
      </c>
      <c r="AJ493" s="227">
        <v>0</v>
      </c>
    </row>
    <row r="494" spans="2:36" hidden="1" x14ac:dyDescent="0.2">
      <c r="B494" s="184" t="s">
        <v>674</v>
      </c>
      <c r="C494" s="215">
        <v>2</v>
      </c>
      <c r="D494" s="174">
        <v>5</v>
      </c>
      <c r="E494" s="204" t="s">
        <v>1107</v>
      </c>
      <c r="F494" s="204" t="s">
        <v>693</v>
      </c>
      <c r="G494" s="204" t="s">
        <v>695</v>
      </c>
      <c r="H494" s="174" t="s">
        <v>1123</v>
      </c>
      <c r="I494" s="204" t="s">
        <v>1118</v>
      </c>
      <c r="J494" s="184" t="e">
        <v>#N/A</v>
      </c>
      <c r="K494" s="184"/>
      <c r="L494" s="185"/>
      <c r="M494" s="185"/>
      <c r="N494" s="216"/>
      <c r="O494" s="217" t="s">
        <v>726</v>
      </c>
      <c r="P494" s="218" t="e">
        <v>#N/A</v>
      </c>
      <c r="Q494" s="185"/>
      <c r="R494" s="219">
        <v>0</v>
      </c>
      <c r="S494" s="220">
        <v>0</v>
      </c>
      <c r="T494" s="220">
        <v>0</v>
      </c>
      <c r="U494" s="220">
        <v>0</v>
      </c>
      <c r="V494" s="220">
        <v>0</v>
      </c>
      <c r="W494" s="220">
        <v>0</v>
      </c>
      <c r="X494" s="220">
        <v>0</v>
      </c>
      <c r="Y494" s="220">
        <v>0</v>
      </c>
      <c r="Z494" s="220">
        <v>0</v>
      </c>
      <c r="AA494" s="220">
        <v>0</v>
      </c>
      <c r="AB494" s="220">
        <v>0</v>
      </c>
      <c r="AC494" s="221">
        <v>0</v>
      </c>
      <c r="AD494" s="222">
        <v>0</v>
      </c>
      <c r="AE494" s="185"/>
      <c r="AF494" s="223" t="e">
        <v>#DIV/0!</v>
      </c>
      <c r="AG494" s="224">
        <v>0</v>
      </c>
      <c r="AH494" s="225" t="e">
        <v>#DIV/0!</v>
      </c>
      <c r="AI494" s="226">
        <v>0</v>
      </c>
      <c r="AJ494" s="227">
        <v>0</v>
      </c>
    </row>
    <row r="495" spans="2:36" ht="13.5" thickBot="1" x14ac:dyDescent="0.25">
      <c r="B495" s="184" t="s">
        <v>673</v>
      </c>
      <c r="C495" s="174"/>
      <c r="D495" s="174"/>
      <c r="E495" s="184"/>
      <c r="F495" s="184"/>
      <c r="G495" s="184"/>
      <c r="H495" s="174"/>
      <c r="I495" s="204" t="s">
        <v>1118</v>
      </c>
      <c r="J495" s="204" t="s">
        <v>1118</v>
      </c>
      <c r="K495" s="184"/>
      <c r="L495" s="185"/>
      <c r="M495" s="185"/>
      <c r="N495" s="228"/>
      <c r="O495" s="229" t="s">
        <v>733</v>
      </c>
      <c r="P495" s="230"/>
      <c r="Q495" s="185"/>
      <c r="R495" s="231">
        <v>59982.12</v>
      </c>
      <c r="S495" s="232">
        <v>0</v>
      </c>
      <c r="T495" s="232">
        <v>0</v>
      </c>
      <c r="U495" s="232">
        <v>0</v>
      </c>
      <c r="V495" s="232">
        <v>59982.12</v>
      </c>
      <c r="W495" s="232">
        <v>0</v>
      </c>
      <c r="X495" s="232">
        <v>0</v>
      </c>
      <c r="Y495" s="232">
        <v>0</v>
      </c>
      <c r="Z495" s="232">
        <v>0</v>
      </c>
      <c r="AA495" s="232"/>
      <c r="AB495" s="232"/>
      <c r="AC495" s="232"/>
      <c r="AD495" s="233">
        <v>119964.24</v>
      </c>
      <c r="AE495" s="185"/>
      <c r="AF495" s="234"/>
      <c r="AG495" s="235">
        <v>109058.40000000001</v>
      </c>
      <c r="AH495" s="235"/>
      <c r="AI495" s="236">
        <v>10905.840000000002</v>
      </c>
      <c r="AJ495" s="237">
        <v>119964.24</v>
      </c>
    </row>
    <row r="496" spans="2:36" x14ac:dyDescent="0.2">
      <c r="B496" s="184" t="s">
        <v>673</v>
      </c>
      <c r="C496" s="186">
        <v>3</v>
      </c>
      <c r="D496" s="174"/>
      <c r="E496" s="184" t="s">
        <v>1107</v>
      </c>
      <c r="F496" s="184" t="s">
        <v>693</v>
      </c>
      <c r="G496" s="184" t="s">
        <v>695</v>
      </c>
      <c r="H496" s="174" t="s">
        <v>1124</v>
      </c>
      <c r="I496" s="204" t="s">
        <v>1125</v>
      </c>
      <c r="J496" s="204" t="s">
        <v>1125</v>
      </c>
      <c r="K496" s="185"/>
      <c r="L496" s="185"/>
      <c r="M496" s="185"/>
      <c r="N496" s="205" t="s">
        <v>1125</v>
      </c>
      <c r="O496" s="206" t="s">
        <v>724</v>
      </c>
      <c r="P496" s="207"/>
      <c r="Q496" s="185"/>
      <c r="R496" s="208">
        <v>0</v>
      </c>
      <c r="S496" s="209">
        <v>0</v>
      </c>
      <c r="T496" s="209">
        <v>0</v>
      </c>
      <c r="U496" s="209">
        <v>1680</v>
      </c>
      <c r="V496" s="209">
        <v>0</v>
      </c>
      <c r="W496" s="209">
        <v>0</v>
      </c>
      <c r="X496" s="209">
        <v>0</v>
      </c>
      <c r="Y496" s="209">
        <v>0</v>
      </c>
      <c r="Z496" s="209">
        <v>0</v>
      </c>
      <c r="AA496" s="209">
        <v>1680</v>
      </c>
      <c r="AB496" s="209">
        <v>0</v>
      </c>
      <c r="AC496" s="210">
        <v>0</v>
      </c>
      <c r="AD496" s="211">
        <v>3360</v>
      </c>
      <c r="AE496" s="185"/>
      <c r="AF496" s="212"/>
      <c r="AG496" s="213"/>
      <c r="AH496" s="213"/>
      <c r="AI496" s="213"/>
      <c r="AJ496" s="214"/>
    </row>
    <row r="497" spans="2:36" x14ac:dyDescent="0.2">
      <c r="B497" s="184" t="s">
        <v>673</v>
      </c>
      <c r="C497" s="215">
        <v>3</v>
      </c>
      <c r="D497" s="174">
        <v>1</v>
      </c>
      <c r="E497" s="204" t="s">
        <v>1107</v>
      </c>
      <c r="F497" s="204" t="s">
        <v>693</v>
      </c>
      <c r="G497" s="204" t="s">
        <v>695</v>
      </c>
      <c r="H497" s="174" t="s">
        <v>1126</v>
      </c>
      <c r="I497" s="204" t="s">
        <v>1125</v>
      </c>
      <c r="J497" s="184" t="s">
        <v>1127</v>
      </c>
      <c r="K497" s="185"/>
      <c r="L497" s="185"/>
      <c r="M497" s="185"/>
      <c r="N497" s="216"/>
      <c r="O497" s="217" t="s">
        <v>726</v>
      </c>
      <c r="P497" s="218" t="s">
        <v>1128</v>
      </c>
      <c r="Q497" s="185"/>
      <c r="R497" s="219">
        <v>1680</v>
      </c>
      <c r="S497" s="220">
        <v>0</v>
      </c>
      <c r="T497" s="220">
        <v>0</v>
      </c>
      <c r="U497" s="220">
        <v>0</v>
      </c>
      <c r="V497" s="220">
        <v>0</v>
      </c>
      <c r="W497" s="220">
        <v>1680</v>
      </c>
      <c r="X497" s="220">
        <v>0</v>
      </c>
      <c r="Y497" s="220">
        <v>0</v>
      </c>
      <c r="Z497" s="220">
        <v>0</v>
      </c>
      <c r="AA497" s="220">
        <v>0</v>
      </c>
      <c r="AB497" s="220">
        <v>0</v>
      </c>
      <c r="AC497" s="221">
        <v>0</v>
      </c>
      <c r="AD497" s="222">
        <v>3360</v>
      </c>
      <c r="AE497" s="185"/>
      <c r="AF497" s="223">
        <v>4.25</v>
      </c>
      <c r="AG497" s="224">
        <v>14280</v>
      </c>
      <c r="AH497" s="225">
        <v>0.1</v>
      </c>
      <c r="AI497" s="226">
        <v>1428</v>
      </c>
      <c r="AJ497" s="227">
        <v>15708</v>
      </c>
    </row>
    <row r="498" spans="2:36" hidden="1" x14ac:dyDescent="0.2">
      <c r="B498" s="184" t="s">
        <v>674</v>
      </c>
      <c r="C498" s="215">
        <v>3</v>
      </c>
      <c r="D498" s="174">
        <v>2</v>
      </c>
      <c r="E498" s="204" t="s">
        <v>1107</v>
      </c>
      <c r="F498" s="204" t="s">
        <v>693</v>
      </c>
      <c r="G498" s="204" t="s">
        <v>695</v>
      </c>
      <c r="H498" s="174" t="s">
        <v>1129</v>
      </c>
      <c r="I498" s="204" t="s">
        <v>1125</v>
      </c>
      <c r="J498" s="184" t="e">
        <v>#N/A</v>
      </c>
      <c r="K498" s="185"/>
      <c r="L498" s="185"/>
      <c r="M498" s="185"/>
      <c r="N498" s="216"/>
      <c r="O498" s="217" t="s">
        <v>726</v>
      </c>
      <c r="P498" s="218" t="e">
        <v>#N/A</v>
      </c>
      <c r="Q498" s="185"/>
      <c r="R498" s="219">
        <v>0</v>
      </c>
      <c r="S498" s="220">
        <v>0</v>
      </c>
      <c r="T498" s="220">
        <v>0</v>
      </c>
      <c r="U498" s="220">
        <v>0</v>
      </c>
      <c r="V498" s="220">
        <v>0</v>
      </c>
      <c r="W498" s="220">
        <v>0</v>
      </c>
      <c r="X498" s="220">
        <v>0</v>
      </c>
      <c r="Y498" s="220">
        <v>0</v>
      </c>
      <c r="Z498" s="220">
        <v>0</v>
      </c>
      <c r="AA498" s="220">
        <v>0</v>
      </c>
      <c r="AB498" s="220">
        <v>0</v>
      </c>
      <c r="AC498" s="221">
        <v>0</v>
      </c>
      <c r="AD498" s="222">
        <v>0</v>
      </c>
      <c r="AE498" s="185"/>
      <c r="AF498" s="223" t="e">
        <v>#DIV/0!</v>
      </c>
      <c r="AG498" s="224">
        <v>0</v>
      </c>
      <c r="AH498" s="225" t="e">
        <v>#DIV/0!</v>
      </c>
      <c r="AI498" s="226">
        <v>0</v>
      </c>
      <c r="AJ498" s="227">
        <v>0</v>
      </c>
    </row>
    <row r="499" spans="2:36" hidden="1" x14ac:dyDescent="0.2">
      <c r="B499" s="184" t="s">
        <v>674</v>
      </c>
      <c r="C499" s="215">
        <v>3</v>
      </c>
      <c r="D499" s="174">
        <v>3</v>
      </c>
      <c r="E499" s="204" t="s">
        <v>1107</v>
      </c>
      <c r="F499" s="204" t="s">
        <v>693</v>
      </c>
      <c r="G499" s="204" t="s">
        <v>695</v>
      </c>
      <c r="H499" s="174" t="s">
        <v>1130</v>
      </c>
      <c r="I499" s="204" t="s">
        <v>1125</v>
      </c>
      <c r="J499" s="184" t="e">
        <v>#N/A</v>
      </c>
      <c r="K499" s="185"/>
      <c r="L499" s="185"/>
      <c r="M499" s="185"/>
      <c r="N499" s="216"/>
      <c r="O499" s="217" t="s">
        <v>726</v>
      </c>
      <c r="P499" s="218" t="e">
        <v>#N/A</v>
      </c>
      <c r="Q499" s="185"/>
      <c r="R499" s="219">
        <v>0</v>
      </c>
      <c r="S499" s="220">
        <v>0</v>
      </c>
      <c r="T499" s="220">
        <v>0</v>
      </c>
      <c r="U499" s="220">
        <v>0</v>
      </c>
      <c r="V499" s="220">
        <v>0</v>
      </c>
      <c r="W499" s="220">
        <v>0</v>
      </c>
      <c r="X499" s="220">
        <v>0</v>
      </c>
      <c r="Y499" s="220">
        <v>0</v>
      </c>
      <c r="Z499" s="220">
        <v>0</v>
      </c>
      <c r="AA499" s="220">
        <v>0</v>
      </c>
      <c r="AB499" s="220">
        <v>0</v>
      </c>
      <c r="AC499" s="221">
        <v>0</v>
      </c>
      <c r="AD499" s="222">
        <v>0</v>
      </c>
      <c r="AE499" s="185"/>
      <c r="AF499" s="223" t="e">
        <v>#DIV/0!</v>
      </c>
      <c r="AG499" s="224">
        <v>0</v>
      </c>
      <c r="AH499" s="225" t="e">
        <v>#DIV/0!</v>
      </c>
      <c r="AI499" s="226">
        <v>0</v>
      </c>
      <c r="AJ499" s="227">
        <v>0</v>
      </c>
    </row>
    <row r="500" spans="2:36" hidden="1" x14ac:dyDescent="0.2">
      <c r="B500" s="184" t="s">
        <v>674</v>
      </c>
      <c r="C500" s="215">
        <v>3</v>
      </c>
      <c r="D500" s="174">
        <v>4</v>
      </c>
      <c r="E500" s="204" t="s">
        <v>1107</v>
      </c>
      <c r="F500" s="204" t="s">
        <v>693</v>
      </c>
      <c r="G500" s="204" t="s">
        <v>695</v>
      </c>
      <c r="H500" s="174" t="s">
        <v>1131</v>
      </c>
      <c r="I500" s="204" t="s">
        <v>1125</v>
      </c>
      <c r="J500" s="184" t="e">
        <v>#N/A</v>
      </c>
      <c r="K500" s="185"/>
      <c r="L500" s="185"/>
      <c r="M500" s="185"/>
      <c r="N500" s="216"/>
      <c r="O500" s="217" t="s">
        <v>726</v>
      </c>
      <c r="P500" s="218" t="e">
        <v>#N/A</v>
      </c>
      <c r="Q500" s="185"/>
      <c r="R500" s="219">
        <v>0</v>
      </c>
      <c r="S500" s="220">
        <v>0</v>
      </c>
      <c r="T500" s="220">
        <v>0</v>
      </c>
      <c r="U500" s="220">
        <v>0</v>
      </c>
      <c r="V500" s="220">
        <v>0</v>
      </c>
      <c r="W500" s="220">
        <v>0</v>
      </c>
      <c r="X500" s="220">
        <v>0</v>
      </c>
      <c r="Y500" s="220">
        <v>0</v>
      </c>
      <c r="Z500" s="220">
        <v>0</v>
      </c>
      <c r="AA500" s="220">
        <v>0</v>
      </c>
      <c r="AB500" s="220">
        <v>0</v>
      </c>
      <c r="AC500" s="221">
        <v>0</v>
      </c>
      <c r="AD500" s="222">
        <v>0</v>
      </c>
      <c r="AE500" s="185"/>
      <c r="AF500" s="223" t="e">
        <v>#DIV/0!</v>
      </c>
      <c r="AG500" s="224">
        <v>0</v>
      </c>
      <c r="AH500" s="225" t="e">
        <v>#DIV/0!</v>
      </c>
      <c r="AI500" s="226">
        <v>0</v>
      </c>
      <c r="AJ500" s="227">
        <v>0</v>
      </c>
    </row>
    <row r="501" spans="2:36" hidden="1" x14ac:dyDescent="0.2">
      <c r="B501" s="184" t="s">
        <v>674</v>
      </c>
      <c r="C501" s="215">
        <v>3</v>
      </c>
      <c r="D501" s="174">
        <v>5</v>
      </c>
      <c r="E501" s="204" t="s">
        <v>1107</v>
      </c>
      <c r="F501" s="204" t="s">
        <v>693</v>
      </c>
      <c r="G501" s="204" t="s">
        <v>695</v>
      </c>
      <c r="H501" s="174" t="s">
        <v>1132</v>
      </c>
      <c r="I501" s="204" t="s">
        <v>1125</v>
      </c>
      <c r="J501" s="184" t="e">
        <v>#N/A</v>
      </c>
      <c r="K501" s="185"/>
      <c r="L501" s="185"/>
      <c r="M501" s="185"/>
      <c r="N501" s="216"/>
      <c r="O501" s="217" t="s">
        <v>726</v>
      </c>
      <c r="P501" s="218" t="e">
        <v>#N/A</v>
      </c>
      <c r="Q501" s="185"/>
      <c r="R501" s="219">
        <v>0</v>
      </c>
      <c r="S501" s="220">
        <v>0</v>
      </c>
      <c r="T501" s="220">
        <v>0</v>
      </c>
      <c r="U501" s="220">
        <v>0</v>
      </c>
      <c r="V501" s="220">
        <v>0</v>
      </c>
      <c r="W501" s="220">
        <v>0</v>
      </c>
      <c r="X501" s="220">
        <v>0</v>
      </c>
      <c r="Y501" s="220">
        <v>0</v>
      </c>
      <c r="Z501" s="220">
        <v>0</v>
      </c>
      <c r="AA501" s="220">
        <v>0</v>
      </c>
      <c r="AB501" s="220">
        <v>0</v>
      </c>
      <c r="AC501" s="221">
        <v>0</v>
      </c>
      <c r="AD501" s="222">
        <v>0</v>
      </c>
      <c r="AE501" s="185"/>
      <c r="AF501" s="223" t="e">
        <v>#DIV/0!</v>
      </c>
      <c r="AG501" s="224">
        <v>0</v>
      </c>
      <c r="AH501" s="225" t="e">
        <v>#DIV/0!</v>
      </c>
      <c r="AI501" s="226">
        <v>0</v>
      </c>
      <c r="AJ501" s="227">
        <v>0</v>
      </c>
    </row>
    <row r="502" spans="2:36" ht="13.5" thickBot="1" x14ac:dyDescent="0.25">
      <c r="B502" s="184" t="s">
        <v>673</v>
      </c>
      <c r="C502" s="174"/>
      <c r="D502" s="174"/>
      <c r="E502" s="184"/>
      <c r="F502" s="184"/>
      <c r="G502" s="184"/>
      <c r="H502" s="174"/>
      <c r="I502" s="204" t="s">
        <v>1125</v>
      </c>
      <c r="J502" s="204" t="s">
        <v>1125</v>
      </c>
      <c r="K502" s="185"/>
      <c r="L502" s="185"/>
      <c r="M502" s="185"/>
      <c r="N502" s="228"/>
      <c r="O502" s="229" t="s">
        <v>733</v>
      </c>
      <c r="P502" s="230"/>
      <c r="Q502" s="185"/>
      <c r="R502" s="231">
        <v>7854</v>
      </c>
      <c r="S502" s="232">
        <v>0</v>
      </c>
      <c r="T502" s="232">
        <v>7854</v>
      </c>
      <c r="U502" s="232">
        <v>0</v>
      </c>
      <c r="V502" s="232">
        <v>0</v>
      </c>
      <c r="W502" s="232">
        <v>0</v>
      </c>
      <c r="X502" s="232">
        <v>0</v>
      </c>
      <c r="Y502" s="232">
        <v>0</v>
      </c>
      <c r="Z502" s="232">
        <v>0</v>
      </c>
      <c r="AA502" s="232"/>
      <c r="AB502" s="232"/>
      <c r="AC502" s="232"/>
      <c r="AD502" s="233">
        <v>15708</v>
      </c>
      <c r="AE502" s="185"/>
      <c r="AF502" s="234"/>
      <c r="AG502" s="235">
        <v>14280</v>
      </c>
      <c r="AH502" s="235"/>
      <c r="AI502" s="236">
        <v>1428</v>
      </c>
      <c r="AJ502" s="237">
        <v>15708</v>
      </c>
    </row>
    <row r="503" spans="2:36" x14ac:dyDescent="0.2">
      <c r="B503" s="184" t="s">
        <v>673</v>
      </c>
      <c r="C503" s="186">
        <v>4</v>
      </c>
      <c r="D503" s="174"/>
      <c r="E503" s="184" t="s">
        <v>1107</v>
      </c>
      <c r="F503" s="184" t="s">
        <v>693</v>
      </c>
      <c r="G503" s="184" t="s">
        <v>695</v>
      </c>
      <c r="H503" s="174" t="s">
        <v>1133</v>
      </c>
      <c r="I503" s="204" t="s">
        <v>1134</v>
      </c>
      <c r="J503" s="204" t="s">
        <v>1134</v>
      </c>
      <c r="K503" s="185"/>
      <c r="L503" s="185"/>
      <c r="M503" s="185"/>
      <c r="N503" s="205" t="s">
        <v>1134</v>
      </c>
      <c r="O503" s="206" t="s">
        <v>724</v>
      </c>
      <c r="P503" s="207"/>
      <c r="Q503" s="185"/>
      <c r="R503" s="208">
        <v>1415</v>
      </c>
      <c r="S503" s="209">
        <v>0</v>
      </c>
      <c r="T503" s="209">
        <v>0</v>
      </c>
      <c r="U503" s="209">
        <v>0</v>
      </c>
      <c r="V503" s="209">
        <v>0</v>
      </c>
      <c r="W503" s="209">
        <v>1415</v>
      </c>
      <c r="X503" s="209">
        <v>0</v>
      </c>
      <c r="Y503" s="209">
        <v>0</v>
      </c>
      <c r="Z503" s="209">
        <v>0</v>
      </c>
      <c r="AA503" s="209">
        <v>0</v>
      </c>
      <c r="AB503" s="209">
        <v>0</v>
      </c>
      <c r="AC503" s="210">
        <v>0</v>
      </c>
      <c r="AD503" s="211">
        <v>2830</v>
      </c>
      <c r="AE503" s="185"/>
      <c r="AF503" s="212"/>
      <c r="AG503" s="213"/>
      <c r="AH503" s="213"/>
      <c r="AI503" s="213"/>
      <c r="AJ503" s="214"/>
    </row>
    <row r="504" spans="2:36" x14ac:dyDescent="0.2">
      <c r="B504" s="184" t="s">
        <v>673</v>
      </c>
      <c r="C504" s="215">
        <v>4</v>
      </c>
      <c r="D504" s="174">
        <v>1</v>
      </c>
      <c r="E504" s="204" t="s">
        <v>1107</v>
      </c>
      <c r="F504" s="204" t="s">
        <v>693</v>
      </c>
      <c r="G504" s="204" t="s">
        <v>695</v>
      </c>
      <c r="H504" s="174" t="s">
        <v>1135</v>
      </c>
      <c r="I504" s="204" t="s">
        <v>1134</v>
      </c>
      <c r="J504" s="184" t="s">
        <v>1127</v>
      </c>
      <c r="K504" s="185"/>
      <c r="L504" s="185"/>
      <c r="M504" s="185"/>
      <c r="N504" s="216"/>
      <c r="O504" s="217" t="s">
        <v>726</v>
      </c>
      <c r="P504" s="218" t="s">
        <v>1128</v>
      </c>
      <c r="Q504" s="185"/>
      <c r="R504" s="219">
        <v>1782</v>
      </c>
      <c r="S504" s="220">
        <v>0</v>
      </c>
      <c r="T504" s="220">
        <v>0</v>
      </c>
      <c r="U504" s="220">
        <v>0</v>
      </c>
      <c r="V504" s="220">
        <v>0</v>
      </c>
      <c r="W504" s="220">
        <v>1782</v>
      </c>
      <c r="X504" s="220">
        <v>0</v>
      </c>
      <c r="Y504" s="220">
        <v>0</v>
      </c>
      <c r="Z504" s="220">
        <v>0</v>
      </c>
      <c r="AA504" s="220">
        <v>0</v>
      </c>
      <c r="AB504" s="220">
        <v>0</v>
      </c>
      <c r="AC504" s="221">
        <v>0</v>
      </c>
      <c r="AD504" s="222">
        <v>3564</v>
      </c>
      <c r="AE504" s="185"/>
      <c r="AF504" s="223">
        <v>4.2100000000000009</v>
      </c>
      <c r="AG504" s="224">
        <v>15004.440000000002</v>
      </c>
      <c r="AH504" s="225">
        <v>9.9999999999999992E-2</v>
      </c>
      <c r="AI504" s="226">
        <v>1500.4440000000002</v>
      </c>
      <c r="AJ504" s="227">
        <v>16504.884000000002</v>
      </c>
    </row>
    <row r="505" spans="2:36" hidden="1" x14ac:dyDescent="0.2">
      <c r="B505" s="184" t="s">
        <v>674</v>
      </c>
      <c r="C505" s="215">
        <v>4</v>
      </c>
      <c r="D505" s="174">
        <v>2</v>
      </c>
      <c r="E505" s="204" t="s">
        <v>1107</v>
      </c>
      <c r="F505" s="204" t="s">
        <v>693</v>
      </c>
      <c r="G505" s="204" t="s">
        <v>695</v>
      </c>
      <c r="H505" s="174" t="s">
        <v>1136</v>
      </c>
      <c r="I505" s="204" t="s">
        <v>1134</v>
      </c>
      <c r="J505" s="184" t="e">
        <v>#N/A</v>
      </c>
      <c r="K505" s="185"/>
      <c r="L505" s="185"/>
      <c r="M505" s="185"/>
      <c r="N505" s="216"/>
      <c r="O505" s="217" t="s">
        <v>726</v>
      </c>
      <c r="P505" s="218" t="e">
        <v>#N/A</v>
      </c>
      <c r="Q505" s="185"/>
      <c r="R505" s="219">
        <v>0</v>
      </c>
      <c r="S505" s="220">
        <v>0</v>
      </c>
      <c r="T505" s="220">
        <v>0</v>
      </c>
      <c r="U505" s="220">
        <v>0</v>
      </c>
      <c r="V505" s="220">
        <v>0</v>
      </c>
      <c r="W505" s="220">
        <v>0</v>
      </c>
      <c r="X505" s="220">
        <v>0</v>
      </c>
      <c r="Y505" s="220">
        <v>0</v>
      </c>
      <c r="Z505" s="220">
        <v>0</v>
      </c>
      <c r="AA505" s="220">
        <v>0</v>
      </c>
      <c r="AB505" s="220">
        <v>0</v>
      </c>
      <c r="AC505" s="221">
        <v>0</v>
      </c>
      <c r="AD505" s="222">
        <v>0</v>
      </c>
      <c r="AE505" s="185"/>
      <c r="AF505" s="223" t="e">
        <v>#DIV/0!</v>
      </c>
      <c r="AG505" s="224">
        <v>0</v>
      </c>
      <c r="AH505" s="225" t="e">
        <v>#DIV/0!</v>
      </c>
      <c r="AI505" s="226">
        <v>0</v>
      </c>
      <c r="AJ505" s="227">
        <v>0</v>
      </c>
    </row>
    <row r="506" spans="2:36" hidden="1" x14ac:dyDescent="0.2">
      <c r="B506" s="184" t="s">
        <v>674</v>
      </c>
      <c r="C506" s="215">
        <v>4</v>
      </c>
      <c r="D506" s="174">
        <v>3</v>
      </c>
      <c r="E506" s="204" t="s">
        <v>1107</v>
      </c>
      <c r="F506" s="204" t="s">
        <v>693</v>
      </c>
      <c r="G506" s="204" t="s">
        <v>695</v>
      </c>
      <c r="H506" s="174" t="s">
        <v>1137</v>
      </c>
      <c r="I506" s="204" t="s">
        <v>1134</v>
      </c>
      <c r="J506" s="184" t="e">
        <v>#N/A</v>
      </c>
      <c r="K506" s="185"/>
      <c r="L506" s="185"/>
      <c r="M506" s="185"/>
      <c r="N506" s="216"/>
      <c r="O506" s="217" t="s">
        <v>726</v>
      </c>
      <c r="P506" s="218" t="e">
        <v>#N/A</v>
      </c>
      <c r="Q506" s="185"/>
      <c r="R506" s="219">
        <v>0</v>
      </c>
      <c r="S506" s="220">
        <v>0</v>
      </c>
      <c r="T506" s="220">
        <v>0</v>
      </c>
      <c r="U506" s="220">
        <v>0</v>
      </c>
      <c r="V506" s="220">
        <v>0</v>
      </c>
      <c r="W506" s="220">
        <v>0</v>
      </c>
      <c r="X506" s="220">
        <v>0</v>
      </c>
      <c r="Y506" s="220">
        <v>0</v>
      </c>
      <c r="Z506" s="220">
        <v>0</v>
      </c>
      <c r="AA506" s="220">
        <v>0</v>
      </c>
      <c r="AB506" s="220">
        <v>0</v>
      </c>
      <c r="AC506" s="221">
        <v>0</v>
      </c>
      <c r="AD506" s="222">
        <v>0</v>
      </c>
      <c r="AE506" s="185"/>
      <c r="AF506" s="223" t="e">
        <v>#DIV/0!</v>
      </c>
      <c r="AG506" s="224">
        <v>0</v>
      </c>
      <c r="AH506" s="225" t="e">
        <v>#DIV/0!</v>
      </c>
      <c r="AI506" s="226">
        <v>0</v>
      </c>
      <c r="AJ506" s="227">
        <v>0</v>
      </c>
    </row>
    <row r="507" spans="2:36" hidden="1" x14ac:dyDescent="0.2">
      <c r="B507" s="184" t="s">
        <v>674</v>
      </c>
      <c r="C507" s="215">
        <v>4</v>
      </c>
      <c r="D507" s="174">
        <v>4</v>
      </c>
      <c r="E507" s="204" t="s">
        <v>1107</v>
      </c>
      <c r="F507" s="204" t="s">
        <v>693</v>
      </c>
      <c r="G507" s="204" t="s">
        <v>695</v>
      </c>
      <c r="H507" s="174" t="s">
        <v>1138</v>
      </c>
      <c r="I507" s="204" t="s">
        <v>1134</v>
      </c>
      <c r="J507" s="184" t="e">
        <v>#N/A</v>
      </c>
      <c r="K507" s="185"/>
      <c r="L507" s="185"/>
      <c r="M507" s="185"/>
      <c r="N507" s="216"/>
      <c r="O507" s="217" t="s">
        <v>726</v>
      </c>
      <c r="P507" s="218" t="e">
        <v>#N/A</v>
      </c>
      <c r="Q507" s="185"/>
      <c r="R507" s="219">
        <v>0</v>
      </c>
      <c r="S507" s="220">
        <v>0</v>
      </c>
      <c r="T507" s="220">
        <v>0</v>
      </c>
      <c r="U507" s="220">
        <v>0</v>
      </c>
      <c r="V507" s="220">
        <v>0</v>
      </c>
      <c r="W507" s="220">
        <v>0</v>
      </c>
      <c r="X507" s="220">
        <v>0</v>
      </c>
      <c r="Y507" s="220">
        <v>0</v>
      </c>
      <c r="Z507" s="220">
        <v>0</v>
      </c>
      <c r="AA507" s="220">
        <v>0</v>
      </c>
      <c r="AB507" s="220">
        <v>0</v>
      </c>
      <c r="AC507" s="221">
        <v>0</v>
      </c>
      <c r="AD507" s="222">
        <v>0</v>
      </c>
      <c r="AE507" s="185"/>
      <c r="AF507" s="223" t="e">
        <v>#DIV/0!</v>
      </c>
      <c r="AG507" s="224">
        <v>0</v>
      </c>
      <c r="AH507" s="225" t="e">
        <v>#DIV/0!</v>
      </c>
      <c r="AI507" s="226">
        <v>0</v>
      </c>
      <c r="AJ507" s="227">
        <v>0</v>
      </c>
    </row>
    <row r="508" spans="2:36" hidden="1" x14ac:dyDescent="0.2">
      <c r="B508" s="184" t="s">
        <v>674</v>
      </c>
      <c r="C508" s="215">
        <v>4</v>
      </c>
      <c r="D508" s="174">
        <v>5</v>
      </c>
      <c r="E508" s="204" t="s">
        <v>1107</v>
      </c>
      <c r="F508" s="204" t="s">
        <v>693</v>
      </c>
      <c r="G508" s="204" t="s">
        <v>695</v>
      </c>
      <c r="H508" s="174" t="s">
        <v>1139</v>
      </c>
      <c r="I508" s="204" t="s">
        <v>1134</v>
      </c>
      <c r="J508" s="184" t="e">
        <v>#N/A</v>
      </c>
      <c r="K508" s="185"/>
      <c r="L508" s="185"/>
      <c r="M508" s="185"/>
      <c r="N508" s="216"/>
      <c r="O508" s="217" t="s">
        <v>726</v>
      </c>
      <c r="P508" s="218" t="e">
        <v>#N/A</v>
      </c>
      <c r="Q508" s="185"/>
      <c r="R508" s="219">
        <v>0</v>
      </c>
      <c r="S508" s="220">
        <v>0</v>
      </c>
      <c r="T508" s="220">
        <v>0</v>
      </c>
      <c r="U508" s="220">
        <v>0</v>
      </c>
      <c r="V508" s="220">
        <v>0</v>
      </c>
      <c r="W508" s="220">
        <v>0</v>
      </c>
      <c r="X508" s="220">
        <v>0</v>
      </c>
      <c r="Y508" s="220">
        <v>0</v>
      </c>
      <c r="Z508" s="220">
        <v>0</v>
      </c>
      <c r="AA508" s="220">
        <v>0</v>
      </c>
      <c r="AB508" s="220">
        <v>0</v>
      </c>
      <c r="AC508" s="221">
        <v>0</v>
      </c>
      <c r="AD508" s="222">
        <v>0</v>
      </c>
      <c r="AE508" s="185"/>
      <c r="AF508" s="223" t="e">
        <v>#DIV/0!</v>
      </c>
      <c r="AG508" s="224">
        <v>0</v>
      </c>
      <c r="AH508" s="225" t="e">
        <v>#DIV/0!</v>
      </c>
      <c r="AI508" s="226">
        <v>0</v>
      </c>
      <c r="AJ508" s="227">
        <v>0</v>
      </c>
    </row>
    <row r="509" spans="2:36" ht="13.5" thickBot="1" x14ac:dyDescent="0.25">
      <c r="B509" s="184" t="s">
        <v>673</v>
      </c>
      <c r="C509" s="174"/>
      <c r="D509" s="174"/>
      <c r="E509" s="184"/>
      <c r="F509" s="184"/>
      <c r="G509" s="184"/>
      <c r="H509" s="174"/>
      <c r="I509" s="204" t="s">
        <v>1134</v>
      </c>
      <c r="J509" s="204" t="s">
        <v>1134</v>
      </c>
      <c r="K509" s="185"/>
      <c r="L509" s="185"/>
      <c r="M509" s="185"/>
      <c r="N509" s="228"/>
      <c r="O509" s="229" t="s">
        <v>733</v>
      </c>
      <c r="P509" s="230"/>
      <c r="Q509" s="185"/>
      <c r="R509" s="231">
        <v>8252.4420000000009</v>
      </c>
      <c r="S509" s="232">
        <v>0</v>
      </c>
      <c r="T509" s="232">
        <v>8252.4420000000009</v>
      </c>
      <c r="U509" s="232">
        <v>0</v>
      </c>
      <c r="V509" s="232">
        <v>0</v>
      </c>
      <c r="W509" s="232">
        <v>0</v>
      </c>
      <c r="X509" s="232">
        <v>0</v>
      </c>
      <c r="Y509" s="232">
        <v>0</v>
      </c>
      <c r="Z509" s="232">
        <v>0</v>
      </c>
      <c r="AA509" s="232"/>
      <c r="AB509" s="232"/>
      <c r="AC509" s="232"/>
      <c r="AD509" s="233">
        <v>16504.884000000002</v>
      </c>
      <c r="AE509" s="185"/>
      <c r="AF509" s="234"/>
      <c r="AG509" s="235">
        <v>15004.440000000002</v>
      </c>
      <c r="AH509" s="235"/>
      <c r="AI509" s="236">
        <v>1500.4440000000002</v>
      </c>
      <c r="AJ509" s="237">
        <v>16504.884000000002</v>
      </c>
    </row>
    <row r="510" spans="2:36" hidden="1" x14ac:dyDescent="0.2">
      <c r="B510" s="184" t="s">
        <v>674</v>
      </c>
      <c r="C510" s="186">
        <v>5</v>
      </c>
      <c r="D510" s="174"/>
      <c r="E510" s="184" t="s">
        <v>1107</v>
      </c>
      <c r="F510" s="184" t="s">
        <v>693</v>
      </c>
      <c r="G510" s="184" t="s">
        <v>695</v>
      </c>
      <c r="H510" s="174" t="s">
        <v>1140</v>
      </c>
      <c r="I510" s="204" t="e">
        <v>#N/A</v>
      </c>
      <c r="J510" s="204" t="e">
        <v>#N/A</v>
      </c>
      <c r="K510" s="185"/>
      <c r="L510" s="185"/>
      <c r="M510" s="185"/>
      <c r="N510" s="205" t="e">
        <v>#N/A</v>
      </c>
      <c r="O510" s="206" t="s">
        <v>724</v>
      </c>
      <c r="P510" s="207"/>
      <c r="Q510" s="185"/>
      <c r="R510" s="208">
        <v>0</v>
      </c>
      <c r="S510" s="209">
        <v>0</v>
      </c>
      <c r="T510" s="209">
        <v>0</v>
      </c>
      <c r="U510" s="209">
        <v>0</v>
      </c>
      <c r="V510" s="209">
        <v>0</v>
      </c>
      <c r="W510" s="209">
        <v>0</v>
      </c>
      <c r="X510" s="209">
        <v>0</v>
      </c>
      <c r="Y510" s="209">
        <v>0</v>
      </c>
      <c r="Z510" s="209">
        <v>0</v>
      </c>
      <c r="AA510" s="209">
        <v>0</v>
      </c>
      <c r="AB510" s="209">
        <v>0</v>
      </c>
      <c r="AC510" s="210">
        <v>0</v>
      </c>
      <c r="AD510" s="211">
        <v>0</v>
      </c>
      <c r="AE510" s="185"/>
      <c r="AF510" s="212"/>
      <c r="AG510" s="213"/>
      <c r="AH510" s="213"/>
      <c r="AI510" s="213"/>
      <c r="AJ510" s="214"/>
    </row>
    <row r="511" spans="2:36" hidden="1" x14ac:dyDescent="0.2">
      <c r="B511" s="184" t="s">
        <v>674</v>
      </c>
      <c r="C511" s="215">
        <v>5</v>
      </c>
      <c r="D511" s="174">
        <v>1</v>
      </c>
      <c r="E511" s="204" t="s">
        <v>1107</v>
      </c>
      <c r="F511" s="204" t="s">
        <v>693</v>
      </c>
      <c r="G511" s="204" t="s">
        <v>695</v>
      </c>
      <c r="H511" s="174" t="s">
        <v>1141</v>
      </c>
      <c r="I511" s="204" t="e">
        <v>#N/A</v>
      </c>
      <c r="J511" s="184" t="e">
        <v>#N/A</v>
      </c>
      <c r="K511" s="185"/>
      <c r="L511" s="185"/>
      <c r="M511" s="185"/>
      <c r="N511" s="216"/>
      <c r="O511" s="217" t="s">
        <v>726</v>
      </c>
      <c r="P511" s="218" t="e">
        <v>#N/A</v>
      </c>
      <c r="Q511" s="185"/>
      <c r="R511" s="219">
        <v>0</v>
      </c>
      <c r="S511" s="220">
        <v>0</v>
      </c>
      <c r="T511" s="220">
        <v>0</v>
      </c>
      <c r="U511" s="220">
        <v>0</v>
      </c>
      <c r="V511" s="220">
        <v>0</v>
      </c>
      <c r="W511" s="220">
        <v>0</v>
      </c>
      <c r="X511" s="220">
        <v>0</v>
      </c>
      <c r="Y511" s="220">
        <v>0</v>
      </c>
      <c r="Z511" s="220">
        <v>0</v>
      </c>
      <c r="AA511" s="220">
        <v>0</v>
      </c>
      <c r="AB511" s="220">
        <v>0</v>
      </c>
      <c r="AC511" s="221">
        <v>0</v>
      </c>
      <c r="AD511" s="222">
        <v>0</v>
      </c>
      <c r="AE511" s="185"/>
      <c r="AF511" s="223" t="e">
        <v>#DIV/0!</v>
      </c>
      <c r="AG511" s="224">
        <v>0</v>
      </c>
      <c r="AH511" s="225" t="e">
        <v>#DIV/0!</v>
      </c>
      <c r="AI511" s="226">
        <v>0</v>
      </c>
      <c r="AJ511" s="227">
        <v>0</v>
      </c>
    </row>
    <row r="512" spans="2:36" hidden="1" x14ac:dyDescent="0.2">
      <c r="B512" s="184" t="s">
        <v>674</v>
      </c>
      <c r="C512" s="215">
        <v>5</v>
      </c>
      <c r="D512" s="174">
        <v>2</v>
      </c>
      <c r="E512" s="204" t="s">
        <v>1107</v>
      </c>
      <c r="F512" s="204" t="s">
        <v>693</v>
      </c>
      <c r="G512" s="204" t="s">
        <v>695</v>
      </c>
      <c r="H512" s="174" t="s">
        <v>1142</v>
      </c>
      <c r="I512" s="204" t="e">
        <v>#N/A</v>
      </c>
      <c r="J512" s="184" t="e">
        <v>#N/A</v>
      </c>
      <c r="K512" s="185"/>
      <c r="L512" s="185"/>
      <c r="M512" s="185"/>
      <c r="N512" s="216"/>
      <c r="O512" s="217" t="s">
        <v>726</v>
      </c>
      <c r="P512" s="218" t="e">
        <v>#N/A</v>
      </c>
      <c r="Q512" s="185"/>
      <c r="R512" s="219">
        <v>0</v>
      </c>
      <c r="S512" s="220">
        <v>0</v>
      </c>
      <c r="T512" s="220">
        <v>0</v>
      </c>
      <c r="U512" s="220">
        <v>0</v>
      </c>
      <c r="V512" s="220">
        <v>0</v>
      </c>
      <c r="W512" s="220">
        <v>0</v>
      </c>
      <c r="X512" s="220">
        <v>0</v>
      </c>
      <c r="Y512" s="220">
        <v>0</v>
      </c>
      <c r="Z512" s="220">
        <v>0</v>
      </c>
      <c r="AA512" s="220">
        <v>0</v>
      </c>
      <c r="AB512" s="220">
        <v>0</v>
      </c>
      <c r="AC512" s="221">
        <v>0</v>
      </c>
      <c r="AD512" s="222">
        <v>0</v>
      </c>
      <c r="AE512" s="185"/>
      <c r="AF512" s="223" t="e">
        <v>#DIV/0!</v>
      </c>
      <c r="AG512" s="224">
        <v>0</v>
      </c>
      <c r="AH512" s="225" t="e">
        <v>#DIV/0!</v>
      </c>
      <c r="AI512" s="226">
        <v>0</v>
      </c>
      <c r="AJ512" s="227">
        <v>0</v>
      </c>
    </row>
    <row r="513" spans="2:36" hidden="1" x14ac:dyDescent="0.2">
      <c r="B513" s="184" t="s">
        <v>674</v>
      </c>
      <c r="C513" s="215">
        <v>5</v>
      </c>
      <c r="D513" s="174">
        <v>3</v>
      </c>
      <c r="E513" s="204" t="s">
        <v>1107</v>
      </c>
      <c r="F513" s="204" t="s">
        <v>693</v>
      </c>
      <c r="G513" s="204" t="s">
        <v>695</v>
      </c>
      <c r="H513" s="174" t="s">
        <v>1143</v>
      </c>
      <c r="I513" s="204" t="e">
        <v>#N/A</v>
      </c>
      <c r="J513" s="184" t="e">
        <v>#N/A</v>
      </c>
      <c r="K513" s="185"/>
      <c r="L513" s="185"/>
      <c r="M513" s="185"/>
      <c r="N513" s="216"/>
      <c r="O513" s="217" t="s">
        <v>726</v>
      </c>
      <c r="P513" s="218" t="e">
        <v>#N/A</v>
      </c>
      <c r="Q513" s="185"/>
      <c r="R513" s="219">
        <v>0</v>
      </c>
      <c r="S513" s="220">
        <v>0</v>
      </c>
      <c r="T513" s="220">
        <v>0</v>
      </c>
      <c r="U513" s="220">
        <v>0</v>
      </c>
      <c r="V513" s="220">
        <v>0</v>
      </c>
      <c r="W513" s="220">
        <v>0</v>
      </c>
      <c r="X513" s="220">
        <v>0</v>
      </c>
      <c r="Y513" s="220">
        <v>0</v>
      </c>
      <c r="Z513" s="220">
        <v>0</v>
      </c>
      <c r="AA513" s="220">
        <v>0</v>
      </c>
      <c r="AB513" s="220">
        <v>0</v>
      </c>
      <c r="AC513" s="221">
        <v>0</v>
      </c>
      <c r="AD513" s="222">
        <v>0</v>
      </c>
      <c r="AE513" s="185"/>
      <c r="AF513" s="223" t="e">
        <v>#DIV/0!</v>
      </c>
      <c r="AG513" s="224">
        <v>0</v>
      </c>
      <c r="AH513" s="225" t="e">
        <v>#DIV/0!</v>
      </c>
      <c r="AI513" s="226">
        <v>0</v>
      </c>
      <c r="AJ513" s="227">
        <v>0</v>
      </c>
    </row>
    <row r="514" spans="2:36" hidden="1" x14ac:dyDescent="0.2">
      <c r="B514" s="184" t="s">
        <v>674</v>
      </c>
      <c r="C514" s="215">
        <v>5</v>
      </c>
      <c r="D514" s="174">
        <v>4</v>
      </c>
      <c r="E514" s="204" t="s">
        <v>1107</v>
      </c>
      <c r="F514" s="204" t="s">
        <v>693</v>
      </c>
      <c r="G514" s="204" t="s">
        <v>695</v>
      </c>
      <c r="H514" s="174" t="s">
        <v>1144</v>
      </c>
      <c r="I514" s="204" t="e">
        <v>#N/A</v>
      </c>
      <c r="J514" s="184" t="e">
        <v>#N/A</v>
      </c>
      <c r="K514" s="185"/>
      <c r="L514" s="185"/>
      <c r="M514" s="185"/>
      <c r="N514" s="216"/>
      <c r="O514" s="217" t="s">
        <v>726</v>
      </c>
      <c r="P514" s="218" t="e">
        <v>#N/A</v>
      </c>
      <c r="Q514" s="185"/>
      <c r="R514" s="219">
        <v>0</v>
      </c>
      <c r="S514" s="220">
        <v>0</v>
      </c>
      <c r="T514" s="220">
        <v>0</v>
      </c>
      <c r="U514" s="220">
        <v>0</v>
      </c>
      <c r="V514" s="220">
        <v>0</v>
      </c>
      <c r="W514" s="220">
        <v>0</v>
      </c>
      <c r="X514" s="220">
        <v>0</v>
      </c>
      <c r="Y514" s="220">
        <v>0</v>
      </c>
      <c r="Z514" s="220">
        <v>0</v>
      </c>
      <c r="AA514" s="220">
        <v>0</v>
      </c>
      <c r="AB514" s="220">
        <v>0</v>
      </c>
      <c r="AC514" s="221">
        <v>0</v>
      </c>
      <c r="AD514" s="222">
        <v>0</v>
      </c>
      <c r="AE514" s="185"/>
      <c r="AF514" s="223" t="e">
        <v>#DIV/0!</v>
      </c>
      <c r="AG514" s="224">
        <v>0</v>
      </c>
      <c r="AH514" s="225" t="e">
        <v>#DIV/0!</v>
      </c>
      <c r="AI514" s="226">
        <v>0</v>
      </c>
      <c r="AJ514" s="227">
        <v>0</v>
      </c>
    </row>
    <row r="515" spans="2:36" hidden="1" x14ac:dyDescent="0.2">
      <c r="B515" s="184" t="s">
        <v>674</v>
      </c>
      <c r="C515" s="215">
        <v>5</v>
      </c>
      <c r="D515" s="174">
        <v>5</v>
      </c>
      <c r="E515" s="204" t="s">
        <v>1107</v>
      </c>
      <c r="F515" s="204" t="s">
        <v>693</v>
      </c>
      <c r="G515" s="204" t="s">
        <v>695</v>
      </c>
      <c r="H515" s="174" t="s">
        <v>1145</v>
      </c>
      <c r="I515" s="204" t="e">
        <v>#N/A</v>
      </c>
      <c r="J515" s="184" t="e">
        <v>#N/A</v>
      </c>
      <c r="K515" s="185"/>
      <c r="L515" s="185"/>
      <c r="M515" s="185"/>
      <c r="N515" s="216"/>
      <c r="O515" s="217" t="s">
        <v>726</v>
      </c>
      <c r="P515" s="218" t="e">
        <v>#N/A</v>
      </c>
      <c r="Q515" s="185"/>
      <c r="R515" s="219">
        <v>0</v>
      </c>
      <c r="S515" s="220">
        <v>0</v>
      </c>
      <c r="T515" s="220">
        <v>0</v>
      </c>
      <c r="U515" s="220">
        <v>0</v>
      </c>
      <c r="V515" s="220">
        <v>0</v>
      </c>
      <c r="W515" s="220">
        <v>0</v>
      </c>
      <c r="X515" s="220">
        <v>0</v>
      </c>
      <c r="Y515" s="220">
        <v>0</v>
      </c>
      <c r="Z515" s="220">
        <v>0</v>
      </c>
      <c r="AA515" s="220">
        <v>0</v>
      </c>
      <c r="AB515" s="220">
        <v>0</v>
      </c>
      <c r="AC515" s="221">
        <v>0</v>
      </c>
      <c r="AD515" s="222">
        <v>0</v>
      </c>
      <c r="AE515" s="185"/>
      <c r="AF515" s="223" t="e">
        <v>#DIV/0!</v>
      </c>
      <c r="AG515" s="224">
        <v>0</v>
      </c>
      <c r="AH515" s="225" t="e">
        <v>#DIV/0!</v>
      </c>
      <c r="AI515" s="226">
        <v>0</v>
      </c>
      <c r="AJ515" s="227">
        <v>0</v>
      </c>
    </row>
    <row r="516" spans="2:36" ht="13.5" hidden="1" thickBot="1" x14ac:dyDescent="0.25">
      <c r="B516" s="184" t="s">
        <v>674</v>
      </c>
      <c r="C516" s="174"/>
      <c r="D516" s="174"/>
      <c r="E516" s="184"/>
      <c r="F516" s="184"/>
      <c r="G516" s="184"/>
      <c r="H516" s="174"/>
      <c r="I516" s="204" t="e">
        <v>#N/A</v>
      </c>
      <c r="J516" s="204" t="e">
        <v>#N/A</v>
      </c>
      <c r="K516" s="185"/>
      <c r="L516" s="185"/>
      <c r="M516" s="185"/>
      <c r="N516" s="228"/>
      <c r="O516" s="229" t="s">
        <v>733</v>
      </c>
      <c r="P516" s="230"/>
      <c r="Q516" s="185"/>
      <c r="R516" s="231">
        <v>0</v>
      </c>
      <c r="S516" s="232">
        <v>0</v>
      </c>
      <c r="T516" s="232">
        <v>0</v>
      </c>
      <c r="U516" s="232">
        <v>0</v>
      </c>
      <c r="V516" s="232">
        <v>0</v>
      </c>
      <c r="W516" s="232">
        <v>0</v>
      </c>
      <c r="X516" s="232">
        <v>0</v>
      </c>
      <c r="Y516" s="232">
        <v>0</v>
      </c>
      <c r="Z516" s="232">
        <v>0</v>
      </c>
      <c r="AA516" s="232"/>
      <c r="AB516" s="232"/>
      <c r="AC516" s="232"/>
      <c r="AD516" s="233">
        <v>0</v>
      </c>
      <c r="AE516" s="185"/>
      <c r="AF516" s="234"/>
      <c r="AG516" s="235">
        <v>0</v>
      </c>
      <c r="AH516" s="235"/>
      <c r="AI516" s="236">
        <v>0</v>
      </c>
      <c r="AJ516" s="237">
        <v>0</v>
      </c>
    </row>
    <row r="517" spans="2:36" hidden="1" x14ac:dyDescent="0.2">
      <c r="B517" s="184" t="s">
        <v>674</v>
      </c>
      <c r="C517" s="186">
        <v>6</v>
      </c>
      <c r="D517" s="174"/>
      <c r="E517" s="184" t="s">
        <v>1107</v>
      </c>
      <c r="F517" s="184" t="s">
        <v>693</v>
      </c>
      <c r="G517" s="184" t="s">
        <v>695</v>
      </c>
      <c r="H517" s="174" t="s">
        <v>1146</v>
      </c>
      <c r="I517" s="204" t="e">
        <v>#N/A</v>
      </c>
      <c r="J517" s="204" t="e">
        <v>#N/A</v>
      </c>
      <c r="K517" s="184"/>
      <c r="L517" s="185"/>
      <c r="M517" s="185"/>
      <c r="N517" s="205" t="e">
        <v>#N/A</v>
      </c>
      <c r="O517" s="206" t="s">
        <v>724</v>
      </c>
      <c r="P517" s="207"/>
      <c r="Q517" s="185"/>
      <c r="R517" s="208">
        <v>0</v>
      </c>
      <c r="S517" s="209">
        <v>0</v>
      </c>
      <c r="T517" s="209">
        <v>0</v>
      </c>
      <c r="U517" s="209">
        <v>0</v>
      </c>
      <c r="V517" s="209">
        <v>0</v>
      </c>
      <c r="W517" s="209">
        <v>0</v>
      </c>
      <c r="X517" s="209">
        <v>0</v>
      </c>
      <c r="Y517" s="209">
        <v>0</v>
      </c>
      <c r="Z517" s="209">
        <v>0</v>
      </c>
      <c r="AA517" s="209">
        <v>0</v>
      </c>
      <c r="AB517" s="209">
        <v>0</v>
      </c>
      <c r="AC517" s="210">
        <v>0</v>
      </c>
      <c r="AD517" s="211">
        <v>0</v>
      </c>
      <c r="AE517" s="185"/>
      <c r="AF517" s="212"/>
      <c r="AG517" s="213"/>
      <c r="AH517" s="213"/>
      <c r="AI517" s="213"/>
      <c r="AJ517" s="214"/>
    </row>
    <row r="518" spans="2:36" hidden="1" x14ac:dyDescent="0.2">
      <c r="B518" s="184" t="s">
        <v>674</v>
      </c>
      <c r="C518" s="215">
        <v>6</v>
      </c>
      <c r="D518" s="174">
        <v>1</v>
      </c>
      <c r="E518" s="204" t="s">
        <v>1107</v>
      </c>
      <c r="F518" s="204" t="s">
        <v>693</v>
      </c>
      <c r="G518" s="204" t="s">
        <v>695</v>
      </c>
      <c r="H518" s="174" t="s">
        <v>1147</v>
      </c>
      <c r="I518" s="204" t="e">
        <v>#N/A</v>
      </c>
      <c r="J518" s="184" t="e">
        <v>#N/A</v>
      </c>
      <c r="K518" s="184"/>
      <c r="L518" s="185"/>
      <c r="M518" s="185"/>
      <c r="N518" s="216"/>
      <c r="O518" s="217" t="s">
        <v>726</v>
      </c>
      <c r="P518" s="218" t="e">
        <v>#N/A</v>
      </c>
      <c r="Q518" s="185"/>
      <c r="R518" s="219">
        <v>0</v>
      </c>
      <c r="S518" s="220">
        <v>0</v>
      </c>
      <c r="T518" s="220">
        <v>0</v>
      </c>
      <c r="U518" s="220">
        <v>0</v>
      </c>
      <c r="V518" s="220">
        <v>0</v>
      </c>
      <c r="W518" s="220">
        <v>0</v>
      </c>
      <c r="X518" s="220">
        <v>0</v>
      </c>
      <c r="Y518" s="220">
        <v>0</v>
      </c>
      <c r="Z518" s="220">
        <v>0</v>
      </c>
      <c r="AA518" s="220">
        <v>0</v>
      </c>
      <c r="AB518" s="220">
        <v>0</v>
      </c>
      <c r="AC518" s="221">
        <v>0</v>
      </c>
      <c r="AD518" s="222">
        <v>0</v>
      </c>
      <c r="AE518" s="185"/>
      <c r="AF518" s="223" t="e">
        <v>#DIV/0!</v>
      </c>
      <c r="AG518" s="224">
        <v>0</v>
      </c>
      <c r="AH518" s="225" t="e">
        <v>#DIV/0!</v>
      </c>
      <c r="AI518" s="226">
        <v>0</v>
      </c>
      <c r="AJ518" s="227">
        <v>0</v>
      </c>
    </row>
    <row r="519" spans="2:36" hidden="1" x14ac:dyDescent="0.2">
      <c r="B519" s="184" t="s">
        <v>674</v>
      </c>
      <c r="C519" s="215">
        <v>6</v>
      </c>
      <c r="D519" s="174">
        <v>2</v>
      </c>
      <c r="E519" s="204" t="s">
        <v>1107</v>
      </c>
      <c r="F519" s="204" t="s">
        <v>693</v>
      </c>
      <c r="G519" s="204" t="s">
        <v>695</v>
      </c>
      <c r="H519" s="174" t="s">
        <v>1148</v>
      </c>
      <c r="I519" s="204" t="e">
        <v>#N/A</v>
      </c>
      <c r="J519" s="184" t="e">
        <v>#N/A</v>
      </c>
      <c r="K519" s="184"/>
      <c r="L519" s="185"/>
      <c r="M519" s="185"/>
      <c r="N519" s="216"/>
      <c r="O519" s="217" t="s">
        <v>726</v>
      </c>
      <c r="P519" s="218" t="e">
        <v>#N/A</v>
      </c>
      <c r="Q519" s="185"/>
      <c r="R519" s="219">
        <v>0</v>
      </c>
      <c r="S519" s="220">
        <v>0</v>
      </c>
      <c r="T519" s="220">
        <v>0</v>
      </c>
      <c r="U519" s="220">
        <v>0</v>
      </c>
      <c r="V519" s="220">
        <v>0</v>
      </c>
      <c r="W519" s="220">
        <v>0</v>
      </c>
      <c r="X519" s="220">
        <v>0</v>
      </c>
      <c r="Y519" s="220">
        <v>0</v>
      </c>
      <c r="Z519" s="220">
        <v>0</v>
      </c>
      <c r="AA519" s="220">
        <v>0</v>
      </c>
      <c r="AB519" s="220">
        <v>0</v>
      </c>
      <c r="AC519" s="221">
        <v>0</v>
      </c>
      <c r="AD519" s="222">
        <v>0</v>
      </c>
      <c r="AE519" s="185"/>
      <c r="AF519" s="223" t="e">
        <v>#DIV/0!</v>
      </c>
      <c r="AG519" s="224">
        <v>0</v>
      </c>
      <c r="AH519" s="225" t="e">
        <v>#DIV/0!</v>
      </c>
      <c r="AI519" s="226">
        <v>0</v>
      </c>
      <c r="AJ519" s="227">
        <v>0</v>
      </c>
    </row>
    <row r="520" spans="2:36" hidden="1" x14ac:dyDescent="0.2">
      <c r="B520" s="184" t="s">
        <v>674</v>
      </c>
      <c r="C520" s="215">
        <v>6</v>
      </c>
      <c r="D520" s="174">
        <v>3</v>
      </c>
      <c r="E520" s="204" t="s">
        <v>1107</v>
      </c>
      <c r="F520" s="204" t="s">
        <v>693</v>
      </c>
      <c r="G520" s="204" t="s">
        <v>695</v>
      </c>
      <c r="H520" s="174" t="s">
        <v>1149</v>
      </c>
      <c r="I520" s="204" t="e">
        <v>#N/A</v>
      </c>
      <c r="J520" s="184" t="e">
        <v>#N/A</v>
      </c>
      <c r="K520" s="184"/>
      <c r="L520" s="185"/>
      <c r="M520" s="185"/>
      <c r="N520" s="216"/>
      <c r="O520" s="217" t="s">
        <v>726</v>
      </c>
      <c r="P520" s="218" t="e">
        <v>#N/A</v>
      </c>
      <c r="Q520" s="185"/>
      <c r="R520" s="219">
        <v>0</v>
      </c>
      <c r="S520" s="220">
        <v>0</v>
      </c>
      <c r="T520" s="220">
        <v>0</v>
      </c>
      <c r="U520" s="220">
        <v>0</v>
      </c>
      <c r="V520" s="220">
        <v>0</v>
      </c>
      <c r="W520" s="220">
        <v>0</v>
      </c>
      <c r="X520" s="220">
        <v>0</v>
      </c>
      <c r="Y520" s="220">
        <v>0</v>
      </c>
      <c r="Z520" s="220">
        <v>0</v>
      </c>
      <c r="AA520" s="220">
        <v>0</v>
      </c>
      <c r="AB520" s="220">
        <v>0</v>
      </c>
      <c r="AC520" s="221">
        <v>0</v>
      </c>
      <c r="AD520" s="222">
        <v>0</v>
      </c>
      <c r="AE520" s="185"/>
      <c r="AF520" s="223" t="e">
        <v>#DIV/0!</v>
      </c>
      <c r="AG520" s="224">
        <v>0</v>
      </c>
      <c r="AH520" s="225" t="e">
        <v>#DIV/0!</v>
      </c>
      <c r="AI520" s="226">
        <v>0</v>
      </c>
      <c r="AJ520" s="227">
        <v>0</v>
      </c>
    </row>
    <row r="521" spans="2:36" hidden="1" x14ac:dyDescent="0.2">
      <c r="B521" s="184" t="s">
        <v>674</v>
      </c>
      <c r="C521" s="215">
        <v>6</v>
      </c>
      <c r="D521" s="174">
        <v>4</v>
      </c>
      <c r="E521" s="204" t="s">
        <v>1107</v>
      </c>
      <c r="F521" s="204" t="s">
        <v>693</v>
      </c>
      <c r="G521" s="204" t="s">
        <v>695</v>
      </c>
      <c r="H521" s="174" t="s">
        <v>1150</v>
      </c>
      <c r="I521" s="204" t="e">
        <v>#N/A</v>
      </c>
      <c r="J521" s="184" t="e">
        <v>#N/A</v>
      </c>
      <c r="K521" s="184"/>
      <c r="L521" s="185"/>
      <c r="M521" s="185"/>
      <c r="N521" s="216"/>
      <c r="O521" s="217" t="s">
        <v>726</v>
      </c>
      <c r="P521" s="218" t="e">
        <v>#N/A</v>
      </c>
      <c r="Q521" s="185"/>
      <c r="R521" s="219">
        <v>0</v>
      </c>
      <c r="S521" s="220">
        <v>0</v>
      </c>
      <c r="T521" s="220">
        <v>0</v>
      </c>
      <c r="U521" s="220">
        <v>0</v>
      </c>
      <c r="V521" s="220">
        <v>0</v>
      </c>
      <c r="W521" s="220">
        <v>0</v>
      </c>
      <c r="X521" s="220">
        <v>0</v>
      </c>
      <c r="Y521" s="220">
        <v>0</v>
      </c>
      <c r="Z521" s="220">
        <v>0</v>
      </c>
      <c r="AA521" s="220">
        <v>0</v>
      </c>
      <c r="AB521" s="220">
        <v>0</v>
      </c>
      <c r="AC521" s="221">
        <v>0</v>
      </c>
      <c r="AD521" s="222">
        <v>0</v>
      </c>
      <c r="AE521" s="185"/>
      <c r="AF521" s="223" t="e">
        <v>#DIV/0!</v>
      </c>
      <c r="AG521" s="224">
        <v>0</v>
      </c>
      <c r="AH521" s="225" t="e">
        <v>#DIV/0!</v>
      </c>
      <c r="AI521" s="226">
        <v>0</v>
      </c>
      <c r="AJ521" s="227">
        <v>0</v>
      </c>
    </row>
    <row r="522" spans="2:36" hidden="1" x14ac:dyDescent="0.2">
      <c r="B522" s="184" t="s">
        <v>674</v>
      </c>
      <c r="C522" s="215">
        <v>6</v>
      </c>
      <c r="D522" s="174">
        <v>5</v>
      </c>
      <c r="E522" s="204" t="s">
        <v>1107</v>
      </c>
      <c r="F522" s="204" t="s">
        <v>693</v>
      </c>
      <c r="G522" s="204" t="s">
        <v>695</v>
      </c>
      <c r="H522" s="174" t="s">
        <v>1151</v>
      </c>
      <c r="I522" s="204" t="e">
        <v>#N/A</v>
      </c>
      <c r="J522" s="184" t="e">
        <v>#N/A</v>
      </c>
      <c r="K522" s="184"/>
      <c r="L522" s="185"/>
      <c r="M522" s="185"/>
      <c r="N522" s="216"/>
      <c r="O522" s="217" t="s">
        <v>726</v>
      </c>
      <c r="P522" s="218" t="e">
        <v>#N/A</v>
      </c>
      <c r="Q522" s="185"/>
      <c r="R522" s="219">
        <v>0</v>
      </c>
      <c r="S522" s="220">
        <v>0</v>
      </c>
      <c r="T522" s="220">
        <v>0</v>
      </c>
      <c r="U522" s="220">
        <v>0</v>
      </c>
      <c r="V522" s="220">
        <v>0</v>
      </c>
      <c r="W522" s="220">
        <v>0</v>
      </c>
      <c r="X522" s="220">
        <v>0</v>
      </c>
      <c r="Y522" s="220">
        <v>0</v>
      </c>
      <c r="Z522" s="220">
        <v>0</v>
      </c>
      <c r="AA522" s="220">
        <v>0</v>
      </c>
      <c r="AB522" s="220">
        <v>0</v>
      </c>
      <c r="AC522" s="221">
        <v>0</v>
      </c>
      <c r="AD522" s="222">
        <v>0</v>
      </c>
      <c r="AE522" s="185"/>
      <c r="AF522" s="223" t="e">
        <v>#DIV/0!</v>
      </c>
      <c r="AG522" s="224">
        <v>0</v>
      </c>
      <c r="AH522" s="225" t="e">
        <v>#DIV/0!</v>
      </c>
      <c r="AI522" s="226">
        <v>0</v>
      </c>
      <c r="AJ522" s="227">
        <v>0</v>
      </c>
    </row>
    <row r="523" spans="2:36" ht="13.5" hidden="1" thickBot="1" x14ac:dyDescent="0.25">
      <c r="B523" s="184" t="s">
        <v>674</v>
      </c>
      <c r="C523" s="174"/>
      <c r="D523" s="174"/>
      <c r="E523" s="184"/>
      <c r="F523" s="184"/>
      <c r="G523" s="184"/>
      <c r="H523" s="174"/>
      <c r="I523" s="204" t="e">
        <v>#N/A</v>
      </c>
      <c r="J523" s="204" t="e">
        <v>#N/A</v>
      </c>
      <c r="K523" s="184"/>
      <c r="L523" s="185"/>
      <c r="M523" s="185"/>
      <c r="N523" s="228"/>
      <c r="O523" s="229" t="s">
        <v>733</v>
      </c>
      <c r="P523" s="230"/>
      <c r="Q523" s="185"/>
      <c r="R523" s="231">
        <v>0</v>
      </c>
      <c r="S523" s="232">
        <v>0</v>
      </c>
      <c r="T523" s="232">
        <v>0</v>
      </c>
      <c r="U523" s="232">
        <v>0</v>
      </c>
      <c r="V523" s="232">
        <v>0</v>
      </c>
      <c r="W523" s="232">
        <v>0</v>
      </c>
      <c r="X523" s="232">
        <v>0</v>
      </c>
      <c r="Y523" s="232">
        <v>0</v>
      </c>
      <c r="Z523" s="232">
        <v>0</v>
      </c>
      <c r="AA523" s="232"/>
      <c r="AB523" s="232"/>
      <c r="AC523" s="232"/>
      <c r="AD523" s="233">
        <v>0</v>
      </c>
      <c r="AE523" s="185"/>
      <c r="AF523" s="234"/>
      <c r="AG523" s="235">
        <v>0</v>
      </c>
      <c r="AH523" s="235"/>
      <c r="AI523" s="236">
        <v>0</v>
      </c>
      <c r="AJ523" s="237">
        <v>0</v>
      </c>
    </row>
    <row r="524" spans="2:36" hidden="1" x14ac:dyDescent="0.2">
      <c r="B524" s="184" t="s">
        <v>674</v>
      </c>
      <c r="C524" s="186">
        <v>7</v>
      </c>
      <c r="D524" s="174"/>
      <c r="E524" s="184" t="s">
        <v>1107</v>
      </c>
      <c r="F524" s="184" t="s">
        <v>693</v>
      </c>
      <c r="G524" s="184" t="s">
        <v>695</v>
      </c>
      <c r="H524" s="174" t="s">
        <v>1152</v>
      </c>
      <c r="I524" s="204" t="e">
        <v>#N/A</v>
      </c>
      <c r="J524" s="204" t="e">
        <v>#N/A</v>
      </c>
      <c r="K524" s="185"/>
      <c r="L524" s="185"/>
      <c r="M524" s="185"/>
      <c r="N524" s="205" t="e">
        <v>#N/A</v>
      </c>
      <c r="O524" s="206" t="s">
        <v>724</v>
      </c>
      <c r="P524" s="207"/>
      <c r="Q524" s="185"/>
      <c r="R524" s="208">
        <v>0</v>
      </c>
      <c r="S524" s="209">
        <v>0</v>
      </c>
      <c r="T524" s="209">
        <v>0</v>
      </c>
      <c r="U524" s="209">
        <v>0</v>
      </c>
      <c r="V524" s="209">
        <v>0</v>
      </c>
      <c r="W524" s="209">
        <v>0</v>
      </c>
      <c r="X524" s="209">
        <v>0</v>
      </c>
      <c r="Y524" s="209">
        <v>0</v>
      </c>
      <c r="Z524" s="209">
        <v>0</v>
      </c>
      <c r="AA524" s="209">
        <v>0</v>
      </c>
      <c r="AB524" s="209">
        <v>0</v>
      </c>
      <c r="AC524" s="210">
        <v>0</v>
      </c>
      <c r="AD524" s="211">
        <v>0</v>
      </c>
      <c r="AE524" s="185"/>
      <c r="AF524" s="212"/>
      <c r="AG524" s="213"/>
      <c r="AH524" s="213"/>
      <c r="AI524" s="213"/>
      <c r="AJ524" s="214"/>
    </row>
    <row r="525" spans="2:36" hidden="1" x14ac:dyDescent="0.2">
      <c r="B525" s="184" t="s">
        <v>674</v>
      </c>
      <c r="C525" s="215">
        <v>7</v>
      </c>
      <c r="D525" s="174">
        <v>1</v>
      </c>
      <c r="E525" s="204" t="s">
        <v>1107</v>
      </c>
      <c r="F525" s="204" t="s">
        <v>693</v>
      </c>
      <c r="G525" s="204" t="s">
        <v>695</v>
      </c>
      <c r="H525" s="174" t="s">
        <v>1153</v>
      </c>
      <c r="I525" s="204" t="e">
        <v>#N/A</v>
      </c>
      <c r="J525" s="184" t="e">
        <v>#N/A</v>
      </c>
      <c r="K525" s="185"/>
      <c r="L525" s="185"/>
      <c r="M525" s="185"/>
      <c r="N525" s="216"/>
      <c r="O525" s="217" t="s">
        <v>726</v>
      </c>
      <c r="P525" s="218" t="e">
        <v>#N/A</v>
      </c>
      <c r="Q525" s="185"/>
      <c r="R525" s="219">
        <v>0</v>
      </c>
      <c r="S525" s="220">
        <v>0</v>
      </c>
      <c r="T525" s="220">
        <v>0</v>
      </c>
      <c r="U525" s="220">
        <v>0</v>
      </c>
      <c r="V525" s="220">
        <v>0</v>
      </c>
      <c r="W525" s="220">
        <v>0</v>
      </c>
      <c r="X525" s="220">
        <v>0</v>
      </c>
      <c r="Y525" s="220">
        <v>0</v>
      </c>
      <c r="Z525" s="220">
        <v>0</v>
      </c>
      <c r="AA525" s="220">
        <v>0</v>
      </c>
      <c r="AB525" s="220">
        <v>0</v>
      </c>
      <c r="AC525" s="221">
        <v>0</v>
      </c>
      <c r="AD525" s="222">
        <v>0</v>
      </c>
      <c r="AE525" s="185"/>
      <c r="AF525" s="223" t="e">
        <v>#DIV/0!</v>
      </c>
      <c r="AG525" s="224">
        <v>0</v>
      </c>
      <c r="AH525" s="225" t="e">
        <v>#DIV/0!</v>
      </c>
      <c r="AI525" s="226">
        <v>0</v>
      </c>
      <c r="AJ525" s="227">
        <v>0</v>
      </c>
    </row>
    <row r="526" spans="2:36" hidden="1" x14ac:dyDescent="0.2">
      <c r="B526" s="184" t="s">
        <v>674</v>
      </c>
      <c r="C526" s="215">
        <v>7</v>
      </c>
      <c r="D526" s="174">
        <v>2</v>
      </c>
      <c r="E526" s="204" t="s">
        <v>1107</v>
      </c>
      <c r="F526" s="204" t="s">
        <v>693</v>
      </c>
      <c r="G526" s="204" t="s">
        <v>695</v>
      </c>
      <c r="H526" s="174" t="s">
        <v>1154</v>
      </c>
      <c r="I526" s="204" t="e">
        <v>#N/A</v>
      </c>
      <c r="J526" s="184" t="e">
        <v>#N/A</v>
      </c>
      <c r="K526" s="185"/>
      <c r="L526" s="185"/>
      <c r="M526" s="185"/>
      <c r="N526" s="216"/>
      <c r="O526" s="217" t="s">
        <v>726</v>
      </c>
      <c r="P526" s="218" t="e">
        <v>#N/A</v>
      </c>
      <c r="Q526" s="185"/>
      <c r="R526" s="219">
        <v>0</v>
      </c>
      <c r="S526" s="220">
        <v>0</v>
      </c>
      <c r="T526" s="220">
        <v>0</v>
      </c>
      <c r="U526" s="220">
        <v>0</v>
      </c>
      <c r="V526" s="220">
        <v>0</v>
      </c>
      <c r="W526" s="220">
        <v>0</v>
      </c>
      <c r="X526" s="220">
        <v>0</v>
      </c>
      <c r="Y526" s="220">
        <v>0</v>
      </c>
      <c r="Z526" s="220">
        <v>0</v>
      </c>
      <c r="AA526" s="220">
        <v>0</v>
      </c>
      <c r="AB526" s="220">
        <v>0</v>
      </c>
      <c r="AC526" s="221">
        <v>0</v>
      </c>
      <c r="AD526" s="222">
        <v>0</v>
      </c>
      <c r="AE526" s="185"/>
      <c r="AF526" s="223" t="e">
        <v>#DIV/0!</v>
      </c>
      <c r="AG526" s="224">
        <v>0</v>
      </c>
      <c r="AH526" s="225" t="e">
        <v>#DIV/0!</v>
      </c>
      <c r="AI526" s="226">
        <v>0</v>
      </c>
      <c r="AJ526" s="227">
        <v>0</v>
      </c>
    </row>
    <row r="527" spans="2:36" hidden="1" x14ac:dyDescent="0.2">
      <c r="B527" s="184" t="s">
        <v>674</v>
      </c>
      <c r="C527" s="215">
        <v>7</v>
      </c>
      <c r="D527" s="174">
        <v>3</v>
      </c>
      <c r="E527" s="204" t="s">
        <v>1107</v>
      </c>
      <c r="F527" s="204" t="s">
        <v>693</v>
      </c>
      <c r="G527" s="204" t="s">
        <v>695</v>
      </c>
      <c r="H527" s="174" t="s">
        <v>1155</v>
      </c>
      <c r="I527" s="204" t="e">
        <v>#N/A</v>
      </c>
      <c r="J527" s="184" t="e">
        <v>#N/A</v>
      </c>
      <c r="K527" s="185"/>
      <c r="L527" s="185"/>
      <c r="M527" s="185"/>
      <c r="N527" s="216"/>
      <c r="O527" s="217" t="s">
        <v>726</v>
      </c>
      <c r="P527" s="218" t="e">
        <v>#N/A</v>
      </c>
      <c r="Q527" s="185"/>
      <c r="R527" s="219">
        <v>0</v>
      </c>
      <c r="S527" s="220">
        <v>0</v>
      </c>
      <c r="T527" s="220">
        <v>0</v>
      </c>
      <c r="U527" s="220">
        <v>0</v>
      </c>
      <c r="V527" s="220">
        <v>0</v>
      </c>
      <c r="W527" s="220">
        <v>0</v>
      </c>
      <c r="X527" s="220">
        <v>0</v>
      </c>
      <c r="Y527" s="220">
        <v>0</v>
      </c>
      <c r="Z527" s="220">
        <v>0</v>
      </c>
      <c r="AA527" s="220">
        <v>0</v>
      </c>
      <c r="AB527" s="220">
        <v>0</v>
      </c>
      <c r="AC527" s="221">
        <v>0</v>
      </c>
      <c r="AD527" s="222">
        <v>0</v>
      </c>
      <c r="AE527" s="185"/>
      <c r="AF527" s="223" t="e">
        <v>#DIV/0!</v>
      </c>
      <c r="AG527" s="224">
        <v>0</v>
      </c>
      <c r="AH527" s="225" t="e">
        <v>#DIV/0!</v>
      </c>
      <c r="AI527" s="226">
        <v>0</v>
      </c>
      <c r="AJ527" s="227">
        <v>0</v>
      </c>
    </row>
    <row r="528" spans="2:36" hidden="1" x14ac:dyDescent="0.2">
      <c r="B528" s="184" t="s">
        <v>674</v>
      </c>
      <c r="C528" s="215">
        <v>7</v>
      </c>
      <c r="D528" s="174">
        <v>4</v>
      </c>
      <c r="E528" s="204" t="s">
        <v>1107</v>
      </c>
      <c r="F528" s="204" t="s">
        <v>693</v>
      </c>
      <c r="G528" s="204" t="s">
        <v>695</v>
      </c>
      <c r="H528" s="174" t="s">
        <v>1156</v>
      </c>
      <c r="I528" s="204" t="e">
        <v>#N/A</v>
      </c>
      <c r="J528" s="184" t="e">
        <v>#N/A</v>
      </c>
      <c r="K528" s="185"/>
      <c r="L528" s="185"/>
      <c r="M528" s="185"/>
      <c r="N528" s="216"/>
      <c r="O528" s="217" t="s">
        <v>726</v>
      </c>
      <c r="P528" s="218" t="e">
        <v>#N/A</v>
      </c>
      <c r="Q528" s="185"/>
      <c r="R528" s="219">
        <v>0</v>
      </c>
      <c r="S528" s="220">
        <v>0</v>
      </c>
      <c r="T528" s="220">
        <v>0</v>
      </c>
      <c r="U528" s="220">
        <v>0</v>
      </c>
      <c r="V528" s="220">
        <v>0</v>
      </c>
      <c r="W528" s="220">
        <v>0</v>
      </c>
      <c r="X528" s="220">
        <v>0</v>
      </c>
      <c r="Y528" s="220">
        <v>0</v>
      </c>
      <c r="Z528" s="220">
        <v>0</v>
      </c>
      <c r="AA528" s="220">
        <v>0</v>
      </c>
      <c r="AB528" s="220">
        <v>0</v>
      </c>
      <c r="AC528" s="221">
        <v>0</v>
      </c>
      <c r="AD528" s="222">
        <v>0</v>
      </c>
      <c r="AE528" s="185"/>
      <c r="AF528" s="223" t="e">
        <v>#DIV/0!</v>
      </c>
      <c r="AG528" s="224">
        <v>0</v>
      </c>
      <c r="AH528" s="225" t="e">
        <v>#DIV/0!</v>
      </c>
      <c r="AI528" s="226">
        <v>0</v>
      </c>
      <c r="AJ528" s="227">
        <v>0</v>
      </c>
    </row>
    <row r="529" spans="2:36" hidden="1" x14ac:dyDescent="0.2">
      <c r="B529" s="184" t="s">
        <v>674</v>
      </c>
      <c r="C529" s="215">
        <v>7</v>
      </c>
      <c r="D529" s="174">
        <v>5</v>
      </c>
      <c r="E529" s="204" t="s">
        <v>1107</v>
      </c>
      <c r="F529" s="204" t="s">
        <v>693</v>
      </c>
      <c r="G529" s="204" t="s">
        <v>695</v>
      </c>
      <c r="H529" s="174" t="s">
        <v>1157</v>
      </c>
      <c r="I529" s="204" t="e">
        <v>#N/A</v>
      </c>
      <c r="J529" s="184" t="e">
        <v>#N/A</v>
      </c>
      <c r="K529" s="185"/>
      <c r="L529" s="185"/>
      <c r="M529" s="185"/>
      <c r="N529" s="216"/>
      <c r="O529" s="217" t="s">
        <v>726</v>
      </c>
      <c r="P529" s="218" t="e">
        <v>#N/A</v>
      </c>
      <c r="Q529" s="185"/>
      <c r="R529" s="219">
        <v>0</v>
      </c>
      <c r="S529" s="220">
        <v>0</v>
      </c>
      <c r="T529" s="220">
        <v>0</v>
      </c>
      <c r="U529" s="220">
        <v>0</v>
      </c>
      <c r="V529" s="220">
        <v>0</v>
      </c>
      <c r="W529" s="220">
        <v>0</v>
      </c>
      <c r="X529" s="220">
        <v>0</v>
      </c>
      <c r="Y529" s="220">
        <v>0</v>
      </c>
      <c r="Z529" s="220">
        <v>0</v>
      </c>
      <c r="AA529" s="220">
        <v>0</v>
      </c>
      <c r="AB529" s="220">
        <v>0</v>
      </c>
      <c r="AC529" s="221">
        <v>0</v>
      </c>
      <c r="AD529" s="222">
        <v>0</v>
      </c>
      <c r="AE529" s="185"/>
      <c r="AF529" s="223" t="e">
        <v>#DIV/0!</v>
      </c>
      <c r="AG529" s="224">
        <v>0</v>
      </c>
      <c r="AH529" s="225" t="e">
        <v>#DIV/0!</v>
      </c>
      <c r="AI529" s="226">
        <v>0</v>
      </c>
      <c r="AJ529" s="227">
        <v>0</v>
      </c>
    </row>
    <row r="530" spans="2:36" ht="13.5" hidden="1" thickBot="1" x14ac:dyDescent="0.25">
      <c r="B530" s="184" t="s">
        <v>674</v>
      </c>
      <c r="C530" s="174"/>
      <c r="D530" s="174"/>
      <c r="E530" s="184"/>
      <c r="F530" s="184"/>
      <c r="G530" s="184"/>
      <c r="H530" s="174"/>
      <c r="I530" s="204" t="e">
        <v>#N/A</v>
      </c>
      <c r="J530" s="204" t="e">
        <v>#N/A</v>
      </c>
      <c r="K530" s="185"/>
      <c r="L530" s="185"/>
      <c r="M530" s="185"/>
      <c r="N530" s="228"/>
      <c r="O530" s="229" t="s">
        <v>733</v>
      </c>
      <c r="P530" s="230"/>
      <c r="Q530" s="185"/>
      <c r="R530" s="231">
        <v>0</v>
      </c>
      <c r="S530" s="232">
        <v>0</v>
      </c>
      <c r="T530" s="232">
        <v>0</v>
      </c>
      <c r="U530" s="232">
        <v>0</v>
      </c>
      <c r="V530" s="232">
        <v>0</v>
      </c>
      <c r="W530" s="232">
        <v>0</v>
      </c>
      <c r="X530" s="232">
        <v>0</v>
      </c>
      <c r="Y530" s="232">
        <v>0</v>
      </c>
      <c r="Z530" s="232">
        <v>0</v>
      </c>
      <c r="AA530" s="232"/>
      <c r="AB530" s="232"/>
      <c r="AC530" s="232"/>
      <c r="AD530" s="233">
        <v>0</v>
      </c>
      <c r="AE530" s="185"/>
      <c r="AF530" s="234"/>
      <c r="AG530" s="235">
        <v>0</v>
      </c>
      <c r="AH530" s="235"/>
      <c r="AI530" s="236">
        <v>0</v>
      </c>
      <c r="AJ530" s="237">
        <v>0</v>
      </c>
    </row>
    <row r="531" spans="2:36" hidden="1" x14ac:dyDescent="0.2">
      <c r="B531" s="184" t="s">
        <v>674</v>
      </c>
      <c r="C531" s="186">
        <v>8</v>
      </c>
      <c r="D531" s="174"/>
      <c r="E531" s="184" t="s">
        <v>1107</v>
      </c>
      <c r="F531" s="184" t="s">
        <v>693</v>
      </c>
      <c r="G531" s="184" t="s">
        <v>695</v>
      </c>
      <c r="H531" s="174" t="s">
        <v>1158</v>
      </c>
      <c r="I531" s="204" t="e">
        <v>#N/A</v>
      </c>
      <c r="J531" s="204" t="e">
        <v>#N/A</v>
      </c>
      <c r="K531" s="185"/>
      <c r="L531" s="185"/>
      <c r="M531" s="185"/>
      <c r="N531" s="205" t="e">
        <v>#N/A</v>
      </c>
      <c r="O531" s="206" t="s">
        <v>724</v>
      </c>
      <c r="P531" s="207"/>
      <c r="Q531" s="185"/>
      <c r="R531" s="208">
        <v>0</v>
      </c>
      <c r="S531" s="209">
        <v>0</v>
      </c>
      <c r="T531" s="209">
        <v>0</v>
      </c>
      <c r="U531" s="209">
        <v>0</v>
      </c>
      <c r="V531" s="209">
        <v>0</v>
      </c>
      <c r="W531" s="209">
        <v>0</v>
      </c>
      <c r="X531" s="209">
        <v>0</v>
      </c>
      <c r="Y531" s="209">
        <v>0</v>
      </c>
      <c r="Z531" s="209">
        <v>0</v>
      </c>
      <c r="AA531" s="209">
        <v>0</v>
      </c>
      <c r="AB531" s="209">
        <v>0</v>
      </c>
      <c r="AC531" s="210">
        <v>0</v>
      </c>
      <c r="AD531" s="211">
        <v>0</v>
      </c>
      <c r="AE531" s="185"/>
      <c r="AF531" s="212"/>
      <c r="AG531" s="213"/>
      <c r="AH531" s="213"/>
      <c r="AI531" s="213"/>
      <c r="AJ531" s="214"/>
    </row>
    <row r="532" spans="2:36" hidden="1" x14ac:dyDescent="0.2">
      <c r="B532" s="184" t="s">
        <v>674</v>
      </c>
      <c r="C532" s="215">
        <v>8</v>
      </c>
      <c r="D532" s="174">
        <v>1</v>
      </c>
      <c r="E532" s="204" t="s">
        <v>1107</v>
      </c>
      <c r="F532" s="204" t="s">
        <v>693</v>
      </c>
      <c r="G532" s="204" t="s">
        <v>695</v>
      </c>
      <c r="H532" s="174" t="s">
        <v>1159</v>
      </c>
      <c r="I532" s="204" t="e">
        <v>#N/A</v>
      </c>
      <c r="J532" s="184" t="e">
        <v>#N/A</v>
      </c>
      <c r="K532" s="185"/>
      <c r="L532" s="185"/>
      <c r="M532" s="185"/>
      <c r="N532" s="216"/>
      <c r="O532" s="217" t="s">
        <v>726</v>
      </c>
      <c r="P532" s="218" t="e">
        <v>#N/A</v>
      </c>
      <c r="Q532" s="185"/>
      <c r="R532" s="219">
        <v>0</v>
      </c>
      <c r="S532" s="220">
        <v>0</v>
      </c>
      <c r="T532" s="220">
        <v>0</v>
      </c>
      <c r="U532" s="220">
        <v>0</v>
      </c>
      <c r="V532" s="220">
        <v>0</v>
      </c>
      <c r="W532" s="220">
        <v>0</v>
      </c>
      <c r="X532" s="220">
        <v>0</v>
      </c>
      <c r="Y532" s="220">
        <v>0</v>
      </c>
      <c r="Z532" s="220">
        <v>0</v>
      </c>
      <c r="AA532" s="220">
        <v>0</v>
      </c>
      <c r="AB532" s="220">
        <v>0</v>
      </c>
      <c r="AC532" s="221">
        <v>0</v>
      </c>
      <c r="AD532" s="222">
        <v>0</v>
      </c>
      <c r="AE532" s="185"/>
      <c r="AF532" s="223" t="e">
        <v>#DIV/0!</v>
      </c>
      <c r="AG532" s="224">
        <v>0</v>
      </c>
      <c r="AH532" s="225" t="e">
        <v>#DIV/0!</v>
      </c>
      <c r="AI532" s="226">
        <v>0</v>
      </c>
      <c r="AJ532" s="227">
        <v>0</v>
      </c>
    </row>
    <row r="533" spans="2:36" hidden="1" x14ac:dyDescent="0.2">
      <c r="B533" s="184" t="s">
        <v>674</v>
      </c>
      <c r="C533" s="215">
        <v>8</v>
      </c>
      <c r="D533" s="174">
        <v>2</v>
      </c>
      <c r="E533" s="204" t="s">
        <v>1107</v>
      </c>
      <c r="F533" s="204" t="s">
        <v>693</v>
      </c>
      <c r="G533" s="204" t="s">
        <v>695</v>
      </c>
      <c r="H533" s="174" t="s">
        <v>1160</v>
      </c>
      <c r="I533" s="204" t="e">
        <v>#N/A</v>
      </c>
      <c r="J533" s="184" t="e">
        <v>#N/A</v>
      </c>
      <c r="K533" s="185"/>
      <c r="L533" s="185"/>
      <c r="M533" s="185"/>
      <c r="N533" s="216"/>
      <c r="O533" s="217" t="s">
        <v>726</v>
      </c>
      <c r="P533" s="218" t="e">
        <v>#N/A</v>
      </c>
      <c r="Q533" s="185"/>
      <c r="R533" s="219">
        <v>0</v>
      </c>
      <c r="S533" s="220">
        <v>0</v>
      </c>
      <c r="T533" s="220">
        <v>0</v>
      </c>
      <c r="U533" s="220">
        <v>0</v>
      </c>
      <c r="V533" s="220">
        <v>0</v>
      </c>
      <c r="W533" s="220">
        <v>0</v>
      </c>
      <c r="X533" s="220">
        <v>0</v>
      </c>
      <c r="Y533" s="220">
        <v>0</v>
      </c>
      <c r="Z533" s="220">
        <v>0</v>
      </c>
      <c r="AA533" s="220">
        <v>0</v>
      </c>
      <c r="AB533" s="220">
        <v>0</v>
      </c>
      <c r="AC533" s="221">
        <v>0</v>
      </c>
      <c r="AD533" s="222">
        <v>0</v>
      </c>
      <c r="AE533" s="185"/>
      <c r="AF533" s="223" t="e">
        <v>#DIV/0!</v>
      </c>
      <c r="AG533" s="224">
        <v>0</v>
      </c>
      <c r="AH533" s="225" t="e">
        <v>#DIV/0!</v>
      </c>
      <c r="AI533" s="226">
        <v>0</v>
      </c>
      <c r="AJ533" s="227">
        <v>0</v>
      </c>
    </row>
    <row r="534" spans="2:36" hidden="1" x14ac:dyDescent="0.2">
      <c r="B534" s="184" t="s">
        <v>674</v>
      </c>
      <c r="C534" s="215">
        <v>8</v>
      </c>
      <c r="D534" s="174">
        <v>3</v>
      </c>
      <c r="E534" s="204" t="s">
        <v>1107</v>
      </c>
      <c r="F534" s="204" t="s">
        <v>693</v>
      </c>
      <c r="G534" s="204" t="s">
        <v>695</v>
      </c>
      <c r="H534" s="174" t="s">
        <v>1161</v>
      </c>
      <c r="I534" s="204" t="e">
        <v>#N/A</v>
      </c>
      <c r="J534" s="184" t="e">
        <v>#N/A</v>
      </c>
      <c r="K534" s="185"/>
      <c r="L534" s="185"/>
      <c r="M534" s="185"/>
      <c r="N534" s="216"/>
      <c r="O534" s="217" t="s">
        <v>726</v>
      </c>
      <c r="P534" s="218" t="e">
        <v>#N/A</v>
      </c>
      <c r="Q534" s="185"/>
      <c r="R534" s="219">
        <v>0</v>
      </c>
      <c r="S534" s="220">
        <v>0</v>
      </c>
      <c r="T534" s="220">
        <v>0</v>
      </c>
      <c r="U534" s="220">
        <v>0</v>
      </c>
      <c r="V534" s="220">
        <v>0</v>
      </c>
      <c r="W534" s="220">
        <v>0</v>
      </c>
      <c r="X534" s="220">
        <v>0</v>
      </c>
      <c r="Y534" s="220">
        <v>0</v>
      </c>
      <c r="Z534" s="220">
        <v>0</v>
      </c>
      <c r="AA534" s="220">
        <v>0</v>
      </c>
      <c r="AB534" s="220">
        <v>0</v>
      </c>
      <c r="AC534" s="221">
        <v>0</v>
      </c>
      <c r="AD534" s="222">
        <v>0</v>
      </c>
      <c r="AE534" s="185"/>
      <c r="AF534" s="223" t="e">
        <v>#DIV/0!</v>
      </c>
      <c r="AG534" s="224">
        <v>0</v>
      </c>
      <c r="AH534" s="225" t="e">
        <v>#DIV/0!</v>
      </c>
      <c r="AI534" s="226">
        <v>0</v>
      </c>
      <c r="AJ534" s="227">
        <v>0</v>
      </c>
    </row>
    <row r="535" spans="2:36" hidden="1" x14ac:dyDescent="0.2">
      <c r="B535" s="184" t="s">
        <v>674</v>
      </c>
      <c r="C535" s="215">
        <v>8</v>
      </c>
      <c r="D535" s="174">
        <v>4</v>
      </c>
      <c r="E535" s="204" t="s">
        <v>1107</v>
      </c>
      <c r="F535" s="204" t="s">
        <v>693</v>
      </c>
      <c r="G535" s="204" t="s">
        <v>695</v>
      </c>
      <c r="H535" s="174" t="s">
        <v>1162</v>
      </c>
      <c r="I535" s="204" t="e">
        <v>#N/A</v>
      </c>
      <c r="J535" s="184" t="e">
        <v>#N/A</v>
      </c>
      <c r="K535" s="185"/>
      <c r="L535" s="185"/>
      <c r="M535" s="185"/>
      <c r="N535" s="216"/>
      <c r="O535" s="217" t="s">
        <v>726</v>
      </c>
      <c r="P535" s="218" t="e">
        <v>#N/A</v>
      </c>
      <c r="Q535" s="185"/>
      <c r="R535" s="219">
        <v>0</v>
      </c>
      <c r="S535" s="220">
        <v>0</v>
      </c>
      <c r="T535" s="220">
        <v>0</v>
      </c>
      <c r="U535" s="220">
        <v>0</v>
      </c>
      <c r="V535" s="220">
        <v>0</v>
      </c>
      <c r="W535" s="220">
        <v>0</v>
      </c>
      <c r="X535" s="220">
        <v>0</v>
      </c>
      <c r="Y535" s="220">
        <v>0</v>
      </c>
      <c r="Z535" s="220">
        <v>0</v>
      </c>
      <c r="AA535" s="220">
        <v>0</v>
      </c>
      <c r="AB535" s="220">
        <v>0</v>
      </c>
      <c r="AC535" s="221">
        <v>0</v>
      </c>
      <c r="AD535" s="222">
        <v>0</v>
      </c>
      <c r="AE535" s="185"/>
      <c r="AF535" s="223" t="e">
        <v>#DIV/0!</v>
      </c>
      <c r="AG535" s="224">
        <v>0</v>
      </c>
      <c r="AH535" s="225" t="e">
        <v>#DIV/0!</v>
      </c>
      <c r="AI535" s="226">
        <v>0</v>
      </c>
      <c r="AJ535" s="227">
        <v>0</v>
      </c>
    </row>
    <row r="536" spans="2:36" hidden="1" x14ac:dyDescent="0.2">
      <c r="B536" s="184" t="s">
        <v>674</v>
      </c>
      <c r="C536" s="215">
        <v>8</v>
      </c>
      <c r="D536" s="174">
        <v>5</v>
      </c>
      <c r="E536" s="204" t="s">
        <v>1107</v>
      </c>
      <c r="F536" s="204" t="s">
        <v>693</v>
      </c>
      <c r="G536" s="204" t="s">
        <v>695</v>
      </c>
      <c r="H536" s="174" t="s">
        <v>1163</v>
      </c>
      <c r="I536" s="204" t="e">
        <v>#N/A</v>
      </c>
      <c r="J536" s="184" t="e">
        <v>#N/A</v>
      </c>
      <c r="K536" s="185"/>
      <c r="L536" s="185"/>
      <c r="M536" s="185"/>
      <c r="N536" s="216"/>
      <c r="O536" s="217" t="s">
        <v>726</v>
      </c>
      <c r="P536" s="218" t="e">
        <v>#N/A</v>
      </c>
      <c r="Q536" s="185"/>
      <c r="R536" s="219">
        <v>0</v>
      </c>
      <c r="S536" s="220">
        <v>0</v>
      </c>
      <c r="T536" s="220">
        <v>0</v>
      </c>
      <c r="U536" s="220">
        <v>0</v>
      </c>
      <c r="V536" s="220">
        <v>0</v>
      </c>
      <c r="W536" s="220">
        <v>0</v>
      </c>
      <c r="X536" s="220">
        <v>0</v>
      </c>
      <c r="Y536" s="220">
        <v>0</v>
      </c>
      <c r="Z536" s="220">
        <v>0</v>
      </c>
      <c r="AA536" s="220">
        <v>0</v>
      </c>
      <c r="AB536" s="220">
        <v>0</v>
      </c>
      <c r="AC536" s="221">
        <v>0</v>
      </c>
      <c r="AD536" s="222">
        <v>0</v>
      </c>
      <c r="AE536" s="185"/>
      <c r="AF536" s="223" t="e">
        <v>#DIV/0!</v>
      </c>
      <c r="AG536" s="224">
        <v>0</v>
      </c>
      <c r="AH536" s="225" t="e">
        <v>#DIV/0!</v>
      </c>
      <c r="AI536" s="226">
        <v>0</v>
      </c>
      <c r="AJ536" s="227">
        <v>0</v>
      </c>
    </row>
    <row r="537" spans="2:36" ht="13.5" hidden="1" thickBot="1" x14ac:dyDescent="0.25">
      <c r="B537" s="184" t="s">
        <v>674</v>
      </c>
      <c r="C537" s="174"/>
      <c r="D537" s="174"/>
      <c r="E537" s="184"/>
      <c r="F537" s="184"/>
      <c r="G537" s="184"/>
      <c r="H537" s="174"/>
      <c r="I537" s="204" t="e">
        <v>#N/A</v>
      </c>
      <c r="J537" s="204" t="e">
        <v>#N/A</v>
      </c>
      <c r="K537" s="185"/>
      <c r="L537" s="185"/>
      <c r="M537" s="185"/>
      <c r="N537" s="228"/>
      <c r="O537" s="229" t="s">
        <v>733</v>
      </c>
      <c r="P537" s="230"/>
      <c r="Q537" s="185"/>
      <c r="R537" s="231">
        <v>0</v>
      </c>
      <c r="S537" s="232">
        <v>0</v>
      </c>
      <c r="T537" s="232">
        <v>0</v>
      </c>
      <c r="U537" s="232">
        <v>0</v>
      </c>
      <c r="V537" s="232">
        <v>0</v>
      </c>
      <c r="W537" s="232">
        <v>0</v>
      </c>
      <c r="X537" s="232">
        <v>0</v>
      </c>
      <c r="Y537" s="232">
        <v>0</v>
      </c>
      <c r="Z537" s="232">
        <v>0</v>
      </c>
      <c r="AA537" s="232"/>
      <c r="AB537" s="232"/>
      <c r="AC537" s="232"/>
      <c r="AD537" s="233">
        <v>0</v>
      </c>
      <c r="AE537" s="185"/>
      <c r="AF537" s="234"/>
      <c r="AG537" s="235">
        <v>0</v>
      </c>
      <c r="AH537" s="235"/>
      <c r="AI537" s="236">
        <v>0</v>
      </c>
      <c r="AJ537" s="237">
        <v>0</v>
      </c>
    </row>
    <row r="538" spans="2:36" hidden="1" x14ac:dyDescent="0.2">
      <c r="B538" s="184" t="s">
        <v>674</v>
      </c>
      <c r="C538" s="186">
        <v>9</v>
      </c>
      <c r="D538" s="174"/>
      <c r="E538" s="184" t="s">
        <v>1107</v>
      </c>
      <c r="F538" s="184" t="s">
        <v>693</v>
      </c>
      <c r="G538" s="184" t="s">
        <v>695</v>
      </c>
      <c r="H538" s="174" t="s">
        <v>1164</v>
      </c>
      <c r="I538" s="204" t="e">
        <v>#N/A</v>
      </c>
      <c r="J538" s="204" t="e">
        <v>#N/A</v>
      </c>
      <c r="K538" s="185"/>
      <c r="L538" s="185"/>
      <c r="M538" s="185"/>
      <c r="N538" s="205" t="e">
        <v>#N/A</v>
      </c>
      <c r="O538" s="206" t="s">
        <v>724</v>
      </c>
      <c r="P538" s="207"/>
      <c r="Q538" s="185"/>
      <c r="R538" s="208">
        <v>0</v>
      </c>
      <c r="S538" s="209">
        <v>0</v>
      </c>
      <c r="T538" s="209">
        <v>0</v>
      </c>
      <c r="U538" s="209">
        <v>0</v>
      </c>
      <c r="V538" s="209">
        <v>0</v>
      </c>
      <c r="W538" s="209">
        <v>0</v>
      </c>
      <c r="X538" s="209">
        <v>0</v>
      </c>
      <c r="Y538" s="209">
        <v>0</v>
      </c>
      <c r="Z538" s="209">
        <v>0</v>
      </c>
      <c r="AA538" s="209">
        <v>0</v>
      </c>
      <c r="AB538" s="209">
        <v>0</v>
      </c>
      <c r="AC538" s="210">
        <v>0</v>
      </c>
      <c r="AD538" s="211">
        <v>0</v>
      </c>
      <c r="AE538" s="185"/>
      <c r="AF538" s="212"/>
      <c r="AG538" s="213"/>
      <c r="AH538" s="213"/>
      <c r="AI538" s="213"/>
      <c r="AJ538" s="214"/>
    </row>
    <row r="539" spans="2:36" hidden="1" x14ac:dyDescent="0.2">
      <c r="B539" s="184" t="s">
        <v>674</v>
      </c>
      <c r="C539" s="215">
        <v>9</v>
      </c>
      <c r="D539" s="174">
        <v>1</v>
      </c>
      <c r="E539" s="204" t="s">
        <v>1107</v>
      </c>
      <c r="F539" s="204" t="s">
        <v>693</v>
      </c>
      <c r="G539" s="204" t="s">
        <v>695</v>
      </c>
      <c r="H539" s="174" t="s">
        <v>1165</v>
      </c>
      <c r="I539" s="204" t="e">
        <v>#N/A</v>
      </c>
      <c r="J539" s="184" t="e">
        <v>#N/A</v>
      </c>
      <c r="K539" s="185"/>
      <c r="L539" s="185"/>
      <c r="M539" s="185"/>
      <c r="N539" s="216"/>
      <c r="O539" s="217" t="s">
        <v>726</v>
      </c>
      <c r="P539" s="218" t="e">
        <v>#N/A</v>
      </c>
      <c r="Q539" s="185"/>
      <c r="R539" s="219">
        <v>0</v>
      </c>
      <c r="S539" s="220">
        <v>0</v>
      </c>
      <c r="T539" s="220">
        <v>0</v>
      </c>
      <c r="U539" s="220">
        <v>0</v>
      </c>
      <c r="V539" s="220">
        <v>0</v>
      </c>
      <c r="W539" s="220">
        <v>0</v>
      </c>
      <c r="X539" s="220">
        <v>0</v>
      </c>
      <c r="Y539" s="220">
        <v>0</v>
      </c>
      <c r="Z539" s="220">
        <v>0</v>
      </c>
      <c r="AA539" s="220">
        <v>0</v>
      </c>
      <c r="AB539" s="220">
        <v>0</v>
      </c>
      <c r="AC539" s="221">
        <v>0</v>
      </c>
      <c r="AD539" s="222">
        <v>0</v>
      </c>
      <c r="AE539" s="185"/>
      <c r="AF539" s="223" t="e">
        <v>#DIV/0!</v>
      </c>
      <c r="AG539" s="224">
        <v>0</v>
      </c>
      <c r="AH539" s="225" t="e">
        <v>#DIV/0!</v>
      </c>
      <c r="AI539" s="226">
        <v>0</v>
      </c>
      <c r="AJ539" s="227">
        <v>0</v>
      </c>
    </row>
    <row r="540" spans="2:36" hidden="1" x14ac:dyDescent="0.2">
      <c r="B540" s="184" t="s">
        <v>674</v>
      </c>
      <c r="C540" s="215">
        <v>9</v>
      </c>
      <c r="D540" s="174">
        <v>2</v>
      </c>
      <c r="E540" s="204" t="s">
        <v>1107</v>
      </c>
      <c r="F540" s="204" t="s">
        <v>693</v>
      </c>
      <c r="G540" s="204" t="s">
        <v>695</v>
      </c>
      <c r="H540" s="174" t="s">
        <v>1166</v>
      </c>
      <c r="I540" s="204" t="e">
        <v>#N/A</v>
      </c>
      <c r="J540" s="184" t="e">
        <v>#N/A</v>
      </c>
      <c r="K540" s="185"/>
      <c r="L540" s="185"/>
      <c r="M540" s="185"/>
      <c r="N540" s="216"/>
      <c r="O540" s="217" t="s">
        <v>726</v>
      </c>
      <c r="P540" s="218" t="e">
        <v>#N/A</v>
      </c>
      <c r="Q540" s="185"/>
      <c r="R540" s="219">
        <v>0</v>
      </c>
      <c r="S540" s="220">
        <v>0</v>
      </c>
      <c r="T540" s="220">
        <v>0</v>
      </c>
      <c r="U540" s="220">
        <v>0</v>
      </c>
      <c r="V540" s="220">
        <v>0</v>
      </c>
      <c r="W540" s="220">
        <v>0</v>
      </c>
      <c r="X540" s="220">
        <v>0</v>
      </c>
      <c r="Y540" s="220">
        <v>0</v>
      </c>
      <c r="Z540" s="220">
        <v>0</v>
      </c>
      <c r="AA540" s="220">
        <v>0</v>
      </c>
      <c r="AB540" s="220">
        <v>0</v>
      </c>
      <c r="AC540" s="221">
        <v>0</v>
      </c>
      <c r="AD540" s="222">
        <v>0</v>
      </c>
      <c r="AE540" s="185"/>
      <c r="AF540" s="223" t="e">
        <v>#DIV/0!</v>
      </c>
      <c r="AG540" s="224">
        <v>0</v>
      </c>
      <c r="AH540" s="225" t="e">
        <v>#DIV/0!</v>
      </c>
      <c r="AI540" s="226">
        <v>0</v>
      </c>
      <c r="AJ540" s="227">
        <v>0</v>
      </c>
    </row>
    <row r="541" spans="2:36" hidden="1" x14ac:dyDescent="0.2">
      <c r="B541" s="184" t="s">
        <v>674</v>
      </c>
      <c r="C541" s="215">
        <v>9</v>
      </c>
      <c r="D541" s="174">
        <v>3</v>
      </c>
      <c r="E541" s="204" t="s">
        <v>1107</v>
      </c>
      <c r="F541" s="204" t="s">
        <v>693</v>
      </c>
      <c r="G541" s="204" t="s">
        <v>695</v>
      </c>
      <c r="H541" s="174" t="s">
        <v>1167</v>
      </c>
      <c r="I541" s="204" t="e">
        <v>#N/A</v>
      </c>
      <c r="J541" s="184" t="e">
        <v>#N/A</v>
      </c>
      <c r="K541" s="185"/>
      <c r="L541" s="185"/>
      <c r="M541" s="185"/>
      <c r="N541" s="216"/>
      <c r="O541" s="217" t="s">
        <v>726</v>
      </c>
      <c r="P541" s="218" t="e">
        <v>#N/A</v>
      </c>
      <c r="Q541" s="185"/>
      <c r="R541" s="219">
        <v>0</v>
      </c>
      <c r="S541" s="220">
        <v>0</v>
      </c>
      <c r="T541" s="220">
        <v>0</v>
      </c>
      <c r="U541" s="220">
        <v>0</v>
      </c>
      <c r="V541" s="220">
        <v>0</v>
      </c>
      <c r="W541" s="220">
        <v>0</v>
      </c>
      <c r="X541" s="220">
        <v>0</v>
      </c>
      <c r="Y541" s="220">
        <v>0</v>
      </c>
      <c r="Z541" s="220">
        <v>0</v>
      </c>
      <c r="AA541" s="220">
        <v>0</v>
      </c>
      <c r="AB541" s="220">
        <v>0</v>
      </c>
      <c r="AC541" s="221">
        <v>0</v>
      </c>
      <c r="AD541" s="222">
        <v>0</v>
      </c>
      <c r="AE541" s="185"/>
      <c r="AF541" s="223" t="e">
        <v>#DIV/0!</v>
      </c>
      <c r="AG541" s="224">
        <v>0</v>
      </c>
      <c r="AH541" s="225" t="e">
        <v>#DIV/0!</v>
      </c>
      <c r="AI541" s="226">
        <v>0</v>
      </c>
      <c r="AJ541" s="227">
        <v>0</v>
      </c>
    </row>
    <row r="542" spans="2:36" hidden="1" x14ac:dyDescent="0.2">
      <c r="B542" s="184" t="s">
        <v>674</v>
      </c>
      <c r="C542" s="215">
        <v>9</v>
      </c>
      <c r="D542" s="174">
        <v>4</v>
      </c>
      <c r="E542" s="204" t="s">
        <v>1107</v>
      </c>
      <c r="F542" s="204" t="s">
        <v>693</v>
      </c>
      <c r="G542" s="204" t="s">
        <v>695</v>
      </c>
      <c r="H542" s="174" t="s">
        <v>1168</v>
      </c>
      <c r="I542" s="204" t="e">
        <v>#N/A</v>
      </c>
      <c r="J542" s="184" t="e">
        <v>#N/A</v>
      </c>
      <c r="K542" s="185"/>
      <c r="L542" s="185"/>
      <c r="M542" s="185"/>
      <c r="N542" s="216"/>
      <c r="O542" s="217" t="s">
        <v>726</v>
      </c>
      <c r="P542" s="218" t="e">
        <v>#N/A</v>
      </c>
      <c r="Q542" s="185"/>
      <c r="R542" s="219">
        <v>0</v>
      </c>
      <c r="S542" s="220">
        <v>0</v>
      </c>
      <c r="T542" s="220">
        <v>0</v>
      </c>
      <c r="U542" s="220">
        <v>0</v>
      </c>
      <c r="V542" s="220">
        <v>0</v>
      </c>
      <c r="W542" s="220">
        <v>0</v>
      </c>
      <c r="X542" s="220">
        <v>0</v>
      </c>
      <c r="Y542" s="220">
        <v>0</v>
      </c>
      <c r="Z542" s="220">
        <v>0</v>
      </c>
      <c r="AA542" s="220">
        <v>0</v>
      </c>
      <c r="AB542" s="220">
        <v>0</v>
      </c>
      <c r="AC542" s="221">
        <v>0</v>
      </c>
      <c r="AD542" s="222">
        <v>0</v>
      </c>
      <c r="AE542" s="185"/>
      <c r="AF542" s="223" t="e">
        <v>#DIV/0!</v>
      </c>
      <c r="AG542" s="224">
        <v>0</v>
      </c>
      <c r="AH542" s="225" t="e">
        <v>#DIV/0!</v>
      </c>
      <c r="AI542" s="226">
        <v>0</v>
      </c>
      <c r="AJ542" s="227">
        <v>0</v>
      </c>
    </row>
    <row r="543" spans="2:36" hidden="1" x14ac:dyDescent="0.2">
      <c r="B543" s="184" t="s">
        <v>674</v>
      </c>
      <c r="C543" s="215">
        <v>9</v>
      </c>
      <c r="D543" s="174">
        <v>5</v>
      </c>
      <c r="E543" s="204" t="s">
        <v>1107</v>
      </c>
      <c r="F543" s="204" t="s">
        <v>693</v>
      </c>
      <c r="G543" s="204" t="s">
        <v>695</v>
      </c>
      <c r="H543" s="174" t="s">
        <v>1169</v>
      </c>
      <c r="I543" s="204" t="e">
        <v>#N/A</v>
      </c>
      <c r="J543" s="184" t="e">
        <v>#N/A</v>
      </c>
      <c r="K543" s="185"/>
      <c r="L543" s="185"/>
      <c r="M543" s="185"/>
      <c r="N543" s="216"/>
      <c r="O543" s="217" t="s">
        <v>726</v>
      </c>
      <c r="P543" s="218" t="e">
        <v>#N/A</v>
      </c>
      <c r="Q543" s="185"/>
      <c r="R543" s="219">
        <v>0</v>
      </c>
      <c r="S543" s="220">
        <v>0</v>
      </c>
      <c r="T543" s="220">
        <v>0</v>
      </c>
      <c r="U543" s="220">
        <v>0</v>
      </c>
      <c r="V543" s="220">
        <v>0</v>
      </c>
      <c r="W543" s="220">
        <v>0</v>
      </c>
      <c r="X543" s="220">
        <v>0</v>
      </c>
      <c r="Y543" s="220">
        <v>0</v>
      </c>
      <c r="Z543" s="220">
        <v>0</v>
      </c>
      <c r="AA543" s="220">
        <v>0</v>
      </c>
      <c r="AB543" s="220">
        <v>0</v>
      </c>
      <c r="AC543" s="221">
        <v>0</v>
      </c>
      <c r="AD543" s="222">
        <v>0</v>
      </c>
      <c r="AE543" s="185"/>
      <c r="AF543" s="223" t="e">
        <v>#DIV/0!</v>
      </c>
      <c r="AG543" s="224">
        <v>0</v>
      </c>
      <c r="AH543" s="225" t="e">
        <v>#DIV/0!</v>
      </c>
      <c r="AI543" s="226">
        <v>0</v>
      </c>
      <c r="AJ543" s="227">
        <v>0</v>
      </c>
    </row>
    <row r="544" spans="2:36" ht="13.5" hidden="1" thickBot="1" x14ac:dyDescent="0.25">
      <c r="B544" s="184" t="s">
        <v>674</v>
      </c>
      <c r="C544" s="174"/>
      <c r="D544" s="174"/>
      <c r="E544" s="184"/>
      <c r="F544" s="184"/>
      <c r="G544" s="184"/>
      <c r="H544" s="174"/>
      <c r="I544" s="204" t="e">
        <v>#N/A</v>
      </c>
      <c r="J544" s="204" t="e">
        <v>#N/A</v>
      </c>
      <c r="K544" s="185"/>
      <c r="L544" s="185"/>
      <c r="M544" s="185"/>
      <c r="N544" s="228"/>
      <c r="O544" s="229" t="s">
        <v>733</v>
      </c>
      <c r="P544" s="230"/>
      <c r="Q544" s="185"/>
      <c r="R544" s="231">
        <v>0</v>
      </c>
      <c r="S544" s="232">
        <v>0</v>
      </c>
      <c r="T544" s="232">
        <v>0</v>
      </c>
      <c r="U544" s="232">
        <v>0</v>
      </c>
      <c r="V544" s="232">
        <v>0</v>
      </c>
      <c r="W544" s="232">
        <v>0</v>
      </c>
      <c r="X544" s="232">
        <v>0</v>
      </c>
      <c r="Y544" s="232">
        <v>0</v>
      </c>
      <c r="Z544" s="232">
        <v>0</v>
      </c>
      <c r="AA544" s="232"/>
      <c r="AB544" s="232"/>
      <c r="AC544" s="232"/>
      <c r="AD544" s="233">
        <v>0</v>
      </c>
      <c r="AE544" s="185"/>
      <c r="AF544" s="234"/>
      <c r="AG544" s="235">
        <v>0</v>
      </c>
      <c r="AH544" s="235"/>
      <c r="AI544" s="236">
        <v>0</v>
      </c>
      <c r="AJ544" s="237">
        <v>0</v>
      </c>
    </row>
    <row r="545" spans="2:36" hidden="1" x14ac:dyDescent="0.2">
      <c r="B545" s="184" t="s">
        <v>674</v>
      </c>
      <c r="C545" s="186">
        <v>10</v>
      </c>
      <c r="D545" s="174"/>
      <c r="E545" s="184" t="s">
        <v>1107</v>
      </c>
      <c r="F545" s="184" t="s">
        <v>693</v>
      </c>
      <c r="G545" s="184" t="s">
        <v>695</v>
      </c>
      <c r="H545" s="174" t="s">
        <v>1170</v>
      </c>
      <c r="I545" s="204" t="e">
        <v>#N/A</v>
      </c>
      <c r="J545" s="204" t="e">
        <v>#N/A</v>
      </c>
      <c r="K545" s="184"/>
      <c r="L545" s="185"/>
      <c r="M545" s="185"/>
      <c r="N545" s="205" t="e">
        <v>#N/A</v>
      </c>
      <c r="O545" s="206" t="s">
        <v>724</v>
      </c>
      <c r="P545" s="207"/>
      <c r="Q545" s="185"/>
      <c r="R545" s="208">
        <v>0</v>
      </c>
      <c r="S545" s="209">
        <v>0</v>
      </c>
      <c r="T545" s="209">
        <v>0</v>
      </c>
      <c r="U545" s="209">
        <v>0</v>
      </c>
      <c r="V545" s="209">
        <v>0</v>
      </c>
      <c r="W545" s="209">
        <v>0</v>
      </c>
      <c r="X545" s="209">
        <v>0</v>
      </c>
      <c r="Y545" s="209">
        <v>0</v>
      </c>
      <c r="Z545" s="209">
        <v>0</v>
      </c>
      <c r="AA545" s="209">
        <v>0</v>
      </c>
      <c r="AB545" s="209">
        <v>0</v>
      </c>
      <c r="AC545" s="210">
        <v>0</v>
      </c>
      <c r="AD545" s="211">
        <v>0</v>
      </c>
      <c r="AE545" s="185"/>
      <c r="AF545" s="212"/>
      <c r="AG545" s="213"/>
      <c r="AH545" s="213"/>
      <c r="AI545" s="213"/>
      <c r="AJ545" s="214"/>
    </row>
    <row r="546" spans="2:36" hidden="1" x14ac:dyDescent="0.2">
      <c r="B546" s="184" t="s">
        <v>674</v>
      </c>
      <c r="C546" s="215">
        <v>10</v>
      </c>
      <c r="D546" s="174">
        <v>1</v>
      </c>
      <c r="E546" s="204" t="s">
        <v>1107</v>
      </c>
      <c r="F546" s="204" t="s">
        <v>693</v>
      </c>
      <c r="G546" s="204" t="s">
        <v>695</v>
      </c>
      <c r="H546" s="174" t="s">
        <v>1171</v>
      </c>
      <c r="I546" s="204" t="e">
        <v>#N/A</v>
      </c>
      <c r="J546" s="184" t="e">
        <v>#N/A</v>
      </c>
      <c r="K546" s="184"/>
      <c r="L546" s="185"/>
      <c r="M546" s="185"/>
      <c r="N546" s="216"/>
      <c r="O546" s="217" t="s">
        <v>726</v>
      </c>
      <c r="P546" s="218" t="e">
        <v>#N/A</v>
      </c>
      <c r="Q546" s="185"/>
      <c r="R546" s="219">
        <v>0</v>
      </c>
      <c r="S546" s="220">
        <v>0</v>
      </c>
      <c r="T546" s="220">
        <v>0</v>
      </c>
      <c r="U546" s="220">
        <v>0</v>
      </c>
      <c r="V546" s="220">
        <v>0</v>
      </c>
      <c r="W546" s="220">
        <v>0</v>
      </c>
      <c r="X546" s="220">
        <v>0</v>
      </c>
      <c r="Y546" s="220">
        <v>0</v>
      </c>
      <c r="Z546" s="220">
        <v>0</v>
      </c>
      <c r="AA546" s="220">
        <v>0</v>
      </c>
      <c r="AB546" s="220">
        <v>0</v>
      </c>
      <c r="AC546" s="221">
        <v>0</v>
      </c>
      <c r="AD546" s="222">
        <v>0</v>
      </c>
      <c r="AE546" s="185"/>
      <c r="AF546" s="223" t="e">
        <v>#DIV/0!</v>
      </c>
      <c r="AG546" s="224">
        <v>0</v>
      </c>
      <c r="AH546" s="225" t="e">
        <v>#DIV/0!</v>
      </c>
      <c r="AI546" s="226">
        <v>0</v>
      </c>
      <c r="AJ546" s="227">
        <v>0</v>
      </c>
    </row>
    <row r="547" spans="2:36" hidden="1" x14ac:dyDescent="0.2">
      <c r="B547" s="184" t="s">
        <v>674</v>
      </c>
      <c r="C547" s="215">
        <v>10</v>
      </c>
      <c r="D547" s="174">
        <v>2</v>
      </c>
      <c r="E547" s="204" t="s">
        <v>1107</v>
      </c>
      <c r="F547" s="204" t="s">
        <v>693</v>
      </c>
      <c r="G547" s="204" t="s">
        <v>695</v>
      </c>
      <c r="H547" s="174" t="s">
        <v>1172</v>
      </c>
      <c r="I547" s="204" t="e">
        <v>#N/A</v>
      </c>
      <c r="J547" s="184" t="e">
        <v>#N/A</v>
      </c>
      <c r="K547" s="184"/>
      <c r="L547" s="185"/>
      <c r="M547" s="185"/>
      <c r="N547" s="216"/>
      <c r="O547" s="217" t="s">
        <v>726</v>
      </c>
      <c r="P547" s="218" t="e">
        <v>#N/A</v>
      </c>
      <c r="Q547" s="185"/>
      <c r="R547" s="219">
        <v>0</v>
      </c>
      <c r="S547" s="220">
        <v>0</v>
      </c>
      <c r="T547" s="220">
        <v>0</v>
      </c>
      <c r="U547" s="220">
        <v>0</v>
      </c>
      <c r="V547" s="220">
        <v>0</v>
      </c>
      <c r="W547" s="220">
        <v>0</v>
      </c>
      <c r="X547" s="220">
        <v>0</v>
      </c>
      <c r="Y547" s="220">
        <v>0</v>
      </c>
      <c r="Z547" s="220">
        <v>0</v>
      </c>
      <c r="AA547" s="220">
        <v>0</v>
      </c>
      <c r="AB547" s="220">
        <v>0</v>
      </c>
      <c r="AC547" s="221">
        <v>0</v>
      </c>
      <c r="AD547" s="222">
        <v>0</v>
      </c>
      <c r="AE547" s="185"/>
      <c r="AF547" s="223" t="e">
        <v>#DIV/0!</v>
      </c>
      <c r="AG547" s="224">
        <v>0</v>
      </c>
      <c r="AH547" s="225" t="e">
        <v>#DIV/0!</v>
      </c>
      <c r="AI547" s="226">
        <v>0</v>
      </c>
      <c r="AJ547" s="227">
        <v>0</v>
      </c>
    </row>
    <row r="548" spans="2:36" hidden="1" x14ac:dyDescent="0.2">
      <c r="B548" s="184" t="s">
        <v>674</v>
      </c>
      <c r="C548" s="215">
        <v>10</v>
      </c>
      <c r="D548" s="174">
        <v>3</v>
      </c>
      <c r="E548" s="204" t="s">
        <v>1107</v>
      </c>
      <c r="F548" s="204" t="s">
        <v>693</v>
      </c>
      <c r="G548" s="204" t="s">
        <v>695</v>
      </c>
      <c r="H548" s="174" t="s">
        <v>1173</v>
      </c>
      <c r="I548" s="204" t="e">
        <v>#N/A</v>
      </c>
      <c r="J548" s="184" t="e">
        <v>#N/A</v>
      </c>
      <c r="K548" s="184"/>
      <c r="L548" s="185"/>
      <c r="M548" s="185"/>
      <c r="N548" s="216"/>
      <c r="O548" s="217" t="s">
        <v>726</v>
      </c>
      <c r="P548" s="218" t="e">
        <v>#N/A</v>
      </c>
      <c r="Q548" s="185"/>
      <c r="R548" s="219">
        <v>0</v>
      </c>
      <c r="S548" s="220">
        <v>0</v>
      </c>
      <c r="T548" s="220">
        <v>0</v>
      </c>
      <c r="U548" s="220">
        <v>0</v>
      </c>
      <c r="V548" s="220">
        <v>0</v>
      </c>
      <c r="W548" s="220">
        <v>0</v>
      </c>
      <c r="X548" s="220">
        <v>0</v>
      </c>
      <c r="Y548" s="220">
        <v>0</v>
      </c>
      <c r="Z548" s="220">
        <v>0</v>
      </c>
      <c r="AA548" s="220">
        <v>0</v>
      </c>
      <c r="AB548" s="220">
        <v>0</v>
      </c>
      <c r="AC548" s="221">
        <v>0</v>
      </c>
      <c r="AD548" s="222">
        <v>0</v>
      </c>
      <c r="AE548" s="185"/>
      <c r="AF548" s="223" t="e">
        <v>#DIV/0!</v>
      </c>
      <c r="AG548" s="224">
        <v>0</v>
      </c>
      <c r="AH548" s="225" t="e">
        <v>#DIV/0!</v>
      </c>
      <c r="AI548" s="226">
        <v>0</v>
      </c>
      <c r="AJ548" s="227">
        <v>0</v>
      </c>
    </row>
    <row r="549" spans="2:36" hidden="1" x14ac:dyDescent="0.2">
      <c r="B549" s="184" t="s">
        <v>674</v>
      </c>
      <c r="C549" s="215">
        <v>10</v>
      </c>
      <c r="D549" s="174">
        <v>4</v>
      </c>
      <c r="E549" s="204" t="s">
        <v>1107</v>
      </c>
      <c r="F549" s="204" t="s">
        <v>693</v>
      </c>
      <c r="G549" s="204" t="s">
        <v>695</v>
      </c>
      <c r="H549" s="174" t="s">
        <v>1174</v>
      </c>
      <c r="I549" s="204" t="e">
        <v>#N/A</v>
      </c>
      <c r="J549" s="184" t="e">
        <v>#N/A</v>
      </c>
      <c r="K549" s="184"/>
      <c r="L549" s="185"/>
      <c r="M549" s="185"/>
      <c r="N549" s="216"/>
      <c r="O549" s="217" t="s">
        <v>726</v>
      </c>
      <c r="P549" s="218" t="e">
        <v>#N/A</v>
      </c>
      <c r="Q549" s="185"/>
      <c r="R549" s="219">
        <v>0</v>
      </c>
      <c r="S549" s="220">
        <v>0</v>
      </c>
      <c r="T549" s="220">
        <v>0</v>
      </c>
      <c r="U549" s="220">
        <v>0</v>
      </c>
      <c r="V549" s="220">
        <v>0</v>
      </c>
      <c r="W549" s="220">
        <v>0</v>
      </c>
      <c r="X549" s="220">
        <v>0</v>
      </c>
      <c r="Y549" s="220">
        <v>0</v>
      </c>
      <c r="Z549" s="220">
        <v>0</v>
      </c>
      <c r="AA549" s="220">
        <v>0</v>
      </c>
      <c r="AB549" s="220">
        <v>0</v>
      </c>
      <c r="AC549" s="221">
        <v>0</v>
      </c>
      <c r="AD549" s="222">
        <v>0</v>
      </c>
      <c r="AE549" s="185"/>
      <c r="AF549" s="223" t="e">
        <v>#DIV/0!</v>
      </c>
      <c r="AG549" s="224">
        <v>0</v>
      </c>
      <c r="AH549" s="225" t="e">
        <v>#DIV/0!</v>
      </c>
      <c r="AI549" s="226">
        <v>0</v>
      </c>
      <c r="AJ549" s="227">
        <v>0</v>
      </c>
    </row>
    <row r="550" spans="2:36" hidden="1" x14ac:dyDescent="0.2">
      <c r="B550" s="184" t="s">
        <v>674</v>
      </c>
      <c r="C550" s="215">
        <v>10</v>
      </c>
      <c r="D550" s="174">
        <v>5</v>
      </c>
      <c r="E550" s="204" t="s">
        <v>1107</v>
      </c>
      <c r="F550" s="204" t="s">
        <v>693</v>
      </c>
      <c r="G550" s="204" t="s">
        <v>695</v>
      </c>
      <c r="H550" s="174" t="s">
        <v>1175</v>
      </c>
      <c r="I550" s="204" t="e">
        <v>#N/A</v>
      </c>
      <c r="J550" s="184" t="e">
        <v>#N/A</v>
      </c>
      <c r="K550" s="184"/>
      <c r="L550" s="185"/>
      <c r="M550" s="185"/>
      <c r="N550" s="216"/>
      <c r="O550" s="217" t="s">
        <v>726</v>
      </c>
      <c r="P550" s="218" t="e">
        <v>#N/A</v>
      </c>
      <c r="Q550" s="185"/>
      <c r="R550" s="219">
        <v>0</v>
      </c>
      <c r="S550" s="220">
        <v>0</v>
      </c>
      <c r="T550" s="220">
        <v>0</v>
      </c>
      <c r="U550" s="220">
        <v>0</v>
      </c>
      <c r="V550" s="220">
        <v>0</v>
      </c>
      <c r="W550" s="220">
        <v>0</v>
      </c>
      <c r="X550" s="220">
        <v>0</v>
      </c>
      <c r="Y550" s="220">
        <v>0</v>
      </c>
      <c r="Z550" s="220">
        <v>0</v>
      </c>
      <c r="AA550" s="220">
        <v>0</v>
      </c>
      <c r="AB550" s="220">
        <v>0</v>
      </c>
      <c r="AC550" s="221">
        <v>0</v>
      </c>
      <c r="AD550" s="222">
        <v>0</v>
      </c>
      <c r="AE550" s="185"/>
      <c r="AF550" s="223" t="e">
        <v>#DIV/0!</v>
      </c>
      <c r="AG550" s="224">
        <v>0</v>
      </c>
      <c r="AH550" s="225" t="e">
        <v>#DIV/0!</v>
      </c>
      <c r="AI550" s="226">
        <v>0</v>
      </c>
      <c r="AJ550" s="227">
        <v>0</v>
      </c>
    </row>
    <row r="551" spans="2:36" ht="13.5" hidden="1" thickBot="1" x14ac:dyDescent="0.25">
      <c r="B551" s="184" t="s">
        <v>674</v>
      </c>
      <c r="C551" s="174"/>
      <c r="D551" s="174"/>
      <c r="E551" s="184"/>
      <c r="F551" s="184"/>
      <c r="G551" s="184"/>
      <c r="H551" s="174"/>
      <c r="I551" s="204" t="e">
        <v>#N/A</v>
      </c>
      <c r="J551" s="204" t="e">
        <v>#N/A</v>
      </c>
      <c r="K551" s="184"/>
      <c r="L551" s="185"/>
      <c r="M551" s="185"/>
      <c r="N551" s="228"/>
      <c r="O551" s="229" t="s">
        <v>733</v>
      </c>
      <c r="P551" s="230"/>
      <c r="Q551" s="185"/>
      <c r="R551" s="231">
        <v>0</v>
      </c>
      <c r="S551" s="232">
        <v>0</v>
      </c>
      <c r="T551" s="232">
        <v>0</v>
      </c>
      <c r="U551" s="232">
        <v>0</v>
      </c>
      <c r="V551" s="232">
        <v>0</v>
      </c>
      <c r="W551" s="232">
        <v>0</v>
      </c>
      <c r="X551" s="232">
        <v>0</v>
      </c>
      <c r="Y551" s="232">
        <v>0</v>
      </c>
      <c r="Z551" s="232">
        <v>0</v>
      </c>
      <c r="AA551" s="232"/>
      <c r="AB551" s="232"/>
      <c r="AC551" s="232"/>
      <c r="AD551" s="233">
        <v>0</v>
      </c>
      <c r="AE551" s="185"/>
      <c r="AF551" s="234"/>
      <c r="AG551" s="235">
        <v>0</v>
      </c>
      <c r="AH551" s="235"/>
      <c r="AI551" s="236">
        <v>0</v>
      </c>
      <c r="AJ551" s="237">
        <v>0</v>
      </c>
    </row>
    <row r="552" spans="2:36" hidden="1" x14ac:dyDescent="0.2">
      <c r="B552" s="184" t="s">
        <v>674</v>
      </c>
      <c r="C552" s="186">
        <v>11</v>
      </c>
      <c r="D552" s="174"/>
      <c r="E552" s="184" t="s">
        <v>1107</v>
      </c>
      <c r="F552" s="184" t="s">
        <v>693</v>
      </c>
      <c r="G552" s="184" t="s">
        <v>695</v>
      </c>
      <c r="H552" s="174" t="s">
        <v>1176</v>
      </c>
      <c r="I552" s="204" t="e">
        <v>#N/A</v>
      </c>
      <c r="J552" s="204" t="e">
        <v>#N/A</v>
      </c>
      <c r="K552" s="185"/>
      <c r="L552" s="185"/>
      <c r="M552" s="185"/>
      <c r="N552" s="205" t="e">
        <v>#N/A</v>
      </c>
      <c r="O552" s="206" t="s">
        <v>724</v>
      </c>
      <c r="P552" s="207"/>
      <c r="Q552" s="185"/>
      <c r="R552" s="208">
        <v>0</v>
      </c>
      <c r="S552" s="209">
        <v>0</v>
      </c>
      <c r="T552" s="209">
        <v>0</v>
      </c>
      <c r="U552" s="209">
        <v>0</v>
      </c>
      <c r="V552" s="209">
        <v>0</v>
      </c>
      <c r="W552" s="209">
        <v>0</v>
      </c>
      <c r="X552" s="209">
        <v>0</v>
      </c>
      <c r="Y552" s="209">
        <v>0</v>
      </c>
      <c r="Z552" s="209">
        <v>0</v>
      </c>
      <c r="AA552" s="209">
        <v>0</v>
      </c>
      <c r="AB552" s="209">
        <v>0</v>
      </c>
      <c r="AC552" s="210">
        <v>0</v>
      </c>
      <c r="AD552" s="211">
        <v>0</v>
      </c>
      <c r="AE552" s="185"/>
      <c r="AF552" s="212"/>
      <c r="AG552" s="213"/>
      <c r="AH552" s="213"/>
      <c r="AI552" s="213"/>
      <c r="AJ552" s="214"/>
    </row>
    <row r="553" spans="2:36" hidden="1" x14ac:dyDescent="0.2">
      <c r="B553" s="184" t="s">
        <v>674</v>
      </c>
      <c r="C553" s="215">
        <v>11</v>
      </c>
      <c r="D553" s="174">
        <v>1</v>
      </c>
      <c r="E553" s="204" t="s">
        <v>1107</v>
      </c>
      <c r="F553" s="204" t="s">
        <v>693</v>
      </c>
      <c r="G553" s="204" t="s">
        <v>695</v>
      </c>
      <c r="H553" s="174" t="s">
        <v>1177</v>
      </c>
      <c r="I553" s="204" t="e">
        <v>#N/A</v>
      </c>
      <c r="J553" s="184" t="e">
        <v>#N/A</v>
      </c>
      <c r="K553" s="185"/>
      <c r="L553" s="185"/>
      <c r="M553" s="185"/>
      <c r="N553" s="216"/>
      <c r="O553" s="217" t="s">
        <v>726</v>
      </c>
      <c r="P553" s="218" t="e">
        <v>#N/A</v>
      </c>
      <c r="Q553" s="185"/>
      <c r="R553" s="219">
        <v>0</v>
      </c>
      <c r="S553" s="220">
        <v>0</v>
      </c>
      <c r="T553" s="220">
        <v>0</v>
      </c>
      <c r="U553" s="220">
        <v>0</v>
      </c>
      <c r="V553" s="220">
        <v>0</v>
      </c>
      <c r="W553" s="220">
        <v>0</v>
      </c>
      <c r="X553" s="220">
        <v>0</v>
      </c>
      <c r="Y553" s="220">
        <v>0</v>
      </c>
      <c r="Z553" s="220">
        <v>0</v>
      </c>
      <c r="AA553" s="220">
        <v>0</v>
      </c>
      <c r="AB553" s="220">
        <v>0</v>
      </c>
      <c r="AC553" s="221">
        <v>0</v>
      </c>
      <c r="AD553" s="222">
        <v>0</v>
      </c>
      <c r="AE553" s="185"/>
      <c r="AF553" s="223" t="e">
        <v>#DIV/0!</v>
      </c>
      <c r="AG553" s="224">
        <v>0</v>
      </c>
      <c r="AH553" s="225" t="e">
        <v>#DIV/0!</v>
      </c>
      <c r="AI553" s="226">
        <v>0</v>
      </c>
      <c r="AJ553" s="227">
        <v>0</v>
      </c>
    </row>
    <row r="554" spans="2:36" hidden="1" x14ac:dyDescent="0.2">
      <c r="B554" s="184" t="s">
        <v>674</v>
      </c>
      <c r="C554" s="215">
        <v>11</v>
      </c>
      <c r="D554" s="174">
        <v>2</v>
      </c>
      <c r="E554" s="204" t="s">
        <v>1107</v>
      </c>
      <c r="F554" s="204" t="s">
        <v>693</v>
      </c>
      <c r="G554" s="204" t="s">
        <v>695</v>
      </c>
      <c r="H554" s="174" t="s">
        <v>1178</v>
      </c>
      <c r="I554" s="204" t="e">
        <v>#N/A</v>
      </c>
      <c r="J554" s="184" t="e">
        <v>#N/A</v>
      </c>
      <c r="K554" s="185"/>
      <c r="L554" s="185"/>
      <c r="M554" s="185"/>
      <c r="N554" s="216"/>
      <c r="O554" s="217" t="s">
        <v>726</v>
      </c>
      <c r="P554" s="218" t="e">
        <v>#N/A</v>
      </c>
      <c r="Q554" s="185"/>
      <c r="R554" s="219">
        <v>0</v>
      </c>
      <c r="S554" s="220">
        <v>0</v>
      </c>
      <c r="T554" s="220">
        <v>0</v>
      </c>
      <c r="U554" s="220">
        <v>0</v>
      </c>
      <c r="V554" s="220">
        <v>0</v>
      </c>
      <c r="W554" s="220">
        <v>0</v>
      </c>
      <c r="X554" s="220">
        <v>0</v>
      </c>
      <c r="Y554" s="220">
        <v>0</v>
      </c>
      <c r="Z554" s="220">
        <v>0</v>
      </c>
      <c r="AA554" s="220">
        <v>0</v>
      </c>
      <c r="AB554" s="220">
        <v>0</v>
      </c>
      <c r="AC554" s="221">
        <v>0</v>
      </c>
      <c r="AD554" s="222">
        <v>0</v>
      </c>
      <c r="AE554" s="185"/>
      <c r="AF554" s="223" t="e">
        <v>#DIV/0!</v>
      </c>
      <c r="AG554" s="224">
        <v>0</v>
      </c>
      <c r="AH554" s="225" t="e">
        <v>#DIV/0!</v>
      </c>
      <c r="AI554" s="226">
        <v>0</v>
      </c>
      <c r="AJ554" s="227">
        <v>0</v>
      </c>
    </row>
    <row r="555" spans="2:36" hidden="1" x14ac:dyDescent="0.2">
      <c r="B555" s="184" t="s">
        <v>674</v>
      </c>
      <c r="C555" s="215">
        <v>11</v>
      </c>
      <c r="D555" s="174">
        <v>3</v>
      </c>
      <c r="E555" s="204" t="s">
        <v>1107</v>
      </c>
      <c r="F555" s="204" t="s">
        <v>693</v>
      </c>
      <c r="G555" s="204" t="s">
        <v>695</v>
      </c>
      <c r="H555" s="174" t="s">
        <v>1179</v>
      </c>
      <c r="I555" s="204" t="e">
        <v>#N/A</v>
      </c>
      <c r="J555" s="184" t="e">
        <v>#N/A</v>
      </c>
      <c r="K555" s="185"/>
      <c r="L555" s="185"/>
      <c r="M555" s="185"/>
      <c r="N555" s="216"/>
      <c r="O555" s="217" t="s">
        <v>726</v>
      </c>
      <c r="P555" s="218" t="e">
        <v>#N/A</v>
      </c>
      <c r="Q555" s="185"/>
      <c r="R555" s="219">
        <v>0</v>
      </c>
      <c r="S555" s="220">
        <v>0</v>
      </c>
      <c r="T555" s="220">
        <v>0</v>
      </c>
      <c r="U555" s="220">
        <v>0</v>
      </c>
      <c r="V555" s="220">
        <v>0</v>
      </c>
      <c r="W555" s="220">
        <v>0</v>
      </c>
      <c r="X555" s="220">
        <v>0</v>
      </c>
      <c r="Y555" s="220">
        <v>0</v>
      </c>
      <c r="Z555" s="220">
        <v>0</v>
      </c>
      <c r="AA555" s="220">
        <v>0</v>
      </c>
      <c r="AB555" s="220">
        <v>0</v>
      </c>
      <c r="AC555" s="221">
        <v>0</v>
      </c>
      <c r="AD555" s="222">
        <v>0</v>
      </c>
      <c r="AE555" s="185"/>
      <c r="AF555" s="223" t="e">
        <v>#DIV/0!</v>
      </c>
      <c r="AG555" s="224">
        <v>0</v>
      </c>
      <c r="AH555" s="225" t="e">
        <v>#DIV/0!</v>
      </c>
      <c r="AI555" s="226">
        <v>0</v>
      </c>
      <c r="AJ555" s="227">
        <v>0</v>
      </c>
    </row>
    <row r="556" spans="2:36" hidden="1" x14ac:dyDescent="0.2">
      <c r="B556" s="184" t="s">
        <v>674</v>
      </c>
      <c r="C556" s="215">
        <v>11</v>
      </c>
      <c r="D556" s="174">
        <v>4</v>
      </c>
      <c r="E556" s="204" t="s">
        <v>1107</v>
      </c>
      <c r="F556" s="204" t="s">
        <v>693</v>
      </c>
      <c r="G556" s="204" t="s">
        <v>695</v>
      </c>
      <c r="H556" s="174" t="s">
        <v>1180</v>
      </c>
      <c r="I556" s="204" t="e">
        <v>#N/A</v>
      </c>
      <c r="J556" s="184" t="e">
        <v>#N/A</v>
      </c>
      <c r="K556" s="185"/>
      <c r="L556" s="185"/>
      <c r="M556" s="185"/>
      <c r="N556" s="216"/>
      <c r="O556" s="217" t="s">
        <v>726</v>
      </c>
      <c r="P556" s="218" t="e">
        <v>#N/A</v>
      </c>
      <c r="Q556" s="185"/>
      <c r="R556" s="219">
        <v>0</v>
      </c>
      <c r="S556" s="220">
        <v>0</v>
      </c>
      <c r="T556" s="220">
        <v>0</v>
      </c>
      <c r="U556" s="220">
        <v>0</v>
      </c>
      <c r="V556" s="220">
        <v>0</v>
      </c>
      <c r="W556" s="220">
        <v>0</v>
      </c>
      <c r="X556" s="220">
        <v>0</v>
      </c>
      <c r="Y556" s="220">
        <v>0</v>
      </c>
      <c r="Z556" s="220">
        <v>0</v>
      </c>
      <c r="AA556" s="220">
        <v>0</v>
      </c>
      <c r="AB556" s="220">
        <v>0</v>
      </c>
      <c r="AC556" s="221">
        <v>0</v>
      </c>
      <c r="AD556" s="222">
        <v>0</v>
      </c>
      <c r="AE556" s="185"/>
      <c r="AF556" s="223" t="e">
        <v>#DIV/0!</v>
      </c>
      <c r="AG556" s="224">
        <v>0</v>
      </c>
      <c r="AH556" s="225" t="e">
        <v>#DIV/0!</v>
      </c>
      <c r="AI556" s="226">
        <v>0</v>
      </c>
      <c r="AJ556" s="227">
        <v>0</v>
      </c>
    </row>
    <row r="557" spans="2:36" hidden="1" x14ac:dyDescent="0.2">
      <c r="B557" s="184" t="s">
        <v>674</v>
      </c>
      <c r="C557" s="215">
        <v>11</v>
      </c>
      <c r="D557" s="174">
        <v>5</v>
      </c>
      <c r="E557" s="204" t="s">
        <v>1107</v>
      </c>
      <c r="F557" s="204" t="s">
        <v>693</v>
      </c>
      <c r="G557" s="204" t="s">
        <v>695</v>
      </c>
      <c r="H557" s="174" t="s">
        <v>1181</v>
      </c>
      <c r="I557" s="204" t="e">
        <v>#N/A</v>
      </c>
      <c r="J557" s="184" t="e">
        <v>#N/A</v>
      </c>
      <c r="K557" s="185"/>
      <c r="L557" s="185"/>
      <c r="M557" s="185"/>
      <c r="N557" s="216"/>
      <c r="O557" s="217" t="s">
        <v>726</v>
      </c>
      <c r="P557" s="218" t="e">
        <v>#N/A</v>
      </c>
      <c r="Q557" s="185"/>
      <c r="R557" s="219">
        <v>0</v>
      </c>
      <c r="S557" s="220">
        <v>0</v>
      </c>
      <c r="T557" s="220">
        <v>0</v>
      </c>
      <c r="U557" s="220">
        <v>0</v>
      </c>
      <c r="V557" s="220">
        <v>0</v>
      </c>
      <c r="W557" s="220">
        <v>0</v>
      </c>
      <c r="X557" s="220">
        <v>0</v>
      </c>
      <c r="Y557" s="220">
        <v>0</v>
      </c>
      <c r="Z557" s="220">
        <v>0</v>
      </c>
      <c r="AA557" s="220">
        <v>0</v>
      </c>
      <c r="AB557" s="220">
        <v>0</v>
      </c>
      <c r="AC557" s="221">
        <v>0</v>
      </c>
      <c r="AD557" s="222">
        <v>0</v>
      </c>
      <c r="AE557" s="185"/>
      <c r="AF557" s="223" t="e">
        <v>#DIV/0!</v>
      </c>
      <c r="AG557" s="224">
        <v>0</v>
      </c>
      <c r="AH557" s="225" t="e">
        <v>#DIV/0!</v>
      </c>
      <c r="AI557" s="226">
        <v>0</v>
      </c>
      <c r="AJ557" s="227">
        <v>0</v>
      </c>
    </row>
    <row r="558" spans="2:36" ht="13.5" hidden="1" thickBot="1" x14ac:dyDescent="0.25">
      <c r="B558" s="184" t="s">
        <v>674</v>
      </c>
      <c r="C558" s="174"/>
      <c r="D558" s="174"/>
      <c r="E558" s="184"/>
      <c r="F558" s="184"/>
      <c r="G558" s="184"/>
      <c r="H558" s="174"/>
      <c r="I558" s="204" t="e">
        <v>#N/A</v>
      </c>
      <c r="J558" s="204" t="e">
        <v>#N/A</v>
      </c>
      <c r="K558" s="185"/>
      <c r="L558" s="185"/>
      <c r="M558" s="185"/>
      <c r="N558" s="228"/>
      <c r="O558" s="229" t="s">
        <v>733</v>
      </c>
      <c r="P558" s="230"/>
      <c r="Q558" s="185"/>
      <c r="R558" s="231">
        <v>0</v>
      </c>
      <c r="S558" s="232">
        <v>0</v>
      </c>
      <c r="T558" s="232">
        <v>0</v>
      </c>
      <c r="U558" s="232">
        <v>0</v>
      </c>
      <c r="V558" s="232">
        <v>0</v>
      </c>
      <c r="W558" s="232">
        <v>0</v>
      </c>
      <c r="X558" s="232">
        <v>0</v>
      </c>
      <c r="Y558" s="232">
        <v>0</v>
      </c>
      <c r="Z558" s="232">
        <v>0</v>
      </c>
      <c r="AA558" s="232"/>
      <c r="AB558" s="232"/>
      <c r="AC558" s="232"/>
      <c r="AD558" s="233">
        <v>0</v>
      </c>
      <c r="AE558" s="185"/>
      <c r="AF558" s="234"/>
      <c r="AG558" s="235">
        <v>0</v>
      </c>
      <c r="AH558" s="235"/>
      <c r="AI558" s="236">
        <v>0</v>
      </c>
      <c r="AJ558" s="237">
        <v>0</v>
      </c>
    </row>
    <row r="559" spans="2:36" hidden="1" x14ac:dyDescent="0.2">
      <c r="B559" s="184" t="s">
        <v>674</v>
      </c>
      <c r="C559" s="186">
        <v>12</v>
      </c>
      <c r="D559" s="174"/>
      <c r="E559" s="184" t="s">
        <v>1107</v>
      </c>
      <c r="F559" s="184" t="s">
        <v>693</v>
      </c>
      <c r="G559" s="184" t="s">
        <v>695</v>
      </c>
      <c r="H559" s="174" t="s">
        <v>1182</v>
      </c>
      <c r="I559" s="204" t="e">
        <v>#N/A</v>
      </c>
      <c r="J559" s="204" t="e">
        <v>#N/A</v>
      </c>
      <c r="K559" s="185"/>
      <c r="L559" s="185"/>
      <c r="M559" s="185"/>
      <c r="N559" s="205" t="e">
        <v>#N/A</v>
      </c>
      <c r="O559" s="206" t="s">
        <v>724</v>
      </c>
      <c r="P559" s="207"/>
      <c r="Q559" s="185"/>
      <c r="R559" s="208">
        <v>0</v>
      </c>
      <c r="S559" s="209">
        <v>0</v>
      </c>
      <c r="T559" s="209">
        <v>0</v>
      </c>
      <c r="U559" s="209">
        <v>0</v>
      </c>
      <c r="V559" s="209">
        <v>0</v>
      </c>
      <c r="W559" s="209">
        <v>0</v>
      </c>
      <c r="X559" s="209">
        <v>0</v>
      </c>
      <c r="Y559" s="209">
        <v>0</v>
      </c>
      <c r="Z559" s="209">
        <v>0</v>
      </c>
      <c r="AA559" s="209">
        <v>0</v>
      </c>
      <c r="AB559" s="209">
        <v>0</v>
      </c>
      <c r="AC559" s="210">
        <v>0</v>
      </c>
      <c r="AD559" s="211">
        <v>0</v>
      </c>
      <c r="AE559" s="185"/>
      <c r="AF559" s="212"/>
      <c r="AG559" s="213"/>
      <c r="AH559" s="213"/>
      <c r="AI559" s="213"/>
      <c r="AJ559" s="214"/>
    </row>
    <row r="560" spans="2:36" hidden="1" x14ac:dyDescent="0.2">
      <c r="B560" s="184" t="s">
        <v>674</v>
      </c>
      <c r="C560" s="215">
        <v>12</v>
      </c>
      <c r="D560" s="174">
        <v>1</v>
      </c>
      <c r="E560" s="204" t="s">
        <v>1107</v>
      </c>
      <c r="F560" s="204" t="s">
        <v>693</v>
      </c>
      <c r="G560" s="204" t="s">
        <v>695</v>
      </c>
      <c r="H560" s="174" t="s">
        <v>1183</v>
      </c>
      <c r="I560" s="204" t="e">
        <v>#N/A</v>
      </c>
      <c r="J560" s="184" t="e">
        <v>#N/A</v>
      </c>
      <c r="K560" s="185"/>
      <c r="L560" s="185"/>
      <c r="M560" s="185"/>
      <c r="N560" s="216"/>
      <c r="O560" s="217" t="s">
        <v>726</v>
      </c>
      <c r="P560" s="218" t="e">
        <v>#N/A</v>
      </c>
      <c r="Q560" s="185"/>
      <c r="R560" s="219">
        <v>0</v>
      </c>
      <c r="S560" s="220">
        <v>0</v>
      </c>
      <c r="T560" s="220">
        <v>0</v>
      </c>
      <c r="U560" s="220">
        <v>0</v>
      </c>
      <c r="V560" s="220">
        <v>0</v>
      </c>
      <c r="W560" s="220">
        <v>0</v>
      </c>
      <c r="X560" s="220">
        <v>0</v>
      </c>
      <c r="Y560" s="220">
        <v>0</v>
      </c>
      <c r="Z560" s="220">
        <v>0</v>
      </c>
      <c r="AA560" s="220">
        <v>0</v>
      </c>
      <c r="AB560" s="220">
        <v>0</v>
      </c>
      <c r="AC560" s="221">
        <v>0</v>
      </c>
      <c r="AD560" s="222">
        <v>0</v>
      </c>
      <c r="AE560" s="185"/>
      <c r="AF560" s="223" t="e">
        <v>#DIV/0!</v>
      </c>
      <c r="AG560" s="224">
        <v>0</v>
      </c>
      <c r="AH560" s="225" t="e">
        <v>#DIV/0!</v>
      </c>
      <c r="AI560" s="226">
        <v>0</v>
      </c>
      <c r="AJ560" s="227">
        <v>0</v>
      </c>
    </row>
    <row r="561" spans="2:36" hidden="1" x14ac:dyDescent="0.2">
      <c r="B561" s="184" t="s">
        <v>674</v>
      </c>
      <c r="C561" s="215">
        <v>12</v>
      </c>
      <c r="D561" s="174">
        <v>2</v>
      </c>
      <c r="E561" s="204" t="s">
        <v>1107</v>
      </c>
      <c r="F561" s="204" t="s">
        <v>693</v>
      </c>
      <c r="G561" s="204" t="s">
        <v>695</v>
      </c>
      <c r="H561" s="174" t="s">
        <v>1184</v>
      </c>
      <c r="I561" s="204" t="e">
        <v>#N/A</v>
      </c>
      <c r="J561" s="184" t="e">
        <v>#N/A</v>
      </c>
      <c r="K561" s="185"/>
      <c r="L561" s="185"/>
      <c r="M561" s="185"/>
      <c r="N561" s="216"/>
      <c r="O561" s="217" t="s">
        <v>726</v>
      </c>
      <c r="P561" s="218" t="e">
        <v>#N/A</v>
      </c>
      <c r="Q561" s="185"/>
      <c r="R561" s="219">
        <v>0</v>
      </c>
      <c r="S561" s="220">
        <v>0</v>
      </c>
      <c r="T561" s="220">
        <v>0</v>
      </c>
      <c r="U561" s="220">
        <v>0</v>
      </c>
      <c r="V561" s="220">
        <v>0</v>
      </c>
      <c r="W561" s="220">
        <v>0</v>
      </c>
      <c r="X561" s="220">
        <v>0</v>
      </c>
      <c r="Y561" s="220">
        <v>0</v>
      </c>
      <c r="Z561" s="220">
        <v>0</v>
      </c>
      <c r="AA561" s="220">
        <v>0</v>
      </c>
      <c r="AB561" s="220">
        <v>0</v>
      </c>
      <c r="AC561" s="221">
        <v>0</v>
      </c>
      <c r="AD561" s="222">
        <v>0</v>
      </c>
      <c r="AE561" s="185"/>
      <c r="AF561" s="223" t="e">
        <v>#DIV/0!</v>
      </c>
      <c r="AG561" s="224">
        <v>0</v>
      </c>
      <c r="AH561" s="225" t="e">
        <v>#DIV/0!</v>
      </c>
      <c r="AI561" s="226">
        <v>0</v>
      </c>
      <c r="AJ561" s="227">
        <v>0</v>
      </c>
    </row>
    <row r="562" spans="2:36" hidden="1" x14ac:dyDescent="0.2">
      <c r="B562" s="184" t="s">
        <v>674</v>
      </c>
      <c r="C562" s="215">
        <v>12</v>
      </c>
      <c r="D562" s="174">
        <v>3</v>
      </c>
      <c r="E562" s="204" t="s">
        <v>1107</v>
      </c>
      <c r="F562" s="204" t="s">
        <v>693</v>
      </c>
      <c r="G562" s="204" t="s">
        <v>695</v>
      </c>
      <c r="H562" s="174" t="s">
        <v>1185</v>
      </c>
      <c r="I562" s="204" t="e">
        <v>#N/A</v>
      </c>
      <c r="J562" s="184" t="e">
        <v>#N/A</v>
      </c>
      <c r="K562" s="185"/>
      <c r="L562" s="185"/>
      <c r="M562" s="185"/>
      <c r="N562" s="216"/>
      <c r="O562" s="217" t="s">
        <v>726</v>
      </c>
      <c r="P562" s="218" t="e">
        <v>#N/A</v>
      </c>
      <c r="Q562" s="185"/>
      <c r="R562" s="219">
        <v>0</v>
      </c>
      <c r="S562" s="220">
        <v>0</v>
      </c>
      <c r="T562" s="220">
        <v>0</v>
      </c>
      <c r="U562" s="220">
        <v>0</v>
      </c>
      <c r="V562" s="220">
        <v>0</v>
      </c>
      <c r="W562" s="220">
        <v>0</v>
      </c>
      <c r="X562" s="220">
        <v>0</v>
      </c>
      <c r="Y562" s="220">
        <v>0</v>
      </c>
      <c r="Z562" s="220">
        <v>0</v>
      </c>
      <c r="AA562" s="220">
        <v>0</v>
      </c>
      <c r="AB562" s="220">
        <v>0</v>
      </c>
      <c r="AC562" s="221">
        <v>0</v>
      </c>
      <c r="AD562" s="222">
        <v>0</v>
      </c>
      <c r="AE562" s="185"/>
      <c r="AF562" s="223" t="e">
        <v>#DIV/0!</v>
      </c>
      <c r="AG562" s="224">
        <v>0</v>
      </c>
      <c r="AH562" s="225" t="e">
        <v>#DIV/0!</v>
      </c>
      <c r="AI562" s="226">
        <v>0</v>
      </c>
      <c r="AJ562" s="227">
        <v>0</v>
      </c>
    </row>
    <row r="563" spans="2:36" hidden="1" x14ac:dyDescent="0.2">
      <c r="B563" s="184" t="s">
        <v>674</v>
      </c>
      <c r="C563" s="215">
        <v>12</v>
      </c>
      <c r="D563" s="174">
        <v>4</v>
      </c>
      <c r="E563" s="204" t="s">
        <v>1107</v>
      </c>
      <c r="F563" s="204" t="s">
        <v>693</v>
      </c>
      <c r="G563" s="204" t="s">
        <v>695</v>
      </c>
      <c r="H563" s="174" t="s">
        <v>1186</v>
      </c>
      <c r="I563" s="204" t="e">
        <v>#N/A</v>
      </c>
      <c r="J563" s="184" t="e">
        <v>#N/A</v>
      </c>
      <c r="K563" s="185"/>
      <c r="L563" s="185"/>
      <c r="M563" s="185"/>
      <c r="N563" s="216"/>
      <c r="O563" s="217" t="s">
        <v>726</v>
      </c>
      <c r="P563" s="218" t="e">
        <v>#N/A</v>
      </c>
      <c r="Q563" s="185"/>
      <c r="R563" s="219">
        <v>0</v>
      </c>
      <c r="S563" s="220">
        <v>0</v>
      </c>
      <c r="T563" s="220">
        <v>0</v>
      </c>
      <c r="U563" s="220">
        <v>0</v>
      </c>
      <c r="V563" s="220">
        <v>0</v>
      </c>
      <c r="W563" s="220">
        <v>0</v>
      </c>
      <c r="X563" s="220">
        <v>0</v>
      </c>
      <c r="Y563" s="220">
        <v>0</v>
      </c>
      <c r="Z563" s="220">
        <v>0</v>
      </c>
      <c r="AA563" s="220">
        <v>0</v>
      </c>
      <c r="AB563" s="220">
        <v>0</v>
      </c>
      <c r="AC563" s="221">
        <v>0</v>
      </c>
      <c r="AD563" s="222">
        <v>0</v>
      </c>
      <c r="AE563" s="185"/>
      <c r="AF563" s="223" t="e">
        <v>#DIV/0!</v>
      </c>
      <c r="AG563" s="224">
        <v>0</v>
      </c>
      <c r="AH563" s="225" t="e">
        <v>#DIV/0!</v>
      </c>
      <c r="AI563" s="226">
        <v>0</v>
      </c>
      <c r="AJ563" s="227">
        <v>0</v>
      </c>
    </row>
    <row r="564" spans="2:36" hidden="1" x14ac:dyDescent="0.2">
      <c r="B564" s="184" t="s">
        <v>674</v>
      </c>
      <c r="C564" s="215">
        <v>12</v>
      </c>
      <c r="D564" s="174">
        <v>5</v>
      </c>
      <c r="E564" s="204" t="s">
        <v>1107</v>
      </c>
      <c r="F564" s="204" t="s">
        <v>693</v>
      </c>
      <c r="G564" s="204" t="s">
        <v>695</v>
      </c>
      <c r="H564" s="174" t="s">
        <v>1187</v>
      </c>
      <c r="I564" s="204" t="e">
        <v>#N/A</v>
      </c>
      <c r="J564" s="184" t="e">
        <v>#N/A</v>
      </c>
      <c r="K564" s="185"/>
      <c r="L564" s="185"/>
      <c r="M564" s="185"/>
      <c r="N564" s="216"/>
      <c r="O564" s="217" t="s">
        <v>726</v>
      </c>
      <c r="P564" s="218" t="e">
        <v>#N/A</v>
      </c>
      <c r="Q564" s="185"/>
      <c r="R564" s="219">
        <v>0</v>
      </c>
      <c r="S564" s="220">
        <v>0</v>
      </c>
      <c r="T564" s="220">
        <v>0</v>
      </c>
      <c r="U564" s="220">
        <v>0</v>
      </c>
      <c r="V564" s="220">
        <v>0</v>
      </c>
      <c r="W564" s="220">
        <v>0</v>
      </c>
      <c r="X564" s="220">
        <v>0</v>
      </c>
      <c r="Y564" s="220">
        <v>0</v>
      </c>
      <c r="Z564" s="220">
        <v>0</v>
      </c>
      <c r="AA564" s="220">
        <v>0</v>
      </c>
      <c r="AB564" s="220">
        <v>0</v>
      </c>
      <c r="AC564" s="221">
        <v>0</v>
      </c>
      <c r="AD564" s="222">
        <v>0</v>
      </c>
      <c r="AE564" s="185"/>
      <c r="AF564" s="223" t="e">
        <v>#DIV/0!</v>
      </c>
      <c r="AG564" s="224">
        <v>0</v>
      </c>
      <c r="AH564" s="225" t="e">
        <v>#DIV/0!</v>
      </c>
      <c r="AI564" s="226">
        <v>0</v>
      </c>
      <c r="AJ564" s="227">
        <v>0</v>
      </c>
    </row>
    <row r="565" spans="2:36" ht="13.5" hidden="1" thickBot="1" x14ac:dyDescent="0.25">
      <c r="B565" s="184" t="s">
        <v>674</v>
      </c>
      <c r="C565" s="174"/>
      <c r="D565" s="174"/>
      <c r="E565" s="184"/>
      <c r="F565" s="184"/>
      <c r="G565" s="184"/>
      <c r="H565" s="174"/>
      <c r="I565" s="204" t="e">
        <v>#N/A</v>
      </c>
      <c r="J565" s="204" t="e">
        <v>#N/A</v>
      </c>
      <c r="K565" s="185"/>
      <c r="L565" s="185"/>
      <c r="M565" s="185"/>
      <c r="N565" s="228"/>
      <c r="O565" s="229" t="s">
        <v>733</v>
      </c>
      <c r="P565" s="230"/>
      <c r="Q565" s="185"/>
      <c r="R565" s="231">
        <v>0</v>
      </c>
      <c r="S565" s="232">
        <v>0</v>
      </c>
      <c r="T565" s="232">
        <v>0</v>
      </c>
      <c r="U565" s="232">
        <v>0</v>
      </c>
      <c r="V565" s="232">
        <v>0</v>
      </c>
      <c r="W565" s="232">
        <v>0</v>
      </c>
      <c r="X565" s="232">
        <v>0</v>
      </c>
      <c r="Y565" s="232">
        <v>0</v>
      </c>
      <c r="Z565" s="232">
        <v>0</v>
      </c>
      <c r="AA565" s="232"/>
      <c r="AB565" s="232"/>
      <c r="AC565" s="232"/>
      <c r="AD565" s="233">
        <v>0</v>
      </c>
      <c r="AE565" s="185"/>
      <c r="AF565" s="234"/>
      <c r="AG565" s="235">
        <v>0</v>
      </c>
      <c r="AH565" s="235"/>
      <c r="AI565" s="236">
        <v>0</v>
      </c>
      <c r="AJ565" s="237">
        <v>0</v>
      </c>
    </row>
    <row r="566" spans="2:36" hidden="1" x14ac:dyDescent="0.2">
      <c r="B566" s="184" t="s">
        <v>674</v>
      </c>
      <c r="C566" s="186">
        <v>13</v>
      </c>
      <c r="D566" s="174"/>
      <c r="E566" s="184" t="s">
        <v>1107</v>
      </c>
      <c r="F566" s="184" t="s">
        <v>693</v>
      </c>
      <c r="G566" s="184" t="s">
        <v>695</v>
      </c>
      <c r="H566" s="174" t="s">
        <v>1188</v>
      </c>
      <c r="I566" s="204" t="e">
        <v>#N/A</v>
      </c>
      <c r="J566" s="204" t="e">
        <v>#N/A</v>
      </c>
      <c r="K566" s="185"/>
      <c r="L566" s="185"/>
      <c r="M566" s="185"/>
      <c r="N566" s="205" t="e">
        <v>#N/A</v>
      </c>
      <c r="O566" s="206" t="s">
        <v>724</v>
      </c>
      <c r="P566" s="207"/>
      <c r="Q566" s="185"/>
      <c r="R566" s="208">
        <v>0</v>
      </c>
      <c r="S566" s="209">
        <v>0</v>
      </c>
      <c r="T566" s="209">
        <v>0</v>
      </c>
      <c r="U566" s="209">
        <v>0</v>
      </c>
      <c r="V566" s="209">
        <v>0</v>
      </c>
      <c r="W566" s="209">
        <v>0</v>
      </c>
      <c r="X566" s="209">
        <v>0</v>
      </c>
      <c r="Y566" s="209">
        <v>0</v>
      </c>
      <c r="Z566" s="209">
        <v>0</v>
      </c>
      <c r="AA566" s="209">
        <v>0</v>
      </c>
      <c r="AB566" s="209">
        <v>0</v>
      </c>
      <c r="AC566" s="210">
        <v>0</v>
      </c>
      <c r="AD566" s="211">
        <v>0</v>
      </c>
      <c r="AE566" s="185"/>
      <c r="AF566" s="212"/>
      <c r="AG566" s="213"/>
      <c r="AH566" s="213"/>
      <c r="AI566" s="213"/>
      <c r="AJ566" s="214"/>
    </row>
    <row r="567" spans="2:36" hidden="1" x14ac:dyDescent="0.2">
      <c r="B567" s="184" t="s">
        <v>674</v>
      </c>
      <c r="C567" s="215">
        <v>13</v>
      </c>
      <c r="D567" s="174">
        <v>1</v>
      </c>
      <c r="E567" s="204" t="s">
        <v>1107</v>
      </c>
      <c r="F567" s="204" t="s">
        <v>693</v>
      </c>
      <c r="G567" s="204" t="s">
        <v>695</v>
      </c>
      <c r="H567" s="174" t="s">
        <v>1189</v>
      </c>
      <c r="I567" s="204" t="e">
        <v>#N/A</v>
      </c>
      <c r="J567" s="184" t="e">
        <v>#N/A</v>
      </c>
      <c r="K567" s="185"/>
      <c r="L567" s="185"/>
      <c r="M567" s="185"/>
      <c r="N567" s="216"/>
      <c r="O567" s="217" t="s">
        <v>726</v>
      </c>
      <c r="P567" s="218" t="e">
        <v>#N/A</v>
      </c>
      <c r="Q567" s="185"/>
      <c r="R567" s="219">
        <v>0</v>
      </c>
      <c r="S567" s="220">
        <v>0</v>
      </c>
      <c r="T567" s="220">
        <v>0</v>
      </c>
      <c r="U567" s="220">
        <v>0</v>
      </c>
      <c r="V567" s="220">
        <v>0</v>
      </c>
      <c r="W567" s="220">
        <v>0</v>
      </c>
      <c r="X567" s="220">
        <v>0</v>
      </c>
      <c r="Y567" s="220">
        <v>0</v>
      </c>
      <c r="Z567" s="220">
        <v>0</v>
      </c>
      <c r="AA567" s="220">
        <v>0</v>
      </c>
      <c r="AB567" s="220">
        <v>0</v>
      </c>
      <c r="AC567" s="221">
        <v>0</v>
      </c>
      <c r="AD567" s="222">
        <v>0</v>
      </c>
      <c r="AE567" s="185"/>
      <c r="AF567" s="223" t="e">
        <v>#DIV/0!</v>
      </c>
      <c r="AG567" s="224">
        <v>0</v>
      </c>
      <c r="AH567" s="225" t="e">
        <v>#DIV/0!</v>
      </c>
      <c r="AI567" s="226">
        <v>0</v>
      </c>
      <c r="AJ567" s="227">
        <v>0</v>
      </c>
    </row>
    <row r="568" spans="2:36" hidden="1" x14ac:dyDescent="0.2">
      <c r="B568" s="184" t="s">
        <v>674</v>
      </c>
      <c r="C568" s="215">
        <v>13</v>
      </c>
      <c r="D568" s="174">
        <v>2</v>
      </c>
      <c r="E568" s="204" t="s">
        <v>1107</v>
      </c>
      <c r="F568" s="204" t="s">
        <v>693</v>
      </c>
      <c r="G568" s="204" t="s">
        <v>695</v>
      </c>
      <c r="H568" s="174" t="s">
        <v>1190</v>
      </c>
      <c r="I568" s="204" t="e">
        <v>#N/A</v>
      </c>
      <c r="J568" s="184" t="e">
        <v>#N/A</v>
      </c>
      <c r="K568" s="185"/>
      <c r="L568" s="185"/>
      <c r="M568" s="185"/>
      <c r="N568" s="216"/>
      <c r="O568" s="217" t="s">
        <v>726</v>
      </c>
      <c r="P568" s="218" t="e">
        <v>#N/A</v>
      </c>
      <c r="Q568" s="185"/>
      <c r="R568" s="219">
        <v>0</v>
      </c>
      <c r="S568" s="220">
        <v>0</v>
      </c>
      <c r="T568" s="220">
        <v>0</v>
      </c>
      <c r="U568" s="220">
        <v>0</v>
      </c>
      <c r="V568" s="220">
        <v>0</v>
      </c>
      <c r="W568" s="220">
        <v>0</v>
      </c>
      <c r="X568" s="220">
        <v>0</v>
      </c>
      <c r="Y568" s="220">
        <v>0</v>
      </c>
      <c r="Z568" s="220">
        <v>0</v>
      </c>
      <c r="AA568" s="220">
        <v>0</v>
      </c>
      <c r="AB568" s="220">
        <v>0</v>
      </c>
      <c r="AC568" s="221">
        <v>0</v>
      </c>
      <c r="AD568" s="222">
        <v>0</v>
      </c>
      <c r="AE568" s="185"/>
      <c r="AF568" s="223" t="e">
        <v>#DIV/0!</v>
      </c>
      <c r="AG568" s="224">
        <v>0</v>
      </c>
      <c r="AH568" s="225" t="e">
        <v>#DIV/0!</v>
      </c>
      <c r="AI568" s="226">
        <v>0</v>
      </c>
      <c r="AJ568" s="227">
        <v>0</v>
      </c>
    </row>
    <row r="569" spans="2:36" hidden="1" x14ac:dyDescent="0.2">
      <c r="B569" s="184" t="s">
        <v>674</v>
      </c>
      <c r="C569" s="215">
        <v>13</v>
      </c>
      <c r="D569" s="174">
        <v>3</v>
      </c>
      <c r="E569" s="204" t="s">
        <v>1107</v>
      </c>
      <c r="F569" s="204" t="s">
        <v>693</v>
      </c>
      <c r="G569" s="204" t="s">
        <v>695</v>
      </c>
      <c r="H569" s="174" t="s">
        <v>1191</v>
      </c>
      <c r="I569" s="204" t="e">
        <v>#N/A</v>
      </c>
      <c r="J569" s="184" t="e">
        <v>#N/A</v>
      </c>
      <c r="K569" s="185"/>
      <c r="L569" s="185"/>
      <c r="M569" s="185"/>
      <c r="N569" s="216"/>
      <c r="O569" s="217" t="s">
        <v>726</v>
      </c>
      <c r="P569" s="218" t="e">
        <v>#N/A</v>
      </c>
      <c r="Q569" s="185"/>
      <c r="R569" s="219">
        <v>0</v>
      </c>
      <c r="S569" s="220">
        <v>0</v>
      </c>
      <c r="T569" s="220">
        <v>0</v>
      </c>
      <c r="U569" s="220">
        <v>0</v>
      </c>
      <c r="V569" s="220">
        <v>0</v>
      </c>
      <c r="W569" s="220">
        <v>0</v>
      </c>
      <c r="X569" s="220">
        <v>0</v>
      </c>
      <c r="Y569" s="220">
        <v>0</v>
      </c>
      <c r="Z569" s="220">
        <v>0</v>
      </c>
      <c r="AA569" s="220">
        <v>0</v>
      </c>
      <c r="AB569" s="220">
        <v>0</v>
      </c>
      <c r="AC569" s="221">
        <v>0</v>
      </c>
      <c r="AD569" s="222">
        <v>0</v>
      </c>
      <c r="AE569" s="185"/>
      <c r="AF569" s="223" t="e">
        <v>#DIV/0!</v>
      </c>
      <c r="AG569" s="224">
        <v>0</v>
      </c>
      <c r="AH569" s="225" t="e">
        <v>#DIV/0!</v>
      </c>
      <c r="AI569" s="226">
        <v>0</v>
      </c>
      <c r="AJ569" s="227">
        <v>0</v>
      </c>
    </row>
    <row r="570" spans="2:36" hidden="1" x14ac:dyDescent="0.2">
      <c r="B570" s="184" t="s">
        <v>674</v>
      </c>
      <c r="C570" s="215">
        <v>13</v>
      </c>
      <c r="D570" s="174">
        <v>4</v>
      </c>
      <c r="E570" s="204" t="s">
        <v>1107</v>
      </c>
      <c r="F570" s="204" t="s">
        <v>693</v>
      </c>
      <c r="G570" s="204" t="s">
        <v>695</v>
      </c>
      <c r="H570" s="174" t="s">
        <v>1192</v>
      </c>
      <c r="I570" s="204" t="e">
        <v>#N/A</v>
      </c>
      <c r="J570" s="184" t="e">
        <v>#N/A</v>
      </c>
      <c r="K570" s="185"/>
      <c r="L570" s="185"/>
      <c r="M570" s="185"/>
      <c r="N570" s="216"/>
      <c r="O570" s="217" t="s">
        <v>726</v>
      </c>
      <c r="P570" s="218" t="e">
        <v>#N/A</v>
      </c>
      <c r="Q570" s="185"/>
      <c r="R570" s="219">
        <v>0</v>
      </c>
      <c r="S570" s="220">
        <v>0</v>
      </c>
      <c r="T570" s="220">
        <v>0</v>
      </c>
      <c r="U570" s="220">
        <v>0</v>
      </c>
      <c r="V570" s="220">
        <v>0</v>
      </c>
      <c r="W570" s="220">
        <v>0</v>
      </c>
      <c r="X570" s="220">
        <v>0</v>
      </c>
      <c r="Y570" s="220">
        <v>0</v>
      </c>
      <c r="Z570" s="220">
        <v>0</v>
      </c>
      <c r="AA570" s="220">
        <v>0</v>
      </c>
      <c r="AB570" s="220">
        <v>0</v>
      </c>
      <c r="AC570" s="221">
        <v>0</v>
      </c>
      <c r="AD570" s="222">
        <v>0</v>
      </c>
      <c r="AE570" s="185"/>
      <c r="AF570" s="223" t="e">
        <v>#DIV/0!</v>
      </c>
      <c r="AG570" s="224">
        <v>0</v>
      </c>
      <c r="AH570" s="225" t="e">
        <v>#DIV/0!</v>
      </c>
      <c r="AI570" s="226">
        <v>0</v>
      </c>
      <c r="AJ570" s="227">
        <v>0</v>
      </c>
    </row>
    <row r="571" spans="2:36" hidden="1" x14ac:dyDescent="0.2">
      <c r="B571" s="184" t="s">
        <v>674</v>
      </c>
      <c r="C571" s="215">
        <v>13</v>
      </c>
      <c r="D571" s="174">
        <v>5</v>
      </c>
      <c r="E571" s="204" t="s">
        <v>1107</v>
      </c>
      <c r="F571" s="204" t="s">
        <v>693</v>
      </c>
      <c r="G571" s="204" t="s">
        <v>695</v>
      </c>
      <c r="H571" s="174" t="s">
        <v>1193</v>
      </c>
      <c r="I571" s="204" t="e">
        <v>#N/A</v>
      </c>
      <c r="J571" s="184" t="e">
        <v>#N/A</v>
      </c>
      <c r="K571" s="185"/>
      <c r="L571" s="185"/>
      <c r="M571" s="185"/>
      <c r="N571" s="216"/>
      <c r="O571" s="217" t="s">
        <v>726</v>
      </c>
      <c r="P571" s="218" t="e">
        <v>#N/A</v>
      </c>
      <c r="Q571" s="185"/>
      <c r="R571" s="219">
        <v>0</v>
      </c>
      <c r="S571" s="220">
        <v>0</v>
      </c>
      <c r="T571" s="220">
        <v>0</v>
      </c>
      <c r="U571" s="220">
        <v>0</v>
      </c>
      <c r="V571" s="220">
        <v>0</v>
      </c>
      <c r="W571" s="220">
        <v>0</v>
      </c>
      <c r="X571" s="220">
        <v>0</v>
      </c>
      <c r="Y571" s="220">
        <v>0</v>
      </c>
      <c r="Z571" s="220">
        <v>0</v>
      </c>
      <c r="AA571" s="220">
        <v>0</v>
      </c>
      <c r="AB571" s="220">
        <v>0</v>
      </c>
      <c r="AC571" s="221">
        <v>0</v>
      </c>
      <c r="AD571" s="222">
        <v>0</v>
      </c>
      <c r="AE571" s="185"/>
      <c r="AF571" s="223" t="e">
        <v>#DIV/0!</v>
      </c>
      <c r="AG571" s="224">
        <v>0</v>
      </c>
      <c r="AH571" s="225" t="e">
        <v>#DIV/0!</v>
      </c>
      <c r="AI571" s="226">
        <v>0</v>
      </c>
      <c r="AJ571" s="227">
        <v>0</v>
      </c>
    </row>
    <row r="572" spans="2:36" ht="13.5" hidden="1" thickBot="1" x14ac:dyDescent="0.25">
      <c r="B572" s="184" t="s">
        <v>674</v>
      </c>
      <c r="C572" s="174"/>
      <c r="D572" s="174"/>
      <c r="E572" s="184"/>
      <c r="F572" s="184"/>
      <c r="G572" s="184"/>
      <c r="H572" s="174"/>
      <c r="I572" s="204" t="e">
        <v>#N/A</v>
      </c>
      <c r="J572" s="204" t="e">
        <v>#N/A</v>
      </c>
      <c r="K572" s="185"/>
      <c r="L572" s="185"/>
      <c r="M572" s="185"/>
      <c r="N572" s="228"/>
      <c r="O572" s="229" t="s">
        <v>733</v>
      </c>
      <c r="P572" s="230"/>
      <c r="Q572" s="185"/>
      <c r="R572" s="231">
        <v>0</v>
      </c>
      <c r="S572" s="232">
        <v>0</v>
      </c>
      <c r="T572" s="232">
        <v>0</v>
      </c>
      <c r="U572" s="232">
        <v>0</v>
      </c>
      <c r="V572" s="232">
        <v>0</v>
      </c>
      <c r="W572" s="232">
        <v>0</v>
      </c>
      <c r="X572" s="232">
        <v>0</v>
      </c>
      <c r="Y572" s="232">
        <v>0</v>
      </c>
      <c r="Z572" s="232">
        <v>0</v>
      </c>
      <c r="AA572" s="232"/>
      <c r="AB572" s="232"/>
      <c r="AC572" s="232"/>
      <c r="AD572" s="233">
        <v>0</v>
      </c>
      <c r="AE572" s="185"/>
      <c r="AF572" s="234"/>
      <c r="AG572" s="235">
        <v>0</v>
      </c>
      <c r="AH572" s="235"/>
      <c r="AI572" s="236">
        <v>0</v>
      </c>
      <c r="AJ572" s="237">
        <v>0</v>
      </c>
    </row>
    <row r="573" spans="2:36" hidden="1" x14ac:dyDescent="0.2">
      <c r="B573" s="184" t="s">
        <v>674</v>
      </c>
      <c r="C573" s="186">
        <v>14</v>
      </c>
      <c r="D573" s="174"/>
      <c r="E573" s="184" t="s">
        <v>1107</v>
      </c>
      <c r="F573" s="184" t="s">
        <v>693</v>
      </c>
      <c r="G573" s="184" t="s">
        <v>695</v>
      </c>
      <c r="H573" s="174" t="s">
        <v>1194</v>
      </c>
      <c r="I573" s="204" t="e">
        <v>#N/A</v>
      </c>
      <c r="J573" s="204" t="e">
        <v>#N/A</v>
      </c>
      <c r="K573" s="185"/>
      <c r="L573" s="185"/>
      <c r="M573" s="185"/>
      <c r="N573" s="205" t="e">
        <v>#N/A</v>
      </c>
      <c r="O573" s="206" t="s">
        <v>724</v>
      </c>
      <c r="P573" s="207"/>
      <c r="Q573" s="185"/>
      <c r="R573" s="208">
        <v>0</v>
      </c>
      <c r="S573" s="209">
        <v>0</v>
      </c>
      <c r="T573" s="209">
        <v>0</v>
      </c>
      <c r="U573" s="209">
        <v>0</v>
      </c>
      <c r="V573" s="209">
        <v>0</v>
      </c>
      <c r="W573" s="209">
        <v>0</v>
      </c>
      <c r="X573" s="209">
        <v>0</v>
      </c>
      <c r="Y573" s="209">
        <v>0</v>
      </c>
      <c r="Z573" s="209">
        <v>0</v>
      </c>
      <c r="AA573" s="209">
        <v>0</v>
      </c>
      <c r="AB573" s="209">
        <v>0</v>
      </c>
      <c r="AC573" s="210">
        <v>0</v>
      </c>
      <c r="AD573" s="211">
        <v>0</v>
      </c>
      <c r="AE573" s="185"/>
      <c r="AF573" s="212"/>
      <c r="AG573" s="213"/>
      <c r="AH573" s="213"/>
      <c r="AI573" s="213"/>
      <c r="AJ573" s="214"/>
    </row>
    <row r="574" spans="2:36" hidden="1" x14ac:dyDescent="0.2">
      <c r="B574" s="184" t="s">
        <v>674</v>
      </c>
      <c r="C574" s="215">
        <v>14</v>
      </c>
      <c r="D574" s="174">
        <v>1</v>
      </c>
      <c r="E574" s="204" t="s">
        <v>1107</v>
      </c>
      <c r="F574" s="204" t="s">
        <v>693</v>
      </c>
      <c r="G574" s="204" t="s">
        <v>695</v>
      </c>
      <c r="H574" s="174" t="s">
        <v>1195</v>
      </c>
      <c r="I574" s="204" t="e">
        <v>#N/A</v>
      </c>
      <c r="J574" s="184" t="e">
        <v>#N/A</v>
      </c>
      <c r="K574" s="185"/>
      <c r="L574" s="185"/>
      <c r="M574" s="185"/>
      <c r="N574" s="216"/>
      <c r="O574" s="217" t="s">
        <v>726</v>
      </c>
      <c r="P574" s="218" t="e">
        <v>#N/A</v>
      </c>
      <c r="Q574" s="185"/>
      <c r="R574" s="219">
        <v>0</v>
      </c>
      <c r="S574" s="220">
        <v>0</v>
      </c>
      <c r="T574" s="220">
        <v>0</v>
      </c>
      <c r="U574" s="220">
        <v>0</v>
      </c>
      <c r="V574" s="220">
        <v>0</v>
      </c>
      <c r="W574" s="220">
        <v>0</v>
      </c>
      <c r="X574" s="220">
        <v>0</v>
      </c>
      <c r="Y574" s="220">
        <v>0</v>
      </c>
      <c r="Z574" s="220">
        <v>0</v>
      </c>
      <c r="AA574" s="220">
        <v>0</v>
      </c>
      <c r="AB574" s="220">
        <v>0</v>
      </c>
      <c r="AC574" s="221">
        <v>0</v>
      </c>
      <c r="AD574" s="222">
        <v>0</v>
      </c>
      <c r="AE574" s="185"/>
      <c r="AF574" s="223" t="e">
        <v>#DIV/0!</v>
      </c>
      <c r="AG574" s="224">
        <v>0</v>
      </c>
      <c r="AH574" s="225" t="e">
        <v>#DIV/0!</v>
      </c>
      <c r="AI574" s="226">
        <v>0</v>
      </c>
      <c r="AJ574" s="227">
        <v>0</v>
      </c>
    </row>
    <row r="575" spans="2:36" hidden="1" x14ac:dyDescent="0.2">
      <c r="B575" s="184" t="s">
        <v>674</v>
      </c>
      <c r="C575" s="215">
        <v>14</v>
      </c>
      <c r="D575" s="174">
        <v>2</v>
      </c>
      <c r="E575" s="204" t="s">
        <v>1107</v>
      </c>
      <c r="F575" s="204" t="s">
        <v>693</v>
      </c>
      <c r="G575" s="204" t="s">
        <v>695</v>
      </c>
      <c r="H575" s="174" t="s">
        <v>1196</v>
      </c>
      <c r="I575" s="204" t="e">
        <v>#N/A</v>
      </c>
      <c r="J575" s="184" t="e">
        <v>#N/A</v>
      </c>
      <c r="K575" s="185"/>
      <c r="L575" s="185"/>
      <c r="M575" s="185"/>
      <c r="N575" s="216"/>
      <c r="O575" s="217" t="s">
        <v>726</v>
      </c>
      <c r="P575" s="218" t="e">
        <v>#N/A</v>
      </c>
      <c r="Q575" s="185"/>
      <c r="R575" s="219">
        <v>0</v>
      </c>
      <c r="S575" s="220">
        <v>0</v>
      </c>
      <c r="T575" s="220">
        <v>0</v>
      </c>
      <c r="U575" s="220">
        <v>0</v>
      </c>
      <c r="V575" s="220">
        <v>0</v>
      </c>
      <c r="W575" s="220">
        <v>0</v>
      </c>
      <c r="X575" s="220">
        <v>0</v>
      </c>
      <c r="Y575" s="220">
        <v>0</v>
      </c>
      <c r="Z575" s="220">
        <v>0</v>
      </c>
      <c r="AA575" s="220">
        <v>0</v>
      </c>
      <c r="AB575" s="220">
        <v>0</v>
      </c>
      <c r="AC575" s="221">
        <v>0</v>
      </c>
      <c r="AD575" s="222">
        <v>0</v>
      </c>
      <c r="AE575" s="185"/>
      <c r="AF575" s="223" t="e">
        <v>#DIV/0!</v>
      </c>
      <c r="AG575" s="224">
        <v>0</v>
      </c>
      <c r="AH575" s="225" t="e">
        <v>#DIV/0!</v>
      </c>
      <c r="AI575" s="226">
        <v>0</v>
      </c>
      <c r="AJ575" s="227">
        <v>0</v>
      </c>
    </row>
    <row r="576" spans="2:36" hidden="1" x14ac:dyDescent="0.2">
      <c r="B576" s="184" t="s">
        <v>674</v>
      </c>
      <c r="C576" s="215">
        <v>14</v>
      </c>
      <c r="D576" s="174">
        <v>3</v>
      </c>
      <c r="E576" s="204" t="s">
        <v>1107</v>
      </c>
      <c r="F576" s="204" t="s">
        <v>693</v>
      </c>
      <c r="G576" s="204" t="s">
        <v>695</v>
      </c>
      <c r="H576" s="174" t="s">
        <v>1197</v>
      </c>
      <c r="I576" s="204" t="e">
        <v>#N/A</v>
      </c>
      <c r="J576" s="184" t="e">
        <v>#N/A</v>
      </c>
      <c r="K576" s="185"/>
      <c r="L576" s="185"/>
      <c r="M576" s="185"/>
      <c r="N576" s="216"/>
      <c r="O576" s="217" t="s">
        <v>726</v>
      </c>
      <c r="P576" s="218" t="e">
        <v>#N/A</v>
      </c>
      <c r="Q576" s="185"/>
      <c r="R576" s="219">
        <v>0</v>
      </c>
      <c r="S576" s="220">
        <v>0</v>
      </c>
      <c r="T576" s="220">
        <v>0</v>
      </c>
      <c r="U576" s="220">
        <v>0</v>
      </c>
      <c r="V576" s="220">
        <v>0</v>
      </c>
      <c r="W576" s="220">
        <v>0</v>
      </c>
      <c r="X576" s="220">
        <v>0</v>
      </c>
      <c r="Y576" s="220">
        <v>0</v>
      </c>
      <c r="Z576" s="220">
        <v>0</v>
      </c>
      <c r="AA576" s="220">
        <v>0</v>
      </c>
      <c r="AB576" s="220">
        <v>0</v>
      </c>
      <c r="AC576" s="221">
        <v>0</v>
      </c>
      <c r="AD576" s="222">
        <v>0</v>
      </c>
      <c r="AE576" s="185"/>
      <c r="AF576" s="223" t="e">
        <v>#DIV/0!</v>
      </c>
      <c r="AG576" s="224">
        <v>0</v>
      </c>
      <c r="AH576" s="225" t="e">
        <v>#DIV/0!</v>
      </c>
      <c r="AI576" s="226">
        <v>0</v>
      </c>
      <c r="AJ576" s="227">
        <v>0</v>
      </c>
    </row>
    <row r="577" spans="2:36" hidden="1" x14ac:dyDescent="0.2">
      <c r="B577" s="184" t="s">
        <v>674</v>
      </c>
      <c r="C577" s="215">
        <v>14</v>
      </c>
      <c r="D577" s="174">
        <v>4</v>
      </c>
      <c r="E577" s="204" t="s">
        <v>1107</v>
      </c>
      <c r="F577" s="204" t="s">
        <v>693</v>
      </c>
      <c r="G577" s="204" t="s">
        <v>695</v>
      </c>
      <c r="H577" s="174" t="s">
        <v>1198</v>
      </c>
      <c r="I577" s="204" t="e">
        <v>#N/A</v>
      </c>
      <c r="J577" s="184" t="e">
        <v>#N/A</v>
      </c>
      <c r="K577" s="185"/>
      <c r="L577" s="185"/>
      <c r="M577" s="185"/>
      <c r="N577" s="216"/>
      <c r="O577" s="217" t="s">
        <v>726</v>
      </c>
      <c r="P577" s="218" t="e">
        <v>#N/A</v>
      </c>
      <c r="Q577" s="185"/>
      <c r="R577" s="219">
        <v>0</v>
      </c>
      <c r="S577" s="220">
        <v>0</v>
      </c>
      <c r="T577" s="220">
        <v>0</v>
      </c>
      <c r="U577" s="220">
        <v>0</v>
      </c>
      <c r="V577" s="220">
        <v>0</v>
      </c>
      <c r="W577" s="220">
        <v>0</v>
      </c>
      <c r="X577" s="220">
        <v>0</v>
      </c>
      <c r="Y577" s="220">
        <v>0</v>
      </c>
      <c r="Z577" s="220">
        <v>0</v>
      </c>
      <c r="AA577" s="220">
        <v>0</v>
      </c>
      <c r="AB577" s="220">
        <v>0</v>
      </c>
      <c r="AC577" s="221">
        <v>0</v>
      </c>
      <c r="AD577" s="222">
        <v>0</v>
      </c>
      <c r="AE577" s="185"/>
      <c r="AF577" s="223" t="e">
        <v>#DIV/0!</v>
      </c>
      <c r="AG577" s="224">
        <v>0</v>
      </c>
      <c r="AH577" s="225" t="e">
        <v>#DIV/0!</v>
      </c>
      <c r="AI577" s="226">
        <v>0</v>
      </c>
      <c r="AJ577" s="227">
        <v>0</v>
      </c>
    </row>
    <row r="578" spans="2:36" hidden="1" x14ac:dyDescent="0.2">
      <c r="B578" s="184" t="s">
        <v>674</v>
      </c>
      <c r="C578" s="215">
        <v>14</v>
      </c>
      <c r="D578" s="174">
        <v>5</v>
      </c>
      <c r="E578" s="204" t="s">
        <v>1107</v>
      </c>
      <c r="F578" s="204" t="s">
        <v>693</v>
      </c>
      <c r="G578" s="204" t="s">
        <v>695</v>
      </c>
      <c r="H578" s="174" t="s">
        <v>1199</v>
      </c>
      <c r="I578" s="204" t="e">
        <v>#N/A</v>
      </c>
      <c r="J578" s="184" t="e">
        <v>#N/A</v>
      </c>
      <c r="K578" s="185"/>
      <c r="L578" s="185"/>
      <c r="M578" s="185"/>
      <c r="N578" s="216"/>
      <c r="O578" s="217" t="s">
        <v>726</v>
      </c>
      <c r="P578" s="218" t="e">
        <v>#N/A</v>
      </c>
      <c r="Q578" s="185"/>
      <c r="R578" s="219">
        <v>0</v>
      </c>
      <c r="S578" s="220">
        <v>0</v>
      </c>
      <c r="T578" s="220">
        <v>0</v>
      </c>
      <c r="U578" s="220">
        <v>0</v>
      </c>
      <c r="V578" s="220">
        <v>0</v>
      </c>
      <c r="W578" s="220">
        <v>0</v>
      </c>
      <c r="X578" s="220">
        <v>0</v>
      </c>
      <c r="Y578" s="220">
        <v>0</v>
      </c>
      <c r="Z578" s="220">
        <v>0</v>
      </c>
      <c r="AA578" s="220">
        <v>0</v>
      </c>
      <c r="AB578" s="220">
        <v>0</v>
      </c>
      <c r="AC578" s="221">
        <v>0</v>
      </c>
      <c r="AD578" s="222">
        <v>0</v>
      </c>
      <c r="AE578" s="185"/>
      <c r="AF578" s="223" t="e">
        <v>#DIV/0!</v>
      </c>
      <c r="AG578" s="224">
        <v>0</v>
      </c>
      <c r="AH578" s="225" t="e">
        <v>#DIV/0!</v>
      </c>
      <c r="AI578" s="226">
        <v>0</v>
      </c>
      <c r="AJ578" s="227">
        <v>0</v>
      </c>
    </row>
    <row r="579" spans="2:36" ht="13.5" hidden="1" thickBot="1" x14ac:dyDescent="0.25">
      <c r="B579" s="184" t="s">
        <v>674</v>
      </c>
      <c r="C579" s="174"/>
      <c r="D579" s="174"/>
      <c r="E579" s="184"/>
      <c r="F579" s="184"/>
      <c r="G579" s="184"/>
      <c r="H579" s="174"/>
      <c r="I579" s="204" t="e">
        <v>#N/A</v>
      </c>
      <c r="J579" s="204" t="e">
        <v>#N/A</v>
      </c>
      <c r="K579" s="185"/>
      <c r="L579" s="185"/>
      <c r="M579" s="185"/>
      <c r="N579" s="228"/>
      <c r="O579" s="229" t="s">
        <v>733</v>
      </c>
      <c r="P579" s="230"/>
      <c r="Q579" s="185"/>
      <c r="R579" s="231">
        <v>0</v>
      </c>
      <c r="S579" s="232">
        <v>0</v>
      </c>
      <c r="T579" s="232">
        <v>0</v>
      </c>
      <c r="U579" s="232">
        <v>0</v>
      </c>
      <c r="V579" s="232">
        <v>0</v>
      </c>
      <c r="W579" s="232">
        <v>0</v>
      </c>
      <c r="X579" s="232">
        <v>0</v>
      </c>
      <c r="Y579" s="232">
        <v>0</v>
      </c>
      <c r="Z579" s="232">
        <v>0</v>
      </c>
      <c r="AA579" s="232"/>
      <c r="AB579" s="232"/>
      <c r="AC579" s="232"/>
      <c r="AD579" s="233">
        <v>0</v>
      </c>
      <c r="AE579" s="185"/>
      <c r="AF579" s="234"/>
      <c r="AG579" s="235">
        <v>0</v>
      </c>
      <c r="AH579" s="235"/>
      <c r="AI579" s="236">
        <v>0</v>
      </c>
      <c r="AJ579" s="237">
        <v>0</v>
      </c>
    </row>
    <row r="580" spans="2:36" hidden="1" x14ac:dyDescent="0.2">
      <c r="B580" s="184" t="s">
        <v>674</v>
      </c>
      <c r="C580" s="186">
        <v>15</v>
      </c>
      <c r="D580" s="174"/>
      <c r="E580" s="184" t="s">
        <v>1107</v>
      </c>
      <c r="F580" s="184" t="s">
        <v>693</v>
      </c>
      <c r="G580" s="184" t="s">
        <v>695</v>
      </c>
      <c r="H580" s="174" t="s">
        <v>1200</v>
      </c>
      <c r="I580" s="204" t="e">
        <v>#N/A</v>
      </c>
      <c r="J580" s="204" t="e">
        <v>#N/A</v>
      </c>
      <c r="K580" s="185"/>
      <c r="L580" s="185"/>
      <c r="M580" s="185"/>
      <c r="N580" s="205" t="e">
        <v>#N/A</v>
      </c>
      <c r="O580" s="206" t="s">
        <v>724</v>
      </c>
      <c r="P580" s="207"/>
      <c r="Q580" s="185"/>
      <c r="R580" s="208">
        <v>0</v>
      </c>
      <c r="S580" s="209">
        <v>0</v>
      </c>
      <c r="T580" s="209">
        <v>0</v>
      </c>
      <c r="U580" s="209">
        <v>0</v>
      </c>
      <c r="V580" s="209">
        <v>0</v>
      </c>
      <c r="W580" s="209">
        <v>0</v>
      </c>
      <c r="X580" s="209">
        <v>0</v>
      </c>
      <c r="Y580" s="209">
        <v>0</v>
      </c>
      <c r="Z580" s="209">
        <v>0</v>
      </c>
      <c r="AA580" s="209">
        <v>0</v>
      </c>
      <c r="AB580" s="209">
        <v>0</v>
      </c>
      <c r="AC580" s="210">
        <v>0</v>
      </c>
      <c r="AD580" s="211">
        <v>0</v>
      </c>
      <c r="AE580" s="185"/>
      <c r="AF580" s="212"/>
      <c r="AG580" s="213"/>
      <c r="AH580" s="213"/>
      <c r="AI580" s="213"/>
      <c r="AJ580" s="214"/>
    </row>
    <row r="581" spans="2:36" hidden="1" x14ac:dyDescent="0.2">
      <c r="B581" s="184" t="s">
        <v>674</v>
      </c>
      <c r="C581" s="215">
        <v>15</v>
      </c>
      <c r="D581" s="174">
        <v>1</v>
      </c>
      <c r="E581" s="204" t="s">
        <v>1107</v>
      </c>
      <c r="F581" s="204" t="s">
        <v>693</v>
      </c>
      <c r="G581" s="204" t="s">
        <v>695</v>
      </c>
      <c r="H581" s="174" t="s">
        <v>1201</v>
      </c>
      <c r="I581" s="204" t="e">
        <v>#N/A</v>
      </c>
      <c r="J581" s="184" t="e">
        <v>#N/A</v>
      </c>
      <c r="K581" s="185"/>
      <c r="L581" s="185"/>
      <c r="M581" s="185"/>
      <c r="N581" s="216"/>
      <c r="O581" s="217" t="s">
        <v>726</v>
      </c>
      <c r="P581" s="218" t="e">
        <v>#N/A</v>
      </c>
      <c r="Q581" s="185"/>
      <c r="R581" s="219">
        <v>0</v>
      </c>
      <c r="S581" s="220">
        <v>0</v>
      </c>
      <c r="T581" s="220">
        <v>0</v>
      </c>
      <c r="U581" s="220">
        <v>0</v>
      </c>
      <c r="V581" s="220">
        <v>0</v>
      </c>
      <c r="W581" s="220">
        <v>0</v>
      </c>
      <c r="X581" s="220">
        <v>0</v>
      </c>
      <c r="Y581" s="220">
        <v>0</v>
      </c>
      <c r="Z581" s="220">
        <v>0</v>
      </c>
      <c r="AA581" s="220">
        <v>0</v>
      </c>
      <c r="AB581" s="220">
        <v>0</v>
      </c>
      <c r="AC581" s="221">
        <v>0</v>
      </c>
      <c r="AD581" s="222">
        <v>0</v>
      </c>
      <c r="AE581" s="185"/>
      <c r="AF581" s="223" t="e">
        <v>#DIV/0!</v>
      </c>
      <c r="AG581" s="224">
        <v>0</v>
      </c>
      <c r="AH581" s="225" t="e">
        <v>#DIV/0!</v>
      </c>
      <c r="AI581" s="226">
        <v>0</v>
      </c>
      <c r="AJ581" s="227">
        <v>0</v>
      </c>
    </row>
    <row r="582" spans="2:36" hidden="1" x14ac:dyDescent="0.2">
      <c r="B582" s="184" t="s">
        <v>674</v>
      </c>
      <c r="C582" s="215">
        <v>15</v>
      </c>
      <c r="D582" s="174">
        <v>2</v>
      </c>
      <c r="E582" s="204" t="s">
        <v>1107</v>
      </c>
      <c r="F582" s="204" t="s">
        <v>693</v>
      </c>
      <c r="G582" s="204" t="s">
        <v>695</v>
      </c>
      <c r="H582" s="174" t="s">
        <v>1202</v>
      </c>
      <c r="I582" s="204" t="e">
        <v>#N/A</v>
      </c>
      <c r="J582" s="184" t="e">
        <v>#N/A</v>
      </c>
      <c r="K582" s="185"/>
      <c r="L582" s="185"/>
      <c r="M582" s="185"/>
      <c r="N582" s="216"/>
      <c r="O582" s="217" t="s">
        <v>726</v>
      </c>
      <c r="P582" s="218" t="e">
        <v>#N/A</v>
      </c>
      <c r="Q582" s="185"/>
      <c r="R582" s="219">
        <v>0</v>
      </c>
      <c r="S582" s="220">
        <v>0</v>
      </c>
      <c r="T582" s="220">
        <v>0</v>
      </c>
      <c r="U582" s="220">
        <v>0</v>
      </c>
      <c r="V582" s="220">
        <v>0</v>
      </c>
      <c r="W582" s="220">
        <v>0</v>
      </c>
      <c r="X582" s="220">
        <v>0</v>
      </c>
      <c r="Y582" s="220">
        <v>0</v>
      </c>
      <c r="Z582" s="220">
        <v>0</v>
      </c>
      <c r="AA582" s="220">
        <v>0</v>
      </c>
      <c r="AB582" s="220">
        <v>0</v>
      </c>
      <c r="AC582" s="221">
        <v>0</v>
      </c>
      <c r="AD582" s="222">
        <v>0</v>
      </c>
      <c r="AE582" s="185"/>
      <c r="AF582" s="223" t="e">
        <v>#DIV/0!</v>
      </c>
      <c r="AG582" s="224">
        <v>0</v>
      </c>
      <c r="AH582" s="225" t="e">
        <v>#DIV/0!</v>
      </c>
      <c r="AI582" s="226">
        <v>0</v>
      </c>
      <c r="AJ582" s="227">
        <v>0</v>
      </c>
    </row>
    <row r="583" spans="2:36" hidden="1" x14ac:dyDescent="0.2">
      <c r="B583" s="184" t="s">
        <v>674</v>
      </c>
      <c r="C583" s="215">
        <v>15</v>
      </c>
      <c r="D583" s="174">
        <v>3</v>
      </c>
      <c r="E583" s="204" t="s">
        <v>1107</v>
      </c>
      <c r="F583" s="204" t="s">
        <v>693</v>
      </c>
      <c r="G583" s="204" t="s">
        <v>695</v>
      </c>
      <c r="H583" s="174" t="s">
        <v>1203</v>
      </c>
      <c r="I583" s="204" t="e">
        <v>#N/A</v>
      </c>
      <c r="J583" s="184" t="e">
        <v>#N/A</v>
      </c>
      <c r="K583" s="185"/>
      <c r="L583" s="185"/>
      <c r="M583" s="185"/>
      <c r="N583" s="216"/>
      <c r="O583" s="217" t="s">
        <v>726</v>
      </c>
      <c r="P583" s="218" t="e">
        <v>#N/A</v>
      </c>
      <c r="Q583" s="185"/>
      <c r="R583" s="219">
        <v>0</v>
      </c>
      <c r="S583" s="220">
        <v>0</v>
      </c>
      <c r="T583" s="220">
        <v>0</v>
      </c>
      <c r="U583" s="220">
        <v>0</v>
      </c>
      <c r="V583" s="220">
        <v>0</v>
      </c>
      <c r="W583" s="220">
        <v>0</v>
      </c>
      <c r="X583" s="220">
        <v>0</v>
      </c>
      <c r="Y583" s="220">
        <v>0</v>
      </c>
      <c r="Z583" s="220">
        <v>0</v>
      </c>
      <c r="AA583" s="220">
        <v>0</v>
      </c>
      <c r="AB583" s="220">
        <v>0</v>
      </c>
      <c r="AC583" s="221">
        <v>0</v>
      </c>
      <c r="AD583" s="222">
        <v>0</v>
      </c>
      <c r="AE583" s="185"/>
      <c r="AF583" s="223" t="e">
        <v>#DIV/0!</v>
      </c>
      <c r="AG583" s="224">
        <v>0</v>
      </c>
      <c r="AH583" s="225" t="e">
        <v>#DIV/0!</v>
      </c>
      <c r="AI583" s="226">
        <v>0</v>
      </c>
      <c r="AJ583" s="227">
        <v>0</v>
      </c>
    </row>
    <row r="584" spans="2:36" hidden="1" x14ac:dyDescent="0.2">
      <c r="B584" s="184" t="s">
        <v>674</v>
      </c>
      <c r="C584" s="215">
        <v>15</v>
      </c>
      <c r="D584" s="174">
        <v>4</v>
      </c>
      <c r="E584" s="204" t="s">
        <v>1107</v>
      </c>
      <c r="F584" s="204" t="s">
        <v>693</v>
      </c>
      <c r="G584" s="204" t="s">
        <v>695</v>
      </c>
      <c r="H584" s="174" t="s">
        <v>1204</v>
      </c>
      <c r="I584" s="204" t="e">
        <v>#N/A</v>
      </c>
      <c r="J584" s="184" t="e">
        <v>#N/A</v>
      </c>
      <c r="K584" s="185"/>
      <c r="L584" s="185"/>
      <c r="M584" s="185"/>
      <c r="N584" s="216"/>
      <c r="O584" s="217" t="s">
        <v>726</v>
      </c>
      <c r="P584" s="218" t="e">
        <v>#N/A</v>
      </c>
      <c r="Q584" s="185"/>
      <c r="R584" s="219">
        <v>0</v>
      </c>
      <c r="S584" s="220">
        <v>0</v>
      </c>
      <c r="T584" s="220">
        <v>0</v>
      </c>
      <c r="U584" s="220">
        <v>0</v>
      </c>
      <c r="V584" s="220">
        <v>0</v>
      </c>
      <c r="W584" s="220">
        <v>0</v>
      </c>
      <c r="X584" s="220">
        <v>0</v>
      </c>
      <c r="Y584" s="220">
        <v>0</v>
      </c>
      <c r="Z584" s="220">
        <v>0</v>
      </c>
      <c r="AA584" s="220">
        <v>0</v>
      </c>
      <c r="AB584" s="220">
        <v>0</v>
      </c>
      <c r="AC584" s="221">
        <v>0</v>
      </c>
      <c r="AD584" s="222">
        <v>0</v>
      </c>
      <c r="AE584" s="185"/>
      <c r="AF584" s="223" t="e">
        <v>#DIV/0!</v>
      </c>
      <c r="AG584" s="224">
        <v>0</v>
      </c>
      <c r="AH584" s="225" t="e">
        <v>#DIV/0!</v>
      </c>
      <c r="AI584" s="226">
        <v>0</v>
      </c>
      <c r="AJ584" s="227">
        <v>0</v>
      </c>
    </row>
    <row r="585" spans="2:36" hidden="1" x14ac:dyDescent="0.2">
      <c r="B585" s="184" t="s">
        <v>674</v>
      </c>
      <c r="C585" s="215">
        <v>15</v>
      </c>
      <c r="D585" s="174">
        <v>5</v>
      </c>
      <c r="E585" s="204" t="s">
        <v>1107</v>
      </c>
      <c r="F585" s="204" t="s">
        <v>693</v>
      </c>
      <c r="G585" s="204" t="s">
        <v>695</v>
      </c>
      <c r="H585" s="174" t="s">
        <v>1205</v>
      </c>
      <c r="I585" s="204" t="e">
        <v>#N/A</v>
      </c>
      <c r="J585" s="184" t="e">
        <v>#N/A</v>
      </c>
      <c r="K585" s="185"/>
      <c r="L585" s="185"/>
      <c r="M585" s="185"/>
      <c r="N585" s="216"/>
      <c r="O585" s="217" t="s">
        <v>726</v>
      </c>
      <c r="P585" s="218" t="e">
        <v>#N/A</v>
      </c>
      <c r="Q585" s="185"/>
      <c r="R585" s="219">
        <v>0</v>
      </c>
      <c r="S585" s="220">
        <v>0</v>
      </c>
      <c r="T585" s="220">
        <v>0</v>
      </c>
      <c r="U585" s="220">
        <v>0</v>
      </c>
      <c r="V585" s="220">
        <v>0</v>
      </c>
      <c r="W585" s="220">
        <v>0</v>
      </c>
      <c r="X585" s="220">
        <v>0</v>
      </c>
      <c r="Y585" s="220">
        <v>0</v>
      </c>
      <c r="Z585" s="220">
        <v>0</v>
      </c>
      <c r="AA585" s="220">
        <v>0</v>
      </c>
      <c r="AB585" s="220">
        <v>0</v>
      </c>
      <c r="AC585" s="221">
        <v>0</v>
      </c>
      <c r="AD585" s="222">
        <v>0</v>
      </c>
      <c r="AE585" s="185"/>
      <c r="AF585" s="223" t="e">
        <v>#DIV/0!</v>
      </c>
      <c r="AG585" s="224">
        <v>0</v>
      </c>
      <c r="AH585" s="225" t="e">
        <v>#DIV/0!</v>
      </c>
      <c r="AI585" s="226">
        <v>0</v>
      </c>
      <c r="AJ585" s="227">
        <v>0</v>
      </c>
    </row>
    <row r="586" spans="2:36" ht="13.5" hidden="1" thickBot="1" x14ac:dyDescent="0.25">
      <c r="B586" s="184" t="s">
        <v>674</v>
      </c>
      <c r="C586" s="174"/>
      <c r="D586" s="174"/>
      <c r="E586" s="184"/>
      <c r="F586" s="184"/>
      <c r="G586" s="184"/>
      <c r="H586" s="174"/>
      <c r="I586" s="204" t="e">
        <v>#N/A</v>
      </c>
      <c r="J586" s="204" t="e">
        <v>#N/A</v>
      </c>
      <c r="K586" s="185"/>
      <c r="L586" s="185"/>
      <c r="M586" s="185"/>
      <c r="N586" s="228"/>
      <c r="O586" s="229" t="s">
        <v>733</v>
      </c>
      <c r="P586" s="230"/>
      <c r="Q586" s="185"/>
      <c r="R586" s="231">
        <v>0</v>
      </c>
      <c r="S586" s="232">
        <v>0</v>
      </c>
      <c r="T586" s="232">
        <v>0</v>
      </c>
      <c r="U586" s="232">
        <v>0</v>
      </c>
      <c r="V586" s="232">
        <v>0</v>
      </c>
      <c r="W586" s="232">
        <v>0</v>
      </c>
      <c r="X586" s="232">
        <v>0</v>
      </c>
      <c r="Y586" s="232">
        <v>0</v>
      </c>
      <c r="Z586" s="232">
        <v>0</v>
      </c>
      <c r="AA586" s="232"/>
      <c r="AB586" s="232"/>
      <c r="AC586" s="232"/>
      <c r="AD586" s="233">
        <v>0</v>
      </c>
      <c r="AE586" s="185"/>
      <c r="AF586" s="234"/>
      <c r="AG586" s="235">
        <v>0</v>
      </c>
      <c r="AH586" s="235"/>
      <c r="AI586" s="236">
        <v>0</v>
      </c>
      <c r="AJ586" s="237">
        <v>0</v>
      </c>
    </row>
    <row r="587" spans="2:36" x14ac:dyDescent="0.2">
      <c r="B587" s="184" t="s">
        <v>673</v>
      </c>
      <c r="C587" s="184"/>
      <c r="D587" s="184"/>
      <c r="E587" s="184"/>
      <c r="F587" s="184"/>
      <c r="G587" s="184"/>
      <c r="H587" s="174"/>
      <c r="I587" s="174"/>
      <c r="J587" s="184"/>
      <c r="K587" s="184"/>
      <c r="L587" s="185"/>
      <c r="M587" s="185"/>
      <c r="N587" s="185"/>
      <c r="O587" s="185"/>
      <c r="P587" s="185"/>
      <c r="Q587" s="185"/>
      <c r="R587" s="185"/>
      <c r="S587" s="185"/>
      <c r="T587" s="185"/>
      <c r="U587" s="185"/>
      <c r="V587" s="185"/>
      <c r="W587" s="185"/>
      <c r="X587" s="185"/>
      <c r="Y587" s="185"/>
      <c r="Z587" s="185"/>
      <c r="AA587" s="185"/>
      <c r="AB587" s="185"/>
      <c r="AC587" s="185"/>
      <c r="AD587" s="185"/>
      <c r="AE587" s="185"/>
      <c r="AF587" s="185"/>
      <c r="AG587" s="185"/>
      <c r="AH587" s="185"/>
      <c r="AI587" s="185"/>
      <c r="AJ587" s="185"/>
    </row>
    <row r="588" spans="2:36" x14ac:dyDescent="0.2">
      <c r="B588" s="184" t="s">
        <v>673</v>
      </c>
      <c r="C588" s="184"/>
      <c r="D588" s="184"/>
      <c r="E588" s="184"/>
      <c r="F588" s="184"/>
      <c r="G588" s="184"/>
      <c r="H588" s="174"/>
      <c r="I588" s="174"/>
      <c r="J588" s="184"/>
      <c r="K588" s="184"/>
      <c r="L588" s="185"/>
      <c r="M588" s="185"/>
      <c r="N588" s="238" t="s">
        <v>828</v>
      </c>
      <c r="O588" s="239"/>
      <c r="P588" s="240"/>
      <c r="Q588" s="185"/>
      <c r="R588" s="241">
        <v>279087.66600000008</v>
      </c>
      <c r="S588" s="242">
        <v>0</v>
      </c>
      <c r="T588" s="242">
        <v>117746.44200000001</v>
      </c>
      <c r="U588" s="242">
        <v>0</v>
      </c>
      <c r="V588" s="242">
        <v>59982.12</v>
      </c>
      <c r="W588" s="242">
        <v>0</v>
      </c>
      <c r="X588" s="242">
        <v>0</v>
      </c>
      <c r="Y588" s="242">
        <v>0</v>
      </c>
      <c r="Z588" s="242">
        <v>0</v>
      </c>
      <c r="AA588" s="242">
        <v>0</v>
      </c>
      <c r="AB588" s="242">
        <v>0</v>
      </c>
      <c r="AC588" s="242">
        <v>0</v>
      </c>
      <c r="AD588" s="243">
        <v>456816.22800000012</v>
      </c>
      <c r="AE588" s="185"/>
      <c r="AF588" s="244"/>
      <c r="AG588" s="242">
        <v>415287.48000000004</v>
      </c>
      <c r="AH588" s="242"/>
      <c r="AI588" s="242">
        <v>41528.748000000007</v>
      </c>
      <c r="AJ588" s="243">
        <v>456816.22800000006</v>
      </c>
    </row>
    <row r="589" spans="2:36" x14ac:dyDescent="0.2">
      <c r="B589" s="184" t="s">
        <v>673</v>
      </c>
      <c r="C589" s="184"/>
      <c r="D589" s="184"/>
      <c r="E589" s="184"/>
      <c r="F589" s="184"/>
      <c r="G589" s="184"/>
      <c r="H589" s="174"/>
      <c r="I589" s="174"/>
      <c r="J589" s="184"/>
      <c r="K589" s="184"/>
      <c r="L589" s="185"/>
      <c r="M589" s="185"/>
      <c r="N589" s="185"/>
      <c r="O589" s="185"/>
      <c r="P589" s="185"/>
      <c r="Q589" s="185"/>
      <c r="R589" s="185"/>
      <c r="S589" s="185"/>
      <c r="T589" s="185"/>
      <c r="U589" s="185"/>
      <c r="V589" s="185"/>
      <c r="W589" s="185"/>
      <c r="X589" s="185"/>
      <c r="Y589" s="185"/>
      <c r="Z589" s="185"/>
      <c r="AA589" s="185"/>
      <c r="AB589" s="185"/>
      <c r="AC589" s="185"/>
      <c r="AD589" s="185"/>
      <c r="AE589" s="185"/>
      <c r="AF589" s="185"/>
      <c r="AG589" s="185"/>
      <c r="AH589" s="185"/>
      <c r="AI589" s="185"/>
      <c r="AJ589" s="185"/>
    </row>
    <row r="590" spans="2:36" x14ac:dyDescent="0.2">
      <c r="B590" s="184" t="s">
        <v>673</v>
      </c>
      <c r="C590" s="184"/>
      <c r="D590" s="184"/>
      <c r="E590" s="184"/>
      <c r="F590" s="184"/>
      <c r="G590" s="184"/>
      <c r="H590" s="174"/>
      <c r="I590" s="174"/>
      <c r="J590" s="184"/>
      <c r="K590" s="184"/>
      <c r="L590" s="185"/>
      <c r="M590" s="185"/>
      <c r="N590" s="185"/>
      <c r="O590" s="185"/>
      <c r="P590" s="185"/>
      <c r="Q590" s="185"/>
      <c r="R590" s="185"/>
      <c r="S590" s="185"/>
      <c r="T590" s="185"/>
      <c r="U590" s="185"/>
      <c r="V590" s="185"/>
      <c r="W590" s="185"/>
      <c r="X590" s="185"/>
      <c r="Y590" s="185"/>
      <c r="Z590" s="185"/>
      <c r="AA590" s="185"/>
      <c r="AB590" s="185"/>
      <c r="AC590" s="185"/>
      <c r="AD590" s="185"/>
      <c r="AE590" s="185"/>
      <c r="AF590" s="185"/>
      <c r="AG590" s="185"/>
      <c r="AH590" s="185"/>
      <c r="AI590" s="185"/>
      <c r="AJ590" s="185"/>
    </row>
    <row r="591" spans="2:36" ht="18" x14ac:dyDescent="0.25">
      <c r="B591" s="184" t="s">
        <v>673</v>
      </c>
      <c r="C591" s="184"/>
      <c r="D591" s="184"/>
      <c r="E591" s="184"/>
      <c r="F591" s="184"/>
      <c r="G591" s="184"/>
      <c r="H591" s="174"/>
      <c r="I591" s="174"/>
      <c r="J591" s="184"/>
      <c r="K591" s="184"/>
      <c r="L591" s="185"/>
      <c r="M591" s="188" t="s">
        <v>1206</v>
      </c>
      <c r="N591" s="189"/>
      <c r="O591" s="188"/>
      <c r="P591" s="188"/>
      <c r="Q591" s="190"/>
      <c r="R591" s="188"/>
      <c r="S591" s="188"/>
      <c r="T591" s="188"/>
      <c r="U591" s="191"/>
      <c r="V591" s="190"/>
      <c r="W591" s="190"/>
      <c r="X591" s="190"/>
      <c r="Y591" s="190"/>
      <c r="Z591" s="190"/>
      <c r="AA591" s="190"/>
      <c r="AB591" s="190"/>
      <c r="AC591" s="190"/>
      <c r="AD591" s="190"/>
      <c r="AE591" s="190"/>
      <c r="AF591" s="190"/>
      <c r="AG591" s="190"/>
      <c r="AH591" s="190"/>
      <c r="AI591" s="190"/>
      <c r="AJ591" s="190"/>
    </row>
    <row r="592" spans="2:36" x14ac:dyDescent="0.2">
      <c r="B592" s="184" t="s">
        <v>673</v>
      </c>
      <c r="C592" s="184"/>
      <c r="D592" s="184"/>
      <c r="E592" s="184"/>
      <c r="F592" s="184"/>
      <c r="G592" s="184"/>
      <c r="H592" s="174"/>
      <c r="I592" s="174"/>
      <c r="J592" s="184"/>
      <c r="K592" s="184"/>
      <c r="L592" s="185"/>
      <c r="M592" s="174"/>
      <c r="N592" s="174"/>
      <c r="O592" s="174"/>
      <c r="P592" s="174"/>
      <c r="Q592" s="174"/>
      <c r="R592" s="174"/>
      <c r="S592" s="174"/>
      <c r="T592" s="174"/>
      <c r="U592" s="174"/>
      <c r="V592" s="174"/>
      <c r="W592" s="174"/>
      <c r="X592" s="174"/>
      <c r="Y592" s="174"/>
      <c r="Z592" s="174"/>
      <c r="AA592" s="174"/>
      <c r="AB592" s="174"/>
      <c r="AC592" s="174"/>
      <c r="AD592" s="174"/>
      <c r="AE592" s="174"/>
      <c r="AF592" s="185"/>
      <c r="AG592" s="185"/>
      <c r="AH592" s="185"/>
      <c r="AI592" s="185"/>
      <c r="AJ592" s="185"/>
    </row>
    <row r="593" spans="2:36" hidden="1" x14ac:dyDescent="0.2">
      <c r="B593" s="184" t="s">
        <v>674</v>
      </c>
      <c r="C593" s="192" t="s">
        <v>690</v>
      </c>
      <c r="D593" s="193" t="s">
        <v>1107</v>
      </c>
      <c r="E593" s="184"/>
      <c r="F593" s="192" t="s">
        <v>692</v>
      </c>
      <c r="G593" s="193" t="s">
        <v>830</v>
      </c>
      <c r="H593" s="174"/>
      <c r="I593" s="194" t="s">
        <v>694</v>
      </c>
      <c r="J593" s="193" t="s">
        <v>695</v>
      </c>
      <c r="K593" s="184"/>
      <c r="L593" s="185"/>
      <c r="M593" s="174"/>
      <c r="N593" s="174"/>
      <c r="O593" s="174"/>
      <c r="P593" s="174"/>
      <c r="Q593" s="174"/>
      <c r="R593" s="174"/>
      <c r="S593" s="174"/>
      <c r="T593" s="174"/>
      <c r="U593" s="174"/>
      <c r="V593" s="174"/>
      <c r="W593" s="174"/>
      <c r="X593" s="174"/>
      <c r="Y593" s="174"/>
      <c r="Z593" s="174"/>
      <c r="AA593" s="174"/>
      <c r="AB593" s="174"/>
      <c r="AC593" s="174"/>
      <c r="AD593" s="174"/>
      <c r="AE593" s="174"/>
      <c r="AF593" s="185"/>
      <c r="AG593" s="185"/>
      <c r="AH593" s="185"/>
      <c r="AI593" s="185"/>
      <c r="AJ593" s="185"/>
    </row>
    <row r="594" spans="2:36" hidden="1" x14ac:dyDescent="0.2">
      <c r="B594" s="184" t="s">
        <v>674</v>
      </c>
      <c r="C594" s="184"/>
      <c r="D594" s="184"/>
      <c r="E594" s="184"/>
      <c r="F594" s="184"/>
      <c r="G594" s="184"/>
      <c r="H594" s="174"/>
      <c r="I594" s="174"/>
      <c r="J594" s="184"/>
      <c r="K594" s="184"/>
      <c r="L594" s="185"/>
      <c r="M594" s="174"/>
      <c r="N594" s="174"/>
      <c r="O594" s="174"/>
      <c r="P594" s="174"/>
      <c r="Q594" s="174"/>
      <c r="R594" s="174"/>
      <c r="S594" s="174"/>
      <c r="T594" s="174"/>
      <c r="U594" s="174"/>
      <c r="V594" s="174"/>
      <c r="W594" s="174"/>
      <c r="X594" s="174"/>
      <c r="Y594" s="174"/>
      <c r="Z594" s="174"/>
      <c r="AA594" s="174"/>
      <c r="AB594" s="174"/>
      <c r="AC594" s="174"/>
      <c r="AD594" s="174"/>
      <c r="AE594" s="174"/>
      <c r="AF594" s="185"/>
      <c r="AG594" s="185"/>
      <c r="AH594" s="185"/>
      <c r="AI594" s="185"/>
      <c r="AJ594" s="185"/>
    </row>
    <row r="595" spans="2:36" s="197" customFormat="1" ht="25.5" x14ac:dyDescent="0.2">
      <c r="B595" s="184" t="s">
        <v>673</v>
      </c>
      <c r="C595" s="195" t="s">
        <v>696</v>
      </c>
      <c r="D595" s="195" t="s">
        <v>697</v>
      </c>
      <c r="E595" s="195" t="s">
        <v>690</v>
      </c>
      <c r="F595" s="195" t="s">
        <v>692</v>
      </c>
      <c r="G595" s="195" t="s">
        <v>698</v>
      </c>
      <c r="H595" s="195" t="s">
        <v>699</v>
      </c>
      <c r="I595" s="195" t="s">
        <v>700</v>
      </c>
      <c r="J595" s="196" t="s">
        <v>701</v>
      </c>
      <c r="N595" s="198" t="s">
        <v>700</v>
      </c>
      <c r="O595" s="199" t="s">
        <v>702</v>
      </c>
      <c r="P595" s="200" t="s">
        <v>703</v>
      </c>
      <c r="R595" s="198" t="s">
        <v>704</v>
      </c>
      <c r="S595" s="199" t="s">
        <v>705</v>
      </c>
      <c r="T595" s="199" t="s">
        <v>706</v>
      </c>
      <c r="U595" s="199" t="s">
        <v>707</v>
      </c>
      <c r="V595" s="199" t="s">
        <v>708</v>
      </c>
      <c r="W595" s="199" t="s">
        <v>709</v>
      </c>
      <c r="X595" s="199" t="s">
        <v>710</v>
      </c>
      <c r="Y595" s="199" t="s">
        <v>711</v>
      </c>
      <c r="Z595" s="199" t="s">
        <v>712</v>
      </c>
      <c r="AA595" s="199" t="s">
        <v>713</v>
      </c>
      <c r="AB595" s="199" t="s">
        <v>714</v>
      </c>
      <c r="AC595" s="200" t="s">
        <v>715</v>
      </c>
      <c r="AD595" s="201" t="s">
        <v>716</v>
      </c>
      <c r="AF595" s="198" t="s">
        <v>717</v>
      </c>
      <c r="AG595" s="199" t="s">
        <v>718</v>
      </c>
      <c r="AH595" s="199" t="s">
        <v>719</v>
      </c>
      <c r="AI595" s="199" t="s">
        <v>720</v>
      </c>
      <c r="AJ595" s="201" t="s">
        <v>721</v>
      </c>
    </row>
    <row r="596" spans="2:36" ht="13.5" thickBot="1" x14ac:dyDescent="0.25">
      <c r="B596" s="184" t="s">
        <v>673</v>
      </c>
      <c r="C596" s="174"/>
      <c r="D596" s="174"/>
      <c r="E596" s="184"/>
      <c r="F596" s="184"/>
      <c r="G596" s="184"/>
      <c r="H596" s="174"/>
      <c r="I596" s="184"/>
      <c r="J596" s="184"/>
      <c r="K596" s="184"/>
      <c r="L596" s="185"/>
      <c r="M596" s="185"/>
      <c r="N596" s="185"/>
      <c r="O596" s="185"/>
      <c r="P596" s="185"/>
      <c r="Q596" s="185"/>
      <c r="R596" s="202"/>
      <c r="S596" s="202"/>
      <c r="T596" s="202"/>
      <c r="U596" s="202"/>
      <c r="V596" s="202"/>
      <c r="W596" s="202"/>
      <c r="X596" s="185"/>
      <c r="Y596" s="185"/>
      <c r="Z596" s="185"/>
      <c r="AA596" s="185"/>
      <c r="AB596" s="185"/>
      <c r="AC596" s="185"/>
      <c r="AD596" s="203"/>
      <c r="AE596" s="185"/>
      <c r="AF596" s="185"/>
      <c r="AG596" s="185"/>
      <c r="AH596" s="185"/>
      <c r="AI596" s="185"/>
      <c r="AJ596" s="185"/>
    </row>
    <row r="597" spans="2:36" x14ac:dyDescent="0.2">
      <c r="B597" s="184" t="s">
        <v>673</v>
      </c>
      <c r="C597" s="186">
        <v>1</v>
      </c>
      <c r="D597" s="174"/>
      <c r="E597" s="184" t="s">
        <v>1107</v>
      </c>
      <c r="F597" s="184" t="s">
        <v>830</v>
      </c>
      <c r="G597" s="184" t="s">
        <v>695</v>
      </c>
      <c r="H597" s="174" t="s">
        <v>1207</v>
      </c>
      <c r="I597" s="204" t="s">
        <v>1109</v>
      </c>
      <c r="J597" s="204" t="s">
        <v>1109</v>
      </c>
      <c r="K597" s="184"/>
      <c r="L597" s="185"/>
      <c r="M597" s="185"/>
      <c r="N597" s="205" t="s">
        <v>1109</v>
      </c>
      <c r="O597" s="206" t="s">
        <v>724</v>
      </c>
      <c r="P597" s="207"/>
      <c r="Q597" s="185"/>
      <c r="R597" s="208">
        <v>0</v>
      </c>
      <c r="S597" s="209">
        <v>0</v>
      </c>
      <c r="T597" s="209">
        <v>0</v>
      </c>
      <c r="U597" s="209">
        <v>0</v>
      </c>
      <c r="V597" s="209">
        <v>0</v>
      </c>
      <c r="W597" s="209">
        <v>0</v>
      </c>
      <c r="X597" s="209">
        <v>0</v>
      </c>
      <c r="Y597" s="209">
        <v>76900</v>
      </c>
      <c r="Z597" s="209">
        <v>0</v>
      </c>
      <c r="AA597" s="209">
        <v>0</v>
      </c>
      <c r="AB597" s="209">
        <v>0</v>
      </c>
      <c r="AC597" s="210">
        <v>0</v>
      </c>
      <c r="AD597" s="211">
        <v>76900</v>
      </c>
      <c r="AE597" s="185"/>
      <c r="AF597" s="212"/>
      <c r="AG597" s="213"/>
      <c r="AH597" s="213"/>
      <c r="AI597" s="213"/>
      <c r="AJ597" s="214"/>
    </row>
    <row r="598" spans="2:36" x14ac:dyDescent="0.2">
      <c r="B598" s="184" t="s">
        <v>673</v>
      </c>
      <c r="C598" s="215">
        <v>1</v>
      </c>
      <c r="D598" s="174">
        <v>1</v>
      </c>
      <c r="E598" s="204" t="s">
        <v>1107</v>
      </c>
      <c r="F598" s="204" t="s">
        <v>830</v>
      </c>
      <c r="G598" s="204" t="s">
        <v>695</v>
      </c>
      <c r="H598" s="174" t="s">
        <v>1208</v>
      </c>
      <c r="I598" s="204" t="s">
        <v>1109</v>
      </c>
      <c r="J598" s="184" t="s">
        <v>1111</v>
      </c>
      <c r="K598" s="184"/>
      <c r="L598" s="185"/>
      <c r="M598" s="185"/>
      <c r="N598" s="216"/>
      <c r="O598" s="217" t="s">
        <v>726</v>
      </c>
      <c r="P598" s="218" t="s">
        <v>1112</v>
      </c>
      <c r="Q598" s="185"/>
      <c r="R598" s="219">
        <v>0</v>
      </c>
      <c r="S598" s="220">
        <v>0</v>
      </c>
      <c r="T598" s="220">
        <v>0</v>
      </c>
      <c r="U598" s="220">
        <v>0</v>
      </c>
      <c r="V598" s="220">
        <v>76900</v>
      </c>
      <c r="W598" s="220">
        <v>0</v>
      </c>
      <c r="X598" s="220">
        <v>0</v>
      </c>
      <c r="Y598" s="220">
        <v>0</v>
      </c>
      <c r="Z598" s="220">
        <v>0</v>
      </c>
      <c r="AA598" s="220">
        <v>0</v>
      </c>
      <c r="AB598" s="220">
        <v>0</v>
      </c>
      <c r="AC598" s="221">
        <v>0</v>
      </c>
      <c r="AD598" s="222">
        <v>76900</v>
      </c>
      <c r="AE598" s="185"/>
      <c r="AF598" s="223">
        <v>4.4800000000000004</v>
      </c>
      <c r="AG598" s="224">
        <v>344512.00000000006</v>
      </c>
      <c r="AH598" s="225">
        <v>9.9999999999999992E-2</v>
      </c>
      <c r="AI598" s="226">
        <v>34451.200000000004</v>
      </c>
      <c r="AJ598" s="227">
        <v>378963.20000000007</v>
      </c>
    </row>
    <row r="599" spans="2:36" hidden="1" x14ac:dyDescent="0.2">
      <c r="B599" s="184" t="s">
        <v>674</v>
      </c>
      <c r="C599" s="215">
        <v>1</v>
      </c>
      <c r="D599" s="174">
        <v>2</v>
      </c>
      <c r="E599" s="204" t="s">
        <v>1107</v>
      </c>
      <c r="F599" s="204" t="s">
        <v>830</v>
      </c>
      <c r="G599" s="204" t="s">
        <v>695</v>
      </c>
      <c r="H599" s="174" t="s">
        <v>1209</v>
      </c>
      <c r="I599" s="204" t="s">
        <v>1109</v>
      </c>
      <c r="J599" s="184" t="e">
        <v>#N/A</v>
      </c>
      <c r="K599" s="184"/>
      <c r="L599" s="185"/>
      <c r="M599" s="185"/>
      <c r="N599" s="216"/>
      <c r="O599" s="217" t="s">
        <v>726</v>
      </c>
      <c r="P599" s="218" t="e">
        <v>#N/A</v>
      </c>
      <c r="Q599" s="185"/>
      <c r="R599" s="219">
        <v>0</v>
      </c>
      <c r="S599" s="220">
        <v>0</v>
      </c>
      <c r="T599" s="220">
        <v>0</v>
      </c>
      <c r="U599" s="220">
        <v>0</v>
      </c>
      <c r="V599" s="220">
        <v>0</v>
      </c>
      <c r="W599" s="220">
        <v>0</v>
      </c>
      <c r="X599" s="220">
        <v>0</v>
      </c>
      <c r="Y599" s="220">
        <v>0</v>
      </c>
      <c r="Z599" s="220">
        <v>0</v>
      </c>
      <c r="AA599" s="220">
        <v>0</v>
      </c>
      <c r="AB599" s="220">
        <v>0</v>
      </c>
      <c r="AC599" s="221">
        <v>0</v>
      </c>
      <c r="AD599" s="222">
        <v>0</v>
      </c>
      <c r="AE599" s="185"/>
      <c r="AF599" s="223" t="e">
        <v>#DIV/0!</v>
      </c>
      <c r="AG599" s="224">
        <v>0</v>
      </c>
      <c r="AH599" s="225" t="e">
        <v>#DIV/0!</v>
      </c>
      <c r="AI599" s="226">
        <v>0</v>
      </c>
      <c r="AJ599" s="227">
        <v>0</v>
      </c>
    </row>
    <row r="600" spans="2:36" hidden="1" x14ac:dyDescent="0.2">
      <c r="B600" s="184" t="s">
        <v>674</v>
      </c>
      <c r="C600" s="215">
        <v>1</v>
      </c>
      <c r="D600" s="174">
        <v>3</v>
      </c>
      <c r="E600" s="204" t="s">
        <v>1107</v>
      </c>
      <c r="F600" s="204" t="s">
        <v>830</v>
      </c>
      <c r="G600" s="204" t="s">
        <v>695</v>
      </c>
      <c r="H600" s="174" t="s">
        <v>1210</v>
      </c>
      <c r="I600" s="204" t="s">
        <v>1109</v>
      </c>
      <c r="J600" s="184" t="e">
        <v>#N/A</v>
      </c>
      <c r="K600" s="184"/>
      <c r="L600" s="185"/>
      <c r="M600" s="185"/>
      <c r="N600" s="216"/>
      <c r="O600" s="217" t="s">
        <v>726</v>
      </c>
      <c r="P600" s="218" t="e">
        <v>#N/A</v>
      </c>
      <c r="Q600" s="185"/>
      <c r="R600" s="219">
        <v>0</v>
      </c>
      <c r="S600" s="220">
        <v>0</v>
      </c>
      <c r="T600" s="220">
        <v>0</v>
      </c>
      <c r="U600" s="220">
        <v>0</v>
      </c>
      <c r="V600" s="220">
        <v>0</v>
      </c>
      <c r="W600" s="220">
        <v>0</v>
      </c>
      <c r="X600" s="220">
        <v>0</v>
      </c>
      <c r="Y600" s="220">
        <v>0</v>
      </c>
      <c r="Z600" s="220">
        <v>0</v>
      </c>
      <c r="AA600" s="220">
        <v>0</v>
      </c>
      <c r="AB600" s="220">
        <v>0</v>
      </c>
      <c r="AC600" s="221">
        <v>0</v>
      </c>
      <c r="AD600" s="222">
        <v>0</v>
      </c>
      <c r="AE600" s="185"/>
      <c r="AF600" s="223" t="e">
        <v>#DIV/0!</v>
      </c>
      <c r="AG600" s="224">
        <v>0</v>
      </c>
      <c r="AH600" s="225" t="e">
        <v>#DIV/0!</v>
      </c>
      <c r="AI600" s="226">
        <v>0</v>
      </c>
      <c r="AJ600" s="227">
        <v>0</v>
      </c>
    </row>
    <row r="601" spans="2:36" hidden="1" x14ac:dyDescent="0.2">
      <c r="B601" s="184" t="s">
        <v>674</v>
      </c>
      <c r="C601" s="215">
        <v>1</v>
      </c>
      <c r="D601" s="174">
        <v>4</v>
      </c>
      <c r="E601" s="204" t="s">
        <v>1107</v>
      </c>
      <c r="F601" s="204" t="s">
        <v>830</v>
      </c>
      <c r="G601" s="204" t="s">
        <v>695</v>
      </c>
      <c r="H601" s="174" t="s">
        <v>1211</v>
      </c>
      <c r="I601" s="204" t="s">
        <v>1109</v>
      </c>
      <c r="J601" s="184" t="e">
        <v>#N/A</v>
      </c>
      <c r="K601" s="184"/>
      <c r="L601" s="185"/>
      <c r="M601" s="185"/>
      <c r="N601" s="216"/>
      <c r="O601" s="217" t="s">
        <v>726</v>
      </c>
      <c r="P601" s="218" t="e">
        <v>#N/A</v>
      </c>
      <c r="Q601" s="185"/>
      <c r="R601" s="219">
        <v>0</v>
      </c>
      <c r="S601" s="220">
        <v>0</v>
      </c>
      <c r="T601" s="220">
        <v>0</v>
      </c>
      <c r="U601" s="220">
        <v>0</v>
      </c>
      <c r="V601" s="220">
        <v>0</v>
      </c>
      <c r="W601" s="220">
        <v>0</v>
      </c>
      <c r="X601" s="220">
        <v>0</v>
      </c>
      <c r="Y601" s="220">
        <v>0</v>
      </c>
      <c r="Z601" s="220">
        <v>0</v>
      </c>
      <c r="AA601" s="220">
        <v>0</v>
      </c>
      <c r="AB601" s="220">
        <v>0</v>
      </c>
      <c r="AC601" s="221">
        <v>0</v>
      </c>
      <c r="AD601" s="222">
        <v>0</v>
      </c>
      <c r="AE601" s="185"/>
      <c r="AF601" s="223" t="e">
        <v>#DIV/0!</v>
      </c>
      <c r="AG601" s="224">
        <v>0</v>
      </c>
      <c r="AH601" s="225" t="e">
        <v>#DIV/0!</v>
      </c>
      <c r="AI601" s="226">
        <v>0</v>
      </c>
      <c r="AJ601" s="227">
        <v>0</v>
      </c>
    </row>
    <row r="602" spans="2:36" hidden="1" x14ac:dyDescent="0.2">
      <c r="B602" s="184" t="s">
        <v>674</v>
      </c>
      <c r="C602" s="215">
        <v>1</v>
      </c>
      <c r="D602" s="174">
        <v>5</v>
      </c>
      <c r="E602" s="204" t="s">
        <v>1107</v>
      </c>
      <c r="F602" s="204" t="s">
        <v>830</v>
      </c>
      <c r="G602" s="204" t="s">
        <v>695</v>
      </c>
      <c r="H602" s="174" t="s">
        <v>1212</v>
      </c>
      <c r="I602" s="204" t="s">
        <v>1109</v>
      </c>
      <c r="J602" s="184" t="e">
        <v>#N/A</v>
      </c>
      <c r="K602" s="184"/>
      <c r="L602" s="185"/>
      <c r="M602" s="185"/>
      <c r="N602" s="216"/>
      <c r="O602" s="217" t="s">
        <v>726</v>
      </c>
      <c r="P602" s="218" t="e">
        <v>#N/A</v>
      </c>
      <c r="Q602" s="185"/>
      <c r="R602" s="219">
        <v>0</v>
      </c>
      <c r="S602" s="220">
        <v>0</v>
      </c>
      <c r="T602" s="220">
        <v>0</v>
      </c>
      <c r="U602" s="220">
        <v>0</v>
      </c>
      <c r="V602" s="220">
        <v>0</v>
      </c>
      <c r="W602" s="220">
        <v>0</v>
      </c>
      <c r="X602" s="220">
        <v>0</v>
      </c>
      <c r="Y602" s="220">
        <v>0</v>
      </c>
      <c r="Z602" s="220">
        <v>0</v>
      </c>
      <c r="AA602" s="220">
        <v>0</v>
      </c>
      <c r="AB602" s="220">
        <v>0</v>
      </c>
      <c r="AC602" s="221">
        <v>0</v>
      </c>
      <c r="AD602" s="222">
        <v>0</v>
      </c>
      <c r="AE602" s="185"/>
      <c r="AF602" s="223" t="e">
        <v>#DIV/0!</v>
      </c>
      <c r="AG602" s="224">
        <v>0</v>
      </c>
      <c r="AH602" s="225" t="e">
        <v>#DIV/0!</v>
      </c>
      <c r="AI602" s="226">
        <v>0</v>
      </c>
      <c r="AJ602" s="227">
        <v>0</v>
      </c>
    </row>
    <row r="603" spans="2:36" ht="13.5" thickBot="1" x14ac:dyDescent="0.25">
      <c r="B603" s="184" t="s">
        <v>673</v>
      </c>
      <c r="C603" s="174"/>
      <c r="D603" s="174"/>
      <c r="E603" s="184"/>
      <c r="F603" s="184"/>
      <c r="G603" s="184"/>
      <c r="H603" s="174"/>
      <c r="I603" s="204" t="s">
        <v>1109</v>
      </c>
      <c r="J603" s="204" t="s">
        <v>1109</v>
      </c>
      <c r="K603" s="184"/>
      <c r="L603" s="185"/>
      <c r="M603" s="185"/>
      <c r="N603" s="228"/>
      <c r="O603" s="229" t="s">
        <v>733</v>
      </c>
      <c r="P603" s="230"/>
      <c r="Q603" s="185"/>
      <c r="R603" s="231">
        <v>0</v>
      </c>
      <c r="S603" s="232">
        <v>378963.20000000007</v>
      </c>
      <c r="T603" s="232">
        <v>0</v>
      </c>
      <c r="U603" s="232">
        <v>0</v>
      </c>
      <c r="V603" s="232">
        <v>0</v>
      </c>
      <c r="W603" s="232">
        <v>0</v>
      </c>
      <c r="X603" s="232">
        <v>0</v>
      </c>
      <c r="Y603" s="232">
        <v>0</v>
      </c>
      <c r="Z603" s="232">
        <v>0</v>
      </c>
      <c r="AA603" s="232"/>
      <c r="AB603" s="232"/>
      <c r="AC603" s="232"/>
      <c r="AD603" s="233">
        <v>378963.20000000007</v>
      </c>
      <c r="AE603" s="185"/>
      <c r="AF603" s="234"/>
      <c r="AG603" s="235">
        <v>344512.00000000006</v>
      </c>
      <c r="AH603" s="235"/>
      <c r="AI603" s="236">
        <v>34451.200000000004</v>
      </c>
      <c r="AJ603" s="237">
        <v>378963.20000000007</v>
      </c>
    </row>
    <row r="604" spans="2:36" ht="13.5" hidden="1" thickBot="1" x14ac:dyDescent="0.25">
      <c r="B604" s="184" t="s">
        <v>674</v>
      </c>
      <c r="C604" s="186">
        <v>2</v>
      </c>
      <c r="D604" s="174"/>
      <c r="E604" s="184" t="s">
        <v>1107</v>
      </c>
      <c r="F604" s="184" t="s">
        <v>830</v>
      </c>
      <c r="G604" s="184" t="s">
        <v>695</v>
      </c>
      <c r="H604" s="174" t="s">
        <v>1213</v>
      </c>
      <c r="I604" s="204" t="e">
        <v>#N/A</v>
      </c>
      <c r="J604" s="204" t="e">
        <v>#N/A</v>
      </c>
      <c r="K604" s="184"/>
      <c r="L604" s="185"/>
      <c r="M604" s="185"/>
      <c r="N604" s="205" t="e">
        <v>#N/A</v>
      </c>
      <c r="O604" s="206" t="s">
        <v>724</v>
      </c>
      <c r="P604" s="207"/>
      <c r="Q604" s="185"/>
      <c r="R604" s="208">
        <v>0</v>
      </c>
      <c r="S604" s="209">
        <v>0</v>
      </c>
      <c r="T604" s="209">
        <v>0</v>
      </c>
      <c r="U604" s="209">
        <v>0</v>
      </c>
      <c r="V604" s="209">
        <v>0</v>
      </c>
      <c r="W604" s="209">
        <v>0</v>
      </c>
      <c r="X604" s="209">
        <v>0</v>
      </c>
      <c r="Y604" s="209">
        <v>0</v>
      </c>
      <c r="Z604" s="209">
        <v>0</v>
      </c>
      <c r="AA604" s="209">
        <v>0</v>
      </c>
      <c r="AB604" s="209">
        <v>0</v>
      </c>
      <c r="AC604" s="210">
        <v>0</v>
      </c>
      <c r="AD604" s="211">
        <v>0</v>
      </c>
      <c r="AE604" s="185"/>
      <c r="AF604" s="212"/>
      <c r="AG604" s="213"/>
      <c r="AH604" s="213"/>
      <c r="AI604" s="213"/>
      <c r="AJ604" s="214"/>
    </row>
    <row r="605" spans="2:36" ht="13.5" hidden="1" thickBot="1" x14ac:dyDescent="0.25">
      <c r="B605" s="184" t="s">
        <v>674</v>
      </c>
      <c r="C605" s="215">
        <v>2</v>
      </c>
      <c r="D605" s="174">
        <v>1</v>
      </c>
      <c r="E605" s="204" t="s">
        <v>1107</v>
      </c>
      <c r="F605" s="204" t="s">
        <v>830</v>
      </c>
      <c r="G605" s="204" t="s">
        <v>695</v>
      </c>
      <c r="H605" s="174" t="s">
        <v>1214</v>
      </c>
      <c r="I605" s="204" t="e">
        <v>#N/A</v>
      </c>
      <c r="J605" s="184" t="e">
        <v>#N/A</v>
      </c>
      <c r="K605" s="184"/>
      <c r="L605" s="185"/>
      <c r="M605" s="185"/>
      <c r="N605" s="216"/>
      <c r="O605" s="217" t="s">
        <v>726</v>
      </c>
      <c r="P605" s="218" t="e">
        <v>#N/A</v>
      </c>
      <c r="Q605" s="185"/>
      <c r="R605" s="219">
        <v>0</v>
      </c>
      <c r="S605" s="220">
        <v>0</v>
      </c>
      <c r="T605" s="220">
        <v>0</v>
      </c>
      <c r="U605" s="220">
        <v>0</v>
      </c>
      <c r="V605" s="220">
        <v>0</v>
      </c>
      <c r="W605" s="220">
        <v>0</v>
      </c>
      <c r="X605" s="220">
        <v>0</v>
      </c>
      <c r="Y605" s="220">
        <v>0</v>
      </c>
      <c r="Z605" s="220">
        <v>0</v>
      </c>
      <c r="AA605" s="220">
        <v>0</v>
      </c>
      <c r="AB605" s="220">
        <v>0</v>
      </c>
      <c r="AC605" s="221">
        <v>0</v>
      </c>
      <c r="AD605" s="222">
        <v>0</v>
      </c>
      <c r="AE605" s="185"/>
      <c r="AF605" s="223" t="e">
        <v>#DIV/0!</v>
      </c>
      <c r="AG605" s="224">
        <v>0</v>
      </c>
      <c r="AH605" s="225" t="e">
        <v>#DIV/0!</v>
      </c>
      <c r="AI605" s="226">
        <v>0</v>
      </c>
      <c r="AJ605" s="227">
        <v>0</v>
      </c>
    </row>
    <row r="606" spans="2:36" ht="13.5" hidden="1" thickBot="1" x14ac:dyDescent="0.25">
      <c r="B606" s="184" t="s">
        <v>674</v>
      </c>
      <c r="C606" s="215">
        <v>2</v>
      </c>
      <c r="D606" s="174">
        <v>2</v>
      </c>
      <c r="E606" s="204" t="s">
        <v>1107</v>
      </c>
      <c r="F606" s="204" t="s">
        <v>830</v>
      </c>
      <c r="G606" s="204" t="s">
        <v>695</v>
      </c>
      <c r="H606" s="174" t="s">
        <v>1215</v>
      </c>
      <c r="I606" s="204" t="e">
        <v>#N/A</v>
      </c>
      <c r="J606" s="184" t="e">
        <v>#N/A</v>
      </c>
      <c r="K606" s="184"/>
      <c r="L606" s="185"/>
      <c r="M606" s="185"/>
      <c r="N606" s="216"/>
      <c r="O606" s="217" t="s">
        <v>726</v>
      </c>
      <c r="P606" s="218" t="e">
        <v>#N/A</v>
      </c>
      <c r="Q606" s="185"/>
      <c r="R606" s="219">
        <v>0</v>
      </c>
      <c r="S606" s="220">
        <v>0</v>
      </c>
      <c r="T606" s="220">
        <v>0</v>
      </c>
      <c r="U606" s="220">
        <v>0</v>
      </c>
      <c r="V606" s="220">
        <v>0</v>
      </c>
      <c r="W606" s="220">
        <v>0</v>
      </c>
      <c r="X606" s="220">
        <v>0</v>
      </c>
      <c r="Y606" s="220">
        <v>0</v>
      </c>
      <c r="Z606" s="220">
        <v>0</v>
      </c>
      <c r="AA606" s="220">
        <v>0</v>
      </c>
      <c r="AB606" s="220">
        <v>0</v>
      </c>
      <c r="AC606" s="221">
        <v>0</v>
      </c>
      <c r="AD606" s="222">
        <v>0</v>
      </c>
      <c r="AE606" s="185"/>
      <c r="AF606" s="223" t="e">
        <v>#DIV/0!</v>
      </c>
      <c r="AG606" s="224">
        <v>0</v>
      </c>
      <c r="AH606" s="225" t="e">
        <v>#DIV/0!</v>
      </c>
      <c r="AI606" s="226">
        <v>0</v>
      </c>
      <c r="AJ606" s="227">
        <v>0</v>
      </c>
    </row>
    <row r="607" spans="2:36" ht="13.5" hidden="1" thickBot="1" x14ac:dyDescent="0.25">
      <c r="B607" s="184" t="s">
        <v>674</v>
      </c>
      <c r="C607" s="215">
        <v>2</v>
      </c>
      <c r="D607" s="174">
        <v>3</v>
      </c>
      <c r="E607" s="204" t="s">
        <v>1107</v>
      </c>
      <c r="F607" s="204" t="s">
        <v>830</v>
      </c>
      <c r="G607" s="204" t="s">
        <v>695</v>
      </c>
      <c r="H607" s="174" t="s">
        <v>1216</v>
      </c>
      <c r="I607" s="204" t="e">
        <v>#N/A</v>
      </c>
      <c r="J607" s="184" t="e">
        <v>#N/A</v>
      </c>
      <c r="K607" s="184"/>
      <c r="L607" s="185"/>
      <c r="M607" s="185"/>
      <c r="N607" s="216"/>
      <c r="O607" s="217" t="s">
        <v>726</v>
      </c>
      <c r="P607" s="218" t="e">
        <v>#N/A</v>
      </c>
      <c r="Q607" s="185"/>
      <c r="R607" s="219">
        <v>0</v>
      </c>
      <c r="S607" s="220">
        <v>0</v>
      </c>
      <c r="T607" s="220">
        <v>0</v>
      </c>
      <c r="U607" s="220">
        <v>0</v>
      </c>
      <c r="V607" s="220">
        <v>0</v>
      </c>
      <c r="W607" s="220">
        <v>0</v>
      </c>
      <c r="X607" s="220">
        <v>0</v>
      </c>
      <c r="Y607" s="220">
        <v>0</v>
      </c>
      <c r="Z607" s="220">
        <v>0</v>
      </c>
      <c r="AA607" s="220">
        <v>0</v>
      </c>
      <c r="AB607" s="220">
        <v>0</v>
      </c>
      <c r="AC607" s="221">
        <v>0</v>
      </c>
      <c r="AD607" s="222">
        <v>0</v>
      </c>
      <c r="AE607" s="185"/>
      <c r="AF607" s="223" t="e">
        <v>#DIV/0!</v>
      </c>
      <c r="AG607" s="224">
        <v>0</v>
      </c>
      <c r="AH607" s="225" t="e">
        <v>#DIV/0!</v>
      </c>
      <c r="AI607" s="226">
        <v>0</v>
      </c>
      <c r="AJ607" s="227">
        <v>0</v>
      </c>
    </row>
    <row r="608" spans="2:36" ht="13.5" hidden="1" thickBot="1" x14ac:dyDescent="0.25">
      <c r="B608" s="184" t="s">
        <v>674</v>
      </c>
      <c r="C608" s="215">
        <v>2</v>
      </c>
      <c r="D608" s="174">
        <v>4</v>
      </c>
      <c r="E608" s="204" t="s">
        <v>1107</v>
      </c>
      <c r="F608" s="204" t="s">
        <v>830</v>
      </c>
      <c r="G608" s="204" t="s">
        <v>695</v>
      </c>
      <c r="H608" s="174" t="s">
        <v>1217</v>
      </c>
      <c r="I608" s="204" t="e">
        <v>#N/A</v>
      </c>
      <c r="J608" s="184" t="e">
        <v>#N/A</v>
      </c>
      <c r="K608" s="184"/>
      <c r="L608" s="185"/>
      <c r="M608" s="185"/>
      <c r="N608" s="216"/>
      <c r="O608" s="217" t="s">
        <v>726</v>
      </c>
      <c r="P608" s="218" t="e">
        <v>#N/A</v>
      </c>
      <c r="Q608" s="185"/>
      <c r="R608" s="219">
        <v>0</v>
      </c>
      <c r="S608" s="220">
        <v>0</v>
      </c>
      <c r="T608" s="220">
        <v>0</v>
      </c>
      <c r="U608" s="220">
        <v>0</v>
      </c>
      <c r="V608" s="220">
        <v>0</v>
      </c>
      <c r="W608" s="220">
        <v>0</v>
      </c>
      <c r="X608" s="220">
        <v>0</v>
      </c>
      <c r="Y608" s="220">
        <v>0</v>
      </c>
      <c r="Z608" s="220">
        <v>0</v>
      </c>
      <c r="AA608" s="220">
        <v>0</v>
      </c>
      <c r="AB608" s="220">
        <v>0</v>
      </c>
      <c r="AC608" s="221">
        <v>0</v>
      </c>
      <c r="AD608" s="222">
        <v>0</v>
      </c>
      <c r="AE608" s="185"/>
      <c r="AF608" s="223" t="e">
        <v>#DIV/0!</v>
      </c>
      <c r="AG608" s="224">
        <v>0</v>
      </c>
      <c r="AH608" s="225" t="e">
        <v>#DIV/0!</v>
      </c>
      <c r="AI608" s="226">
        <v>0</v>
      </c>
      <c r="AJ608" s="227">
        <v>0</v>
      </c>
    </row>
    <row r="609" spans="2:36" ht="13.5" hidden="1" thickBot="1" x14ac:dyDescent="0.25">
      <c r="B609" s="184" t="s">
        <v>674</v>
      </c>
      <c r="C609" s="215">
        <v>2</v>
      </c>
      <c r="D609" s="174">
        <v>5</v>
      </c>
      <c r="E609" s="204" t="s">
        <v>1107</v>
      </c>
      <c r="F609" s="204" t="s">
        <v>830</v>
      </c>
      <c r="G609" s="204" t="s">
        <v>695</v>
      </c>
      <c r="H609" s="174" t="s">
        <v>1218</v>
      </c>
      <c r="I609" s="204" t="e">
        <v>#N/A</v>
      </c>
      <c r="J609" s="184" t="e">
        <v>#N/A</v>
      </c>
      <c r="K609" s="184"/>
      <c r="L609" s="185"/>
      <c r="M609" s="185"/>
      <c r="N609" s="216"/>
      <c r="O609" s="217" t="s">
        <v>726</v>
      </c>
      <c r="P609" s="218" t="e">
        <v>#N/A</v>
      </c>
      <c r="Q609" s="185"/>
      <c r="R609" s="219">
        <v>0</v>
      </c>
      <c r="S609" s="220">
        <v>0</v>
      </c>
      <c r="T609" s="220">
        <v>0</v>
      </c>
      <c r="U609" s="220">
        <v>0</v>
      </c>
      <c r="V609" s="220">
        <v>0</v>
      </c>
      <c r="W609" s="220">
        <v>0</v>
      </c>
      <c r="X609" s="220">
        <v>0</v>
      </c>
      <c r="Y609" s="220">
        <v>0</v>
      </c>
      <c r="Z609" s="220">
        <v>0</v>
      </c>
      <c r="AA609" s="220">
        <v>0</v>
      </c>
      <c r="AB609" s="220">
        <v>0</v>
      </c>
      <c r="AC609" s="221">
        <v>0</v>
      </c>
      <c r="AD609" s="222">
        <v>0</v>
      </c>
      <c r="AE609" s="185"/>
      <c r="AF609" s="223" t="e">
        <v>#DIV/0!</v>
      </c>
      <c r="AG609" s="224">
        <v>0</v>
      </c>
      <c r="AH609" s="225" t="e">
        <v>#DIV/0!</v>
      </c>
      <c r="AI609" s="226">
        <v>0</v>
      </c>
      <c r="AJ609" s="227">
        <v>0</v>
      </c>
    </row>
    <row r="610" spans="2:36" ht="13.5" hidden="1" thickBot="1" x14ac:dyDescent="0.25">
      <c r="B610" s="184" t="s">
        <v>674</v>
      </c>
      <c r="C610" s="174"/>
      <c r="D610" s="174"/>
      <c r="E610" s="184"/>
      <c r="F610" s="184"/>
      <c r="G610" s="184"/>
      <c r="H610" s="174"/>
      <c r="I610" s="204" t="e">
        <v>#N/A</v>
      </c>
      <c r="J610" s="204" t="e">
        <v>#N/A</v>
      </c>
      <c r="K610" s="184"/>
      <c r="L610" s="185"/>
      <c r="M610" s="185"/>
      <c r="N610" s="228"/>
      <c r="O610" s="229" t="s">
        <v>733</v>
      </c>
      <c r="P610" s="230"/>
      <c r="Q610" s="185"/>
      <c r="R610" s="231">
        <v>0</v>
      </c>
      <c r="S610" s="232">
        <v>0</v>
      </c>
      <c r="T610" s="232">
        <v>0</v>
      </c>
      <c r="U610" s="232">
        <v>0</v>
      </c>
      <c r="V610" s="232">
        <v>0</v>
      </c>
      <c r="W610" s="232">
        <v>0</v>
      </c>
      <c r="X610" s="232">
        <v>0</v>
      </c>
      <c r="Y610" s="232">
        <v>0</v>
      </c>
      <c r="Z610" s="232">
        <v>0</v>
      </c>
      <c r="AA610" s="232"/>
      <c r="AB610" s="232"/>
      <c r="AC610" s="232"/>
      <c r="AD610" s="233">
        <v>0</v>
      </c>
      <c r="AE610" s="185"/>
      <c r="AF610" s="234"/>
      <c r="AG610" s="235">
        <v>0</v>
      </c>
      <c r="AH610" s="235"/>
      <c r="AI610" s="236">
        <v>0</v>
      </c>
      <c r="AJ610" s="237">
        <v>0</v>
      </c>
    </row>
    <row r="611" spans="2:36" ht="13.5" hidden="1" thickBot="1" x14ac:dyDescent="0.25">
      <c r="B611" s="184" t="s">
        <v>674</v>
      </c>
      <c r="C611" s="186">
        <v>3</v>
      </c>
      <c r="D611" s="174"/>
      <c r="E611" s="184" t="s">
        <v>1107</v>
      </c>
      <c r="F611" s="184" t="s">
        <v>830</v>
      </c>
      <c r="G611" s="184" t="s">
        <v>695</v>
      </c>
      <c r="H611" s="174" t="s">
        <v>1219</v>
      </c>
      <c r="I611" s="204" t="e">
        <v>#N/A</v>
      </c>
      <c r="J611" s="204" t="e">
        <v>#N/A</v>
      </c>
      <c r="K611" s="185"/>
      <c r="L611" s="185"/>
      <c r="M611" s="185"/>
      <c r="N611" s="205" t="e">
        <v>#N/A</v>
      </c>
      <c r="O611" s="206" t="s">
        <v>724</v>
      </c>
      <c r="P611" s="207"/>
      <c r="Q611" s="185"/>
      <c r="R611" s="208">
        <v>0</v>
      </c>
      <c r="S611" s="209">
        <v>0</v>
      </c>
      <c r="T611" s="209">
        <v>0</v>
      </c>
      <c r="U611" s="209">
        <v>0</v>
      </c>
      <c r="V611" s="209">
        <v>0</v>
      </c>
      <c r="W611" s="209">
        <v>0</v>
      </c>
      <c r="X611" s="209">
        <v>0</v>
      </c>
      <c r="Y611" s="209">
        <v>0</v>
      </c>
      <c r="Z611" s="209">
        <v>0</v>
      </c>
      <c r="AA611" s="209">
        <v>0</v>
      </c>
      <c r="AB611" s="209">
        <v>0</v>
      </c>
      <c r="AC611" s="210">
        <v>0</v>
      </c>
      <c r="AD611" s="211">
        <v>0</v>
      </c>
      <c r="AE611" s="185"/>
      <c r="AF611" s="212"/>
      <c r="AG611" s="213"/>
      <c r="AH611" s="213"/>
      <c r="AI611" s="213"/>
      <c r="AJ611" s="214"/>
    </row>
    <row r="612" spans="2:36" ht="13.5" hidden="1" thickBot="1" x14ac:dyDescent="0.25">
      <c r="B612" s="184" t="s">
        <v>674</v>
      </c>
      <c r="C612" s="215">
        <v>3</v>
      </c>
      <c r="D612" s="174">
        <v>1</v>
      </c>
      <c r="E612" s="204" t="s">
        <v>1107</v>
      </c>
      <c r="F612" s="204" t="s">
        <v>830</v>
      </c>
      <c r="G612" s="204" t="s">
        <v>695</v>
      </c>
      <c r="H612" s="174" t="s">
        <v>1220</v>
      </c>
      <c r="I612" s="204" t="e">
        <v>#N/A</v>
      </c>
      <c r="J612" s="184" t="e">
        <v>#N/A</v>
      </c>
      <c r="K612" s="185"/>
      <c r="L612" s="185"/>
      <c r="M612" s="185"/>
      <c r="N612" s="216"/>
      <c r="O612" s="217" t="s">
        <v>726</v>
      </c>
      <c r="P612" s="218" t="e">
        <v>#N/A</v>
      </c>
      <c r="Q612" s="185"/>
      <c r="R612" s="219">
        <v>0</v>
      </c>
      <c r="S612" s="220">
        <v>0</v>
      </c>
      <c r="T612" s="220">
        <v>0</v>
      </c>
      <c r="U612" s="220">
        <v>0</v>
      </c>
      <c r="V612" s="220">
        <v>0</v>
      </c>
      <c r="W612" s="220">
        <v>0</v>
      </c>
      <c r="X612" s="220">
        <v>0</v>
      </c>
      <c r="Y612" s="220">
        <v>0</v>
      </c>
      <c r="Z612" s="220">
        <v>0</v>
      </c>
      <c r="AA612" s="220">
        <v>0</v>
      </c>
      <c r="AB612" s="220">
        <v>0</v>
      </c>
      <c r="AC612" s="221">
        <v>0</v>
      </c>
      <c r="AD612" s="222">
        <v>0</v>
      </c>
      <c r="AE612" s="185"/>
      <c r="AF612" s="223" t="e">
        <v>#DIV/0!</v>
      </c>
      <c r="AG612" s="224">
        <v>0</v>
      </c>
      <c r="AH612" s="225" t="e">
        <v>#DIV/0!</v>
      </c>
      <c r="AI612" s="226">
        <v>0</v>
      </c>
      <c r="AJ612" s="227">
        <v>0</v>
      </c>
    </row>
    <row r="613" spans="2:36" ht="13.5" hidden="1" thickBot="1" x14ac:dyDescent="0.25">
      <c r="B613" s="184" t="s">
        <v>674</v>
      </c>
      <c r="C613" s="215">
        <v>3</v>
      </c>
      <c r="D613" s="174">
        <v>2</v>
      </c>
      <c r="E613" s="204" t="s">
        <v>1107</v>
      </c>
      <c r="F613" s="204" t="s">
        <v>830</v>
      </c>
      <c r="G613" s="204" t="s">
        <v>695</v>
      </c>
      <c r="H613" s="174" t="s">
        <v>1221</v>
      </c>
      <c r="I613" s="204" t="e">
        <v>#N/A</v>
      </c>
      <c r="J613" s="184" t="e">
        <v>#N/A</v>
      </c>
      <c r="K613" s="185"/>
      <c r="L613" s="185"/>
      <c r="M613" s="185"/>
      <c r="N613" s="216"/>
      <c r="O613" s="217" t="s">
        <v>726</v>
      </c>
      <c r="P613" s="218" t="e">
        <v>#N/A</v>
      </c>
      <c r="Q613" s="185"/>
      <c r="R613" s="219">
        <v>0</v>
      </c>
      <c r="S613" s="220">
        <v>0</v>
      </c>
      <c r="T613" s="220">
        <v>0</v>
      </c>
      <c r="U613" s="220">
        <v>0</v>
      </c>
      <c r="V613" s="220">
        <v>0</v>
      </c>
      <c r="W613" s="220">
        <v>0</v>
      </c>
      <c r="X613" s="220">
        <v>0</v>
      </c>
      <c r="Y613" s="220">
        <v>0</v>
      </c>
      <c r="Z613" s="220">
        <v>0</v>
      </c>
      <c r="AA613" s="220">
        <v>0</v>
      </c>
      <c r="AB613" s="220">
        <v>0</v>
      </c>
      <c r="AC613" s="221">
        <v>0</v>
      </c>
      <c r="AD613" s="222">
        <v>0</v>
      </c>
      <c r="AE613" s="185"/>
      <c r="AF613" s="223" t="e">
        <v>#DIV/0!</v>
      </c>
      <c r="AG613" s="224">
        <v>0</v>
      </c>
      <c r="AH613" s="225" t="e">
        <v>#DIV/0!</v>
      </c>
      <c r="AI613" s="226">
        <v>0</v>
      </c>
      <c r="AJ613" s="227">
        <v>0</v>
      </c>
    </row>
    <row r="614" spans="2:36" ht="13.5" hidden="1" thickBot="1" x14ac:dyDescent="0.25">
      <c r="B614" s="184" t="s">
        <v>674</v>
      </c>
      <c r="C614" s="215">
        <v>3</v>
      </c>
      <c r="D614" s="174">
        <v>3</v>
      </c>
      <c r="E614" s="204" t="s">
        <v>1107</v>
      </c>
      <c r="F614" s="204" t="s">
        <v>830</v>
      </c>
      <c r="G614" s="204" t="s">
        <v>695</v>
      </c>
      <c r="H614" s="174" t="s">
        <v>1222</v>
      </c>
      <c r="I614" s="204" t="e">
        <v>#N/A</v>
      </c>
      <c r="J614" s="184" t="e">
        <v>#N/A</v>
      </c>
      <c r="K614" s="185"/>
      <c r="L614" s="185"/>
      <c r="M614" s="185"/>
      <c r="N614" s="216"/>
      <c r="O614" s="217" t="s">
        <v>726</v>
      </c>
      <c r="P614" s="218" t="e">
        <v>#N/A</v>
      </c>
      <c r="Q614" s="185"/>
      <c r="R614" s="219">
        <v>0</v>
      </c>
      <c r="S614" s="220">
        <v>0</v>
      </c>
      <c r="T614" s="220">
        <v>0</v>
      </c>
      <c r="U614" s="220">
        <v>0</v>
      </c>
      <c r="V614" s="220">
        <v>0</v>
      </c>
      <c r="W614" s="220">
        <v>0</v>
      </c>
      <c r="X614" s="220">
        <v>0</v>
      </c>
      <c r="Y614" s="220">
        <v>0</v>
      </c>
      <c r="Z614" s="220">
        <v>0</v>
      </c>
      <c r="AA614" s="220">
        <v>0</v>
      </c>
      <c r="AB614" s="220">
        <v>0</v>
      </c>
      <c r="AC614" s="221">
        <v>0</v>
      </c>
      <c r="AD614" s="222">
        <v>0</v>
      </c>
      <c r="AE614" s="185"/>
      <c r="AF614" s="223" t="e">
        <v>#DIV/0!</v>
      </c>
      <c r="AG614" s="224">
        <v>0</v>
      </c>
      <c r="AH614" s="225" t="e">
        <v>#DIV/0!</v>
      </c>
      <c r="AI614" s="226">
        <v>0</v>
      </c>
      <c r="AJ614" s="227">
        <v>0</v>
      </c>
    </row>
    <row r="615" spans="2:36" ht="13.5" hidden="1" thickBot="1" x14ac:dyDescent="0.25">
      <c r="B615" s="184" t="s">
        <v>674</v>
      </c>
      <c r="C615" s="215">
        <v>3</v>
      </c>
      <c r="D615" s="174">
        <v>4</v>
      </c>
      <c r="E615" s="204" t="s">
        <v>1107</v>
      </c>
      <c r="F615" s="204" t="s">
        <v>830</v>
      </c>
      <c r="G615" s="204" t="s">
        <v>695</v>
      </c>
      <c r="H615" s="174" t="s">
        <v>1223</v>
      </c>
      <c r="I615" s="204" t="e">
        <v>#N/A</v>
      </c>
      <c r="J615" s="184" t="e">
        <v>#N/A</v>
      </c>
      <c r="K615" s="185"/>
      <c r="L615" s="185"/>
      <c r="M615" s="185"/>
      <c r="N615" s="216"/>
      <c r="O615" s="217" t="s">
        <v>726</v>
      </c>
      <c r="P615" s="218" t="e">
        <v>#N/A</v>
      </c>
      <c r="Q615" s="185"/>
      <c r="R615" s="219">
        <v>0</v>
      </c>
      <c r="S615" s="220">
        <v>0</v>
      </c>
      <c r="T615" s="220">
        <v>0</v>
      </c>
      <c r="U615" s="220">
        <v>0</v>
      </c>
      <c r="V615" s="220">
        <v>0</v>
      </c>
      <c r="W615" s="220">
        <v>0</v>
      </c>
      <c r="X615" s="220">
        <v>0</v>
      </c>
      <c r="Y615" s="220">
        <v>0</v>
      </c>
      <c r="Z615" s="220">
        <v>0</v>
      </c>
      <c r="AA615" s="220">
        <v>0</v>
      </c>
      <c r="AB615" s="220">
        <v>0</v>
      </c>
      <c r="AC615" s="221">
        <v>0</v>
      </c>
      <c r="AD615" s="222">
        <v>0</v>
      </c>
      <c r="AE615" s="185"/>
      <c r="AF615" s="223" t="e">
        <v>#DIV/0!</v>
      </c>
      <c r="AG615" s="224">
        <v>0</v>
      </c>
      <c r="AH615" s="225" t="e">
        <v>#DIV/0!</v>
      </c>
      <c r="AI615" s="226">
        <v>0</v>
      </c>
      <c r="AJ615" s="227">
        <v>0</v>
      </c>
    </row>
    <row r="616" spans="2:36" ht="13.5" hidden="1" thickBot="1" x14ac:dyDescent="0.25">
      <c r="B616" s="184" t="s">
        <v>674</v>
      </c>
      <c r="C616" s="215">
        <v>3</v>
      </c>
      <c r="D616" s="174">
        <v>5</v>
      </c>
      <c r="E616" s="204" t="s">
        <v>1107</v>
      </c>
      <c r="F616" s="204" t="s">
        <v>830</v>
      </c>
      <c r="G616" s="204" t="s">
        <v>695</v>
      </c>
      <c r="H616" s="174" t="s">
        <v>1224</v>
      </c>
      <c r="I616" s="204" t="e">
        <v>#N/A</v>
      </c>
      <c r="J616" s="184" t="e">
        <v>#N/A</v>
      </c>
      <c r="K616" s="185"/>
      <c r="L616" s="185"/>
      <c r="M616" s="185"/>
      <c r="N616" s="216"/>
      <c r="O616" s="217" t="s">
        <v>726</v>
      </c>
      <c r="P616" s="218" t="e">
        <v>#N/A</v>
      </c>
      <c r="Q616" s="185"/>
      <c r="R616" s="219">
        <v>0</v>
      </c>
      <c r="S616" s="220">
        <v>0</v>
      </c>
      <c r="T616" s="220">
        <v>0</v>
      </c>
      <c r="U616" s="220">
        <v>0</v>
      </c>
      <c r="V616" s="220">
        <v>0</v>
      </c>
      <c r="W616" s="220">
        <v>0</v>
      </c>
      <c r="X616" s="220">
        <v>0</v>
      </c>
      <c r="Y616" s="220">
        <v>0</v>
      </c>
      <c r="Z616" s="220">
        <v>0</v>
      </c>
      <c r="AA616" s="220">
        <v>0</v>
      </c>
      <c r="AB616" s="220">
        <v>0</v>
      </c>
      <c r="AC616" s="221">
        <v>0</v>
      </c>
      <c r="AD616" s="222">
        <v>0</v>
      </c>
      <c r="AE616" s="185"/>
      <c r="AF616" s="223" t="e">
        <v>#DIV/0!</v>
      </c>
      <c r="AG616" s="224">
        <v>0</v>
      </c>
      <c r="AH616" s="225" t="e">
        <v>#DIV/0!</v>
      </c>
      <c r="AI616" s="226">
        <v>0</v>
      </c>
      <c r="AJ616" s="227">
        <v>0</v>
      </c>
    </row>
    <row r="617" spans="2:36" ht="13.5" hidden="1" thickBot="1" x14ac:dyDescent="0.25">
      <c r="B617" s="184" t="s">
        <v>674</v>
      </c>
      <c r="C617" s="174"/>
      <c r="D617" s="174"/>
      <c r="E617" s="184"/>
      <c r="F617" s="184"/>
      <c r="G617" s="184"/>
      <c r="H617" s="174"/>
      <c r="I617" s="204" t="e">
        <v>#N/A</v>
      </c>
      <c r="J617" s="204" t="e">
        <v>#N/A</v>
      </c>
      <c r="K617" s="185"/>
      <c r="L617" s="185"/>
      <c r="M617" s="185"/>
      <c r="N617" s="228"/>
      <c r="O617" s="229" t="s">
        <v>733</v>
      </c>
      <c r="P617" s="230"/>
      <c r="Q617" s="185"/>
      <c r="R617" s="231">
        <v>0</v>
      </c>
      <c r="S617" s="232">
        <v>0</v>
      </c>
      <c r="T617" s="232">
        <v>0</v>
      </c>
      <c r="U617" s="232">
        <v>0</v>
      </c>
      <c r="V617" s="232">
        <v>0</v>
      </c>
      <c r="W617" s="232">
        <v>0</v>
      </c>
      <c r="X617" s="232">
        <v>0</v>
      </c>
      <c r="Y617" s="232">
        <v>0</v>
      </c>
      <c r="Z617" s="232">
        <v>0</v>
      </c>
      <c r="AA617" s="232"/>
      <c r="AB617" s="232"/>
      <c r="AC617" s="232"/>
      <c r="AD617" s="233">
        <v>0</v>
      </c>
      <c r="AE617" s="185"/>
      <c r="AF617" s="234"/>
      <c r="AG617" s="235">
        <v>0</v>
      </c>
      <c r="AH617" s="235"/>
      <c r="AI617" s="236">
        <v>0</v>
      </c>
      <c r="AJ617" s="237">
        <v>0</v>
      </c>
    </row>
    <row r="618" spans="2:36" x14ac:dyDescent="0.2">
      <c r="B618" s="184" t="s">
        <v>673</v>
      </c>
      <c r="C618" s="186">
        <v>4</v>
      </c>
      <c r="D618" s="174"/>
      <c r="E618" s="184" t="s">
        <v>1107</v>
      </c>
      <c r="F618" s="184" t="s">
        <v>830</v>
      </c>
      <c r="G618" s="184" t="s">
        <v>695</v>
      </c>
      <c r="H618" s="174" t="s">
        <v>1225</v>
      </c>
      <c r="I618" s="204" t="s">
        <v>1134</v>
      </c>
      <c r="J618" s="204" t="s">
        <v>1134</v>
      </c>
      <c r="K618" s="185"/>
      <c r="L618" s="185"/>
      <c r="M618" s="185"/>
      <c r="N618" s="205" t="s">
        <v>1134</v>
      </c>
      <c r="O618" s="206" t="s">
        <v>724</v>
      </c>
      <c r="P618" s="207"/>
      <c r="Q618" s="185"/>
      <c r="R618" s="208">
        <v>0</v>
      </c>
      <c r="S618" s="209">
        <v>0</v>
      </c>
      <c r="T618" s="209">
        <v>0</v>
      </c>
      <c r="U618" s="209">
        <v>0</v>
      </c>
      <c r="V618" s="209">
        <v>0</v>
      </c>
      <c r="W618" s="209">
        <v>0</v>
      </c>
      <c r="X618" s="209">
        <v>0</v>
      </c>
      <c r="Y618" s="209">
        <v>9050</v>
      </c>
      <c r="Z618" s="209">
        <v>0</v>
      </c>
      <c r="AA618" s="209">
        <v>0</v>
      </c>
      <c r="AB618" s="209">
        <v>0</v>
      </c>
      <c r="AC618" s="210">
        <v>0</v>
      </c>
      <c r="AD618" s="211">
        <v>9050</v>
      </c>
      <c r="AE618" s="185"/>
      <c r="AF618" s="212"/>
      <c r="AG618" s="213"/>
      <c r="AH618" s="213"/>
      <c r="AI618" s="213"/>
      <c r="AJ618" s="214"/>
    </row>
    <row r="619" spans="2:36" x14ac:dyDescent="0.2">
      <c r="B619" s="184" t="s">
        <v>673</v>
      </c>
      <c r="C619" s="215">
        <v>4</v>
      </c>
      <c r="D619" s="174">
        <v>1</v>
      </c>
      <c r="E619" s="204" t="s">
        <v>1107</v>
      </c>
      <c r="F619" s="204" t="s">
        <v>830</v>
      </c>
      <c r="G619" s="204" t="s">
        <v>695</v>
      </c>
      <c r="H619" s="174" t="s">
        <v>1226</v>
      </c>
      <c r="I619" s="204" t="s">
        <v>1134</v>
      </c>
      <c r="J619" s="184" t="s">
        <v>1127</v>
      </c>
      <c r="K619" s="185"/>
      <c r="L619" s="185"/>
      <c r="M619" s="185"/>
      <c r="N619" s="216"/>
      <c r="O619" s="217" t="s">
        <v>726</v>
      </c>
      <c r="P619" s="218" t="s">
        <v>1128</v>
      </c>
      <c r="Q619" s="185"/>
      <c r="R619" s="219">
        <v>0</v>
      </c>
      <c r="S619" s="220">
        <v>0</v>
      </c>
      <c r="T619" s="220">
        <v>0</v>
      </c>
      <c r="U619" s="220">
        <v>0</v>
      </c>
      <c r="V619" s="220">
        <v>9050</v>
      </c>
      <c r="W619" s="220">
        <v>0</v>
      </c>
      <c r="X619" s="220">
        <v>0</v>
      </c>
      <c r="Y619" s="220">
        <v>0</v>
      </c>
      <c r="Z619" s="220">
        <v>0</v>
      </c>
      <c r="AA619" s="220">
        <v>0</v>
      </c>
      <c r="AB619" s="220">
        <v>0</v>
      </c>
      <c r="AC619" s="221">
        <v>0</v>
      </c>
      <c r="AD619" s="222">
        <v>9050</v>
      </c>
      <c r="AE619" s="185"/>
      <c r="AF619" s="223">
        <v>4.21</v>
      </c>
      <c r="AG619" s="224">
        <v>38100.5</v>
      </c>
      <c r="AH619" s="225">
        <v>0.1</v>
      </c>
      <c r="AI619" s="226">
        <v>3810.05</v>
      </c>
      <c r="AJ619" s="227">
        <v>41910.550000000003</v>
      </c>
    </row>
    <row r="620" spans="2:36" hidden="1" x14ac:dyDescent="0.2">
      <c r="B620" s="184" t="s">
        <v>674</v>
      </c>
      <c r="C620" s="215">
        <v>4</v>
      </c>
      <c r="D620" s="174">
        <v>2</v>
      </c>
      <c r="E620" s="204" t="s">
        <v>1107</v>
      </c>
      <c r="F620" s="204" t="s">
        <v>830</v>
      </c>
      <c r="G620" s="204" t="s">
        <v>695</v>
      </c>
      <c r="H620" s="174" t="s">
        <v>1227</v>
      </c>
      <c r="I620" s="204" t="s">
        <v>1134</v>
      </c>
      <c r="J620" s="184" t="e">
        <v>#N/A</v>
      </c>
      <c r="K620" s="185"/>
      <c r="L620" s="185"/>
      <c r="M620" s="185"/>
      <c r="N620" s="216"/>
      <c r="O620" s="217" t="s">
        <v>726</v>
      </c>
      <c r="P620" s="218" t="e">
        <v>#N/A</v>
      </c>
      <c r="Q620" s="185"/>
      <c r="R620" s="219">
        <v>0</v>
      </c>
      <c r="S620" s="220">
        <v>0</v>
      </c>
      <c r="T620" s="220">
        <v>0</v>
      </c>
      <c r="U620" s="220">
        <v>0</v>
      </c>
      <c r="V620" s="220">
        <v>0</v>
      </c>
      <c r="W620" s="220">
        <v>0</v>
      </c>
      <c r="X620" s="220">
        <v>0</v>
      </c>
      <c r="Y620" s="220">
        <v>0</v>
      </c>
      <c r="Z620" s="220">
        <v>0</v>
      </c>
      <c r="AA620" s="220">
        <v>0</v>
      </c>
      <c r="AB620" s="220">
        <v>0</v>
      </c>
      <c r="AC620" s="221">
        <v>0</v>
      </c>
      <c r="AD620" s="222">
        <v>0</v>
      </c>
      <c r="AE620" s="185"/>
      <c r="AF620" s="223" t="e">
        <v>#DIV/0!</v>
      </c>
      <c r="AG620" s="224">
        <v>0</v>
      </c>
      <c r="AH620" s="225" t="e">
        <v>#DIV/0!</v>
      </c>
      <c r="AI620" s="226">
        <v>0</v>
      </c>
      <c r="AJ620" s="227">
        <v>0</v>
      </c>
    </row>
    <row r="621" spans="2:36" hidden="1" x14ac:dyDescent="0.2">
      <c r="B621" s="184" t="s">
        <v>674</v>
      </c>
      <c r="C621" s="215">
        <v>4</v>
      </c>
      <c r="D621" s="174">
        <v>3</v>
      </c>
      <c r="E621" s="204" t="s">
        <v>1107</v>
      </c>
      <c r="F621" s="204" t="s">
        <v>830</v>
      </c>
      <c r="G621" s="204" t="s">
        <v>695</v>
      </c>
      <c r="H621" s="174" t="s">
        <v>1228</v>
      </c>
      <c r="I621" s="204" t="s">
        <v>1134</v>
      </c>
      <c r="J621" s="184" t="e">
        <v>#N/A</v>
      </c>
      <c r="K621" s="185"/>
      <c r="L621" s="185"/>
      <c r="M621" s="185"/>
      <c r="N621" s="216"/>
      <c r="O621" s="217" t="s">
        <v>726</v>
      </c>
      <c r="P621" s="218" t="e">
        <v>#N/A</v>
      </c>
      <c r="Q621" s="185"/>
      <c r="R621" s="219">
        <v>0</v>
      </c>
      <c r="S621" s="220">
        <v>0</v>
      </c>
      <c r="T621" s="220">
        <v>0</v>
      </c>
      <c r="U621" s="220">
        <v>0</v>
      </c>
      <c r="V621" s="220">
        <v>0</v>
      </c>
      <c r="W621" s="220">
        <v>0</v>
      </c>
      <c r="X621" s="220">
        <v>0</v>
      </c>
      <c r="Y621" s="220">
        <v>0</v>
      </c>
      <c r="Z621" s="220">
        <v>0</v>
      </c>
      <c r="AA621" s="220">
        <v>0</v>
      </c>
      <c r="AB621" s="220">
        <v>0</v>
      </c>
      <c r="AC621" s="221">
        <v>0</v>
      </c>
      <c r="AD621" s="222">
        <v>0</v>
      </c>
      <c r="AE621" s="185"/>
      <c r="AF621" s="223" t="e">
        <v>#DIV/0!</v>
      </c>
      <c r="AG621" s="224">
        <v>0</v>
      </c>
      <c r="AH621" s="225" t="e">
        <v>#DIV/0!</v>
      </c>
      <c r="AI621" s="226">
        <v>0</v>
      </c>
      <c r="AJ621" s="227">
        <v>0</v>
      </c>
    </row>
    <row r="622" spans="2:36" hidden="1" x14ac:dyDescent="0.2">
      <c r="B622" s="184" t="s">
        <v>674</v>
      </c>
      <c r="C622" s="215">
        <v>4</v>
      </c>
      <c r="D622" s="174">
        <v>4</v>
      </c>
      <c r="E622" s="204" t="s">
        <v>1107</v>
      </c>
      <c r="F622" s="204" t="s">
        <v>830</v>
      </c>
      <c r="G622" s="204" t="s">
        <v>695</v>
      </c>
      <c r="H622" s="174" t="s">
        <v>1229</v>
      </c>
      <c r="I622" s="204" t="s">
        <v>1134</v>
      </c>
      <c r="J622" s="184" t="e">
        <v>#N/A</v>
      </c>
      <c r="K622" s="185"/>
      <c r="L622" s="185"/>
      <c r="M622" s="185"/>
      <c r="N622" s="216"/>
      <c r="O622" s="217" t="s">
        <v>726</v>
      </c>
      <c r="P622" s="218" t="e">
        <v>#N/A</v>
      </c>
      <c r="Q622" s="185"/>
      <c r="R622" s="219">
        <v>0</v>
      </c>
      <c r="S622" s="220">
        <v>0</v>
      </c>
      <c r="T622" s="220">
        <v>0</v>
      </c>
      <c r="U622" s="220">
        <v>0</v>
      </c>
      <c r="V622" s="220">
        <v>0</v>
      </c>
      <c r="W622" s="220">
        <v>0</v>
      </c>
      <c r="X622" s="220">
        <v>0</v>
      </c>
      <c r="Y622" s="220">
        <v>0</v>
      </c>
      <c r="Z622" s="220">
        <v>0</v>
      </c>
      <c r="AA622" s="220">
        <v>0</v>
      </c>
      <c r="AB622" s="220">
        <v>0</v>
      </c>
      <c r="AC622" s="221">
        <v>0</v>
      </c>
      <c r="AD622" s="222">
        <v>0</v>
      </c>
      <c r="AE622" s="185"/>
      <c r="AF622" s="223" t="e">
        <v>#DIV/0!</v>
      </c>
      <c r="AG622" s="224">
        <v>0</v>
      </c>
      <c r="AH622" s="225" t="e">
        <v>#DIV/0!</v>
      </c>
      <c r="AI622" s="226">
        <v>0</v>
      </c>
      <c r="AJ622" s="227">
        <v>0</v>
      </c>
    </row>
    <row r="623" spans="2:36" hidden="1" x14ac:dyDescent="0.2">
      <c r="B623" s="184" t="s">
        <v>674</v>
      </c>
      <c r="C623" s="215">
        <v>4</v>
      </c>
      <c r="D623" s="174">
        <v>5</v>
      </c>
      <c r="E623" s="204" t="s">
        <v>1107</v>
      </c>
      <c r="F623" s="204" t="s">
        <v>830</v>
      </c>
      <c r="G623" s="204" t="s">
        <v>695</v>
      </c>
      <c r="H623" s="174" t="s">
        <v>1230</v>
      </c>
      <c r="I623" s="204" t="s">
        <v>1134</v>
      </c>
      <c r="J623" s="184" t="e">
        <v>#N/A</v>
      </c>
      <c r="K623" s="185"/>
      <c r="L623" s="185"/>
      <c r="M623" s="185"/>
      <c r="N623" s="216"/>
      <c r="O623" s="217" t="s">
        <v>726</v>
      </c>
      <c r="P623" s="218" t="e">
        <v>#N/A</v>
      </c>
      <c r="Q623" s="185"/>
      <c r="R623" s="219">
        <v>0</v>
      </c>
      <c r="S623" s="220">
        <v>0</v>
      </c>
      <c r="T623" s="220">
        <v>0</v>
      </c>
      <c r="U623" s="220">
        <v>0</v>
      </c>
      <c r="V623" s="220">
        <v>0</v>
      </c>
      <c r="W623" s="220">
        <v>0</v>
      </c>
      <c r="X623" s="220">
        <v>0</v>
      </c>
      <c r="Y623" s="220">
        <v>0</v>
      </c>
      <c r="Z623" s="220">
        <v>0</v>
      </c>
      <c r="AA623" s="220">
        <v>0</v>
      </c>
      <c r="AB623" s="220">
        <v>0</v>
      </c>
      <c r="AC623" s="221">
        <v>0</v>
      </c>
      <c r="AD623" s="222">
        <v>0</v>
      </c>
      <c r="AE623" s="185"/>
      <c r="AF623" s="223" t="e">
        <v>#DIV/0!</v>
      </c>
      <c r="AG623" s="224">
        <v>0</v>
      </c>
      <c r="AH623" s="225" t="e">
        <v>#DIV/0!</v>
      </c>
      <c r="AI623" s="226">
        <v>0</v>
      </c>
      <c r="AJ623" s="227">
        <v>0</v>
      </c>
    </row>
    <row r="624" spans="2:36" ht="13.5" thickBot="1" x14ac:dyDescent="0.25">
      <c r="B624" s="184" t="s">
        <v>673</v>
      </c>
      <c r="C624" s="174"/>
      <c r="D624" s="174"/>
      <c r="E624" s="184"/>
      <c r="F624" s="184"/>
      <c r="G624" s="184"/>
      <c r="H624" s="174"/>
      <c r="I624" s="204" t="s">
        <v>1134</v>
      </c>
      <c r="J624" s="204" t="s">
        <v>1134</v>
      </c>
      <c r="K624" s="185"/>
      <c r="L624" s="185"/>
      <c r="M624" s="185"/>
      <c r="N624" s="228"/>
      <c r="O624" s="229" t="s">
        <v>733</v>
      </c>
      <c r="P624" s="230"/>
      <c r="Q624" s="185"/>
      <c r="R624" s="231">
        <v>0</v>
      </c>
      <c r="S624" s="232">
        <v>41910.550000000003</v>
      </c>
      <c r="T624" s="232">
        <v>0</v>
      </c>
      <c r="U624" s="232">
        <v>0</v>
      </c>
      <c r="V624" s="232">
        <v>0</v>
      </c>
      <c r="W624" s="232">
        <v>0</v>
      </c>
      <c r="X624" s="232">
        <v>0</v>
      </c>
      <c r="Y624" s="232">
        <v>0</v>
      </c>
      <c r="Z624" s="232">
        <v>0</v>
      </c>
      <c r="AA624" s="232"/>
      <c r="AB624" s="232"/>
      <c r="AC624" s="232"/>
      <c r="AD624" s="233">
        <v>41910.550000000003</v>
      </c>
      <c r="AE624" s="185"/>
      <c r="AF624" s="234"/>
      <c r="AG624" s="235">
        <v>38100.5</v>
      </c>
      <c r="AH624" s="235"/>
      <c r="AI624" s="236">
        <v>3810.05</v>
      </c>
      <c r="AJ624" s="237">
        <v>41910.550000000003</v>
      </c>
    </row>
    <row r="625" spans="2:36" x14ac:dyDescent="0.2">
      <c r="B625" s="184" t="s">
        <v>673</v>
      </c>
      <c r="C625" s="186">
        <v>5</v>
      </c>
      <c r="D625" s="174"/>
      <c r="E625" s="184" t="s">
        <v>1107</v>
      </c>
      <c r="F625" s="184" t="s">
        <v>830</v>
      </c>
      <c r="G625" s="184" t="s">
        <v>695</v>
      </c>
      <c r="H625" s="174" t="s">
        <v>1231</v>
      </c>
      <c r="I625" s="204" t="s">
        <v>1232</v>
      </c>
      <c r="J625" s="204" t="s">
        <v>1232</v>
      </c>
      <c r="K625" s="185"/>
      <c r="L625" s="185"/>
      <c r="M625" s="185"/>
      <c r="N625" s="205" t="s">
        <v>1232</v>
      </c>
      <c r="O625" s="206" t="s">
        <v>724</v>
      </c>
      <c r="P625" s="207"/>
      <c r="Q625" s="185"/>
      <c r="R625" s="208">
        <v>0</v>
      </c>
      <c r="S625" s="209">
        <v>0</v>
      </c>
      <c r="T625" s="209">
        <v>0</v>
      </c>
      <c r="U625" s="209">
        <v>0</v>
      </c>
      <c r="V625" s="209">
        <v>0</v>
      </c>
      <c r="W625" s="209">
        <v>0</v>
      </c>
      <c r="X625" s="209">
        <v>0</v>
      </c>
      <c r="Y625" s="209">
        <v>3784</v>
      </c>
      <c r="Z625" s="209">
        <v>0</v>
      </c>
      <c r="AA625" s="209">
        <v>0</v>
      </c>
      <c r="AB625" s="209">
        <v>0</v>
      </c>
      <c r="AC625" s="210">
        <v>0</v>
      </c>
      <c r="AD625" s="211">
        <v>3784</v>
      </c>
      <c r="AE625" s="185"/>
      <c r="AF625" s="212"/>
      <c r="AG625" s="213"/>
      <c r="AH625" s="213"/>
      <c r="AI625" s="213"/>
      <c r="AJ625" s="214"/>
    </row>
    <row r="626" spans="2:36" hidden="1" x14ac:dyDescent="0.2">
      <c r="B626" s="184" t="s">
        <v>674</v>
      </c>
      <c r="C626" s="215">
        <v>5</v>
      </c>
      <c r="D626" s="174">
        <v>1</v>
      </c>
      <c r="E626" s="204" t="s">
        <v>1107</v>
      </c>
      <c r="F626" s="204" t="s">
        <v>830</v>
      </c>
      <c r="G626" s="204" t="s">
        <v>695</v>
      </c>
      <c r="H626" s="174" t="s">
        <v>1233</v>
      </c>
      <c r="I626" s="204" t="s">
        <v>1232</v>
      </c>
      <c r="J626" s="184" t="e">
        <v>#N/A</v>
      </c>
      <c r="K626" s="185"/>
      <c r="L626" s="185"/>
      <c r="M626" s="185"/>
      <c r="N626" s="216"/>
      <c r="O626" s="217" t="s">
        <v>726</v>
      </c>
      <c r="P626" s="218" t="e">
        <v>#N/A</v>
      </c>
      <c r="Q626" s="185"/>
      <c r="R626" s="219">
        <v>0</v>
      </c>
      <c r="S626" s="220">
        <v>0</v>
      </c>
      <c r="T626" s="220">
        <v>0</v>
      </c>
      <c r="U626" s="220">
        <v>0</v>
      </c>
      <c r="V626" s="220">
        <v>0</v>
      </c>
      <c r="W626" s="220">
        <v>0</v>
      </c>
      <c r="X626" s="220">
        <v>0</v>
      </c>
      <c r="Y626" s="220">
        <v>0</v>
      </c>
      <c r="Z626" s="220">
        <v>0</v>
      </c>
      <c r="AA626" s="220">
        <v>0</v>
      </c>
      <c r="AB626" s="220">
        <v>0</v>
      </c>
      <c r="AC626" s="221">
        <v>0</v>
      </c>
      <c r="AD626" s="222">
        <v>0</v>
      </c>
      <c r="AE626" s="185"/>
      <c r="AF626" s="223" t="e">
        <v>#DIV/0!</v>
      </c>
      <c r="AG626" s="224">
        <v>0</v>
      </c>
      <c r="AH626" s="225" t="e">
        <v>#DIV/0!</v>
      </c>
      <c r="AI626" s="226">
        <v>0</v>
      </c>
      <c r="AJ626" s="227">
        <v>0</v>
      </c>
    </row>
    <row r="627" spans="2:36" x14ac:dyDescent="0.2">
      <c r="B627" s="184" t="s">
        <v>673</v>
      </c>
      <c r="C627" s="215">
        <v>5</v>
      </c>
      <c r="D627" s="174">
        <v>2</v>
      </c>
      <c r="E627" s="204" t="s">
        <v>1107</v>
      </c>
      <c r="F627" s="204" t="s">
        <v>830</v>
      </c>
      <c r="G627" s="204" t="s">
        <v>695</v>
      </c>
      <c r="H627" s="174" t="s">
        <v>1234</v>
      </c>
      <c r="I627" s="204" t="s">
        <v>1232</v>
      </c>
      <c r="J627" s="184" t="s">
        <v>1235</v>
      </c>
      <c r="K627" s="185"/>
      <c r="L627" s="185"/>
      <c r="M627" s="185"/>
      <c r="N627" s="216"/>
      <c r="O627" s="217" t="s">
        <v>726</v>
      </c>
      <c r="P627" s="218" t="s">
        <v>1236</v>
      </c>
      <c r="Q627" s="185"/>
      <c r="R627" s="219">
        <v>0</v>
      </c>
      <c r="S627" s="220">
        <v>0</v>
      </c>
      <c r="T627" s="220">
        <v>0</v>
      </c>
      <c r="U627" s="220">
        <v>0</v>
      </c>
      <c r="V627" s="220">
        <v>3638</v>
      </c>
      <c r="W627" s="220">
        <v>0</v>
      </c>
      <c r="X627" s="220">
        <v>0</v>
      </c>
      <c r="Y627" s="220">
        <v>0</v>
      </c>
      <c r="Z627" s="220">
        <v>0</v>
      </c>
      <c r="AA627" s="220">
        <v>0</v>
      </c>
      <c r="AB627" s="220">
        <v>0</v>
      </c>
      <c r="AC627" s="221">
        <v>0</v>
      </c>
      <c r="AD627" s="222">
        <v>3638</v>
      </c>
      <c r="AE627" s="185"/>
      <c r="AF627" s="223">
        <v>10.64</v>
      </c>
      <c r="AG627" s="224">
        <v>38708.32</v>
      </c>
      <c r="AH627" s="225">
        <v>0.1</v>
      </c>
      <c r="AI627" s="226">
        <v>3870.8320000000003</v>
      </c>
      <c r="AJ627" s="227">
        <v>42579.152000000002</v>
      </c>
    </row>
    <row r="628" spans="2:36" hidden="1" x14ac:dyDescent="0.2">
      <c r="B628" s="184" t="s">
        <v>674</v>
      </c>
      <c r="C628" s="215">
        <v>5</v>
      </c>
      <c r="D628" s="174">
        <v>3</v>
      </c>
      <c r="E628" s="204" t="s">
        <v>1107</v>
      </c>
      <c r="F628" s="204" t="s">
        <v>830</v>
      </c>
      <c r="G628" s="204" t="s">
        <v>695</v>
      </c>
      <c r="H628" s="174" t="s">
        <v>1237</v>
      </c>
      <c r="I628" s="204" t="s">
        <v>1232</v>
      </c>
      <c r="J628" s="184" t="e">
        <v>#N/A</v>
      </c>
      <c r="K628" s="185"/>
      <c r="L628" s="185"/>
      <c r="M628" s="185"/>
      <c r="N628" s="216"/>
      <c r="O628" s="217" t="s">
        <v>726</v>
      </c>
      <c r="P628" s="218" t="e">
        <v>#N/A</v>
      </c>
      <c r="Q628" s="185"/>
      <c r="R628" s="219">
        <v>0</v>
      </c>
      <c r="S628" s="220">
        <v>0</v>
      </c>
      <c r="T628" s="220">
        <v>0</v>
      </c>
      <c r="U628" s="220">
        <v>0</v>
      </c>
      <c r="V628" s="220">
        <v>0</v>
      </c>
      <c r="W628" s="220">
        <v>0</v>
      </c>
      <c r="X628" s="220">
        <v>0</v>
      </c>
      <c r="Y628" s="220">
        <v>0</v>
      </c>
      <c r="Z628" s="220">
        <v>0</v>
      </c>
      <c r="AA628" s="220">
        <v>0</v>
      </c>
      <c r="AB628" s="220">
        <v>0</v>
      </c>
      <c r="AC628" s="221">
        <v>0</v>
      </c>
      <c r="AD628" s="222">
        <v>0</v>
      </c>
      <c r="AE628" s="185"/>
      <c r="AF628" s="223" t="e">
        <v>#DIV/0!</v>
      </c>
      <c r="AG628" s="224">
        <v>0</v>
      </c>
      <c r="AH628" s="225" t="e">
        <v>#DIV/0!</v>
      </c>
      <c r="AI628" s="226">
        <v>0</v>
      </c>
      <c r="AJ628" s="227">
        <v>0</v>
      </c>
    </row>
    <row r="629" spans="2:36" hidden="1" x14ac:dyDescent="0.2">
      <c r="B629" s="184" t="s">
        <v>674</v>
      </c>
      <c r="C629" s="215">
        <v>5</v>
      </c>
      <c r="D629" s="174">
        <v>4</v>
      </c>
      <c r="E629" s="204" t="s">
        <v>1107</v>
      </c>
      <c r="F629" s="204" t="s">
        <v>830</v>
      </c>
      <c r="G629" s="204" t="s">
        <v>695</v>
      </c>
      <c r="H629" s="174" t="s">
        <v>1238</v>
      </c>
      <c r="I629" s="204" t="s">
        <v>1232</v>
      </c>
      <c r="J629" s="184" t="e">
        <v>#N/A</v>
      </c>
      <c r="K629" s="185"/>
      <c r="L629" s="185"/>
      <c r="M629" s="185"/>
      <c r="N629" s="216"/>
      <c r="O629" s="217" t="s">
        <v>726</v>
      </c>
      <c r="P629" s="218" t="e">
        <v>#N/A</v>
      </c>
      <c r="Q629" s="185"/>
      <c r="R629" s="219">
        <v>0</v>
      </c>
      <c r="S629" s="220">
        <v>0</v>
      </c>
      <c r="T629" s="220">
        <v>0</v>
      </c>
      <c r="U629" s="220">
        <v>0</v>
      </c>
      <c r="V629" s="220">
        <v>0</v>
      </c>
      <c r="W629" s="220">
        <v>0</v>
      </c>
      <c r="X629" s="220">
        <v>0</v>
      </c>
      <c r="Y629" s="220">
        <v>0</v>
      </c>
      <c r="Z629" s="220">
        <v>0</v>
      </c>
      <c r="AA629" s="220">
        <v>0</v>
      </c>
      <c r="AB629" s="220">
        <v>0</v>
      </c>
      <c r="AC629" s="221">
        <v>0</v>
      </c>
      <c r="AD629" s="222">
        <v>0</v>
      </c>
      <c r="AE629" s="185"/>
      <c r="AF629" s="223" t="e">
        <v>#DIV/0!</v>
      </c>
      <c r="AG629" s="224">
        <v>0</v>
      </c>
      <c r="AH629" s="225" t="e">
        <v>#DIV/0!</v>
      </c>
      <c r="AI629" s="226">
        <v>0</v>
      </c>
      <c r="AJ629" s="227">
        <v>0</v>
      </c>
    </row>
    <row r="630" spans="2:36" hidden="1" x14ac:dyDescent="0.2">
      <c r="B630" s="184" t="s">
        <v>674</v>
      </c>
      <c r="C630" s="215">
        <v>5</v>
      </c>
      <c r="D630" s="174">
        <v>5</v>
      </c>
      <c r="E630" s="204" t="s">
        <v>1107</v>
      </c>
      <c r="F630" s="204" t="s">
        <v>830</v>
      </c>
      <c r="G630" s="204" t="s">
        <v>695</v>
      </c>
      <c r="H630" s="174" t="s">
        <v>1239</v>
      </c>
      <c r="I630" s="204" t="s">
        <v>1232</v>
      </c>
      <c r="J630" s="184" t="e">
        <v>#N/A</v>
      </c>
      <c r="K630" s="185"/>
      <c r="L630" s="185"/>
      <c r="M630" s="185"/>
      <c r="N630" s="216"/>
      <c r="O630" s="217" t="s">
        <v>726</v>
      </c>
      <c r="P630" s="218" t="e">
        <v>#N/A</v>
      </c>
      <c r="Q630" s="185"/>
      <c r="R630" s="219">
        <v>0</v>
      </c>
      <c r="S630" s="220">
        <v>0</v>
      </c>
      <c r="T630" s="220">
        <v>0</v>
      </c>
      <c r="U630" s="220">
        <v>0</v>
      </c>
      <c r="V630" s="220">
        <v>0</v>
      </c>
      <c r="W630" s="220">
        <v>0</v>
      </c>
      <c r="X630" s="220">
        <v>0</v>
      </c>
      <c r="Y630" s="220">
        <v>0</v>
      </c>
      <c r="Z630" s="220">
        <v>0</v>
      </c>
      <c r="AA630" s="220">
        <v>0</v>
      </c>
      <c r="AB630" s="220">
        <v>0</v>
      </c>
      <c r="AC630" s="221">
        <v>0</v>
      </c>
      <c r="AD630" s="222">
        <v>0</v>
      </c>
      <c r="AE630" s="185"/>
      <c r="AF630" s="223" t="e">
        <v>#DIV/0!</v>
      </c>
      <c r="AG630" s="224">
        <v>0</v>
      </c>
      <c r="AH630" s="225" t="e">
        <v>#DIV/0!</v>
      </c>
      <c r="AI630" s="226">
        <v>0</v>
      </c>
      <c r="AJ630" s="227">
        <v>0</v>
      </c>
    </row>
    <row r="631" spans="2:36" ht="13.5" thickBot="1" x14ac:dyDescent="0.25">
      <c r="B631" s="184" t="s">
        <v>673</v>
      </c>
      <c r="C631" s="174"/>
      <c r="D631" s="174"/>
      <c r="E631" s="184"/>
      <c r="F631" s="184"/>
      <c r="G631" s="184"/>
      <c r="H631" s="174"/>
      <c r="I631" s="204" t="s">
        <v>1232</v>
      </c>
      <c r="J631" s="204" t="s">
        <v>1232</v>
      </c>
      <c r="K631" s="185"/>
      <c r="L631" s="185"/>
      <c r="M631" s="185"/>
      <c r="N631" s="228"/>
      <c r="O631" s="229" t="s">
        <v>733</v>
      </c>
      <c r="P631" s="230"/>
      <c r="Q631" s="185"/>
      <c r="R631" s="231">
        <v>0</v>
      </c>
      <c r="S631" s="232">
        <v>42579.152000000002</v>
      </c>
      <c r="T631" s="232">
        <v>0</v>
      </c>
      <c r="U631" s="232">
        <v>0</v>
      </c>
      <c r="V631" s="232">
        <v>0</v>
      </c>
      <c r="W631" s="232">
        <v>0</v>
      </c>
      <c r="X631" s="232">
        <v>0</v>
      </c>
      <c r="Y631" s="232">
        <v>0</v>
      </c>
      <c r="Z631" s="232">
        <v>0</v>
      </c>
      <c r="AA631" s="232"/>
      <c r="AB631" s="232"/>
      <c r="AC631" s="232"/>
      <c r="AD631" s="233">
        <v>42579.152000000002</v>
      </c>
      <c r="AE631" s="185"/>
      <c r="AF631" s="234"/>
      <c r="AG631" s="235">
        <v>38708.32</v>
      </c>
      <c r="AH631" s="235"/>
      <c r="AI631" s="236">
        <v>3870.8320000000003</v>
      </c>
      <c r="AJ631" s="237">
        <v>42579.152000000002</v>
      </c>
    </row>
    <row r="632" spans="2:36" hidden="1" x14ac:dyDescent="0.2">
      <c r="B632" s="184" t="s">
        <v>674</v>
      </c>
      <c r="C632" s="186">
        <v>6</v>
      </c>
      <c r="D632" s="174"/>
      <c r="E632" s="184" t="s">
        <v>1107</v>
      </c>
      <c r="F632" s="184" t="s">
        <v>830</v>
      </c>
      <c r="G632" s="184" t="s">
        <v>695</v>
      </c>
      <c r="H632" s="174" t="s">
        <v>1240</v>
      </c>
      <c r="I632" s="204" t="e">
        <v>#N/A</v>
      </c>
      <c r="J632" s="204" t="e">
        <v>#N/A</v>
      </c>
      <c r="K632" s="184"/>
      <c r="L632" s="185"/>
      <c r="M632" s="185"/>
      <c r="N632" s="205" t="e">
        <v>#N/A</v>
      </c>
      <c r="O632" s="206" t="s">
        <v>724</v>
      </c>
      <c r="P632" s="207"/>
      <c r="Q632" s="185"/>
      <c r="R632" s="208">
        <v>0</v>
      </c>
      <c r="S632" s="209">
        <v>0</v>
      </c>
      <c r="T632" s="209">
        <v>0</v>
      </c>
      <c r="U632" s="209">
        <v>0</v>
      </c>
      <c r="V632" s="209">
        <v>0</v>
      </c>
      <c r="W632" s="209">
        <v>0</v>
      </c>
      <c r="X632" s="209">
        <v>0</v>
      </c>
      <c r="Y632" s="209">
        <v>0</v>
      </c>
      <c r="Z632" s="209">
        <v>0</v>
      </c>
      <c r="AA632" s="209">
        <v>0</v>
      </c>
      <c r="AB632" s="209">
        <v>0</v>
      </c>
      <c r="AC632" s="210">
        <v>0</v>
      </c>
      <c r="AD632" s="211">
        <v>0</v>
      </c>
      <c r="AE632" s="185"/>
      <c r="AF632" s="212"/>
      <c r="AG632" s="213"/>
      <c r="AH632" s="213"/>
      <c r="AI632" s="213"/>
      <c r="AJ632" s="214"/>
    </row>
    <row r="633" spans="2:36" hidden="1" x14ac:dyDescent="0.2">
      <c r="B633" s="184" t="s">
        <v>674</v>
      </c>
      <c r="C633" s="215">
        <v>6</v>
      </c>
      <c r="D633" s="174">
        <v>1</v>
      </c>
      <c r="E633" s="204" t="s">
        <v>1107</v>
      </c>
      <c r="F633" s="204" t="s">
        <v>830</v>
      </c>
      <c r="G633" s="204" t="s">
        <v>695</v>
      </c>
      <c r="H633" s="174" t="s">
        <v>1241</v>
      </c>
      <c r="I633" s="204" t="e">
        <v>#N/A</v>
      </c>
      <c r="J633" s="184" t="e">
        <v>#N/A</v>
      </c>
      <c r="K633" s="184"/>
      <c r="L633" s="185"/>
      <c r="M633" s="185"/>
      <c r="N633" s="216"/>
      <c r="O633" s="217" t="s">
        <v>726</v>
      </c>
      <c r="P633" s="218" t="e">
        <v>#N/A</v>
      </c>
      <c r="Q633" s="185"/>
      <c r="R633" s="219">
        <v>0</v>
      </c>
      <c r="S633" s="220">
        <v>0</v>
      </c>
      <c r="T633" s="220">
        <v>0</v>
      </c>
      <c r="U633" s="220">
        <v>0</v>
      </c>
      <c r="V633" s="220">
        <v>0</v>
      </c>
      <c r="W633" s="220">
        <v>0</v>
      </c>
      <c r="X633" s="220">
        <v>0</v>
      </c>
      <c r="Y633" s="220">
        <v>0</v>
      </c>
      <c r="Z633" s="220">
        <v>0</v>
      </c>
      <c r="AA633" s="220">
        <v>0</v>
      </c>
      <c r="AB633" s="220">
        <v>0</v>
      </c>
      <c r="AC633" s="221">
        <v>0</v>
      </c>
      <c r="AD633" s="222">
        <v>0</v>
      </c>
      <c r="AE633" s="185"/>
      <c r="AF633" s="223" t="e">
        <v>#DIV/0!</v>
      </c>
      <c r="AG633" s="224">
        <v>0</v>
      </c>
      <c r="AH633" s="225" t="e">
        <v>#DIV/0!</v>
      </c>
      <c r="AI633" s="226">
        <v>0</v>
      </c>
      <c r="AJ633" s="227">
        <v>0</v>
      </c>
    </row>
    <row r="634" spans="2:36" hidden="1" x14ac:dyDescent="0.2">
      <c r="B634" s="184" t="s">
        <v>674</v>
      </c>
      <c r="C634" s="215">
        <v>6</v>
      </c>
      <c r="D634" s="174">
        <v>2</v>
      </c>
      <c r="E634" s="204" t="s">
        <v>1107</v>
      </c>
      <c r="F634" s="204" t="s">
        <v>830</v>
      </c>
      <c r="G634" s="204" t="s">
        <v>695</v>
      </c>
      <c r="H634" s="174" t="s">
        <v>1242</v>
      </c>
      <c r="I634" s="204" t="e">
        <v>#N/A</v>
      </c>
      <c r="J634" s="184" t="e">
        <v>#N/A</v>
      </c>
      <c r="K634" s="184"/>
      <c r="L634" s="185"/>
      <c r="M634" s="185"/>
      <c r="N634" s="216"/>
      <c r="O634" s="217" t="s">
        <v>726</v>
      </c>
      <c r="P634" s="218" t="e">
        <v>#N/A</v>
      </c>
      <c r="Q634" s="185"/>
      <c r="R634" s="219">
        <v>0</v>
      </c>
      <c r="S634" s="220">
        <v>0</v>
      </c>
      <c r="T634" s="220">
        <v>0</v>
      </c>
      <c r="U634" s="220">
        <v>0</v>
      </c>
      <c r="V634" s="220">
        <v>0</v>
      </c>
      <c r="W634" s="220">
        <v>0</v>
      </c>
      <c r="X634" s="220">
        <v>0</v>
      </c>
      <c r="Y634" s="220">
        <v>0</v>
      </c>
      <c r="Z634" s="220">
        <v>0</v>
      </c>
      <c r="AA634" s="220">
        <v>0</v>
      </c>
      <c r="AB634" s="220">
        <v>0</v>
      </c>
      <c r="AC634" s="221">
        <v>0</v>
      </c>
      <c r="AD634" s="222">
        <v>0</v>
      </c>
      <c r="AE634" s="185"/>
      <c r="AF634" s="223" t="e">
        <v>#DIV/0!</v>
      </c>
      <c r="AG634" s="224">
        <v>0</v>
      </c>
      <c r="AH634" s="225" t="e">
        <v>#DIV/0!</v>
      </c>
      <c r="AI634" s="226">
        <v>0</v>
      </c>
      <c r="AJ634" s="227">
        <v>0</v>
      </c>
    </row>
    <row r="635" spans="2:36" hidden="1" x14ac:dyDescent="0.2">
      <c r="B635" s="184" t="s">
        <v>674</v>
      </c>
      <c r="C635" s="215">
        <v>6</v>
      </c>
      <c r="D635" s="174">
        <v>3</v>
      </c>
      <c r="E635" s="204" t="s">
        <v>1107</v>
      </c>
      <c r="F635" s="204" t="s">
        <v>830</v>
      </c>
      <c r="G635" s="204" t="s">
        <v>695</v>
      </c>
      <c r="H635" s="174" t="s">
        <v>1243</v>
      </c>
      <c r="I635" s="204" t="e">
        <v>#N/A</v>
      </c>
      <c r="J635" s="184" t="e">
        <v>#N/A</v>
      </c>
      <c r="K635" s="184"/>
      <c r="L635" s="185"/>
      <c r="M635" s="185"/>
      <c r="N635" s="216"/>
      <c r="O635" s="217" t="s">
        <v>726</v>
      </c>
      <c r="P635" s="218" t="e">
        <v>#N/A</v>
      </c>
      <c r="Q635" s="185"/>
      <c r="R635" s="219">
        <v>0</v>
      </c>
      <c r="S635" s="220">
        <v>0</v>
      </c>
      <c r="T635" s="220">
        <v>0</v>
      </c>
      <c r="U635" s="220">
        <v>0</v>
      </c>
      <c r="V635" s="220">
        <v>0</v>
      </c>
      <c r="W635" s="220">
        <v>0</v>
      </c>
      <c r="X635" s="220">
        <v>0</v>
      </c>
      <c r="Y635" s="220">
        <v>0</v>
      </c>
      <c r="Z635" s="220">
        <v>0</v>
      </c>
      <c r="AA635" s="220">
        <v>0</v>
      </c>
      <c r="AB635" s="220">
        <v>0</v>
      </c>
      <c r="AC635" s="221">
        <v>0</v>
      </c>
      <c r="AD635" s="222">
        <v>0</v>
      </c>
      <c r="AE635" s="185"/>
      <c r="AF635" s="223" t="e">
        <v>#DIV/0!</v>
      </c>
      <c r="AG635" s="224">
        <v>0</v>
      </c>
      <c r="AH635" s="225" t="e">
        <v>#DIV/0!</v>
      </c>
      <c r="AI635" s="226">
        <v>0</v>
      </c>
      <c r="AJ635" s="227">
        <v>0</v>
      </c>
    </row>
    <row r="636" spans="2:36" hidden="1" x14ac:dyDescent="0.2">
      <c r="B636" s="184" t="s">
        <v>674</v>
      </c>
      <c r="C636" s="215">
        <v>6</v>
      </c>
      <c r="D636" s="174">
        <v>4</v>
      </c>
      <c r="E636" s="204" t="s">
        <v>1107</v>
      </c>
      <c r="F636" s="204" t="s">
        <v>830</v>
      </c>
      <c r="G636" s="204" t="s">
        <v>695</v>
      </c>
      <c r="H636" s="174" t="s">
        <v>1244</v>
      </c>
      <c r="I636" s="204" t="e">
        <v>#N/A</v>
      </c>
      <c r="J636" s="184" t="e">
        <v>#N/A</v>
      </c>
      <c r="K636" s="184"/>
      <c r="L636" s="185"/>
      <c r="M636" s="185"/>
      <c r="N636" s="216"/>
      <c r="O636" s="217" t="s">
        <v>726</v>
      </c>
      <c r="P636" s="218" t="e">
        <v>#N/A</v>
      </c>
      <c r="Q636" s="185"/>
      <c r="R636" s="219">
        <v>0</v>
      </c>
      <c r="S636" s="220">
        <v>0</v>
      </c>
      <c r="T636" s="220">
        <v>0</v>
      </c>
      <c r="U636" s="220">
        <v>0</v>
      </c>
      <c r="V636" s="220">
        <v>0</v>
      </c>
      <c r="W636" s="220">
        <v>0</v>
      </c>
      <c r="X636" s="220">
        <v>0</v>
      </c>
      <c r="Y636" s="220">
        <v>0</v>
      </c>
      <c r="Z636" s="220">
        <v>0</v>
      </c>
      <c r="AA636" s="220">
        <v>0</v>
      </c>
      <c r="AB636" s="220">
        <v>0</v>
      </c>
      <c r="AC636" s="221">
        <v>0</v>
      </c>
      <c r="AD636" s="222">
        <v>0</v>
      </c>
      <c r="AE636" s="185"/>
      <c r="AF636" s="223" t="e">
        <v>#DIV/0!</v>
      </c>
      <c r="AG636" s="224">
        <v>0</v>
      </c>
      <c r="AH636" s="225" t="e">
        <v>#DIV/0!</v>
      </c>
      <c r="AI636" s="226">
        <v>0</v>
      </c>
      <c r="AJ636" s="227">
        <v>0</v>
      </c>
    </row>
    <row r="637" spans="2:36" hidden="1" x14ac:dyDescent="0.2">
      <c r="B637" s="184" t="s">
        <v>674</v>
      </c>
      <c r="C637" s="215">
        <v>6</v>
      </c>
      <c r="D637" s="174">
        <v>5</v>
      </c>
      <c r="E637" s="204" t="s">
        <v>1107</v>
      </c>
      <c r="F637" s="204" t="s">
        <v>830</v>
      </c>
      <c r="G637" s="204" t="s">
        <v>695</v>
      </c>
      <c r="H637" s="174" t="s">
        <v>1245</v>
      </c>
      <c r="I637" s="204" t="e">
        <v>#N/A</v>
      </c>
      <c r="J637" s="184" t="e">
        <v>#N/A</v>
      </c>
      <c r="K637" s="184"/>
      <c r="L637" s="185"/>
      <c r="M637" s="185"/>
      <c r="N637" s="216"/>
      <c r="O637" s="217" t="s">
        <v>726</v>
      </c>
      <c r="P637" s="218" t="e">
        <v>#N/A</v>
      </c>
      <c r="Q637" s="185"/>
      <c r="R637" s="219">
        <v>0</v>
      </c>
      <c r="S637" s="220">
        <v>0</v>
      </c>
      <c r="T637" s="220">
        <v>0</v>
      </c>
      <c r="U637" s="220">
        <v>0</v>
      </c>
      <c r="V637" s="220">
        <v>0</v>
      </c>
      <c r="W637" s="220">
        <v>0</v>
      </c>
      <c r="X637" s="220">
        <v>0</v>
      </c>
      <c r="Y637" s="220">
        <v>0</v>
      </c>
      <c r="Z637" s="220">
        <v>0</v>
      </c>
      <c r="AA637" s="220">
        <v>0</v>
      </c>
      <c r="AB637" s="220">
        <v>0</v>
      </c>
      <c r="AC637" s="221">
        <v>0</v>
      </c>
      <c r="AD637" s="222">
        <v>0</v>
      </c>
      <c r="AE637" s="185"/>
      <c r="AF637" s="223" t="e">
        <v>#DIV/0!</v>
      </c>
      <c r="AG637" s="224">
        <v>0</v>
      </c>
      <c r="AH637" s="225" t="e">
        <v>#DIV/0!</v>
      </c>
      <c r="AI637" s="226">
        <v>0</v>
      </c>
      <c r="AJ637" s="227">
        <v>0</v>
      </c>
    </row>
    <row r="638" spans="2:36" ht="13.5" hidden="1" thickBot="1" x14ac:dyDescent="0.25">
      <c r="B638" s="184" t="s">
        <v>674</v>
      </c>
      <c r="C638" s="174"/>
      <c r="D638" s="174"/>
      <c r="E638" s="184"/>
      <c r="F638" s="184"/>
      <c r="G638" s="184"/>
      <c r="H638" s="174"/>
      <c r="I638" s="204" t="e">
        <v>#N/A</v>
      </c>
      <c r="J638" s="204" t="e">
        <v>#N/A</v>
      </c>
      <c r="K638" s="184"/>
      <c r="L638" s="185"/>
      <c r="M638" s="185"/>
      <c r="N638" s="228"/>
      <c r="O638" s="229" t="s">
        <v>733</v>
      </c>
      <c r="P638" s="230"/>
      <c r="Q638" s="185"/>
      <c r="R638" s="231">
        <v>0</v>
      </c>
      <c r="S638" s="232">
        <v>0</v>
      </c>
      <c r="T638" s="232">
        <v>0</v>
      </c>
      <c r="U638" s="232">
        <v>0</v>
      </c>
      <c r="V638" s="232">
        <v>0</v>
      </c>
      <c r="W638" s="232">
        <v>0</v>
      </c>
      <c r="X638" s="232">
        <v>0</v>
      </c>
      <c r="Y638" s="232">
        <v>0</v>
      </c>
      <c r="Z638" s="232">
        <v>0</v>
      </c>
      <c r="AA638" s="232"/>
      <c r="AB638" s="232"/>
      <c r="AC638" s="232"/>
      <c r="AD638" s="233">
        <v>0</v>
      </c>
      <c r="AE638" s="185"/>
      <c r="AF638" s="234"/>
      <c r="AG638" s="235">
        <v>0</v>
      </c>
      <c r="AH638" s="235"/>
      <c r="AI638" s="236">
        <v>0</v>
      </c>
      <c r="AJ638" s="237">
        <v>0</v>
      </c>
    </row>
    <row r="639" spans="2:36" hidden="1" x14ac:dyDescent="0.2">
      <c r="B639" s="184" t="s">
        <v>674</v>
      </c>
      <c r="C639" s="186">
        <v>7</v>
      </c>
      <c r="D639" s="174"/>
      <c r="E639" s="184" t="s">
        <v>1107</v>
      </c>
      <c r="F639" s="184" t="s">
        <v>830</v>
      </c>
      <c r="G639" s="184" t="s">
        <v>695</v>
      </c>
      <c r="H639" s="174" t="s">
        <v>1246</v>
      </c>
      <c r="I639" s="204" t="e">
        <v>#N/A</v>
      </c>
      <c r="J639" s="204" t="e">
        <v>#N/A</v>
      </c>
      <c r="K639" s="185"/>
      <c r="L639" s="185"/>
      <c r="M639" s="185"/>
      <c r="N639" s="205" t="e">
        <v>#N/A</v>
      </c>
      <c r="O639" s="206" t="s">
        <v>724</v>
      </c>
      <c r="P639" s="207"/>
      <c r="Q639" s="185"/>
      <c r="R639" s="208">
        <v>0</v>
      </c>
      <c r="S639" s="209">
        <v>0</v>
      </c>
      <c r="T639" s="209">
        <v>0</v>
      </c>
      <c r="U639" s="209">
        <v>0</v>
      </c>
      <c r="V639" s="209">
        <v>0</v>
      </c>
      <c r="W639" s="209">
        <v>0</v>
      </c>
      <c r="X639" s="209">
        <v>0</v>
      </c>
      <c r="Y639" s="209">
        <v>0</v>
      </c>
      <c r="Z639" s="209">
        <v>0</v>
      </c>
      <c r="AA639" s="209">
        <v>0</v>
      </c>
      <c r="AB639" s="209">
        <v>0</v>
      </c>
      <c r="AC639" s="210">
        <v>0</v>
      </c>
      <c r="AD639" s="211">
        <v>0</v>
      </c>
      <c r="AE639" s="185"/>
      <c r="AF639" s="212"/>
      <c r="AG639" s="213"/>
      <c r="AH639" s="213"/>
      <c r="AI639" s="213"/>
      <c r="AJ639" s="214"/>
    </row>
    <row r="640" spans="2:36" hidden="1" x14ac:dyDescent="0.2">
      <c r="B640" s="184" t="s">
        <v>674</v>
      </c>
      <c r="C640" s="215">
        <v>7</v>
      </c>
      <c r="D640" s="174">
        <v>1</v>
      </c>
      <c r="E640" s="204" t="s">
        <v>1107</v>
      </c>
      <c r="F640" s="204" t="s">
        <v>830</v>
      </c>
      <c r="G640" s="204" t="s">
        <v>695</v>
      </c>
      <c r="H640" s="174" t="s">
        <v>1247</v>
      </c>
      <c r="I640" s="204" t="e">
        <v>#N/A</v>
      </c>
      <c r="J640" s="184" t="e">
        <v>#N/A</v>
      </c>
      <c r="K640" s="185"/>
      <c r="L640" s="185"/>
      <c r="M640" s="185"/>
      <c r="N640" s="216"/>
      <c r="O640" s="217" t="s">
        <v>726</v>
      </c>
      <c r="P640" s="218" t="e">
        <v>#N/A</v>
      </c>
      <c r="Q640" s="185"/>
      <c r="R640" s="219">
        <v>0</v>
      </c>
      <c r="S640" s="220">
        <v>0</v>
      </c>
      <c r="T640" s="220">
        <v>0</v>
      </c>
      <c r="U640" s="220">
        <v>0</v>
      </c>
      <c r="V640" s="220">
        <v>0</v>
      </c>
      <c r="W640" s="220">
        <v>0</v>
      </c>
      <c r="X640" s="220">
        <v>0</v>
      </c>
      <c r="Y640" s="220">
        <v>0</v>
      </c>
      <c r="Z640" s="220">
        <v>0</v>
      </c>
      <c r="AA640" s="220">
        <v>0</v>
      </c>
      <c r="AB640" s="220">
        <v>0</v>
      </c>
      <c r="AC640" s="221">
        <v>0</v>
      </c>
      <c r="AD640" s="222">
        <v>0</v>
      </c>
      <c r="AE640" s="185"/>
      <c r="AF640" s="223" t="e">
        <v>#DIV/0!</v>
      </c>
      <c r="AG640" s="224">
        <v>0</v>
      </c>
      <c r="AH640" s="225" t="e">
        <v>#DIV/0!</v>
      </c>
      <c r="AI640" s="226">
        <v>0</v>
      </c>
      <c r="AJ640" s="227">
        <v>0</v>
      </c>
    </row>
    <row r="641" spans="2:36" hidden="1" x14ac:dyDescent="0.2">
      <c r="B641" s="184" t="s">
        <v>674</v>
      </c>
      <c r="C641" s="215">
        <v>7</v>
      </c>
      <c r="D641" s="174">
        <v>2</v>
      </c>
      <c r="E641" s="204" t="s">
        <v>1107</v>
      </c>
      <c r="F641" s="204" t="s">
        <v>830</v>
      </c>
      <c r="G641" s="204" t="s">
        <v>695</v>
      </c>
      <c r="H641" s="174" t="s">
        <v>1248</v>
      </c>
      <c r="I641" s="204" t="e">
        <v>#N/A</v>
      </c>
      <c r="J641" s="184" t="e">
        <v>#N/A</v>
      </c>
      <c r="K641" s="185"/>
      <c r="L641" s="185"/>
      <c r="M641" s="185"/>
      <c r="N641" s="216"/>
      <c r="O641" s="217" t="s">
        <v>726</v>
      </c>
      <c r="P641" s="218" t="e">
        <v>#N/A</v>
      </c>
      <c r="Q641" s="185"/>
      <c r="R641" s="219">
        <v>0</v>
      </c>
      <c r="S641" s="220">
        <v>0</v>
      </c>
      <c r="T641" s="220">
        <v>0</v>
      </c>
      <c r="U641" s="220">
        <v>0</v>
      </c>
      <c r="V641" s="220">
        <v>0</v>
      </c>
      <c r="W641" s="220">
        <v>0</v>
      </c>
      <c r="X641" s="220">
        <v>0</v>
      </c>
      <c r="Y641" s="220">
        <v>0</v>
      </c>
      <c r="Z641" s="220">
        <v>0</v>
      </c>
      <c r="AA641" s="220">
        <v>0</v>
      </c>
      <c r="AB641" s="220">
        <v>0</v>
      </c>
      <c r="AC641" s="221">
        <v>0</v>
      </c>
      <c r="AD641" s="222">
        <v>0</v>
      </c>
      <c r="AE641" s="185"/>
      <c r="AF641" s="223" t="e">
        <v>#DIV/0!</v>
      </c>
      <c r="AG641" s="224">
        <v>0</v>
      </c>
      <c r="AH641" s="225" t="e">
        <v>#DIV/0!</v>
      </c>
      <c r="AI641" s="226">
        <v>0</v>
      </c>
      <c r="AJ641" s="227">
        <v>0</v>
      </c>
    </row>
    <row r="642" spans="2:36" hidden="1" x14ac:dyDescent="0.2">
      <c r="B642" s="184" t="s">
        <v>674</v>
      </c>
      <c r="C642" s="215">
        <v>7</v>
      </c>
      <c r="D642" s="174">
        <v>3</v>
      </c>
      <c r="E642" s="204" t="s">
        <v>1107</v>
      </c>
      <c r="F642" s="204" t="s">
        <v>830</v>
      </c>
      <c r="G642" s="204" t="s">
        <v>695</v>
      </c>
      <c r="H642" s="174" t="s">
        <v>1249</v>
      </c>
      <c r="I642" s="204" t="e">
        <v>#N/A</v>
      </c>
      <c r="J642" s="184" t="e">
        <v>#N/A</v>
      </c>
      <c r="K642" s="185"/>
      <c r="L642" s="185"/>
      <c r="M642" s="185"/>
      <c r="N642" s="216"/>
      <c r="O642" s="217" t="s">
        <v>726</v>
      </c>
      <c r="P642" s="218" t="e">
        <v>#N/A</v>
      </c>
      <c r="Q642" s="185"/>
      <c r="R642" s="219">
        <v>0</v>
      </c>
      <c r="S642" s="220">
        <v>0</v>
      </c>
      <c r="T642" s="220">
        <v>0</v>
      </c>
      <c r="U642" s="220">
        <v>0</v>
      </c>
      <c r="V642" s="220">
        <v>0</v>
      </c>
      <c r="W642" s="220">
        <v>0</v>
      </c>
      <c r="X642" s="220">
        <v>0</v>
      </c>
      <c r="Y642" s="220">
        <v>0</v>
      </c>
      <c r="Z642" s="220">
        <v>0</v>
      </c>
      <c r="AA642" s="220">
        <v>0</v>
      </c>
      <c r="AB642" s="220">
        <v>0</v>
      </c>
      <c r="AC642" s="221">
        <v>0</v>
      </c>
      <c r="AD642" s="222">
        <v>0</v>
      </c>
      <c r="AE642" s="185"/>
      <c r="AF642" s="223" t="e">
        <v>#DIV/0!</v>
      </c>
      <c r="AG642" s="224">
        <v>0</v>
      </c>
      <c r="AH642" s="225" t="e">
        <v>#DIV/0!</v>
      </c>
      <c r="AI642" s="226">
        <v>0</v>
      </c>
      <c r="AJ642" s="227">
        <v>0</v>
      </c>
    </row>
    <row r="643" spans="2:36" hidden="1" x14ac:dyDescent="0.2">
      <c r="B643" s="184" t="s">
        <v>674</v>
      </c>
      <c r="C643" s="215">
        <v>7</v>
      </c>
      <c r="D643" s="174">
        <v>4</v>
      </c>
      <c r="E643" s="204" t="s">
        <v>1107</v>
      </c>
      <c r="F643" s="204" t="s">
        <v>830</v>
      </c>
      <c r="G643" s="204" t="s">
        <v>695</v>
      </c>
      <c r="H643" s="174" t="s">
        <v>1250</v>
      </c>
      <c r="I643" s="204" t="e">
        <v>#N/A</v>
      </c>
      <c r="J643" s="184" t="e">
        <v>#N/A</v>
      </c>
      <c r="K643" s="185"/>
      <c r="L643" s="185"/>
      <c r="M643" s="185"/>
      <c r="N643" s="216"/>
      <c r="O643" s="217" t="s">
        <v>726</v>
      </c>
      <c r="P643" s="218" t="e">
        <v>#N/A</v>
      </c>
      <c r="Q643" s="185"/>
      <c r="R643" s="219">
        <v>0</v>
      </c>
      <c r="S643" s="220">
        <v>0</v>
      </c>
      <c r="T643" s="220">
        <v>0</v>
      </c>
      <c r="U643" s="220">
        <v>0</v>
      </c>
      <c r="V643" s="220">
        <v>0</v>
      </c>
      <c r="W643" s="220">
        <v>0</v>
      </c>
      <c r="X643" s="220">
        <v>0</v>
      </c>
      <c r="Y643" s="220">
        <v>0</v>
      </c>
      <c r="Z643" s="220">
        <v>0</v>
      </c>
      <c r="AA643" s="220">
        <v>0</v>
      </c>
      <c r="AB643" s="220">
        <v>0</v>
      </c>
      <c r="AC643" s="221">
        <v>0</v>
      </c>
      <c r="AD643" s="222">
        <v>0</v>
      </c>
      <c r="AE643" s="185"/>
      <c r="AF643" s="223" t="e">
        <v>#DIV/0!</v>
      </c>
      <c r="AG643" s="224">
        <v>0</v>
      </c>
      <c r="AH643" s="225" t="e">
        <v>#DIV/0!</v>
      </c>
      <c r="AI643" s="226">
        <v>0</v>
      </c>
      <c r="AJ643" s="227">
        <v>0</v>
      </c>
    </row>
    <row r="644" spans="2:36" hidden="1" x14ac:dyDescent="0.2">
      <c r="B644" s="184" t="s">
        <v>674</v>
      </c>
      <c r="C644" s="215">
        <v>7</v>
      </c>
      <c r="D644" s="174">
        <v>5</v>
      </c>
      <c r="E644" s="204" t="s">
        <v>1107</v>
      </c>
      <c r="F644" s="204" t="s">
        <v>830</v>
      </c>
      <c r="G644" s="204" t="s">
        <v>695</v>
      </c>
      <c r="H644" s="174" t="s">
        <v>1251</v>
      </c>
      <c r="I644" s="204" t="e">
        <v>#N/A</v>
      </c>
      <c r="J644" s="184" t="e">
        <v>#N/A</v>
      </c>
      <c r="K644" s="185"/>
      <c r="L644" s="185"/>
      <c r="M644" s="185"/>
      <c r="N644" s="216"/>
      <c r="O644" s="217" t="s">
        <v>726</v>
      </c>
      <c r="P644" s="218" t="e">
        <v>#N/A</v>
      </c>
      <c r="Q644" s="185"/>
      <c r="R644" s="219">
        <v>0</v>
      </c>
      <c r="S644" s="220">
        <v>0</v>
      </c>
      <c r="T644" s="220">
        <v>0</v>
      </c>
      <c r="U644" s="220">
        <v>0</v>
      </c>
      <c r="V644" s="220">
        <v>0</v>
      </c>
      <c r="W644" s="220">
        <v>0</v>
      </c>
      <c r="X644" s="220">
        <v>0</v>
      </c>
      <c r="Y644" s="220">
        <v>0</v>
      </c>
      <c r="Z644" s="220">
        <v>0</v>
      </c>
      <c r="AA644" s="220">
        <v>0</v>
      </c>
      <c r="AB644" s="220">
        <v>0</v>
      </c>
      <c r="AC644" s="221">
        <v>0</v>
      </c>
      <c r="AD644" s="222">
        <v>0</v>
      </c>
      <c r="AE644" s="185"/>
      <c r="AF644" s="223" t="e">
        <v>#DIV/0!</v>
      </c>
      <c r="AG644" s="224">
        <v>0</v>
      </c>
      <c r="AH644" s="225" t="e">
        <v>#DIV/0!</v>
      </c>
      <c r="AI644" s="226">
        <v>0</v>
      </c>
      <c r="AJ644" s="227">
        <v>0</v>
      </c>
    </row>
    <row r="645" spans="2:36" ht="13.5" hidden="1" thickBot="1" x14ac:dyDescent="0.25">
      <c r="B645" s="184" t="s">
        <v>674</v>
      </c>
      <c r="C645" s="174"/>
      <c r="D645" s="174"/>
      <c r="E645" s="184"/>
      <c r="F645" s="184"/>
      <c r="G645" s="184"/>
      <c r="H645" s="174"/>
      <c r="I645" s="204" t="e">
        <v>#N/A</v>
      </c>
      <c r="J645" s="204" t="e">
        <v>#N/A</v>
      </c>
      <c r="K645" s="185"/>
      <c r="L645" s="185"/>
      <c r="M645" s="185"/>
      <c r="N645" s="228"/>
      <c r="O645" s="229" t="s">
        <v>733</v>
      </c>
      <c r="P645" s="230"/>
      <c r="Q645" s="185"/>
      <c r="R645" s="231">
        <v>0</v>
      </c>
      <c r="S645" s="232">
        <v>0</v>
      </c>
      <c r="T645" s="232">
        <v>0</v>
      </c>
      <c r="U645" s="232">
        <v>0</v>
      </c>
      <c r="V645" s="232">
        <v>0</v>
      </c>
      <c r="W645" s="232">
        <v>0</v>
      </c>
      <c r="X645" s="232">
        <v>0</v>
      </c>
      <c r="Y645" s="232">
        <v>0</v>
      </c>
      <c r="Z645" s="232">
        <v>0</v>
      </c>
      <c r="AA645" s="232"/>
      <c r="AB645" s="232"/>
      <c r="AC645" s="232"/>
      <c r="AD645" s="233">
        <v>0</v>
      </c>
      <c r="AE645" s="185"/>
      <c r="AF645" s="234"/>
      <c r="AG645" s="235">
        <v>0</v>
      </c>
      <c r="AH645" s="235"/>
      <c r="AI645" s="236">
        <v>0</v>
      </c>
      <c r="AJ645" s="237">
        <v>0</v>
      </c>
    </row>
    <row r="646" spans="2:36" hidden="1" x14ac:dyDescent="0.2">
      <c r="B646" s="184" t="s">
        <v>674</v>
      </c>
      <c r="C646" s="186">
        <v>8</v>
      </c>
      <c r="D646" s="174"/>
      <c r="E646" s="184" t="s">
        <v>1107</v>
      </c>
      <c r="F646" s="184" t="s">
        <v>830</v>
      </c>
      <c r="G646" s="184" t="s">
        <v>695</v>
      </c>
      <c r="H646" s="174" t="s">
        <v>1252</v>
      </c>
      <c r="I646" s="204" t="e">
        <v>#N/A</v>
      </c>
      <c r="J646" s="204" t="e">
        <v>#N/A</v>
      </c>
      <c r="K646" s="185"/>
      <c r="L646" s="185"/>
      <c r="M646" s="185"/>
      <c r="N646" s="205" t="e">
        <v>#N/A</v>
      </c>
      <c r="O646" s="206" t="s">
        <v>724</v>
      </c>
      <c r="P646" s="207"/>
      <c r="Q646" s="185"/>
      <c r="R646" s="208">
        <v>0</v>
      </c>
      <c r="S646" s="209">
        <v>0</v>
      </c>
      <c r="T646" s="209">
        <v>0</v>
      </c>
      <c r="U646" s="209">
        <v>0</v>
      </c>
      <c r="V646" s="209">
        <v>0</v>
      </c>
      <c r="W646" s="209">
        <v>0</v>
      </c>
      <c r="X646" s="209">
        <v>0</v>
      </c>
      <c r="Y646" s="209">
        <v>0</v>
      </c>
      <c r="Z646" s="209">
        <v>0</v>
      </c>
      <c r="AA646" s="209">
        <v>0</v>
      </c>
      <c r="AB646" s="209">
        <v>0</v>
      </c>
      <c r="AC646" s="210">
        <v>0</v>
      </c>
      <c r="AD646" s="211">
        <v>0</v>
      </c>
      <c r="AE646" s="185"/>
      <c r="AF646" s="212"/>
      <c r="AG646" s="213"/>
      <c r="AH646" s="213"/>
      <c r="AI646" s="213"/>
      <c r="AJ646" s="214"/>
    </row>
    <row r="647" spans="2:36" hidden="1" x14ac:dyDescent="0.2">
      <c r="B647" s="184" t="s">
        <v>674</v>
      </c>
      <c r="C647" s="215">
        <v>8</v>
      </c>
      <c r="D647" s="174">
        <v>1</v>
      </c>
      <c r="E647" s="204" t="s">
        <v>1107</v>
      </c>
      <c r="F647" s="204" t="s">
        <v>830</v>
      </c>
      <c r="G647" s="204" t="s">
        <v>695</v>
      </c>
      <c r="H647" s="174" t="s">
        <v>1253</v>
      </c>
      <c r="I647" s="204" t="e">
        <v>#N/A</v>
      </c>
      <c r="J647" s="184" t="e">
        <v>#N/A</v>
      </c>
      <c r="K647" s="185"/>
      <c r="L647" s="185"/>
      <c r="M647" s="185"/>
      <c r="N647" s="216"/>
      <c r="O647" s="217" t="s">
        <v>726</v>
      </c>
      <c r="P647" s="218" t="e">
        <v>#N/A</v>
      </c>
      <c r="Q647" s="185"/>
      <c r="R647" s="219">
        <v>0</v>
      </c>
      <c r="S647" s="220">
        <v>0</v>
      </c>
      <c r="T647" s="220">
        <v>0</v>
      </c>
      <c r="U647" s="220">
        <v>0</v>
      </c>
      <c r="V647" s="220">
        <v>0</v>
      </c>
      <c r="W647" s="220">
        <v>0</v>
      </c>
      <c r="X647" s="220">
        <v>0</v>
      </c>
      <c r="Y647" s="220">
        <v>0</v>
      </c>
      <c r="Z647" s="220">
        <v>0</v>
      </c>
      <c r="AA647" s="220">
        <v>0</v>
      </c>
      <c r="AB647" s="220">
        <v>0</v>
      </c>
      <c r="AC647" s="221">
        <v>0</v>
      </c>
      <c r="AD647" s="222">
        <v>0</v>
      </c>
      <c r="AE647" s="185"/>
      <c r="AF647" s="223" t="e">
        <v>#DIV/0!</v>
      </c>
      <c r="AG647" s="224">
        <v>0</v>
      </c>
      <c r="AH647" s="225" t="e">
        <v>#DIV/0!</v>
      </c>
      <c r="AI647" s="226">
        <v>0</v>
      </c>
      <c r="AJ647" s="227">
        <v>0</v>
      </c>
    </row>
    <row r="648" spans="2:36" hidden="1" x14ac:dyDescent="0.2">
      <c r="B648" s="184" t="s">
        <v>674</v>
      </c>
      <c r="C648" s="215">
        <v>8</v>
      </c>
      <c r="D648" s="174">
        <v>2</v>
      </c>
      <c r="E648" s="204" t="s">
        <v>1107</v>
      </c>
      <c r="F648" s="204" t="s">
        <v>830</v>
      </c>
      <c r="G648" s="204" t="s">
        <v>695</v>
      </c>
      <c r="H648" s="174" t="s">
        <v>1254</v>
      </c>
      <c r="I648" s="204" t="e">
        <v>#N/A</v>
      </c>
      <c r="J648" s="184" t="e">
        <v>#N/A</v>
      </c>
      <c r="K648" s="185"/>
      <c r="L648" s="185"/>
      <c r="M648" s="185"/>
      <c r="N648" s="216"/>
      <c r="O648" s="217" t="s">
        <v>726</v>
      </c>
      <c r="P648" s="218" t="e">
        <v>#N/A</v>
      </c>
      <c r="Q648" s="185"/>
      <c r="R648" s="219">
        <v>0</v>
      </c>
      <c r="S648" s="220">
        <v>0</v>
      </c>
      <c r="T648" s="220">
        <v>0</v>
      </c>
      <c r="U648" s="220">
        <v>0</v>
      </c>
      <c r="V648" s="220">
        <v>0</v>
      </c>
      <c r="W648" s="220">
        <v>0</v>
      </c>
      <c r="X648" s="220">
        <v>0</v>
      </c>
      <c r="Y648" s="220">
        <v>0</v>
      </c>
      <c r="Z648" s="220">
        <v>0</v>
      </c>
      <c r="AA648" s="220">
        <v>0</v>
      </c>
      <c r="AB648" s="220">
        <v>0</v>
      </c>
      <c r="AC648" s="221">
        <v>0</v>
      </c>
      <c r="AD648" s="222">
        <v>0</v>
      </c>
      <c r="AE648" s="185"/>
      <c r="AF648" s="223" t="e">
        <v>#DIV/0!</v>
      </c>
      <c r="AG648" s="224">
        <v>0</v>
      </c>
      <c r="AH648" s="225" t="e">
        <v>#DIV/0!</v>
      </c>
      <c r="AI648" s="226">
        <v>0</v>
      </c>
      <c r="AJ648" s="227">
        <v>0</v>
      </c>
    </row>
    <row r="649" spans="2:36" hidden="1" x14ac:dyDescent="0.2">
      <c r="B649" s="184" t="s">
        <v>674</v>
      </c>
      <c r="C649" s="215">
        <v>8</v>
      </c>
      <c r="D649" s="174">
        <v>3</v>
      </c>
      <c r="E649" s="204" t="s">
        <v>1107</v>
      </c>
      <c r="F649" s="204" t="s">
        <v>830</v>
      </c>
      <c r="G649" s="204" t="s">
        <v>695</v>
      </c>
      <c r="H649" s="174" t="s">
        <v>1255</v>
      </c>
      <c r="I649" s="204" t="e">
        <v>#N/A</v>
      </c>
      <c r="J649" s="184" t="e">
        <v>#N/A</v>
      </c>
      <c r="K649" s="185"/>
      <c r="L649" s="185"/>
      <c r="M649" s="185"/>
      <c r="N649" s="216"/>
      <c r="O649" s="217" t="s">
        <v>726</v>
      </c>
      <c r="P649" s="218" t="e">
        <v>#N/A</v>
      </c>
      <c r="Q649" s="185"/>
      <c r="R649" s="219">
        <v>0</v>
      </c>
      <c r="S649" s="220">
        <v>0</v>
      </c>
      <c r="T649" s="220">
        <v>0</v>
      </c>
      <c r="U649" s="220">
        <v>0</v>
      </c>
      <c r="V649" s="220">
        <v>0</v>
      </c>
      <c r="W649" s="220">
        <v>0</v>
      </c>
      <c r="X649" s="220">
        <v>0</v>
      </c>
      <c r="Y649" s="220">
        <v>0</v>
      </c>
      <c r="Z649" s="220">
        <v>0</v>
      </c>
      <c r="AA649" s="220">
        <v>0</v>
      </c>
      <c r="AB649" s="220">
        <v>0</v>
      </c>
      <c r="AC649" s="221">
        <v>0</v>
      </c>
      <c r="AD649" s="222">
        <v>0</v>
      </c>
      <c r="AE649" s="185"/>
      <c r="AF649" s="223" t="e">
        <v>#DIV/0!</v>
      </c>
      <c r="AG649" s="224">
        <v>0</v>
      </c>
      <c r="AH649" s="225" t="e">
        <v>#DIV/0!</v>
      </c>
      <c r="AI649" s="226">
        <v>0</v>
      </c>
      <c r="AJ649" s="227">
        <v>0</v>
      </c>
    </row>
    <row r="650" spans="2:36" hidden="1" x14ac:dyDescent="0.2">
      <c r="B650" s="184" t="s">
        <v>674</v>
      </c>
      <c r="C650" s="215">
        <v>8</v>
      </c>
      <c r="D650" s="174">
        <v>4</v>
      </c>
      <c r="E650" s="204" t="s">
        <v>1107</v>
      </c>
      <c r="F650" s="204" t="s">
        <v>830</v>
      </c>
      <c r="G650" s="204" t="s">
        <v>695</v>
      </c>
      <c r="H650" s="174" t="s">
        <v>1256</v>
      </c>
      <c r="I650" s="204" t="e">
        <v>#N/A</v>
      </c>
      <c r="J650" s="184" t="e">
        <v>#N/A</v>
      </c>
      <c r="K650" s="185"/>
      <c r="L650" s="185"/>
      <c r="M650" s="185"/>
      <c r="N650" s="216"/>
      <c r="O650" s="217" t="s">
        <v>726</v>
      </c>
      <c r="P650" s="218" t="e">
        <v>#N/A</v>
      </c>
      <c r="Q650" s="185"/>
      <c r="R650" s="219">
        <v>0</v>
      </c>
      <c r="S650" s="220">
        <v>0</v>
      </c>
      <c r="T650" s="220">
        <v>0</v>
      </c>
      <c r="U650" s="220">
        <v>0</v>
      </c>
      <c r="V650" s="220">
        <v>0</v>
      </c>
      <c r="W650" s="220">
        <v>0</v>
      </c>
      <c r="X650" s="220">
        <v>0</v>
      </c>
      <c r="Y650" s="220">
        <v>0</v>
      </c>
      <c r="Z650" s="220">
        <v>0</v>
      </c>
      <c r="AA650" s="220">
        <v>0</v>
      </c>
      <c r="AB650" s="220">
        <v>0</v>
      </c>
      <c r="AC650" s="221">
        <v>0</v>
      </c>
      <c r="AD650" s="222">
        <v>0</v>
      </c>
      <c r="AE650" s="185"/>
      <c r="AF650" s="223" t="e">
        <v>#DIV/0!</v>
      </c>
      <c r="AG650" s="224">
        <v>0</v>
      </c>
      <c r="AH650" s="225" t="e">
        <v>#DIV/0!</v>
      </c>
      <c r="AI650" s="226">
        <v>0</v>
      </c>
      <c r="AJ650" s="227">
        <v>0</v>
      </c>
    </row>
    <row r="651" spans="2:36" hidden="1" x14ac:dyDescent="0.2">
      <c r="B651" s="184" t="s">
        <v>674</v>
      </c>
      <c r="C651" s="215">
        <v>8</v>
      </c>
      <c r="D651" s="174">
        <v>5</v>
      </c>
      <c r="E651" s="204" t="s">
        <v>1107</v>
      </c>
      <c r="F651" s="204" t="s">
        <v>830</v>
      </c>
      <c r="G651" s="204" t="s">
        <v>695</v>
      </c>
      <c r="H651" s="174" t="s">
        <v>1257</v>
      </c>
      <c r="I651" s="204" t="e">
        <v>#N/A</v>
      </c>
      <c r="J651" s="184" t="e">
        <v>#N/A</v>
      </c>
      <c r="K651" s="185"/>
      <c r="L651" s="185"/>
      <c r="M651" s="185"/>
      <c r="N651" s="216"/>
      <c r="O651" s="217" t="s">
        <v>726</v>
      </c>
      <c r="P651" s="218" t="e">
        <v>#N/A</v>
      </c>
      <c r="Q651" s="185"/>
      <c r="R651" s="219">
        <v>0</v>
      </c>
      <c r="S651" s="220">
        <v>0</v>
      </c>
      <c r="T651" s="220">
        <v>0</v>
      </c>
      <c r="U651" s="220">
        <v>0</v>
      </c>
      <c r="V651" s="220">
        <v>0</v>
      </c>
      <c r="W651" s="220">
        <v>0</v>
      </c>
      <c r="X651" s="220">
        <v>0</v>
      </c>
      <c r="Y651" s="220">
        <v>0</v>
      </c>
      <c r="Z651" s="220">
        <v>0</v>
      </c>
      <c r="AA651" s="220">
        <v>0</v>
      </c>
      <c r="AB651" s="220">
        <v>0</v>
      </c>
      <c r="AC651" s="221">
        <v>0</v>
      </c>
      <c r="AD651" s="222">
        <v>0</v>
      </c>
      <c r="AE651" s="185"/>
      <c r="AF651" s="223" t="e">
        <v>#DIV/0!</v>
      </c>
      <c r="AG651" s="224">
        <v>0</v>
      </c>
      <c r="AH651" s="225" t="e">
        <v>#DIV/0!</v>
      </c>
      <c r="AI651" s="226">
        <v>0</v>
      </c>
      <c r="AJ651" s="227">
        <v>0</v>
      </c>
    </row>
    <row r="652" spans="2:36" ht="13.5" hidden="1" thickBot="1" x14ac:dyDescent="0.25">
      <c r="B652" s="184" t="s">
        <v>674</v>
      </c>
      <c r="C652" s="174"/>
      <c r="D652" s="174"/>
      <c r="E652" s="184"/>
      <c r="F652" s="184"/>
      <c r="G652" s="184"/>
      <c r="H652" s="174"/>
      <c r="I652" s="204" t="e">
        <v>#N/A</v>
      </c>
      <c r="J652" s="204" t="e">
        <v>#N/A</v>
      </c>
      <c r="K652" s="185"/>
      <c r="L652" s="185"/>
      <c r="M652" s="185"/>
      <c r="N652" s="228"/>
      <c r="O652" s="229" t="s">
        <v>733</v>
      </c>
      <c r="P652" s="230"/>
      <c r="Q652" s="185"/>
      <c r="R652" s="231">
        <v>0</v>
      </c>
      <c r="S652" s="232">
        <v>0</v>
      </c>
      <c r="T652" s="232">
        <v>0</v>
      </c>
      <c r="U652" s="232">
        <v>0</v>
      </c>
      <c r="V652" s="232">
        <v>0</v>
      </c>
      <c r="W652" s="232">
        <v>0</v>
      </c>
      <c r="X652" s="232">
        <v>0</v>
      </c>
      <c r="Y652" s="232">
        <v>0</v>
      </c>
      <c r="Z652" s="232">
        <v>0</v>
      </c>
      <c r="AA652" s="232"/>
      <c r="AB652" s="232"/>
      <c r="AC652" s="232"/>
      <c r="AD652" s="233">
        <v>0</v>
      </c>
      <c r="AE652" s="185"/>
      <c r="AF652" s="234"/>
      <c r="AG652" s="235">
        <v>0</v>
      </c>
      <c r="AH652" s="235"/>
      <c r="AI652" s="236">
        <v>0</v>
      </c>
      <c r="AJ652" s="237">
        <v>0</v>
      </c>
    </row>
    <row r="653" spans="2:36" hidden="1" x14ac:dyDescent="0.2">
      <c r="B653" s="184" t="s">
        <v>674</v>
      </c>
      <c r="C653" s="186">
        <v>9</v>
      </c>
      <c r="D653" s="174"/>
      <c r="E653" s="184" t="s">
        <v>1107</v>
      </c>
      <c r="F653" s="184" t="s">
        <v>830</v>
      </c>
      <c r="G653" s="184" t="s">
        <v>695</v>
      </c>
      <c r="H653" s="174" t="s">
        <v>1258</v>
      </c>
      <c r="I653" s="204" t="e">
        <v>#N/A</v>
      </c>
      <c r="J653" s="204" t="e">
        <v>#N/A</v>
      </c>
      <c r="K653" s="185"/>
      <c r="L653" s="185"/>
      <c r="M653" s="185"/>
      <c r="N653" s="205" t="e">
        <v>#N/A</v>
      </c>
      <c r="O653" s="206" t="s">
        <v>724</v>
      </c>
      <c r="P653" s="207"/>
      <c r="Q653" s="185"/>
      <c r="R653" s="208">
        <v>0</v>
      </c>
      <c r="S653" s="209">
        <v>0</v>
      </c>
      <c r="T653" s="209">
        <v>0</v>
      </c>
      <c r="U653" s="209">
        <v>0</v>
      </c>
      <c r="V653" s="209">
        <v>0</v>
      </c>
      <c r="W653" s="209">
        <v>0</v>
      </c>
      <c r="X653" s="209">
        <v>0</v>
      </c>
      <c r="Y653" s="209">
        <v>0</v>
      </c>
      <c r="Z653" s="209">
        <v>0</v>
      </c>
      <c r="AA653" s="209">
        <v>0</v>
      </c>
      <c r="AB653" s="209">
        <v>0</v>
      </c>
      <c r="AC653" s="210">
        <v>0</v>
      </c>
      <c r="AD653" s="211">
        <v>0</v>
      </c>
      <c r="AE653" s="185"/>
      <c r="AF653" s="212"/>
      <c r="AG653" s="213"/>
      <c r="AH653" s="213"/>
      <c r="AI653" s="213"/>
      <c r="AJ653" s="214"/>
    </row>
    <row r="654" spans="2:36" hidden="1" x14ac:dyDescent="0.2">
      <c r="B654" s="184" t="s">
        <v>674</v>
      </c>
      <c r="C654" s="215">
        <v>9</v>
      </c>
      <c r="D654" s="174">
        <v>1</v>
      </c>
      <c r="E654" s="204" t="s">
        <v>1107</v>
      </c>
      <c r="F654" s="204" t="s">
        <v>830</v>
      </c>
      <c r="G654" s="204" t="s">
        <v>695</v>
      </c>
      <c r="H654" s="174" t="s">
        <v>1259</v>
      </c>
      <c r="I654" s="204" t="e">
        <v>#N/A</v>
      </c>
      <c r="J654" s="184" t="e">
        <v>#N/A</v>
      </c>
      <c r="K654" s="185"/>
      <c r="L654" s="185"/>
      <c r="M654" s="185"/>
      <c r="N654" s="216"/>
      <c r="O654" s="217" t="s">
        <v>726</v>
      </c>
      <c r="P654" s="218" t="e">
        <v>#N/A</v>
      </c>
      <c r="Q654" s="185"/>
      <c r="R654" s="219">
        <v>0</v>
      </c>
      <c r="S654" s="220">
        <v>0</v>
      </c>
      <c r="T654" s="220">
        <v>0</v>
      </c>
      <c r="U654" s="220">
        <v>0</v>
      </c>
      <c r="V654" s="220">
        <v>0</v>
      </c>
      <c r="W654" s="220">
        <v>0</v>
      </c>
      <c r="X654" s="220">
        <v>0</v>
      </c>
      <c r="Y654" s="220">
        <v>0</v>
      </c>
      <c r="Z654" s="220">
        <v>0</v>
      </c>
      <c r="AA654" s="220">
        <v>0</v>
      </c>
      <c r="AB654" s="220">
        <v>0</v>
      </c>
      <c r="AC654" s="221">
        <v>0</v>
      </c>
      <c r="AD654" s="222">
        <v>0</v>
      </c>
      <c r="AE654" s="185"/>
      <c r="AF654" s="223" t="e">
        <v>#DIV/0!</v>
      </c>
      <c r="AG654" s="224">
        <v>0</v>
      </c>
      <c r="AH654" s="225" t="e">
        <v>#DIV/0!</v>
      </c>
      <c r="AI654" s="226">
        <v>0</v>
      </c>
      <c r="AJ654" s="227">
        <v>0</v>
      </c>
    </row>
    <row r="655" spans="2:36" hidden="1" x14ac:dyDescent="0.2">
      <c r="B655" s="184" t="s">
        <v>674</v>
      </c>
      <c r="C655" s="215">
        <v>9</v>
      </c>
      <c r="D655" s="174">
        <v>2</v>
      </c>
      <c r="E655" s="204" t="s">
        <v>1107</v>
      </c>
      <c r="F655" s="204" t="s">
        <v>830</v>
      </c>
      <c r="G655" s="204" t="s">
        <v>695</v>
      </c>
      <c r="H655" s="174" t="s">
        <v>1260</v>
      </c>
      <c r="I655" s="204" t="e">
        <v>#N/A</v>
      </c>
      <c r="J655" s="184" t="e">
        <v>#N/A</v>
      </c>
      <c r="K655" s="185"/>
      <c r="L655" s="185"/>
      <c r="M655" s="185"/>
      <c r="N655" s="216"/>
      <c r="O655" s="217" t="s">
        <v>726</v>
      </c>
      <c r="P655" s="218" t="e">
        <v>#N/A</v>
      </c>
      <c r="Q655" s="185"/>
      <c r="R655" s="219">
        <v>0</v>
      </c>
      <c r="S655" s="220">
        <v>0</v>
      </c>
      <c r="T655" s="220">
        <v>0</v>
      </c>
      <c r="U655" s="220">
        <v>0</v>
      </c>
      <c r="V655" s="220">
        <v>0</v>
      </c>
      <c r="W655" s="220">
        <v>0</v>
      </c>
      <c r="X655" s="220">
        <v>0</v>
      </c>
      <c r="Y655" s="220">
        <v>0</v>
      </c>
      <c r="Z655" s="220">
        <v>0</v>
      </c>
      <c r="AA655" s="220">
        <v>0</v>
      </c>
      <c r="AB655" s="220">
        <v>0</v>
      </c>
      <c r="AC655" s="221">
        <v>0</v>
      </c>
      <c r="AD655" s="222">
        <v>0</v>
      </c>
      <c r="AE655" s="185"/>
      <c r="AF655" s="223" t="e">
        <v>#DIV/0!</v>
      </c>
      <c r="AG655" s="224">
        <v>0</v>
      </c>
      <c r="AH655" s="225" t="e">
        <v>#DIV/0!</v>
      </c>
      <c r="AI655" s="226">
        <v>0</v>
      </c>
      <c r="AJ655" s="227">
        <v>0</v>
      </c>
    </row>
    <row r="656" spans="2:36" hidden="1" x14ac:dyDescent="0.2">
      <c r="B656" s="184" t="s">
        <v>674</v>
      </c>
      <c r="C656" s="215">
        <v>9</v>
      </c>
      <c r="D656" s="174">
        <v>3</v>
      </c>
      <c r="E656" s="204" t="s">
        <v>1107</v>
      </c>
      <c r="F656" s="204" t="s">
        <v>830</v>
      </c>
      <c r="G656" s="204" t="s">
        <v>695</v>
      </c>
      <c r="H656" s="174" t="s">
        <v>1261</v>
      </c>
      <c r="I656" s="204" t="e">
        <v>#N/A</v>
      </c>
      <c r="J656" s="184" t="e">
        <v>#N/A</v>
      </c>
      <c r="K656" s="185"/>
      <c r="L656" s="185"/>
      <c r="M656" s="185"/>
      <c r="N656" s="216"/>
      <c r="O656" s="217" t="s">
        <v>726</v>
      </c>
      <c r="P656" s="218" t="e">
        <v>#N/A</v>
      </c>
      <c r="Q656" s="185"/>
      <c r="R656" s="219">
        <v>0</v>
      </c>
      <c r="S656" s="220">
        <v>0</v>
      </c>
      <c r="T656" s="220">
        <v>0</v>
      </c>
      <c r="U656" s="220">
        <v>0</v>
      </c>
      <c r="V656" s="220">
        <v>0</v>
      </c>
      <c r="W656" s="220">
        <v>0</v>
      </c>
      <c r="X656" s="220">
        <v>0</v>
      </c>
      <c r="Y656" s="220">
        <v>0</v>
      </c>
      <c r="Z656" s="220">
        <v>0</v>
      </c>
      <c r="AA656" s="220">
        <v>0</v>
      </c>
      <c r="AB656" s="220">
        <v>0</v>
      </c>
      <c r="AC656" s="221">
        <v>0</v>
      </c>
      <c r="AD656" s="222">
        <v>0</v>
      </c>
      <c r="AE656" s="185"/>
      <c r="AF656" s="223" t="e">
        <v>#DIV/0!</v>
      </c>
      <c r="AG656" s="224">
        <v>0</v>
      </c>
      <c r="AH656" s="225" t="e">
        <v>#DIV/0!</v>
      </c>
      <c r="AI656" s="226">
        <v>0</v>
      </c>
      <c r="AJ656" s="227">
        <v>0</v>
      </c>
    </row>
    <row r="657" spans="2:36" hidden="1" x14ac:dyDescent="0.2">
      <c r="B657" s="184" t="s">
        <v>674</v>
      </c>
      <c r="C657" s="215">
        <v>9</v>
      </c>
      <c r="D657" s="174">
        <v>4</v>
      </c>
      <c r="E657" s="204" t="s">
        <v>1107</v>
      </c>
      <c r="F657" s="204" t="s">
        <v>830</v>
      </c>
      <c r="G657" s="204" t="s">
        <v>695</v>
      </c>
      <c r="H657" s="174" t="s">
        <v>1262</v>
      </c>
      <c r="I657" s="204" t="e">
        <v>#N/A</v>
      </c>
      <c r="J657" s="184" t="e">
        <v>#N/A</v>
      </c>
      <c r="K657" s="185"/>
      <c r="L657" s="185"/>
      <c r="M657" s="185"/>
      <c r="N657" s="216"/>
      <c r="O657" s="217" t="s">
        <v>726</v>
      </c>
      <c r="P657" s="218" t="e">
        <v>#N/A</v>
      </c>
      <c r="Q657" s="185"/>
      <c r="R657" s="219">
        <v>0</v>
      </c>
      <c r="S657" s="220">
        <v>0</v>
      </c>
      <c r="T657" s="220">
        <v>0</v>
      </c>
      <c r="U657" s="220">
        <v>0</v>
      </c>
      <c r="V657" s="220">
        <v>0</v>
      </c>
      <c r="W657" s="220">
        <v>0</v>
      </c>
      <c r="X657" s="220">
        <v>0</v>
      </c>
      <c r="Y657" s="220">
        <v>0</v>
      </c>
      <c r="Z657" s="220">
        <v>0</v>
      </c>
      <c r="AA657" s="220">
        <v>0</v>
      </c>
      <c r="AB657" s="220">
        <v>0</v>
      </c>
      <c r="AC657" s="221">
        <v>0</v>
      </c>
      <c r="AD657" s="222">
        <v>0</v>
      </c>
      <c r="AE657" s="185"/>
      <c r="AF657" s="223" t="e">
        <v>#DIV/0!</v>
      </c>
      <c r="AG657" s="224">
        <v>0</v>
      </c>
      <c r="AH657" s="225" t="e">
        <v>#DIV/0!</v>
      </c>
      <c r="AI657" s="226">
        <v>0</v>
      </c>
      <c r="AJ657" s="227">
        <v>0</v>
      </c>
    </row>
    <row r="658" spans="2:36" hidden="1" x14ac:dyDescent="0.2">
      <c r="B658" s="184" t="s">
        <v>674</v>
      </c>
      <c r="C658" s="215">
        <v>9</v>
      </c>
      <c r="D658" s="174">
        <v>5</v>
      </c>
      <c r="E658" s="204" t="s">
        <v>1107</v>
      </c>
      <c r="F658" s="204" t="s">
        <v>830</v>
      </c>
      <c r="G658" s="204" t="s">
        <v>695</v>
      </c>
      <c r="H658" s="174" t="s">
        <v>1263</v>
      </c>
      <c r="I658" s="204" t="e">
        <v>#N/A</v>
      </c>
      <c r="J658" s="184" t="e">
        <v>#N/A</v>
      </c>
      <c r="K658" s="185"/>
      <c r="L658" s="185"/>
      <c r="M658" s="185"/>
      <c r="N658" s="216"/>
      <c r="O658" s="217" t="s">
        <v>726</v>
      </c>
      <c r="P658" s="218" t="e">
        <v>#N/A</v>
      </c>
      <c r="Q658" s="185"/>
      <c r="R658" s="219">
        <v>0</v>
      </c>
      <c r="S658" s="220">
        <v>0</v>
      </c>
      <c r="T658" s="220">
        <v>0</v>
      </c>
      <c r="U658" s="220">
        <v>0</v>
      </c>
      <c r="V658" s="220">
        <v>0</v>
      </c>
      <c r="W658" s="220">
        <v>0</v>
      </c>
      <c r="X658" s="220">
        <v>0</v>
      </c>
      <c r="Y658" s="220">
        <v>0</v>
      </c>
      <c r="Z658" s="220">
        <v>0</v>
      </c>
      <c r="AA658" s="220">
        <v>0</v>
      </c>
      <c r="AB658" s="220">
        <v>0</v>
      </c>
      <c r="AC658" s="221">
        <v>0</v>
      </c>
      <c r="AD658" s="222">
        <v>0</v>
      </c>
      <c r="AE658" s="185"/>
      <c r="AF658" s="223" t="e">
        <v>#DIV/0!</v>
      </c>
      <c r="AG658" s="224">
        <v>0</v>
      </c>
      <c r="AH658" s="225" t="e">
        <v>#DIV/0!</v>
      </c>
      <c r="AI658" s="226">
        <v>0</v>
      </c>
      <c r="AJ658" s="227">
        <v>0</v>
      </c>
    </row>
    <row r="659" spans="2:36" ht="13.5" hidden="1" thickBot="1" x14ac:dyDescent="0.25">
      <c r="B659" s="184" t="s">
        <v>674</v>
      </c>
      <c r="C659" s="174"/>
      <c r="D659" s="174"/>
      <c r="E659" s="184"/>
      <c r="F659" s="184"/>
      <c r="G659" s="184"/>
      <c r="H659" s="174"/>
      <c r="I659" s="204" t="e">
        <v>#N/A</v>
      </c>
      <c r="J659" s="204" t="e">
        <v>#N/A</v>
      </c>
      <c r="K659" s="185"/>
      <c r="L659" s="185"/>
      <c r="M659" s="185"/>
      <c r="N659" s="228"/>
      <c r="O659" s="229" t="s">
        <v>733</v>
      </c>
      <c r="P659" s="230"/>
      <c r="Q659" s="185"/>
      <c r="R659" s="231">
        <v>0</v>
      </c>
      <c r="S659" s="232">
        <v>0</v>
      </c>
      <c r="T659" s="232">
        <v>0</v>
      </c>
      <c r="U659" s="232">
        <v>0</v>
      </c>
      <c r="V659" s="232">
        <v>0</v>
      </c>
      <c r="W659" s="232">
        <v>0</v>
      </c>
      <c r="X659" s="232">
        <v>0</v>
      </c>
      <c r="Y659" s="232">
        <v>0</v>
      </c>
      <c r="Z659" s="232">
        <v>0</v>
      </c>
      <c r="AA659" s="232"/>
      <c r="AB659" s="232"/>
      <c r="AC659" s="232"/>
      <c r="AD659" s="233">
        <v>0</v>
      </c>
      <c r="AE659" s="185"/>
      <c r="AF659" s="234"/>
      <c r="AG659" s="235">
        <v>0</v>
      </c>
      <c r="AH659" s="235"/>
      <c r="AI659" s="236">
        <v>0</v>
      </c>
      <c r="AJ659" s="237">
        <v>0</v>
      </c>
    </row>
    <row r="660" spans="2:36" hidden="1" x14ac:dyDescent="0.2">
      <c r="B660" s="184" t="s">
        <v>674</v>
      </c>
      <c r="C660" s="186">
        <v>10</v>
      </c>
      <c r="D660" s="174"/>
      <c r="E660" s="184" t="s">
        <v>1107</v>
      </c>
      <c r="F660" s="184" t="s">
        <v>830</v>
      </c>
      <c r="G660" s="184" t="s">
        <v>695</v>
      </c>
      <c r="H660" s="174" t="s">
        <v>1264</v>
      </c>
      <c r="I660" s="204" t="e">
        <v>#N/A</v>
      </c>
      <c r="J660" s="204" t="e">
        <v>#N/A</v>
      </c>
      <c r="K660" s="184"/>
      <c r="L660" s="185"/>
      <c r="M660" s="185"/>
      <c r="N660" s="205" t="e">
        <v>#N/A</v>
      </c>
      <c r="O660" s="206" t="s">
        <v>724</v>
      </c>
      <c r="P660" s="207"/>
      <c r="Q660" s="185"/>
      <c r="R660" s="208">
        <v>0</v>
      </c>
      <c r="S660" s="209">
        <v>0</v>
      </c>
      <c r="T660" s="209">
        <v>0</v>
      </c>
      <c r="U660" s="209">
        <v>0</v>
      </c>
      <c r="V660" s="209">
        <v>0</v>
      </c>
      <c r="W660" s="209">
        <v>0</v>
      </c>
      <c r="X660" s="209">
        <v>0</v>
      </c>
      <c r="Y660" s="209">
        <v>0</v>
      </c>
      <c r="Z660" s="209">
        <v>0</v>
      </c>
      <c r="AA660" s="209">
        <v>0</v>
      </c>
      <c r="AB660" s="209">
        <v>0</v>
      </c>
      <c r="AC660" s="210">
        <v>0</v>
      </c>
      <c r="AD660" s="211">
        <v>0</v>
      </c>
      <c r="AE660" s="185"/>
      <c r="AF660" s="212"/>
      <c r="AG660" s="213"/>
      <c r="AH660" s="213"/>
      <c r="AI660" s="213"/>
      <c r="AJ660" s="214"/>
    </row>
    <row r="661" spans="2:36" hidden="1" x14ac:dyDescent="0.2">
      <c r="B661" s="184" t="s">
        <v>674</v>
      </c>
      <c r="C661" s="215">
        <v>10</v>
      </c>
      <c r="D661" s="174">
        <v>1</v>
      </c>
      <c r="E661" s="204" t="s">
        <v>1107</v>
      </c>
      <c r="F661" s="204" t="s">
        <v>830</v>
      </c>
      <c r="G661" s="204" t="s">
        <v>695</v>
      </c>
      <c r="H661" s="174" t="s">
        <v>1265</v>
      </c>
      <c r="I661" s="204" t="e">
        <v>#N/A</v>
      </c>
      <c r="J661" s="184" t="e">
        <v>#N/A</v>
      </c>
      <c r="K661" s="184"/>
      <c r="L661" s="185"/>
      <c r="M661" s="185"/>
      <c r="N661" s="216"/>
      <c r="O661" s="217" t="s">
        <v>726</v>
      </c>
      <c r="P661" s="218" t="e">
        <v>#N/A</v>
      </c>
      <c r="Q661" s="185"/>
      <c r="R661" s="219">
        <v>0</v>
      </c>
      <c r="S661" s="220">
        <v>0</v>
      </c>
      <c r="T661" s="220">
        <v>0</v>
      </c>
      <c r="U661" s="220">
        <v>0</v>
      </c>
      <c r="V661" s="220">
        <v>0</v>
      </c>
      <c r="W661" s="220">
        <v>0</v>
      </c>
      <c r="X661" s="220">
        <v>0</v>
      </c>
      <c r="Y661" s="220">
        <v>0</v>
      </c>
      <c r="Z661" s="220">
        <v>0</v>
      </c>
      <c r="AA661" s="220">
        <v>0</v>
      </c>
      <c r="AB661" s="220">
        <v>0</v>
      </c>
      <c r="AC661" s="221">
        <v>0</v>
      </c>
      <c r="AD661" s="222">
        <v>0</v>
      </c>
      <c r="AE661" s="185"/>
      <c r="AF661" s="223" t="e">
        <v>#DIV/0!</v>
      </c>
      <c r="AG661" s="224">
        <v>0</v>
      </c>
      <c r="AH661" s="225" t="e">
        <v>#DIV/0!</v>
      </c>
      <c r="AI661" s="226">
        <v>0</v>
      </c>
      <c r="AJ661" s="227">
        <v>0</v>
      </c>
    </row>
    <row r="662" spans="2:36" hidden="1" x14ac:dyDescent="0.2">
      <c r="B662" s="184" t="s">
        <v>674</v>
      </c>
      <c r="C662" s="215">
        <v>10</v>
      </c>
      <c r="D662" s="174">
        <v>2</v>
      </c>
      <c r="E662" s="204" t="s">
        <v>1107</v>
      </c>
      <c r="F662" s="204" t="s">
        <v>830</v>
      </c>
      <c r="G662" s="204" t="s">
        <v>695</v>
      </c>
      <c r="H662" s="174" t="s">
        <v>1266</v>
      </c>
      <c r="I662" s="204" t="e">
        <v>#N/A</v>
      </c>
      <c r="J662" s="184" t="e">
        <v>#N/A</v>
      </c>
      <c r="K662" s="184"/>
      <c r="L662" s="185"/>
      <c r="M662" s="185"/>
      <c r="N662" s="216"/>
      <c r="O662" s="217" t="s">
        <v>726</v>
      </c>
      <c r="P662" s="218" t="e">
        <v>#N/A</v>
      </c>
      <c r="Q662" s="185"/>
      <c r="R662" s="219">
        <v>0</v>
      </c>
      <c r="S662" s="220">
        <v>0</v>
      </c>
      <c r="T662" s="220">
        <v>0</v>
      </c>
      <c r="U662" s="220">
        <v>0</v>
      </c>
      <c r="V662" s="220">
        <v>0</v>
      </c>
      <c r="W662" s="220">
        <v>0</v>
      </c>
      <c r="X662" s="220">
        <v>0</v>
      </c>
      <c r="Y662" s="220">
        <v>0</v>
      </c>
      <c r="Z662" s="220">
        <v>0</v>
      </c>
      <c r="AA662" s="220">
        <v>0</v>
      </c>
      <c r="AB662" s="220">
        <v>0</v>
      </c>
      <c r="AC662" s="221">
        <v>0</v>
      </c>
      <c r="AD662" s="222">
        <v>0</v>
      </c>
      <c r="AE662" s="185"/>
      <c r="AF662" s="223" t="e">
        <v>#DIV/0!</v>
      </c>
      <c r="AG662" s="224">
        <v>0</v>
      </c>
      <c r="AH662" s="225" t="e">
        <v>#DIV/0!</v>
      </c>
      <c r="AI662" s="226">
        <v>0</v>
      </c>
      <c r="AJ662" s="227">
        <v>0</v>
      </c>
    </row>
    <row r="663" spans="2:36" hidden="1" x14ac:dyDescent="0.2">
      <c r="B663" s="184" t="s">
        <v>674</v>
      </c>
      <c r="C663" s="215">
        <v>10</v>
      </c>
      <c r="D663" s="174">
        <v>3</v>
      </c>
      <c r="E663" s="204" t="s">
        <v>1107</v>
      </c>
      <c r="F663" s="204" t="s">
        <v>830</v>
      </c>
      <c r="G663" s="204" t="s">
        <v>695</v>
      </c>
      <c r="H663" s="174" t="s">
        <v>1267</v>
      </c>
      <c r="I663" s="204" t="e">
        <v>#N/A</v>
      </c>
      <c r="J663" s="184" t="e">
        <v>#N/A</v>
      </c>
      <c r="K663" s="184"/>
      <c r="L663" s="185"/>
      <c r="M663" s="185"/>
      <c r="N663" s="216"/>
      <c r="O663" s="217" t="s">
        <v>726</v>
      </c>
      <c r="P663" s="218" t="e">
        <v>#N/A</v>
      </c>
      <c r="Q663" s="185"/>
      <c r="R663" s="219">
        <v>0</v>
      </c>
      <c r="S663" s="220">
        <v>0</v>
      </c>
      <c r="T663" s="220">
        <v>0</v>
      </c>
      <c r="U663" s="220">
        <v>0</v>
      </c>
      <c r="V663" s="220">
        <v>0</v>
      </c>
      <c r="W663" s="220">
        <v>0</v>
      </c>
      <c r="X663" s="220">
        <v>0</v>
      </c>
      <c r="Y663" s="220">
        <v>0</v>
      </c>
      <c r="Z663" s="220">
        <v>0</v>
      </c>
      <c r="AA663" s="220">
        <v>0</v>
      </c>
      <c r="AB663" s="220">
        <v>0</v>
      </c>
      <c r="AC663" s="221">
        <v>0</v>
      </c>
      <c r="AD663" s="222">
        <v>0</v>
      </c>
      <c r="AE663" s="185"/>
      <c r="AF663" s="223" t="e">
        <v>#DIV/0!</v>
      </c>
      <c r="AG663" s="224">
        <v>0</v>
      </c>
      <c r="AH663" s="225" t="e">
        <v>#DIV/0!</v>
      </c>
      <c r="AI663" s="226">
        <v>0</v>
      </c>
      <c r="AJ663" s="227">
        <v>0</v>
      </c>
    </row>
    <row r="664" spans="2:36" hidden="1" x14ac:dyDescent="0.2">
      <c r="B664" s="184" t="s">
        <v>674</v>
      </c>
      <c r="C664" s="215">
        <v>10</v>
      </c>
      <c r="D664" s="174">
        <v>4</v>
      </c>
      <c r="E664" s="204" t="s">
        <v>1107</v>
      </c>
      <c r="F664" s="204" t="s">
        <v>830</v>
      </c>
      <c r="G664" s="204" t="s">
        <v>695</v>
      </c>
      <c r="H664" s="174" t="s">
        <v>1268</v>
      </c>
      <c r="I664" s="204" t="e">
        <v>#N/A</v>
      </c>
      <c r="J664" s="184" t="e">
        <v>#N/A</v>
      </c>
      <c r="K664" s="184"/>
      <c r="L664" s="185"/>
      <c r="M664" s="185"/>
      <c r="N664" s="216"/>
      <c r="O664" s="217" t="s">
        <v>726</v>
      </c>
      <c r="P664" s="218" t="e">
        <v>#N/A</v>
      </c>
      <c r="Q664" s="185"/>
      <c r="R664" s="219">
        <v>0</v>
      </c>
      <c r="S664" s="220">
        <v>0</v>
      </c>
      <c r="T664" s="220">
        <v>0</v>
      </c>
      <c r="U664" s="220">
        <v>0</v>
      </c>
      <c r="V664" s="220">
        <v>0</v>
      </c>
      <c r="W664" s="220">
        <v>0</v>
      </c>
      <c r="X664" s="220">
        <v>0</v>
      </c>
      <c r="Y664" s="220">
        <v>0</v>
      </c>
      <c r="Z664" s="220">
        <v>0</v>
      </c>
      <c r="AA664" s="220">
        <v>0</v>
      </c>
      <c r="AB664" s="220">
        <v>0</v>
      </c>
      <c r="AC664" s="221">
        <v>0</v>
      </c>
      <c r="AD664" s="222">
        <v>0</v>
      </c>
      <c r="AE664" s="185"/>
      <c r="AF664" s="223" t="e">
        <v>#DIV/0!</v>
      </c>
      <c r="AG664" s="224">
        <v>0</v>
      </c>
      <c r="AH664" s="225" t="e">
        <v>#DIV/0!</v>
      </c>
      <c r="AI664" s="226">
        <v>0</v>
      </c>
      <c r="AJ664" s="227">
        <v>0</v>
      </c>
    </row>
    <row r="665" spans="2:36" hidden="1" x14ac:dyDescent="0.2">
      <c r="B665" s="184" t="s">
        <v>674</v>
      </c>
      <c r="C665" s="215">
        <v>10</v>
      </c>
      <c r="D665" s="174">
        <v>5</v>
      </c>
      <c r="E665" s="204" t="s">
        <v>1107</v>
      </c>
      <c r="F665" s="204" t="s">
        <v>830</v>
      </c>
      <c r="G665" s="204" t="s">
        <v>695</v>
      </c>
      <c r="H665" s="174" t="s">
        <v>1269</v>
      </c>
      <c r="I665" s="204" t="e">
        <v>#N/A</v>
      </c>
      <c r="J665" s="184" t="e">
        <v>#N/A</v>
      </c>
      <c r="K665" s="184"/>
      <c r="L665" s="185"/>
      <c r="M665" s="185"/>
      <c r="N665" s="216"/>
      <c r="O665" s="217" t="s">
        <v>726</v>
      </c>
      <c r="P665" s="218" t="e">
        <v>#N/A</v>
      </c>
      <c r="Q665" s="185"/>
      <c r="R665" s="219">
        <v>0</v>
      </c>
      <c r="S665" s="220">
        <v>0</v>
      </c>
      <c r="T665" s="220">
        <v>0</v>
      </c>
      <c r="U665" s="220">
        <v>0</v>
      </c>
      <c r="V665" s="220">
        <v>0</v>
      </c>
      <c r="W665" s="220">
        <v>0</v>
      </c>
      <c r="X665" s="220">
        <v>0</v>
      </c>
      <c r="Y665" s="220">
        <v>0</v>
      </c>
      <c r="Z665" s="220">
        <v>0</v>
      </c>
      <c r="AA665" s="220">
        <v>0</v>
      </c>
      <c r="AB665" s="220">
        <v>0</v>
      </c>
      <c r="AC665" s="221">
        <v>0</v>
      </c>
      <c r="AD665" s="222">
        <v>0</v>
      </c>
      <c r="AE665" s="185"/>
      <c r="AF665" s="223" t="e">
        <v>#DIV/0!</v>
      </c>
      <c r="AG665" s="224">
        <v>0</v>
      </c>
      <c r="AH665" s="225" t="e">
        <v>#DIV/0!</v>
      </c>
      <c r="AI665" s="226">
        <v>0</v>
      </c>
      <c r="AJ665" s="227">
        <v>0</v>
      </c>
    </row>
    <row r="666" spans="2:36" ht="13.5" hidden="1" thickBot="1" x14ac:dyDescent="0.25">
      <c r="B666" s="184" t="s">
        <v>674</v>
      </c>
      <c r="C666" s="174"/>
      <c r="D666" s="174"/>
      <c r="E666" s="184"/>
      <c r="F666" s="184"/>
      <c r="G666" s="184"/>
      <c r="H666" s="174"/>
      <c r="I666" s="204" t="e">
        <v>#N/A</v>
      </c>
      <c r="J666" s="204" t="e">
        <v>#N/A</v>
      </c>
      <c r="K666" s="184"/>
      <c r="L666" s="185"/>
      <c r="M666" s="185"/>
      <c r="N666" s="228"/>
      <c r="O666" s="229" t="s">
        <v>733</v>
      </c>
      <c r="P666" s="230"/>
      <c r="Q666" s="185"/>
      <c r="R666" s="231">
        <v>0</v>
      </c>
      <c r="S666" s="232">
        <v>0</v>
      </c>
      <c r="T666" s="232">
        <v>0</v>
      </c>
      <c r="U666" s="232">
        <v>0</v>
      </c>
      <c r="V666" s="232">
        <v>0</v>
      </c>
      <c r="W666" s="232">
        <v>0</v>
      </c>
      <c r="X666" s="232">
        <v>0</v>
      </c>
      <c r="Y666" s="232">
        <v>0</v>
      </c>
      <c r="Z666" s="232">
        <v>0</v>
      </c>
      <c r="AA666" s="232"/>
      <c r="AB666" s="232"/>
      <c r="AC666" s="232"/>
      <c r="AD666" s="233">
        <v>0</v>
      </c>
      <c r="AE666" s="185"/>
      <c r="AF666" s="234"/>
      <c r="AG666" s="235">
        <v>0</v>
      </c>
      <c r="AH666" s="235"/>
      <c r="AI666" s="236">
        <v>0</v>
      </c>
      <c r="AJ666" s="237">
        <v>0</v>
      </c>
    </row>
    <row r="667" spans="2:36" hidden="1" x14ac:dyDescent="0.2">
      <c r="B667" s="184" t="s">
        <v>674</v>
      </c>
      <c r="C667" s="186">
        <v>11</v>
      </c>
      <c r="D667" s="174"/>
      <c r="E667" s="184" t="s">
        <v>1107</v>
      </c>
      <c r="F667" s="184" t="s">
        <v>830</v>
      </c>
      <c r="G667" s="184" t="s">
        <v>695</v>
      </c>
      <c r="H667" s="174" t="s">
        <v>1270</v>
      </c>
      <c r="I667" s="204" t="e">
        <v>#N/A</v>
      </c>
      <c r="J667" s="204" t="e">
        <v>#N/A</v>
      </c>
      <c r="K667" s="185"/>
      <c r="L667" s="185"/>
      <c r="M667" s="185"/>
      <c r="N667" s="205" t="e">
        <v>#N/A</v>
      </c>
      <c r="O667" s="206" t="s">
        <v>724</v>
      </c>
      <c r="P667" s="207"/>
      <c r="Q667" s="185"/>
      <c r="R667" s="208">
        <v>0</v>
      </c>
      <c r="S667" s="209">
        <v>0</v>
      </c>
      <c r="T667" s="209">
        <v>0</v>
      </c>
      <c r="U667" s="209">
        <v>0</v>
      </c>
      <c r="V667" s="209">
        <v>0</v>
      </c>
      <c r="W667" s="209">
        <v>0</v>
      </c>
      <c r="X667" s="209">
        <v>0</v>
      </c>
      <c r="Y667" s="209">
        <v>0</v>
      </c>
      <c r="Z667" s="209">
        <v>0</v>
      </c>
      <c r="AA667" s="209">
        <v>0</v>
      </c>
      <c r="AB667" s="209">
        <v>0</v>
      </c>
      <c r="AC667" s="210">
        <v>0</v>
      </c>
      <c r="AD667" s="211">
        <v>0</v>
      </c>
      <c r="AE667" s="185"/>
      <c r="AF667" s="212"/>
      <c r="AG667" s="213"/>
      <c r="AH667" s="213"/>
      <c r="AI667" s="213"/>
      <c r="AJ667" s="214"/>
    </row>
    <row r="668" spans="2:36" hidden="1" x14ac:dyDescent="0.2">
      <c r="B668" s="184" t="s">
        <v>674</v>
      </c>
      <c r="C668" s="215">
        <v>11</v>
      </c>
      <c r="D668" s="174">
        <v>1</v>
      </c>
      <c r="E668" s="204" t="s">
        <v>1107</v>
      </c>
      <c r="F668" s="204" t="s">
        <v>830</v>
      </c>
      <c r="G668" s="204" t="s">
        <v>695</v>
      </c>
      <c r="H668" s="174" t="s">
        <v>1271</v>
      </c>
      <c r="I668" s="204" t="e">
        <v>#N/A</v>
      </c>
      <c r="J668" s="184" t="e">
        <v>#N/A</v>
      </c>
      <c r="K668" s="185"/>
      <c r="L668" s="185"/>
      <c r="M668" s="185"/>
      <c r="N668" s="216"/>
      <c r="O668" s="217" t="s">
        <v>726</v>
      </c>
      <c r="P668" s="218" t="e">
        <v>#N/A</v>
      </c>
      <c r="Q668" s="185"/>
      <c r="R668" s="219">
        <v>0</v>
      </c>
      <c r="S668" s="220">
        <v>0</v>
      </c>
      <c r="T668" s="220">
        <v>0</v>
      </c>
      <c r="U668" s="220">
        <v>0</v>
      </c>
      <c r="V668" s="220">
        <v>0</v>
      </c>
      <c r="W668" s="220">
        <v>0</v>
      </c>
      <c r="X668" s="220">
        <v>0</v>
      </c>
      <c r="Y668" s="220">
        <v>0</v>
      </c>
      <c r="Z668" s="220">
        <v>0</v>
      </c>
      <c r="AA668" s="220">
        <v>0</v>
      </c>
      <c r="AB668" s="220">
        <v>0</v>
      </c>
      <c r="AC668" s="221">
        <v>0</v>
      </c>
      <c r="AD668" s="222">
        <v>0</v>
      </c>
      <c r="AE668" s="185"/>
      <c r="AF668" s="223" t="e">
        <v>#DIV/0!</v>
      </c>
      <c r="AG668" s="224">
        <v>0</v>
      </c>
      <c r="AH668" s="225" t="e">
        <v>#DIV/0!</v>
      </c>
      <c r="AI668" s="226">
        <v>0</v>
      </c>
      <c r="AJ668" s="227">
        <v>0</v>
      </c>
    </row>
    <row r="669" spans="2:36" hidden="1" x14ac:dyDescent="0.2">
      <c r="B669" s="184" t="s">
        <v>674</v>
      </c>
      <c r="C669" s="215">
        <v>11</v>
      </c>
      <c r="D669" s="174">
        <v>2</v>
      </c>
      <c r="E669" s="204" t="s">
        <v>1107</v>
      </c>
      <c r="F669" s="204" t="s">
        <v>830</v>
      </c>
      <c r="G669" s="204" t="s">
        <v>695</v>
      </c>
      <c r="H669" s="174" t="s">
        <v>1272</v>
      </c>
      <c r="I669" s="204" t="e">
        <v>#N/A</v>
      </c>
      <c r="J669" s="184" t="e">
        <v>#N/A</v>
      </c>
      <c r="K669" s="185"/>
      <c r="L669" s="185"/>
      <c r="M669" s="185"/>
      <c r="N669" s="216"/>
      <c r="O669" s="217" t="s">
        <v>726</v>
      </c>
      <c r="P669" s="218" t="e">
        <v>#N/A</v>
      </c>
      <c r="Q669" s="185"/>
      <c r="R669" s="219">
        <v>0</v>
      </c>
      <c r="S669" s="220">
        <v>0</v>
      </c>
      <c r="T669" s="220">
        <v>0</v>
      </c>
      <c r="U669" s="220">
        <v>0</v>
      </c>
      <c r="V669" s="220">
        <v>0</v>
      </c>
      <c r="W669" s="220">
        <v>0</v>
      </c>
      <c r="X669" s="220">
        <v>0</v>
      </c>
      <c r="Y669" s="220">
        <v>0</v>
      </c>
      <c r="Z669" s="220">
        <v>0</v>
      </c>
      <c r="AA669" s="220">
        <v>0</v>
      </c>
      <c r="AB669" s="220">
        <v>0</v>
      </c>
      <c r="AC669" s="221">
        <v>0</v>
      </c>
      <c r="AD669" s="222">
        <v>0</v>
      </c>
      <c r="AE669" s="185"/>
      <c r="AF669" s="223" t="e">
        <v>#DIV/0!</v>
      </c>
      <c r="AG669" s="224">
        <v>0</v>
      </c>
      <c r="AH669" s="225" t="e">
        <v>#DIV/0!</v>
      </c>
      <c r="AI669" s="226">
        <v>0</v>
      </c>
      <c r="AJ669" s="227">
        <v>0</v>
      </c>
    </row>
    <row r="670" spans="2:36" hidden="1" x14ac:dyDescent="0.2">
      <c r="B670" s="184" t="s">
        <v>674</v>
      </c>
      <c r="C670" s="215">
        <v>11</v>
      </c>
      <c r="D670" s="174">
        <v>3</v>
      </c>
      <c r="E670" s="204" t="s">
        <v>1107</v>
      </c>
      <c r="F670" s="204" t="s">
        <v>830</v>
      </c>
      <c r="G670" s="204" t="s">
        <v>695</v>
      </c>
      <c r="H670" s="174" t="s">
        <v>1273</v>
      </c>
      <c r="I670" s="204" t="e">
        <v>#N/A</v>
      </c>
      <c r="J670" s="184" t="e">
        <v>#N/A</v>
      </c>
      <c r="K670" s="185"/>
      <c r="L670" s="185"/>
      <c r="M670" s="185"/>
      <c r="N670" s="216"/>
      <c r="O670" s="217" t="s">
        <v>726</v>
      </c>
      <c r="P670" s="218" t="e">
        <v>#N/A</v>
      </c>
      <c r="Q670" s="185"/>
      <c r="R670" s="219">
        <v>0</v>
      </c>
      <c r="S670" s="220">
        <v>0</v>
      </c>
      <c r="T670" s="220">
        <v>0</v>
      </c>
      <c r="U670" s="220">
        <v>0</v>
      </c>
      <c r="V670" s="220">
        <v>0</v>
      </c>
      <c r="W670" s="220">
        <v>0</v>
      </c>
      <c r="X670" s="220">
        <v>0</v>
      </c>
      <c r="Y670" s="220">
        <v>0</v>
      </c>
      <c r="Z670" s="220">
        <v>0</v>
      </c>
      <c r="AA670" s="220">
        <v>0</v>
      </c>
      <c r="AB670" s="220">
        <v>0</v>
      </c>
      <c r="AC670" s="221">
        <v>0</v>
      </c>
      <c r="AD670" s="222">
        <v>0</v>
      </c>
      <c r="AE670" s="185"/>
      <c r="AF670" s="223" t="e">
        <v>#DIV/0!</v>
      </c>
      <c r="AG670" s="224">
        <v>0</v>
      </c>
      <c r="AH670" s="225" t="e">
        <v>#DIV/0!</v>
      </c>
      <c r="AI670" s="226">
        <v>0</v>
      </c>
      <c r="AJ670" s="227">
        <v>0</v>
      </c>
    </row>
    <row r="671" spans="2:36" hidden="1" x14ac:dyDescent="0.2">
      <c r="B671" s="184" t="s">
        <v>674</v>
      </c>
      <c r="C671" s="215">
        <v>11</v>
      </c>
      <c r="D671" s="174">
        <v>4</v>
      </c>
      <c r="E671" s="204" t="s">
        <v>1107</v>
      </c>
      <c r="F671" s="204" t="s">
        <v>830</v>
      </c>
      <c r="G671" s="204" t="s">
        <v>695</v>
      </c>
      <c r="H671" s="174" t="s">
        <v>1274</v>
      </c>
      <c r="I671" s="204" t="e">
        <v>#N/A</v>
      </c>
      <c r="J671" s="184" t="e">
        <v>#N/A</v>
      </c>
      <c r="K671" s="185"/>
      <c r="L671" s="185"/>
      <c r="M671" s="185"/>
      <c r="N671" s="216"/>
      <c r="O671" s="217" t="s">
        <v>726</v>
      </c>
      <c r="P671" s="218" t="e">
        <v>#N/A</v>
      </c>
      <c r="Q671" s="185"/>
      <c r="R671" s="219">
        <v>0</v>
      </c>
      <c r="S671" s="220">
        <v>0</v>
      </c>
      <c r="T671" s="220">
        <v>0</v>
      </c>
      <c r="U671" s="220">
        <v>0</v>
      </c>
      <c r="V671" s="220">
        <v>0</v>
      </c>
      <c r="W671" s="220">
        <v>0</v>
      </c>
      <c r="X671" s="220">
        <v>0</v>
      </c>
      <c r="Y671" s="220">
        <v>0</v>
      </c>
      <c r="Z671" s="220">
        <v>0</v>
      </c>
      <c r="AA671" s="220">
        <v>0</v>
      </c>
      <c r="AB671" s="220">
        <v>0</v>
      </c>
      <c r="AC671" s="221">
        <v>0</v>
      </c>
      <c r="AD671" s="222">
        <v>0</v>
      </c>
      <c r="AE671" s="185"/>
      <c r="AF671" s="223" t="e">
        <v>#DIV/0!</v>
      </c>
      <c r="AG671" s="224">
        <v>0</v>
      </c>
      <c r="AH671" s="225" t="e">
        <v>#DIV/0!</v>
      </c>
      <c r="AI671" s="226">
        <v>0</v>
      </c>
      <c r="AJ671" s="227">
        <v>0</v>
      </c>
    </row>
    <row r="672" spans="2:36" hidden="1" x14ac:dyDescent="0.2">
      <c r="B672" s="184" t="s">
        <v>674</v>
      </c>
      <c r="C672" s="215">
        <v>11</v>
      </c>
      <c r="D672" s="174">
        <v>5</v>
      </c>
      <c r="E672" s="204" t="s">
        <v>1107</v>
      </c>
      <c r="F672" s="204" t="s">
        <v>830</v>
      </c>
      <c r="G672" s="204" t="s">
        <v>695</v>
      </c>
      <c r="H672" s="174" t="s">
        <v>1275</v>
      </c>
      <c r="I672" s="204" t="e">
        <v>#N/A</v>
      </c>
      <c r="J672" s="184" t="e">
        <v>#N/A</v>
      </c>
      <c r="K672" s="185"/>
      <c r="L672" s="185"/>
      <c r="M672" s="185"/>
      <c r="N672" s="216"/>
      <c r="O672" s="217" t="s">
        <v>726</v>
      </c>
      <c r="P672" s="218" t="e">
        <v>#N/A</v>
      </c>
      <c r="Q672" s="185"/>
      <c r="R672" s="219">
        <v>0</v>
      </c>
      <c r="S672" s="220">
        <v>0</v>
      </c>
      <c r="T672" s="220">
        <v>0</v>
      </c>
      <c r="U672" s="220">
        <v>0</v>
      </c>
      <c r="V672" s="220">
        <v>0</v>
      </c>
      <c r="W672" s="220">
        <v>0</v>
      </c>
      <c r="X672" s="220">
        <v>0</v>
      </c>
      <c r="Y672" s="220">
        <v>0</v>
      </c>
      <c r="Z672" s="220">
        <v>0</v>
      </c>
      <c r="AA672" s="220">
        <v>0</v>
      </c>
      <c r="AB672" s="220">
        <v>0</v>
      </c>
      <c r="AC672" s="221">
        <v>0</v>
      </c>
      <c r="AD672" s="222">
        <v>0</v>
      </c>
      <c r="AE672" s="185"/>
      <c r="AF672" s="223" t="e">
        <v>#DIV/0!</v>
      </c>
      <c r="AG672" s="224">
        <v>0</v>
      </c>
      <c r="AH672" s="225" t="e">
        <v>#DIV/0!</v>
      </c>
      <c r="AI672" s="226">
        <v>0</v>
      </c>
      <c r="AJ672" s="227">
        <v>0</v>
      </c>
    </row>
    <row r="673" spans="2:36" ht="13.5" hidden="1" thickBot="1" x14ac:dyDescent="0.25">
      <c r="B673" s="184" t="s">
        <v>674</v>
      </c>
      <c r="C673" s="174"/>
      <c r="D673" s="174"/>
      <c r="E673" s="184"/>
      <c r="F673" s="184"/>
      <c r="G673" s="184"/>
      <c r="H673" s="174"/>
      <c r="I673" s="204" t="e">
        <v>#N/A</v>
      </c>
      <c r="J673" s="204" t="e">
        <v>#N/A</v>
      </c>
      <c r="K673" s="185"/>
      <c r="L673" s="185"/>
      <c r="M673" s="185"/>
      <c r="N673" s="228"/>
      <c r="O673" s="229" t="s">
        <v>733</v>
      </c>
      <c r="P673" s="230"/>
      <c r="Q673" s="185"/>
      <c r="R673" s="231">
        <v>0</v>
      </c>
      <c r="S673" s="232">
        <v>0</v>
      </c>
      <c r="T673" s="232">
        <v>0</v>
      </c>
      <c r="U673" s="232">
        <v>0</v>
      </c>
      <c r="V673" s="232">
        <v>0</v>
      </c>
      <c r="W673" s="232">
        <v>0</v>
      </c>
      <c r="X673" s="232">
        <v>0</v>
      </c>
      <c r="Y673" s="232">
        <v>0</v>
      </c>
      <c r="Z673" s="232">
        <v>0</v>
      </c>
      <c r="AA673" s="232"/>
      <c r="AB673" s="232"/>
      <c r="AC673" s="232"/>
      <c r="AD673" s="233">
        <v>0</v>
      </c>
      <c r="AE673" s="185"/>
      <c r="AF673" s="234"/>
      <c r="AG673" s="235">
        <v>0</v>
      </c>
      <c r="AH673" s="235"/>
      <c r="AI673" s="236">
        <v>0</v>
      </c>
      <c r="AJ673" s="237">
        <v>0</v>
      </c>
    </row>
    <row r="674" spans="2:36" hidden="1" x14ac:dyDescent="0.2">
      <c r="B674" s="184" t="s">
        <v>674</v>
      </c>
      <c r="C674" s="186">
        <v>12</v>
      </c>
      <c r="D674" s="174"/>
      <c r="E674" s="184" t="s">
        <v>1107</v>
      </c>
      <c r="F674" s="184" t="s">
        <v>830</v>
      </c>
      <c r="G674" s="184" t="s">
        <v>695</v>
      </c>
      <c r="H674" s="174" t="s">
        <v>1276</v>
      </c>
      <c r="I674" s="204" t="e">
        <v>#N/A</v>
      </c>
      <c r="J674" s="204" t="e">
        <v>#N/A</v>
      </c>
      <c r="K674" s="185"/>
      <c r="L674" s="185"/>
      <c r="M674" s="185"/>
      <c r="N674" s="205" t="e">
        <v>#N/A</v>
      </c>
      <c r="O674" s="206" t="s">
        <v>724</v>
      </c>
      <c r="P674" s="207"/>
      <c r="Q674" s="185"/>
      <c r="R674" s="208">
        <v>0</v>
      </c>
      <c r="S674" s="209">
        <v>0</v>
      </c>
      <c r="T674" s="209">
        <v>0</v>
      </c>
      <c r="U674" s="209">
        <v>0</v>
      </c>
      <c r="V674" s="209">
        <v>0</v>
      </c>
      <c r="W674" s="209">
        <v>0</v>
      </c>
      <c r="X674" s="209">
        <v>0</v>
      </c>
      <c r="Y674" s="209">
        <v>0</v>
      </c>
      <c r="Z674" s="209">
        <v>0</v>
      </c>
      <c r="AA674" s="209">
        <v>0</v>
      </c>
      <c r="AB674" s="209">
        <v>0</v>
      </c>
      <c r="AC674" s="210">
        <v>0</v>
      </c>
      <c r="AD674" s="211">
        <v>0</v>
      </c>
      <c r="AE674" s="185"/>
      <c r="AF674" s="212"/>
      <c r="AG674" s="213"/>
      <c r="AH674" s="213"/>
      <c r="AI674" s="213"/>
      <c r="AJ674" s="214"/>
    </row>
    <row r="675" spans="2:36" hidden="1" x14ac:dyDescent="0.2">
      <c r="B675" s="184" t="s">
        <v>674</v>
      </c>
      <c r="C675" s="215">
        <v>12</v>
      </c>
      <c r="D675" s="174">
        <v>1</v>
      </c>
      <c r="E675" s="204" t="s">
        <v>1107</v>
      </c>
      <c r="F675" s="204" t="s">
        <v>830</v>
      </c>
      <c r="G675" s="204" t="s">
        <v>695</v>
      </c>
      <c r="H675" s="174" t="s">
        <v>1277</v>
      </c>
      <c r="I675" s="204" t="e">
        <v>#N/A</v>
      </c>
      <c r="J675" s="184" t="e">
        <v>#N/A</v>
      </c>
      <c r="K675" s="185"/>
      <c r="L675" s="185"/>
      <c r="M675" s="185"/>
      <c r="N675" s="216"/>
      <c r="O675" s="217" t="s">
        <v>726</v>
      </c>
      <c r="P675" s="218" t="e">
        <v>#N/A</v>
      </c>
      <c r="Q675" s="185"/>
      <c r="R675" s="219">
        <v>0</v>
      </c>
      <c r="S675" s="220">
        <v>0</v>
      </c>
      <c r="T675" s="220">
        <v>0</v>
      </c>
      <c r="U675" s="220">
        <v>0</v>
      </c>
      <c r="V675" s="220">
        <v>0</v>
      </c>
      <c r="W675" s="220">
        <v>0</v>
      </c>
      <c r="X675" s="220">
        <v>0</v>
      </c>
      <c r="Y675" s="220">
        <v>0</v>
      </c>
      <c r="Z675" s="220">
        <v>0</v>
      </c>
      <c r="AA675" s="220">
        <v>0</v>
      </c>
      <c r="AB675" s="220">
        <v>0</v>
      </c>
      <c r="AC675" s="221">
        <v>0</v>
      </c>
      <c r="AD675" s="222">
        <v>0</v>
      </c>
      <c r="AE675" s="185"/>
      <c r="AF675" s="223" t="e">
        <v>#DIV/0!</v>
      </c>
      <c r="AG675" s="224">
        <v>0</v>
      </c>
      <c r="AH675" s="225" t="e">
        <v>#DIV/0!</v>
      </c>
      <c r="AI675" s="226">
        <v>0</v>
      </c>
      <c r="AJ675" s="227">
        <v>0</v>
      </c>
    </row>
    <row r="676" spans="2:36" hidden="1" x14ac:dyDescent="0.2">
      <c r="B676" s="184" t="s">
        <v>674</v>
      </c>
      <c r="C676" s="215">
        <v>12</v>
      </c>
      <c r="D676" s="174">
        <v>2</v>
      </c>
      <c r="E676" s="204" t="s">
        <v>1107</v>
      </c>
      <c r="F676" s="204" t="s">
        <v>830</v>
      </c>
      <c r="G676" s="204" t="s">
        <v>695</v>
      </c>
      <c r="H676" s="174" t="s">
        <v>1278</v>
      </c>
      <c r="I676" s="204" t="e">
        <v>#N/A</v>
      </c>
      <c r="J676" s="184" t="e">
        <v>#N/A</v>
      </c>
      <c r="K676" s="185"/>
      <c r="L676" s="185"/>
      <c r="M676" s="185"/>
      <c r="N676" s="216"/>
      <c r="O676" s="217" t="s">
        <v>726</v>
      </c>
      <c r="P676" s="218" t="e">
        <v>#N/A</v>
      </c>
      <c r="Q676" s="185"/>
      <c r="R676" s="219">
        <v>0</v>
      </c>
      <c r="S676" s="220">
        <v>0</v>
      </c>
      <c r="T676" s="220">
        <v>0</v>
      </c>
      <c r="U676" s="220">
        <v>0</v>
      </c>
      <c r="V676" s="220">
        <v>0</v>
      </c>
      <c r="W676" s="220">
        <v>0</v>
      </c>
      <c r="X676" s="220">
        <v>0</v>
      </c>
      <c r="Y676" s="220">
        <v>0</v>
      </c>
      <c r="Z676" s="220">
        <v>0</v>
      </c>
      <c r="AA676" s="220">
        <v>0</v>
      </c>
      <c r="AB676" s="220">
        <v>0</v>
      </c>
      <c r="AC676" s="221">
        <v>0</v>
      </c>
      <c r="AD676" s="222">
        <v>0</v>
      </c>
      <c r="AE676" s="185"/>
      <c r="AF676" s="223" t="e">
        <v>#DIV/0!</v>
      </c>
      <c r="AG676" s="224">
        <v>0</v>
      </c>
      <c r="AH676" s="225" t="e">
        <v>#DIV/0!</v>
      </c>
      <c r="AI676" s="226">
        <v>0</v>
      </c>
      <c r="AJ676" s="227">
        <v>0</v>
      </c>
    </row>
    <row r="677" spans="2:36" hidden="1" x14ac:dyDescent="0.2">
      <c r="B677" s="184" t="s">
        <v>674</v>
      </c>
      <c r="C677" s="215">
        <v>12</v>
      </c>
      <c r="D677" s="174">
        <v>3</v>
      </c>
      <c r="E677" s="204" t="s">
        <v>1107</v>
      </c>
      <c r="F677" s="204" t="s">
        <v>830</v>
      </c>
      <c r="G677" s="204" t="s">
        <v>695</v>
      </c>
      <c r="H677" s="174" t="s">
        <v>1279</v>
      </c>
      <c r="I677" s="204" t="e">
        <v>#N/A</v>
      </c>
      <c r="J677" s="184" t="e">
        <v>#N/A</v>
      </c>
      <c r="K677" s="185"/>
      <c r="L677" s="185"/>
      <c r="M677" s="185"/>
      <c r="N677" s="216"/>
      <c r="O677" s="217" t="s">
        <v>726</v>
      </c>
      <c r="P677" s="218" t="e">
        <v>#N/A</v>
      </c>
      <c r="Q677" s="185"/>
      <c r="R677" s="219">
        <v>0</v>
      </c>
      <c r="S677" s="220">
        <v>0</v>
      </c>
      <c r="T677" s="220">
        <v>0</v>
      </c>
      <c r="U677" s="220">
        <v>0</v>
      </c>
      <c r="V677" s="220">
        <v>0</v>
      </c>
      <c r="W677" s="220">
        <v>0</v>
      </c>
      <c r="X677" s="220">
        <v>0</v>
      </c>
      <c r="Y677" s="220">
        <v>0</v>
      </c>
      <c r="Z677" s="220">
        <v>0</v>
      </c>
      <c r="AA677" s="220">
        <v>0</v>
      </c>
      <c r="AB677" s="220">
        <v>0</v>
      </c>
      <c r="AC677" s="221">
        <v>0</v>
      </c>
      <c r="AD677" s="222">
        <v>0</v>
      </c>
      <c r="AE677" s="185"/>
      <c r="AF677" s="223" t="e">
        <v>#DIV/0!</v>
      </c>
      <c r="AG677" s="224">
        <v>0</v>
      </c>
      <c r="AH677" s="225" t="e">
        <v>#DIV/0!</v>
      </c>
      <c r="AI677" s="226">
        <v>0</v>
      </c>
      <c r="AJ677" s="227">
        <v>0</v>
      </c>
    </row>
    <row r="678" spans="2:36" hidden="1" x14ac:dyDescent="0.2">
      <c r="B678" s="184" t="s">
        <v>674</v>
      </c>
      <c r="C678" s="215">
        <v>12</v>
      </c>
      <c r="D678" s="174">
        <v>4</v>
      </c>
      <c r="E678" s="204" t="s">
        <v>1107</v>
      </c>
      <c r="F678" s="204" t="s">
        <v>830</v>
      </c>
      <c r="G678" s="204" t="s">
        <v>695</v>
      </c>
      <c r="H678" s="174" t="s">
        <v>1280</v>
      </c>
      <c r="I678" s="204" t="e">
        <v>#N/A</v>
      </c>
      <c r="J678" s="184" t="e">
        <v>#N/A</v>
      </c>
      <c r="K678" s="185"/>
      <c r="L678" s="185"/>
      <c r="M678" s="185"/>
      <c r="N678" s="216"/>
      <c r="O678" s="217" t="s">
        <v>726</v>
      </c>
      <c r="P678" s="218" t="e">
        <v>#N/A</v>
      </c>
      <c r="Q678" s="185"/>
      <c r="R678" s="219">
        <v>0</v>
      </c>
      <c r="S678" s="220">
        <v>0</v>
      </c>
      <c r="T678" s="220">
        <v>0</v>
      </c>
      <c r="U678" s="220">
        <v>0</v>
      </c>
      <c r="V678" s="220">
        <v>0</v>
      </c>
      <c r="W678" s="220">
        <v>0</v>
      </c>
      <c r="X678" s="220">
        <v>0</v>
      </c>
      <c r="Y678" s="220">
        <v>0</v>
      </c>
      <c r="Z678" s="220">
        <v>0</v>
      </c>
      <c r="AA678" s="220">
        <v>0</v>
      </c>
      <c r="AB678" s="220">
        <v>0</v>
      </c>
      <c r="AC678" s="221">
        <v>0</v>
      </c>
      <c r="AD678" s="222">
        <v>0</v>
      </c>
      <c r="AE678" s="185"/>
      <c r="AF678" s="223" t="e">
        <v>#DIV/0!</v>
      </c>
      <c r="AG678" s="224">
        <v>0</v>
      </c>
      <c r="AH678" s="225" t="e">
        <v>#DIV/0!</v>
      </c>
      <c r="AI678" s="226">
        <v>0</v>
      </c>
      <c r="AJ678" s="227">
        <v>0</v>
      </c>
    </row>
    <row r="679" spans="2:36" hidden="1" x14ac:dyDescent="0.2">
      <c r="B679" s="184" t="s">
        <v>674</v>
      </c>
      <c r="C679" s="215">
        <v>12</v>
      </c>
      <c r="D679" s="174">
        <v>5</v>
      </c>
      <c r="E679" s="204" t="s">
        <v>1107</v>
      </c>
      <c r="F679" s="204" t="s">
        <v>830</v>
      </c>
      <c r="G679" s="204" t="s">
        <v>695</v>
      </c>
      <c r="H679" s="174" t="s">
        <v>1281</v>
      </c>
      <c r="I679" s="204" t="e">
        <v>#N/A</v>
      </c>
      <c r="J679" s="184" t="e">
        <v>#N/A</v>
      </c>
      <c r="K679" s="185"/>
      <c r="L679" s="185"/>
      <c r="M679" s="185"/>
      <c r="N679" s="216"/>
      <c r="O679" s="217" t="s">
        <v>726</v>
      </c>
      <c r="P679" s="218" t="e">
        <v>#N/A</v>
      </c>
      <c r="Q679" s="185"/>
      <c r="R679" s="219">
        <v>0</v>
      </c>
      <c r="S679" s="220">
        <v>0</v>
      </c>
      <c r="T679" s="220">
        <v>0</v>
      </c>
      <c r="U679" s="220">
        <v>0</v>
      </c>
      <c r="V679" s="220">
        <v>0</v>
      </c>
      <c r="W679" s="220">
        <v>0</v>
      </c>
      <c r="X679" s="220">
        <v>0</v>
      </c>
      <c r="Y679" s="220">
        <v>0</v>
      </c>
      <c r="Z679" s="220">
        <v>0</v>
      </c>
      <c r="AA679" s="220">
        <v>0</v>
      </c>
      <c r="AB679" s="220">
        <v>0</v>
      </c>
      <c r="AC679" s="221">
        <v>0</v>
      </c>
      <c r="AD679" s="222">
        <v>0</v>
      </c>
      <c r="AE679" s="185"/>
      <c r="AF679" s="223" t="e">
        <v>#DIV/0!</v>
      </c>
      <c r="AG679" s="224">
        <v>0</v>
      </c>
      <c r="AH679" s="225" t="e">
        <v>#DIV/0!</v>
      </c>
      <c r="AI679" s="226">
        <v>0</v>
      </c>
      <c r="AJ679" s="227">
        <v>0</v>
      </c>
    </row>
    <row r="680" spans="2:36" ht="13.5" hidden="1" thickBot="1" x14ac:dyDescent="0.25">
      <c r="B680" s="184" t="s">
        <v>674</v>
      </c>
      <c r="C680" s="174"/>
      <c r="D680" s="174"/>
      <c r="E680" s="184"/>
      <c r="F680" s="184"/>
      <c r="G680" s="184"/>
      <c r="H680" s="174"/>
      <c r="I680" s="204" t="e">
        <v>#N/A</v>
      </c>
      <c r="J680" s="204" t="e">
        <v>#N/A</v>
      </c>
      <c r="K680" s="185"/>
      <c r="L680" s="185"/>
      <c r="M680" s="185"/>
      <c r="N680" s="228"/>
      <c r="O680" s="229" t="s">
        <v>733</v>
      </c>
      <c r="P680" s="230"/>
      <c r="Q680" s="185"/>
      <c r="R680" s="231">
        <v>0</v>
      </c>
      <c r="S680" s="232">
        <v>0</v>
      </c>
      <c r="T680" s="232">
        <v>0</v>
      </c>
      <c r="U680" s="232">
        <v>0</v>
      </c>
      <c r="V680" s="232">
        <v>0</v>
      </c>
      <c r="W680" s="232">
        <v>0</v>
      </c>
      <c r="X680" s="232">
        <v>0</v>
      </c>
      <c r="Y680" s="232">
        <v>0</v>
      </c>
      <c r="Z680" s="232">
        <v>0</v>
      </c>
      <c r="AA680" s="232"/>
      <c r="AB680" s="232"/>
      <c r="AC680" s="232"/>
      <c r="AD680" s="233">
        <v>0</v>
      </c>
      <c r="AE680" s="185"/>
      <c r="AF680" s="234"/>
      <c r="AG680" s="235">
        <v>0</v>
      </c>
      <c r="AH680" s="235"/>
      <c r="AI680" s="236">
        <v>0</v>
      </c>
      <c r="AJ680" s="237">
        <v>0</v>
      </c>
    </row>
    <row r="681" spans="2:36" hidden="1" x14ac:dyDescent="0.2">
      <c r="B681" s="184" t="s">
        <v>674</v>
      </c>
      <c r="C681" s="186">
        <v>13</v>
      </c>
      <c r="D681" s="174"/>
      <c r="E681" s="184" t="s">
        <v>1107</v>
      </c>
      <c r="F681" s="184" t="s">
        <v>830</v>
      </c>
      <c r="G681" s="184" t="s">
        <v>695</v>
      </c>
      <c r="H681" s="174" t="s">
        <v>1282</v>
      </c>
      <c r="I681" s="204" t="e">
        <v>#N/A</v>
      </c>
      <c r="J681" s="204" t="e">
        <v>#N/A</v>
      </c>
      <c r="K681" s="185"/>
      <c r="L681" s="185"/>
      <c r="M681" s="185"/>
      <c r="N681" s="205" t="e">
        <v>#N/A</v>
      </c>
      <c r="O681" s="206" t="s">
        <v>724</v>
      </c>
      <c r="P681" s="207"/>
      <c r="Q681" s="185"/>
      <c r="R681" s="208">
        <v>0</v>
      </c>
      <c r="S681" s="209">
        <v>0</v>
      </c>
      <c r="T681" s="209">
        <v>0</v>
      </c>
      <c r="U681" s="209">
        <v>0</v>
      </c>
      <c r="V681" s="209">
        <v>0</v>
      </c>
      <c r="W681" s="209">
        <v>0</v>
      </c>
      <c r="X681" s="209">
        <v>0</v>
      </c>
      <c r="Y681" s="209">
        <v>0</v>
      </c>
      <c r="Z681" s="209">
        <v>0</v>
      </c>
      <c r="AA681" s="209">
        <v>0</v>
      </c>
      <c r="AB681" s="209">
        <v>0</v>
      </c>
      <c r="AC681" s="210">
        <v>0</v>
      </c>
      <c r="AD681" s="211">
        <v>0</v>
      </c>
      <c r="AE681" s="185"/>
      <c r="AF681" s="212"/>
      <c r="AG681" s="213"/>
      <c r="AH681" s="213"/>
      <c r="AI681" s="213"/>
      <c r="AJ681" s="214"/>
    </row>
    <row r="682" spans="2:36" hidden="1" x14ac:dyDescent="0.2">
      <c r="B682" s="184" t="s">
        <v>674</v>
      </c>
      <c r="C682" s="215">
        <v>13</v>
      </c>
      <c r="D682" s="174">
        <v>1</v>
      </c>
      <c r="E682" s="204" t="s">
        <v>1107</v>
      </c>
      <c r="F682" s="204" t="s">
        <v>830</v>
      </c>
      <c r="G682" s="204" t="s">
        <v>695</v>
      </c>
      <c r="H682" s="174" t="s">
        <v>1283</v>
      </c>
      <c r="I682" s="204" t="e">
        <v>#N/A</v>
      </c>
      <c r="J682" s="184" t="e">
        <v>#N/A</v>
      </c>
      <c r="K682" s="185"/>
      <c r="L682" s="185"/>
      <c r="M682" s="185"/>
      <c r="N682" s="216"/>
      <c r="O682" s="217" t="s">
        <v>726</v>
      </c>
      <c r="P682" s="218" t="e">
        <v>#N/A</v>
      </c>
      <c r="Q682" s="185"/>
      <c r="R682" s="219">
        <v>0</v>
      </c>
      <c r="S682" s="220">
        <v>0</v>
      </c>
      <c r="T682" s="220">
        <v>0</v>
      </c>
      <c r="U682" s="220">
        <v>0</v>
      </c>
      <c r="V682" s="220">
        <v>0</v>
      </c>
      <c r="W682" s="220">
        <v>0</v>
      </c>
      <c r="X682" s="220">
        <v>0</v>
      </c>
      <c r="Y682" s="220">
        <v>0</v>
      </c>
      <c r="Z682" s="220">
        <v>0</v>
      </c>
      <c r="AA682" s="220">
        <v>0</v>
      </c>
      <c r="AB682" s="220">
        <v>0</v>
      </c>
      <c r="AC682" s="221">
        <v>0</v>
      </c>
      <c r="AD682" s="222">
        <v>0</v>
      </c>
      <c r="AE682" s="185"/>
      <c r="AF682" s="223" t="e">
        <v>#DIV/0!</v>
      </c>
      <c r="AG682" s="224">
        <v>0</v>
      </c>
      <c r="AH682" s="225" t="e">
        <v>#DIV/0!</v>
      </c>
      <c r="AI682" s="226">
        <v>0</v>
      </c>
      <c r="AJ682" s="227">
        <v>0</v>
      </c>
    </row>
    <row r="683" spans="2:36" hidden="1" x14ac:dyDescent="0.2">
      <c r="B683" s="184" t="s">
        <v>674</v>
      </c>
      <c r="C683" s="215">
        <v>13</v>
      </c>
      <c r="D683" s="174">
        <v>2</v>
      </c>
      <c r="E683" s="204" t="s">
        <v>1107</v>
      </c>
      <c r="F683" s="204" t="s">
        <v>830</v>
      </c>
      <c r="G683" s="204" t="s">
        <v>695</v>
      </c>
      <c r="H683" s="174" t="s">
        <v>1284</v>
      </c>
      <c r="I683" s="204" t="e">
        <v>#N/A</v>
      </c>
      <c r="J683" s="184" t="e">
        <v>#N/A</v>
      </c>
      <c r="K683" s="185"/>
      <c r="L683" s="185"/>
      <c r="M683" s="185"/>
      <c r="N683" s="216"/>
      <c r="O683" s="217" t="s">
        <v>726</v>
      </c>
      <c r="P683" s="218" t="e">
        <v>#N/A</v>
      </c>
      <c r="Q683" s="185"/>
      <c r="R683" s="219">
        <v>0</v>
      </c>
      <c r="S683" s="220">
        <v>0</v>
      </c>
      <c r="T683" s="220">
        <v>0</v>
      </c>
      <c r="U683" s="220">
        <v>0</v>
      </c>
      <c r="V683" s="220">
        <v>0</v>
      </c>
      <c r="W683" s="220">
        <v>0</v>
      </c>
      <c r="X683" s="220">
        <v>0</v>
      </c>
      <c r="Y683" s="220">
        <v>0</v>
      </c>
      <c r="Z683" s="220">
        <v>0</v>
      </c>
      <c r="AA683" s="220">
        <v>0</v>
      </c>
      <c r="AB683" s="220">
        <v>0</v>
      </c>
      <c r="AC683" s="221">
        <v>0</v>
      </c>
      <c r="AD683" s="222">
        <v>0</v>
      </c>
      <c r="AE683" s="185"/>
      <c r="AF683" s="223" t="e">
        <v>#DIV/0!</v>
      </c>
      <c r="AG683" s="224">
        <v>0</v>
      </c>
      <c r="AH683" s="225" t="e">
        <v>#DIV/0!</v>
      </c>
      <c r="AI683" s="226">
        <v>0</v>
      </c>
      <c r="AJ683" s="227">
        <v>0</v>
      </c>
    </row>
    <row r="684" spans="2:36" hidden="1" x14ac:dyDescent="0.2">
      <c r="B684" s="184" t="s">
        <v>674</v>
      </c>
      <c r="C684" s="215">
        <v>13</v>
      </c>
      <c r="D684" s="174">
        <v>3</v>
      </c>
      <c r="E684" s="204" t="s">
        <v>1107</v>
      </c>
      <c r="F684" s="204" t="s">
        <v>830</v>
      </c>
      <c r="G684" s="204" t="s">
        <v>695</v>
      </c>
      <c r="H684" s="174" t="s">
        <v>1285</v>
      </c>
      <c r="I684" s="204" t="e">
        <v>#N/A</v>
      </c>
      <c r="J684" s="184" t="e">
        <v>#N/A</v>
      </c>
      <c r="K684" s="185"/>
      <c r="L684" s="185"/>
      <c r="M684" s="185"/>
      <c r="N684" s="216"/>
      <c r="O684" s="217" t="s">
        <v>726</v>
      </c>
      <c r="P684" s="218" t="e">
        <v>#N/A</v>
      </c>
      <c r="Q684" s="185"/>
      <c r="R684" s="219">
        <v>0</v>
      </c>
      <c r="S684" s="220">
        <v>0</v>
      </c>
      <c r="T684" s="220">
        <v>0</v>
      </c>
      <c r="U684" s="220">
        <v>0</v>
      </c>
      <c r="V684" s="220">
        <v>0</v>
      </c>
      <c r="W684" s="220">
        <v>0</v>
      </c>
      <c r="X684" s="220">
        <v>0</v>
      </c>
      <c r="Y684" s="220">
        <v>0</v>
      </c>
      <c r="Z684" s="220">
        <v>0</v>
      </c>
      <c r="AA684" s="220">
        <v>0</v>
      </c>
      <c r="AB684" s="220">
        <v>0</v>
      </c>
      <c r="AC684" s="221">
        <v>0</v>
      </c>
      <c r="AD684" s="222">
        <v>0</v>
      </c>
      <c r="AE684" s="185"/>
      <c r="AF684" s="223" t="e">
        <v>#DIV/0!</v>
      </c>
      <c r="AG684" s="224">
        <v>0</v>
      </c>
      <c r="AH684" s="225" t="e">
        <v>#DIV/0!</v>
      </c>
      <c r="AI684" s="226">
        <v>0</v>
      </c>
      <c r="AJ684" s="227">
        <v>0</v>
      </c>
    </row>
    <row r="685" spans="2:36" hidden="1" x14ac:dyDescent="0.2">
      <c r="B685" s="184" t="s">
        <v>674</v>
      </c>
      <c r="C685" s="215">
        <v>13</v>
      </c>
      <c r="D685" s="174">
        <v>4</v>
      </c>
      <c r="E685" s="204" t="s">
        <v>1107</v>
      </c>
      <c r="F685" s="204" t="s">
        <v>830</v>
      </c>
      <c r="G685" s="204" t="s">
        <v>695</v>
      </c>
      <c r="H685" s="174" t="s">
        <v>1286</v>
      </c>
      <c r="I685" s="204" t="e">
        <v>#N/A</v>
      </c>
      <c r="J685" s="184" t="e">
        <v>#N/A</v>
      </c>
      <c r="K685" s="185"/>
      <c r="L685" s="185"/>
      <c r="M685" s="185"/>
      <c r="N685" s="216"/>
      <c r="O685" s="217" t="s">
        <v>726</v>
      </c>
      <c r="P685" s="218" t="e">
        <v>#N/A</v>
      </c>
      <c r="Q685" s="185"/>
      <c r="R685" s="219">
        <v>0</v>
      </c>
      <c r="S685" s="220">
        <v>0</v>
      </c>
      <c r="T685" s="220">
        <v>0</v>
      </c>
      <c r="U685" s="220">
        <v>0</v>
      </c>
      <c r="V685" s="220">
        <v>0</v>
      </c>
      <c r="W685" s="220">
        <v>0</v>
      </c>
      <c r="X685" s="220">
        <v>0</v>
      </c>
      <c r="Y685" s="220">
        <v>0</v>
      </c>
      <c r="Z685" s="220">
        <v>0</v>
      </c>
      <c r="AA685" s="220">
        <v>0</v>
      </c>
      <c r="AB685" s="220">
        <v>0</v>
      </c>
      <c r="AC685" s="221">
        <v>0</v>
      </c>
      <c r="AD685" s="222">
        <v>0</v>
      </c>
      <c r="AE685" s="185"/>
      <c r="AF685" s="223" t="e">
        <v>#DIV/0!</v>
      </c>
      <c r="AG685" s="224">
        <v>0</v>
      </c>
      <c r="AH685" s="225" t="e">
        <v>#DIV/0!</v>
      </c>
      <c r="AI685" s="226">
        <v>0</v>
      </c>
      <c r="AJ685" s="227">
        <v>0</v>
      </c>
    </row>
    <row r="686" spans="2:36" hidden="1" x14ac:dyDescent="0.2">
      <c r="B686" s="184" t="s">
        <v>674</v>
      </c>
      <c r="C686" s="215">
        <v>13</v>
      </c>
      <c r="D686" s="174">
        <v>5</v>
      </c>
      <c r="E686" s="204" t="s">
        <v>1107</v>
      </c>
      <c r="F686" s="204" t="s">
        <v>830</v>
      </c>
      <c r="G686" s="204" t="s">
        <v>695</v>
      </c>
      <c r="H686" s="174" t="s">
        <v>1287</v>
      </c>
      <c r="I686" s="204" t="e">
        <v>#N/A</v>
      </c>
      <c r="J686" s="184" t="e">
        <v>#N/A</v>
      </c>
      <c r="K686" s="185"/>
      <c r="L686" s="185"/>
      <c r="M686" s="185"/>
      <c r="N686" s="216"/>
      <c r="O686" s="217" t="s">
        <v>726</v>
      </c>
      <c r="P686" s="218" t="e">
        <v>#N/A</v>
      </c>
      <c r="Q686" s="185"/>
      <c r="R686" s="219">
        <v>0</v>
      </c>
      <c r="S686" s="220">
        <v>0</v>
      </c>
      <c r="T686" s="220">
        <v>0</v>
      </c>
      <c r="U686" s="220">
        <v>0</v>
      </c>
      <c r="V686" s="220">
        <v>0</v>
      </c>
      <c r="W686" s="220">
        <v>0</v>
      </c>
      <c r="X686" s="220">
        <v>0</v>
      </c>
      <c r="Y686" s="220">
        <v>0</v>
      </c>
      <c r="Z686" s="220">
        <v>0</v>
      </c>
      <c r="AA686" s="220">
        <v>0</v>
      </c>
      <c r="AB686" s="220">
        <v>0</v>
      </c>
      <c r="AC686" s="221">
        <v>0</v>
      </c>
      <c r="AD686" s="222">
        <v>0</v>
      </c>
      <c r="AE686" s="185"/>
      <c r="AF686" s="223" t="e">
        <v>#DIV/0!</v>
      </c>
      <c r="AG686" s="224">
        <v>0</v>
      </c>
      <c r="AH686" s="225" t="e">
        <v>#DIV/0!</v>
      </c>
      <c r="AI686" s="226">
        <v>0</v>
      </c>
      <c r="AJ686" s="227">
        <v>0</v>
      </c>
    </row>
    <row r="687" spans="2:36" ht="13.5" hidden="1" thickBot="1" x14ac:dyDescent="0.25">
      <c r="B687" s="184" t="s">
        <v>674</v>
      </c>
      <c r="C687" s="174"/>
      <c r="D687" s="174"/>
      <c r="E687" s="184"/>
      <c r="F687" s="184"/>
      <c r="G687" s="184"/>
      <c r="H687" s="174"/>
      <c r="I687" s="204" t="e">
        <v>#N/A</v>
      </c>
      <c r="J687" s="204" t="e">
        <v>#N/A</v>
      </c>
      <c r="K687" s="185"/>
      <c r="L687" s="185"/>
      <c r="M687" s="185"/>
      <c r="N687" s="228"/>
      <c r="O687" s="229" t="s">
        <v>733</v>
      </c>
      <c r="P687" s="230"/>
      <c r="Q687" s="185"/>
      <c r="R687" s="231">
        <v>0</v>
      </c>
      <c r="S687" s="232">
        <v>0</v>
      </c>
      <c r="T687" s="232">
        <v>0</v>
      </c>
      <c r="U687" s="232">
        <v>0</v>
      </c>
      <c r="V687" s="232">
        <v>0</v>
      </c>
      <c r="W687" s="232">
        <v>0</v>
      </c>
      <c r="X687" s="232">
        <v>0</v>
      </c>
      <c r="Y687" s="232">
        <v>0</v>
      </c>
      <c r="Z687" s="232">
        <v>0</v>
      </c>
      <c r="AA687" s="232"/>
      <c r="AB687" s="232"/>
      <c r="AC687" s="232"/>
      <c r="AD687" s="233">
        <v>0</v>
      </c>
      <c r="AE687" s="185"/>
      <c r="AF687" s="234"/>
      <c r="AG687" s="235">
        <v>0</v>
      </c>
      <c r="AH687" s="235"/>
      <c r="AI687" s="236">
        <v>0</v>
      </c>
      <c r="AJ687" s="237">
        <v>0</v>
      </c>
    </row>
    <row r="688" spans="2:36" hidden="1" x14ac:dyDescent="0.2">
      <c r="B688" s="184" t="s">
        <v>674</v>
      </c>
      <c r="C688" s="186">
        <v>14</v>
      </c>
      <c r="D688" s="174"/>
      <c r="E688" s="184" t="s">
        <v>1107</v>
      </c>
      <c r="F688" s="184" t="s">
        <v>830</v>
      </c>
      <c r="G688" s="184" t="s">
        <v>695</v>
      </c>
      <c r="H688" s="174" t="s">
        <v>1288</v>
      </c>
      <c r="I688" s="204" t="e">
        <v>#N/A</v>
      </c>
      <c r="J688" s="204" t="e">
        <v>#N/A</v>
      </c>
      <c r="K688" s="185"/>
      <c r="L688" s="185"/>
      <c r="M688" s="185"/>
      <c r="N688" s="205" t="e">
        <v>#N/A</v>
      </c>
      <c r="O688" s="206" t="s">
        <v>724</v>
      </c>
      <c r="P688" s="207"/>
      <c r="Q688" s="185"/>
      <c r="R688" s="208">
        <v>0</v>
      </c>
      <c r="S688" s="209">
        <v>0</v>
      </c>
      <c r="T688" s="209">
        <v>0</v>
      </c>
      <c r="U688" s="209">
        <v>0</v>
      </c>
      <c r="V688" s="209">
        <v>0</v>
      </c>
      <c r="W688" s="209">
        <v>0</v>
      </c>
      <c r="X688" s="209">
        <v>0</v>
      </c>
      <c r="Y688" s="209">
        <v>0</v>
      </c>
      <c r="Z688" s="209">
        <v>0</v>
      </c>
      <c r="AA688" s="209">
        <v>0</v>
      </c>
      <c r="AB688" s="209">
        <v>0</v>
      </c>
      <c r="AC688" s="210">
        <v>0</v>
      </c>
      <c r="AD688" s="211">
        <v>0</v>
      </c>
      <c r="AE688" s="185"/>
      <c r="AF688" s="212"/>
      <c r="AG688" s="213"/>
      <c r="AH688" s="213"/>
      <c r="AI688" s="213"/>
      <c r="AJ688" s="214"/>
    </row>
    <row r="689" spans="2:36" hidden="1" x14ac:dyDescent="0.2">
      <c r="B689" s="184" t="s">
        <v>674</v>
      </c>
      <c r="C689" s="215">
        <v>14</v>
      </c>
      <c r="D689" s="174">
        <v>1</v>
      </c>
      <c r="E689" s="204" t="s">
        <v>1107</v>
      </c>
      <c r="F689" s="204" t="s">
        <v>830</v>
      </c>
      <c r="G689" s="204" t="s">
        <v>695</v>
      </c>
      <c r="H689" s="174" t="s">
        <v>1289</v>
      </c>
      <c r="I689" s="204" t="e">
        <v>#N/A</v>
      </c>
      <c r="J689" s="184" t="e">
        <v>#N/A</v>
      </c>
      <c r="K689" s="185"/>
      <c r="L689" s="185"/>
      <c r="M689" s="185"/>
      <c r="N689" s="216"/>
      <c r="O689" s="217" t="s">
        <v>726</v>
      </c>
      <c r="P689" s="218" t="e">
        <v>#N/A</v>
      </c>
      <c r="Q689" s="185"/>
      <c r="R689" s="219">
        <v>0</v>
      </c>
      <c r="S689" s="220">
        <v>0</v>
      </c>
      <c r="T689" s="220">
        <v>0</v>
      </c>
      <c r="U689" s="220">
        <v>0</v>
      </c>
      <c r="V689" s="220">
        <v>0</v>
      </c>
      <c r="W689" s="220">
        <v>0</v>
      </c>
      <c r="X689" s="220">
        <v>0</v>
      </c>
      <c r="Y689" s="220">
        <v>0</v>
      </c>
      <c r="Z689" s="220">
        <v>0</v>
      </c>
      <c r="AA689" s="220">
        <v>0</v>
      </c>
      <c r="AB689" s="220">
        <v>0</v>
      </c>
      <c r="AC689" s="221">
        <v>0</v>
      </c>
      <c r="AD689" s="222">
        <v>0</v>
      </c>
      <c r="AE689" s="185"/>
      <c r="AF689" s="223" t="e">
        <v>#DIV/0!</v>
      </c>
      <c r="AG689" s="224">
        <v>0</v>
      </c>
      <c r="AH689" s="225" t="e">
        <v>#DIV/0!</v>
      </c>
      <c r="AI689" s="226">
        <v>0</v>
      </c>
      <c r="AJ689" s="227">
        <v>0</v>
      </c>
    </row>
    <row r="690" spans="2:36" hidden="1" x14ac:dyDescent="0.2">
      <c r="B690" s="184" t="s">
        <v>674</v>
      </c>
      <c r="C690" s="215">
        <v>14</v>
      </c>
      <c r="D690" s="174">
        <v>2</v>
      </c>
      <c r="E690" s="204" t="s">
        <v>1107</v>
      </c>
      <c r="F690" s="204" t="s">
        <v>830</v>
      </c>
      <c r="G690" s="204" t="s">
        <v>695</v>
      </c>
      <c r="H690" s="174" t="s">
        <v>1290</v>
      </c>
      <c r="I690" s="204" t="e">
        <v>#N/A</v>
      </c>
      <c r="J690" s="184" t="e">
        <v>#N/A</v>
      </c>
      <c r="K690" s="185"/>
      <c r="L690" s="185"/>
      <c r="M690" s="185"/>
      <c r="N690" s="216"/>
      <c r="O690" s="217" t="s">
        <v>726</v>
      </c>
      <c r="P690" s="218" t="e">
        <v>#N/A</v>
      </c>
      <c r="Q690" s="185"/>
      <c r="R690" s="219">
        <v>0</v>
      </c>
      <c r="S690" s="220">
        <v>0</v>
      </c>
      <c r="T690" s="220">
        <v>0</v>
      </c>
      <c r="U690" s="220">
        <v>0</v>
      </c>
      <c r="V690" s="220">
        <v>0</v>
      </c>
      <c r="W690" s="220">
        <v>0</v>
      </c>
      <c r="X690" s="220">
        <v>0</v>
      </c>
      <c r="Y690" s="220">
        <v>0</v>
      </c>
      <c r="Z690" s="220">
        <v>0</v>
      </c>
      <c r="AA690" s="220">
        <v>0</v>
      </c>
      <c r="AB690" s="220">
        <v>0</v>
      </c>
      <c r="AC690" s="221">
        <v>0</v>
      </c>
      <c r="AD690" s="222">
        <v>0</v>
      </c>
      <c r="AE690" s="185"/>
      <c r="AF690" s="223" t="e">
        <v>#DIV/0!</v>
      </c>
      <c r="AG690" s="224">
        <v>0</v>
      </c>
      <c r="AH690" s="225" t="e">
        <v>#DIV/0!</v>
      </c>
      <c r="AI690" s="226">
        <v>0</v>
      </c>
      <c r="AJ690" s="227">
        <v>0</v>
      </c>
    </row>
    <row r="691" spans="2:36" hidden="1" x14ac:dyDescent="0.2">
      <c r="B691" s="184" t="s">
        <v>674</v>
      </c>
      <c r="C691" s="215">
        <v>14</v>
      </c>
      <c r="D691" s="174">
        <v>3</v>
      </c>
      <c r="E691" s="204" t="s">
        <v>1107</v>
      </c>
      <c r="F691" s="204" t="s">
        <v>830</v>
      </c>
      <c r="G691" s="204" t="s">
        <v>695</v>
      </c>
      <c r="H691" s="174" t="s">
        <v>1291</v>
      </c>
      <c r="I691" s="204" t="e">
        <v>#N/A</v>
      </c>
      <c r="J691" s="184" t="e">
        <v>#N/A</v>
      </c>
      <c r="K691" s="185"/>
      <c r="L691" s="185"/>
      <c r="M691" s="185"/>
      <c r="N691" s="216"/>
      <c r="O691" s="217" t="s">
        <v>726</v>
      </c>
      <c r="P691" s="218" t="e">
        <v>#N/A</v>
      </c>
      <c r="Q691" s="185"/>
      <c r="R691" s="219">
        <v>0</v>
      </c>
      <c r="S691" s="220">
        <v>0</v>
      </c>
      <c r="T691" s="220">
        <v>0</v>
      </c>
      <c r="U691" s="220">
        <v>0</v>
      </c>
      <c r="V691" s="220">
        <v>0</v>
      </c>
      <c r="W691" s="220">
        <v>0</v>
      </c>
      <c r="X691" s="220">
        <v>0</v>
      </c>
      <c r="Y691" s="220">
        <v>0</v>
      </c>
      <c r="Z691" s="220">
        <v>0</v>
      </c>
      <c r="AA691" s="220">
        <v>0</v>
      </c>
      <c r="AB691" s="220">
        <v>0</v>
      </c>
      <c r="AC691" s="221">
        <v>0</v>
      </c>
      <c r="AD691" s="222">
        <v>0</v>
      </c>
      <c r="AE691" s="185"/>
      <c r="AF691" s="223" t="e">
        <v>#DIV/0!</v>
      </c>
      <c r="AG691" s="224">
        <v>0</v>
      </c>
      <c r="AH691" s="225" t="e">
        <v>#DIV/0!</v>
      </c>
      <c r="AI691" s="226">
        <v>0</v>
      </c>
      <c r="AJ691" s="227">
        <v>0</v>
      </c>
    </row>
    <row r="692" spans="2:36" hidden="1" x14ac:dyDescent="0.2">
      <c r="B692" s="184" t="s">
        <v>674</v>
      </c>
      <c r="C692" s="215">
        <v>14</v>
      </c>
      <c r="D692" s="174">
        <v>4</v>
      </c>
      <c r="E692" s="204" t="s">
        <v>1107</v>
      </c>
      <c r="F692" s="204" t="s">
        <v>830</v>
      </c>
      <c r="G692" s="204" t="s">
        <v>695</v>
      </c>
      <c r="H692" s="174" t="s">
        <v>1292</v>
      </c>
      <c r="I692" s="204" t="e">
        <v>#N/A</v>
      </c>
      <c r="J692" s="184" t="e">
        <v>#N/A</v>
      </c>
      <c r="K692" s="185"/>
      <c r="L692" s="185"/>
      <c r="M692" s="185"/>
      <c r="N692" s="216"/>
      <c r="O692" s="217" t="s">
        <v>726</v>
      </c>
      <c r="P692" s="218" t="e">
        <v>#N/A</v>
      </c>
      <c r="Q692" s="185"/>
      <c r="R692" s="219">
        <v>0</v>
      </c>
      <c r="S692" s="220">
        <v>0</v>
      </c>
      <c r="T692" s="220">
        <v>0</v>
      </c>
      <c r="U692" s="220">
        <v>0</v>
      </c>
      <c r="V692" s="220">
        <v>0</v>
      </c>
      <c r="W692" s="220">
        <v>0</v>
      </c>
      <c r="X692" s="220">
        <v>0</v>
      </c>
      <c r="Y692" s="220">
        <v>0</v>
      </c>
      <c r="Z692" s="220">
        <v>0</v>
      </c>
      <c r="AA692" s="220">
        <v>0</v>
      </c>
      <c r="AB692" s="220">
        <v>0</v>
      </c>
      <c r="AC692" s="221">
        <v>0</v>
      </c>
      <c r="AD692" s="222">
        <v>0</v>
      </c>
      <c r="AE692" s="185"/>
      <c r="AF692" s="223" t="e">
        <v>#DIV/0!</v>
      </c>
      <c r="AG692" s="224">
        <v>0</v>
      </c>
      <c r="AH692" s="225" t="e">
        <v>#DIV/0!</v>
      </c>
      <c r="AI692" s="226">
        <v>0</v>
      </c>
      <c r="AJ692" s="227">
        <v>0</v>
      </c>
    </row>
    <row r="693" spans="2:36" hidden="1" x14ac:dyDescent="0.2">
      <c r="B693" s="184" t="s">
        <v>674</v>
      </c>
      <c r="C693" s="215">
        <v>14</v>
      </c>
      <c r="D693" s="174">
        <v>5</v>
      </c>
      <c r="E693" s="204" t="s">
        <v>1107</v>
      </c>
      <c r="F693" s="204" t="s">
        <v>830</v>
      </c>
      <c r="G693" s="204" t="s">
        <v>695</v>
      </c>
      <c r="H693" s="174" t="s">
        <v>1293</v>
      </c>
      <c r="I693" s="204" t="e">
        <v>#N/A</v>
      </c>
      <c r="J693" s="184" t="e">
        <v>#N/A</v>
      </c>
      <c r="K693" s="185"/>
      <c r="L693" s="185"/>
      <c r="M693" s="185"/>
      <c r="N693" s="216"/>
      <c r="O693" s="217" t="s">
        <v>726</v>
      </c>
      <c r="P693" s="218" t="e">
        <v>#N/A</v>
      </c>
      <c r="Q693" s="185"/>
      <c r="R693" s="219">
        <v>0</v>
      </c>
      <c r="S693" s="220">
        <v>0</v>
      </c>
      <c r="T693" s="220">
        <v>0</v>
      </c>
      <c r="U693" s="220">
        <v>0</v>
      </c>
      <c r="V693" s="220">
        <v>0</v>
      </c>
      <c r="W693" s="220">
        <v>0</v>
      </c>
      <c r="X693" s="220">
        <v>0</v>
      </c>
      <c r="Y693" s="220">
        <v>0</v>
      </c>
      <c r="Z693" s="220">
        <v>0</v>
      </c>
      <c r="AA693" s="220">
        <v>0</v>
      </c>
      <c r="AB693" s="220">
        <v>0</v>
      </c>
      <c r="AC693" s="221">
        <v>0</v>
      </c>
      <c r="AD693" s="222">
        <v>0</v>
      </c>
      <c r="AE693" s="185"/>
      <c r="AF693" s="223" t="e">
        <v>#DIV/0!</v>
      </c>
      <c r="AG693" s="224">
        <v>0</v>
      </c>
      <c r="AH693" s="225" t="e">
        <v>#DIV/0!</v>
      </c>
      <c r="AI693" s="226">
        <v>0</v>
      </c>
      <c r="AJ693" s="227">
        <v>0</v>
      </c>
    </row>
    <row r="694" spans="2:36" ht="13.5" hidden="1" thickBot="1" x14ac:dyDescent="0.25">
      <c r="B694" s="184" t="s">
        <v>674</v>
      </c>
      <c r="C694" s="174"/>
      <c r="D694" s="174"/>
      <c r="E694" s="184"/>
      <c r="F694" s="184"/>
      <c r="G694" s="184"/>
      <c r="H694" s="174"/>
      <c r="I694" s="204" t="e">
        <v>#N/A</v>
      </c>
      <c r="J694" s="204" t="e">
        <v>#N/A</v>
      </c>
      <c r="K694" s="185"/>
      <c r="L694" s="185"/>
      <c r="M694" s="185"/>
      <c r="N694" s="228"/>
      <c r="O694" s="229" t="s">
        <v>733</v>
      </c>
      <c r="P694" s="230"/>
      <c r="Q694" s="185"/>
      <c r="R694" s="231">
        <v>0</v>
      </c>
      <c r="S694" s="232">
        <v>0</v>
      </c>
      <c r="T694" s="232">
        <v>0</v>
      </c>
      <c r="U694" s="232">
        <v>0</v>
      </c>
      <c r="V694" s="232">
        <v>0</v>
      </c>
      <c r="W694" s="232">
        <v>0</v>
      </c>
      <c r="X694" s="232">
        <v>0</v>
      </c>
      <c r="Y694" s="232">
        <v>0</v>
      </c>
      <c r="Z694" s="232">
        <v>0</v>
      </c>
      <c r="AA694" s="232"/>
      <c r="AB694" s="232"/>
      <c r="AC694" s="232"/>
      <c r="AD694" s="233">
        <v>0</v>
      </c>
      <c r="AE694" s="185"/>
      <c r="AF694" s="234"/>
      <c r="AG694" s="235">
        <v>0</v>
      </c>
      <c r="AH694" s="235"/>
      <c r="AI694" s="236">
        <v>0</v>
      </c>
      <c r="AJ694" s="237">
        <v>0</v>
      </c>
    </row>
    <row r="695" spans="2:36" hidden="1" x14ac:dyDescent="0.2">
      <c r="B695" s="184" t="s">
        <v>674</v>
      </c>
      <c r="C695" s="186">
        <v>15</v>
      </c>
      <c r="D695" s="174"/>
      <c r="E695" s="184" t="s">
        <v>1107</v>
      </c>
      <c r="F695" s="184" t="s">
        <v>830</v>
      </c>
      <c r="G695" s="184" t="s">
        <v>695</v>
      </c>
      <c r="H695" s="174" t="s">
        <v>1294</v>
      </c>
      <c r="I695" s="204" t="e">
        <v>#N/A</v>
      </c>
      <c r="J695" s="204" t="e">
        <v>#N/A</v>
      </c>
      <c r="K695" s="185"/>
      <c r="L695" s="185"/>
      <c r="M695" s="185"/>
      <c r="N695" s="205" t="e">
        <v>#N/A</v>
      </c>
      <c r="O695" s="206" t="s">
        <v>724</v>
      </c>
      <c r="P695" s="207"/>
      <c r="Q695" s="185"/>
      <c r="R695" s="208">
        <v>0</v>
      </c>
      <c r="S695" s="209">
        <v>0</v>
      </c>
      <c r="T695" s="209">
        <v>0</v>
      </c>
      <c r="U695" s="209">
        <v>0</v>
      </c>
      <c r="V695" s="209">
        <v>0</v>
      </c>
      <c r="W695" s="209">
        <v>0</v>
      </c>
      <c r="X695" s="209">
        <v>0</v>
      </c>
      <c r="Y695" s="209">
        <v>0</v>
      </c>
      <c r="Z695" s="209">
        <v>0</v>
      </c>
      <c r="AA695" s="209">
        <v>0</v>
      </c>
      <c r="AB695" s="209">
        <v>0</v>
      </c>
      <c r="AC695" s="210">
        <v>0</v>
      </c>
      <c r="AD695" s="211">
        <v>0</v>
      </c>
      <c r="AE695" s="185"/>
      <c r="AF695" s="212"/>
      <c r="AG695" s="213"/>
      <c r="AH695" s="213"/>
      <c r="AI695" s="213"/>
      <c r="AJ695" s="214"/>
    </row>
    <row r="696" spans="2:36" hidden="1" x14ac:dyDescent="0.2">
      <c r="B696" s="184" t="s">
        <v>674</v>
      </c>
      <c r="C696" s="215">
        <v>15</v>
      </c>
      <c r="D696" s="174">
        <v>1</v>
      </c>
      <c r="E696" s="204" t="s">
        <v>1107</v>
      </c>
      <c r="F696" s="204" t="s">
        <v>830</v>
      </c>
      <c r="G696" s="204" t="s">
        <v>695</v>
      </c>
      <c r="H696" s="174" t="s">
        <v>1295</v>
      </c>
      <c r="I696" s="204" t="e">
        <v>#N/A</v>
      </c>
      <c r="J696" s="184" t="e">
        <v>#N/A</v>
      </c>
      <c r="K696" s="185"/>
      <c r="L696" s="185"/>
      <c r="M696" s="185"/>
      <c r="N696" s="216"/>
      <c r="O696" s="217" t="s">
        <v>726</v>
      </c>
      <c r="P696" s="218" t="e">
        <v>#N/A</v>
      </c>
      <c r="Q696" s="185"/>
      <c r="R696" s="219">
        <v>0</v>
      </c>
      <c r="S696" s="220">
        <v>0</v>
      </c>
      <c r="T696" s="220">
        <v>0</v>
      </c>
      <c r="U696" s="220">
        <v>0</v>
      </c>
      <c r="V696" s="220">
        <v>0</v>
      </c>
      <c r="W696" s="220">
        <v>0</v>
      </c>
      <c r="X696" s="220">
        <v>0</v>
      </c>
      <c r="Y696" s="220">
        <v>0</v>
      </c>
      <c r="Z696" s="220">
        <v>0</v>
      </c>
      <c r="AA696" s="220">
        <v>0</v>
      </c>
      <c r="AB696" s="220">
        <v>0</v>
      </c>
      <c r="AC696" s="221">
        <v>0</v>
      </c>
      <c r="AD696" s="222">
        <v>0</v>
      </c>
      <c r="AE696" s="185"/>
      <c r="AF696" s="223" t="e">
        <v>#DIV/0!</v>
      </c>
      <c r="AG696" s="224">
        <v>0</v>
      </c>
      <c r="AH696" s="225" t="e">
        <v>#DIV/0!</v>
      </c>
      <c r="AI696" s="226">
        <v>0</v>
      </c>
      <c r="AJ696" s="227">
        <v>0</v>
      </c>
    </row>
    <row r="697" spans="2:36" hidden="1" x14ac:dyDescent="0.2">
      <c r="B697" s="184" t="s">
        <v>674</v>
      </c>
      <c r="C697" s="215">
        <v>15</v>
      </c>
      <c r="D697" s="174">
        <v>2</v>
      </c>
      <c r="E697" s="204" t="s">
        <v>1107</v>
      </c>
      <c r="F697" s="204" t="s">
        <v>830</v>
      </c>
      <c r="G697" s="204" t="s">
        <v>695</v>
      </c>
      <c r="H697" s="174" t="s">
        <v>1296</v>
      </c>
      <c r="I697" s="204" t="e">
        <v>#N/A</v>
      </c>
      <c r="J697" s="184" t="e">
        <v>#N/A</v>
      </c>
      <c r="K697" s="185"/>
      <c r="L697" s="185"/>
      <c r="M697" s="185"/>
      <c r="N697" s="216"/>
      <c r="O697" s="217" t="s">
        <v>726</v>
      </c>
      <c r="P697" s="218" t="e">
        <v>#N/A</v>
      </c>
      <c r="Q697" s="185"/>
      <c r="R697" s="219">
        <v>0</v>
      </c>
      <c r="S697" s="220">
        <v>0</v>
      </c>
      <c r="T697" s="220">
        <v>0</v>
      </c>
      <c r="U697" s="220">
        <v>0</v>
      </c>
      <c r="V697" s="220">
        <v>0</v>
      </c>
      <c r="W697" s="220">
        <v>0</v>
      </c>
      <c r="X697" s="220">
        <v>0</v>
      </c>
      <c r="Y697" s="220">
        <v>0</v>
      </c>
      <c r="Z697" s="220">
        <v>0</v>
      </c>
      <c r="AA697" s="220">
        <v>0</v>
      </c>
      <c r="AB697" s="220">
        <v>0</v>
      </c>
      <c r="AC697" s="221">
        <v>0</v>
      </c>
      <c r="AD697" s="222">
        <v>0</v>
      </c>
      <c r="AE697" s="185"/>
      <c r="AF697" s="223" t="e">
        <v>#DIV/0!</v>
      </c>
      <c r="AG697" s="224">
        <v>0</v>
      </c>
      <c r="AH697" s="225" t="e">
        <v>#DIV/0!</v>
      </c>
      <c r="AI697" s="226">
        <v>0</v>
      </c>
      <c r="AJ697" s="227">
        <v>0</v>
      </c>
    </row>
    <row r="698" spans="2:36" hidden="1" x14ac:dyDescent="0.2">
      <c r="B698" s="184" t="s">
        <v>674</v>
      </c>
      <c r="C698" s="215">
        <v>15</v>
      </c>
      <c r="D698" s="174">
        <v>3</v>
      </c>
      <c r="E698" s="204" t="s">
        <v>1107</v>
      </c>
      <c r="F698" s="204" t="s">
        <v>830</v>
      </c>
      <c r="G698" s="204" t="s">
        <v>695</v>
      </c>
      <c r="H698" s="174" t="s">
        <v>1297</v>
      </c>
      <c r="I698" s="204" t="e">
        <v>#N/A</v>
      </c>
      <c r="J698" s="184" t="e">
        <v>#N/A</v>
      </c>
      <c r="K698" s="185"/>
      <c r="L698" s="185"/>
      <c r="M698" s="185"/>
      <c r="N698" s="216"/>
      <c r="O698" s="217" t="s">
        <v>726</v>
      </c>
      <c r="P698" s="218" t="e">
        <v>#N/A</v>
      </c>
      <c r="Q698" s="185"/>
      <c r="R698" s="219">
        <v>0</v>
      </c>
      <c r="S698" s="220">
        <v>0</v>
      </c>
      <c r="T698" s="220">
        <v>0</v>
      </c>
      <c r="U698" s="220">
        <v>0</v>
      </c>
      <c r="V698" s="220">
        <v>0</v>
      </c>
      <c r="W698" s="220">
        <v>0</v>
      </c>
      <c r="X698" s="220">
        <v>0</v>
      </c>
      <c r="Y698" s="220">
        <v>0</v>
      </c>
      <c r="Z698" s="220">
        <v>0</v>
      </c>
      <c r="AA698" s="220">
        <v>0</v>
      </c>
      <c r="AB698" s="220">
        <v>0</v>
      </c>
      <c r="AC698" s="221">
        <v>0</v>
      </c>
      <c r="AD698" s="222">
        <v>0</v>
      </c>
      <c r="AE698" s="185"/>
      <c r="AF698" s="223" t="e">
        <v>#DIV/0!</v>
      </c>
      <c r="AG698" s="224">
        <v>0</v>
      </c>
      <c r="AH698" s="225" t="e">
        <v>#DIV/0!</v>
      </c>
      <c r="AI698" s="226">
        <v>0</v>
      </c>
      <c r="AJ698" s="227">
        <v>0</v>
      </c>
    </row>
    <row r="699" spans="2:36" hidden="1" x14ac:dyDescent="0.2">
      <c r="B699" s="184" t="s">
        <v>674</v>
      </c>
      <c r="C699" s="215">
        <v>15</v>
      </c>
      <c r="D699" s="174">
        <v>4</v>
      </c>
      <c r="E699" s="204" t="s">
        <v>1107</v>
      </c>
      <c r="F699" s="204" t="s">
        <v>830</v>
      </c>
      <c r="G699" s="204" t="s">
        <v>695</v>
      </c>
      <c r="H699" s="174" t="s">
        <v>1298</v>
      </c>
      <c r="I699" s="204" t="e">
        <v>#N/A</v>
      </c>
      <c r="J699" s="184" t="e">
        <v>#N/A</v>
      </c>
      <c r="K699" s="185"/>
      <c r="L699" s="185"/>
      <c r="M699" s="185"/>
      <c r="N699" s="216"/>
      <c r="O699" s="217" t="s">
        <v>726</v>
      </c>
      <c r="P699" s="218" t="e">
        <v>#N/A</v>
      </c>
      <c r="Q699" s="185"/>
      <c r="R699" s="219">
        <v>0</v>
      </c>
      <c r="S699" s="220">
        <v>0</v>
      </c>
      <c r="T699" s="220">
        <v>0</v>
      </c>
      <c r="U699" s="220">
        <v>0</v>
      </c>
      <c r="V699" s="220">
        <v>0</v>
      </c>
      <c r="W699" s="220">
        <v>0</v>
      </c>
      <c r="X699" s="220">
        <v>0</v>
      </c>
      <c r="Y699" s="220">
        <v>0</v>
      </c>
      <c r="Z699" s="220">
        <v>0</v>
      </c>
      <c r="AA699" s="220">
        <v>0</v>
      </c>
      <c r="AB699" s="220">
        <v>0</v>
      </c>
      <c r="AC699" s="221">
        <v>0</v>
      </c>
      <c r="AD699" s="222">
        <v>0</v>
      </c>
      <c r="AE699" s="185"/>
      <c r="AF699" s="223" t="e">
        <v>#DIV/0!</v>
      </c>
      <c r="AG699" s="224">
        <v>0</v>
      </c>
      <c r="AH699" s="225" t="e">
        <v>#DIV/0!</v>
      </c>
      <c r="AI699" s="226">
        <v>0</v>
      </c>
      <c r="AJ699" s="227">
        <v>0</v>
      </c>
    </row>
    <row r="700" spans="2:36" hidden="1" x14ac:dyDescent="0.2">
      <c r="B700" s="184" t="s">
        <v>674</v>
      </c>
      <c r="C700" s="215">
        <v>15</v>
      </c>
      <c r="D700" s="174">
        <v>5</v>
      </c>
      <c r="E700" s="204" t="s">
        <v>1107</v>
      </c>
      <c r="F700" s="204" t="s">
        <v>830</v>
      </c>
      <c r="G700" s="204" t="s">
        <v>695</v>
      </c>
      <c r="H700" s="174" t="s">
        <v>1299</v>
      </c>
      <c r="I700" s="204" t="e">
        <v>#N/A</v>
      </c>
      <c r="J700" s="184" t="e">
        <v>#N/A</v>
      </c>
      <c r="K700" s="185"/>
      <c r="L700" s="185"/>
      <c r="M700" s="185"/>
      <c r="N700" s="216"/>
      <c r="O700" s="217" t="s">
        <v>726</v>
      </c>
      <c r="P700" s="218" t="e">
        <v>#N/A</v>
      </c>
      <c r="Q700" s="185"/>
      <c r="R700" s="219">
        <v>0</v>
      </c>
      <c r="S700" s="220">
        <v>0</v>
      </c>
      <c r="T700" s="220">
        <v>0</v>
      </c>
      <c r="U700" s="220">
        <v>0</v>
      </c>
      <c r="V700" s="220">
        <v>0</v>
      </c>
      <c r="W700" s="220">
        <v>0</v>
      </c>
      <c r="X700" s="220">
        <v>0</v>
      </c>
      <c r="Y700" s="220">
        <v>0</v>
      </c>
      <c r="Z700" s="220">
        <v>0</v>
      </c>
      <c r="AA700" s="220">
        <v>0</v>
      </c>
      <c r="AB700" s="220">
        <v>0</v>
      </c>
      <c r="AC700" s="221">
        <v>0</v>
      </c>
      <c r="AD700" s="222">
        <v>0</v>
      </c>
      <c r="AE700" s="185"/>
      <c r="AF700" s="223" t="e">
        <v>#DIV/0!</v>
      </c>
      <c r="AG700" s="224">
        <v>0</v>
      </c>
      <c r="AH700" s="225" t="e">
        <v>#DIV/0!</v>
      </c>
      <c r="AI700" s="226">
        <v>0</v>
      </c>
      <c r="AJ700" s="227">
        <v>0</v>
      </c>
    </row>
    <row r="701" spans="2:36" ht="13.5" hidden="1" thickBot="1" x14ac:dyDescent="0.25">
      <c r="B701" s="184" t="s">
        <v>674</v>
      </c>
      <c r="C701" s="174"/>
      <c r="D701" s="174"/>
      <c r="E701" s="184"/>
      <c r="F701" s="184"/>
      <c r="G701" s="184"/>
      <c r="H701" s="174"/>
      <c r="I701" s="204" t="e">
        <v>#N/A</v>
      </c>
      <c r="J701" s="204" t="e">
        <v>#N/A</v>
      </c>
      <c r="K701" s="185"/>
      <c r="L701" s="185"/>
      <c r="M701" s="185"/>
      <c r="N701" s="228"/>
      <c r="O701" s="229" t="s">
        <v>733</v>
      </c>
      <c r="P701" s="230"/>
      <c r="Q701" s="185"/>
      <c r="R701" s="231">
        <v>0</v>
      </c>
      <c r="S701" s="232">
        <v>0</v>
      </c>
      <c r="T701" s="232">
        <v>0</v>
      </c>
      <c r="U701" s="232">
        <v>0</v>
      </c>
      <c r="V701" s="232">
        <v>0</v>
      </c>
      <c r="W701" s="232">
        <v>0</v>
      </c>
      <c r="X701" s="232">
        <v>0</v>
      </c>
      <c r="Y701" s="232">
        <v>0</v>
      </c>
      <c r="Z701" s="232">
        <v>0</v>
      </c>
      <c r="AA701" s="232"/>
      <c r="AB701" s="232"/>
      <c r="AC701" s="232"/>
      <c r="AD701" s="233">
        <v>0</v>
      </c>
      <c r="AE701" s="185"/>
      <c r="AF701" s="234"/>
      <c r="AG701" s="235">
        <v>0</v>
      </c>
      <c r="AH701" s="235"/>
      <c r="AI701" s="236">
        <v>0</v>
      </c>
      <c r="AJ701" s="237">
        <v>0</v>
      </c>
    </row>
    <row r="702" spans="2:36" x14ac:dyDescent="0.2">
      <c r="B702" s="184" t="s">
        <v>673</v>
      </c>
      <c r="C702" s="184"/>
      <c r="D702" s="184"/>
      <c r="E702" s="184"/>
      <c r="F702" s="184"/>
      <c r="G702" s="184"/>
      <c r="H702" s="174"/>
      <c r="I702" s="174"/>
      <c r="J702" s="184"/>
      <c r="K702" s="184"/>
      <c r="L702" s="185"/>
      <c r="M702" s="185"/>
      <c r="N702" s="185"/>
      <c r="O702" s="185"/>
      <c r="P702" s="185"/>
      <c r="Q702" s="185"/>
      <c r="R702" s="185"/>
      <c r="S702" s="185"/>
      <c r="T702" s="185"/>
      <c r="U702" s="185"/>
      <c r="V702" s="185"/>
      <c r="W702" s="185"/>
      <c r="X702" s="185"/>
      <c r="Y702" s="185"/>
      <c r="Z702" s="185"/>
      <c r="AA702" s="185"/>
      <c r="AB702" s="185"/>
      <c r="AC702" s="185"/>
      <c r="AD702" s="185"/>
      <c r="AE702" s="185"/>
      <c r="AF702" s="185"/>
      <c r="AG702" s="185"/>
      <c r="AH702" s="185"/>
      <c r="AI702" s="185"/>
      <c r="AJ702" s="185"/>
    </row>
    <row r="703" spans="2:36" x14ac:dyDescent="0.2">
      <c r="B703" s="184" t="s">
        <v>673</v>
      </c>
      <c r="C703" s="184"/>
      <c r="D703" s="184"/>
      <c r="E703" s="184"/>
      <c r="F703" s="184"/>
      <c r="G703" s="184"/>
      <c r="H703" s="174"/>
      <c r="I703" s="174"/>
      <c r="J703" s="184"/>
      <c r="K703" s="184"/>
      <c r="L703" s="185"/>
      <c r="M703" s="185"/>
      <c r="N703" s="238" t="s">
        <v>828</v>
      </c>
      <c r="O703" s="239"/>
      <c r="P703" s="240"/>
      <c r="Q703" s="185"/>
      <c r="R703" s="241">
        <v>0</v>
      </c>
      <c r="S703" s="242">
        <v>463452.90200000006</v>
      </c>
      <c r="T703" s="242">
        <v>0</v>
      </c>
      <c r="U703" s="242">
        <v>0</v>
      </c>
      <c r="V703" s="242">
        <v>0</v>
      </c>
      <c r="W703" s="242">
        <v>0</v>
      </c>
      <c r="X703" s="242">
        <v>0</v>
      </c>
      <c r="Y703" s="242">
        <v>0</v>
      </c>
      <c r="Z703" s="242">
        <v>0</v>
      </c>
      <c r="AA703" s="242">
        <v>0</v>
      </c>
      <c r="AB703" s="242">
        <v>0</v>
      </c>
      <c r="AC703" s="242">
        <v>0</v>
      </c>
      <c r="AD703" s="243">
        <v>463452.90200000006</v>
      </c>
      <c r="AE703" s="185"/>
      <c r="AF703" s="244"/>
      <c r="AG703" s="242">
        <v>421320.82000000007</v>
      </c>
      <c r="AH703" s="242"/>
      <c r="AI703" s="242">
        <v>42132.082000000002</v>
      </c>
      <c r="AJ703" s="243">
        <v>463452.90200000006</v>
      </c>
    </row>
    <row r="704" spans="2:36" x14ac:dyDescent="0.2">
      <c r="B704" s="184" t="s">
        <v>673</v>
      </c>
      <c r="C704" s="184"/>
      <c r="D704" s="184"/>
      <c r="E704" s="184"/>
      <c r="F704" s="184"/>
      <c r="G704" s="184"/>
      <c r="H704" s="174"/>
      <c r="I704" s="174"/>
      <c r="J704" s="184"/>
      <c r="K704" s="184"/>
      <c r="L704" s="185"/>
      <c r="M704" s="185"/>
      <c r="N704" s="185"/>
      <c r="O704" s="185"/>
      <c r="P704" s="185"/>
      <c r="Q704" s="185"/>
      <c r="R704" s="185"/>
      <c r="S704" s="185"/>
      <c r="T704" s="185"/>
      <c r="U704" s="185"/>
      <c r="V704" s="185"/>
      <c r="W704" s="185"/>
      <c r="X704" s="185"/>
      <c r="Y704" s="185"/>
      <c r="Z704" s="185"/>
      <c r="AA704" s="185"/>
      <c r="AB704" s="185"/>
      <c r="AC704" s="185"/>
      <c r="AD704" s="185"/>
      <c r="AE704" s="185"/>
      <c r="AF704" s="185"/>
      <c r="AG704" s="185"/>
      <c r="AH704" s="185"/>
      <c r="AI704" s="185"/>
      <c r="AJ704" s="185"/>
    </row>
    <row r="705" spans="2:36" x14ac:dyDescent="0.2">
      <c r="B705" s="184" t="s">
        <v>673</v>
      </c>
      <c r="C705" s="184"/>
      <c r="D705" s="184"/>
      <c r="E705" s="184"/>
      <c r="F705" s="184"/>
      <c r="G705" s="184"/>
      <c r="H705" s="174"/>
      <c r="I705" s="174"/>
      <c r="J705" s="184"/>
      <c r="K705" s="184"/>
      <c r="L705" s="185"/>
      <c r="M705" s="185"/>
      <c r="N705" s="185"/>
      <c r="O705" s="185"/>
      <c r="P705" s="185"/>
      <c r="Q705" s="185"/>
      <c r="R705" s="185"/>
      <c r="S705" s="185"/>
      <c r="T705" s="185"/>
      <c r="U705" s="185"/>
      <c r="V705" s="185"/>
      <c r="W705" s="185"/>
      <c r="X705" s="185"/>
      <c r="Y705" s="185"/>
      <c r="Z705" s="185"/>
      <c r="AA705" s="185"/>
      <c r="AB705" s="185"/>
      <c r="AC705" s="185"/>
      <c r="AD705" s="185"/>
      <c r="AE705" s="185"/>
      <c r="AF705" s="185"/>
      <c r="AG705" s="185"/>
      <c r="AH705" s="185"/>
      <c r="AI705" s="185"/>
      <c r="AJ705" s="185"/>
    </row>
    <row r="706" spans="2:36" ht="18" x14ac:dyDescent="0.25">
      <c r="B706" s="184" t="s">
        <v>673</v>
      </c>
      <c r="C706" s="184"/>
      <c r="D706" s="184"/>
      <c r="E706" s="184"/>
      <c r="F706" s="184"/>
      <c r="G706" s="184"/>
      <c r="H706" s="174"/>
      <c r="I706" s="174"/>
      <c r="J706" s="184"/>
      <c r="K706" s="184"/>
      <c r="L706" s="185"/>
      <c r="M706" s="188" t="s">
        <v>1300</v>
      </c>
      <c r="N706" s="189"/>
      <c r="O706" s="188"/>
      <c r="P706" s="188"/>
      <c r="Q706" s="190"/>
      <c r="R706" s="188"/>
      <c r="S706" s="188"/>
      <c r="T706" s="188"/>
      <c r="U706" s="191"/>
      <c r="V706" s="190"/>
      <c r="W706" s="190"/>
      <c r="X706" s="190"/>
      <c r="Y706" s="190"/>
      <c r="Z706" s="190"/>
      <c r="AA706" s="190"/>
      <c r="AB706" s="190"/>
      <c r="AC706" s="190"/>
      <c r="AD706" s="190"/>
      <c r="AE706" s="190"/>
      <c r="AF706" s="190"/>
      <c r="AG706" s="190"/>
      <c r="AH706" s="190"/>
      <c r="AI706" s="190"/>
      <c r="AJ706" s="190"/>
    </row>
    <row r="707" spans="2:36" x14ac:dyDescent="0.2">
      <c r="B707" s="184" t="s">
        <v>673</v>
      </c>
      <c r="C707" s="184"/>
      <c r="D707" s="184"/>
      <c r="E707" s="184"/>
      <c r="F707" s="184"/>
      <c r="G707" s="184"/>
      <c r="H707" s="174"/>
      <c r="I707" s="174"/>
      <c r="J707" s="184"/>
      <c r="K707" s="184"/>
      <c r="L707" s="185"/>
      <c r="M707" s="174"/>
      <c r="N707" s="174"/>
      <c r="O707" s="174"/>
      <c r="P707" s="174"/>
      <c r="Q707" s="174"/>
      <c r="R707" s="174"/>
      <c r="S707" s="174"/>
      <c r="T707" s="174"/>
      <c r="U707" s="174"/>
      <c r="V707" s="174"/>
      <c r="W707" s="174"/>
      <c r="X707" s="174"/>
      <c r="Y707" s="174"/>
      <c r="Z707" s="174"/>
      <c r="AA707" s="174"/>
      <c r="AB707" s="174"/>
      <c r="AC707" s="174"/>
      <c r="AD707" s="174"/>
      <c r="AE707" s="174"/>
      <c r="AF707" s="185"/>
      <c r="AG707" s="185"/>
      <c r="AH707" s="185"/>
      <c r="AI707" s="185"/>
      <c r="AJ707" s="185"/>
    </row>
    <row r="708" spans="2:36" hidden="1" x14ac:dyDescent="0.2">
      <c r="B708" s="184" t="s">
        <v>674</v>
      </c>
      <c r="C708" s="192" t="s">
        <v>690</v>
      </c>
      <c r="D708" s="193" t="s">
        <v>1107</v>
      </c>
      <c r="E708" s="184"/>
      <c r="F708" s="192" t="s">
        <v>692</v>
      </c>
      <c r="G708" s="193" t="s">
        <v>693</v>
      </c>
      <c r="H708" s="174"/>
      <c r="I708" s="194" t="s">
        <v>694</v>
      </c>
      <c r="J708" s="193" t="s">
        <v>698</v>
      </c>
      <c r="K708" s="184"/>
      <c r="L708" s="185"/>
      <c r="M708" s="174"/>
      <c r="N708" s="174"/>
      <c r="O708" s="174"/>
      <c r="P708" s="174"/>
      <c r="Q708" s="174"/>
      <c r="R708" s="174"/>
      <c r="S708" s="174"/>
      <c r="T708" s="174"/>
      <c r="U708" s="174"/>
      <c r="V708" s="174"/>
      <c r="W708" s="174"/>
      <c r="X708" s="174"/>
      <c r="Y708" s="174"/>
      <c r="Z708" s="174"/>
      <c r="AA708" s="174"/>
      <c r="AB708" s="174"/>
      <c r="AC708" s="174"/>
      <c r="AD708" s="174"/>
      <c r="AE708" s="174"/>
      <c r="AF708" s="185"/>
      <c r="AG708" s="185"/>
      <c r="AH708" s="185"/>
      <c r="AI708" s="185"/>
      <c r="AJ708" s="185"/>
    </row>
    <row r="709" spans="2:36" hidden="1" x14ac:dyDescent="0.2">
      <c r="B709" s="184" t="s">
        <v>674</v>
      </c>
      <c r="C709" s="184"/>
      <c r="D709" s="184"/>
      <c r="E709" s="184"/>
      <c r="F709" s="184"/>
      <c r="G709" s="184"/>
      <c r="H709" s="174"/>
      <c r="I709" s="174"/>
      <c r="J709" s="184"/>
      <c r="K709" s="184"/>
      <c r="L709" s="185"/>
      <c r="M709" s="174"/>
      <c r="N709" s="174"/>
      <c r="O709" s="174"/>
      <c r="P709" s="174"/>
      <c r="Q709" s="174"/>
      <c r="R709" s="174"/>
      <c r="S709" s="174"/>
      <c r="T709" s="174"/>
      <c r="U709" s="174"/>
      <c r="V709" s="174"/>
      <c r="W709" s="174"/>
      <c r="X709" s="174"/>
      <c r="Y709" s="174"/>
      <c r="Z709" s="174"/>
      <c r="AA709" s="174"/>
      <c r="AB709" s="174"/>
      <c r="AC709" s="174"/>
      <c r="AD709" s="174"/>
      <c r="AE709" s="174"/>
      <c r="AF709" s="185"/>
      <c r="AG709" s="185"/>
      <c r="AH709" s="185"/>
      <c r="AI709" s="185"/>
      <c r="AJ709" s="185"/>
    </row>
    <row r="710" spans="2:36" s="197" customFormat="1" ht="25.5" x14ac:dyDescent="0.2">
      <c r="B710" s="184" t="s">
        <v>673</v>
      </c>
      <c r="C710" s="195" t="s">
        <v>696</v>
      </c>
      <c r="D710" s="195" t="s">
        <v>697</v>
      </c>
      <c r="E710" s="195" t="s">
        <v>690</v>
      </c>
      <c r="F710" s="195" t="s">
        <v>692</v>
      </c>
      <c r="G710" s="195" t="s">
        <v>698</v>
      </c>
      <c r="H710" s="195" t="s">
        <v>699</v>
      </c>
      <c r="I710" s="195" t="s">
        <v>700</v>
      </c>
      <c r="J710" s="196" t="s">
        <v>701</v>
      </c>
      <c r="N710" s="198" t="s">
        <v>700</v>
      </c>
      <c r="O710" s="199" t="s">
        <v>702</v>
      </c>
      <c r="P710" s="200" t="s">
        <v>703</v>
      </c>
      <c r="R710" s="198" t="s">
        <v>704</v>
      </c>
      <c r="S710" s="199" t="s">
        <v>705</v>
      </c>
      <c r="T710" s="199" t="s">
        <v>706</v>
      </c>
      <c r="U710" s="199" t="s">
        <v>707</v>
      </c>
      <c r="V710" s="199" t="s">
        <v>708</v>
      </c>
      <c r="W710" s="199" t="s">
        <v>709</v>
      </c>
      <c r="X710" s="199" t="s">
        <v>710</v>
      </c>
      <c r="Y710" s="199" t="s">
        <v>711</v>
      </c>
      <c r="Z710" s="199" t="s">
        <v>712</v>
      </c>
      <c r="AA710" s="199" t="s">
        <v>713</v>
      </c>
      <c r="AB710" s="199" t="s">
        <v>714</v>
      </c>
      <c r="AC710" s="200" t="s">
        <v>715</v>
      </c>
      <c r="AD710" s="201" t="s">
        <v>716</v>
      </c>
      <c r="AF710" s="198" t="s">
        <v>717</v>
      </c>
      <c r="AG710" s="199" t="s">
        <v>718</v>
      </c>
      <c r="AH710" s="199" t="s">
        <v>719</v>
      </c>
      <c r="AI710" s="199" t="s">
        <v>720</v>
      </c>
      <c r="AJ710" s="201" t="s">
        <v>721</v>
      </c>
    </row>
    <row r="711" spans="2:36" ht="13.5" thickBot="1" x14ac:dyDescent="0.25">
      <c r="B711" s="184" t="s">
        <v>673</v>
      </c>
      <c r="C711" s="174"/>
      <c r="D711" s="174"/>
      <c r="E711" s="184"/>
      <c r="F711" s="184"/>
      <c r="G711" s="184"/>
      <c r="H711" s="174"/>
      <c r="I711" s="184"/>
      <c r="J711" s="184"/>
      <c r="K711" s="184"/>
      <c r="L711" s="185"/>
      <c r="M711" s="185"/>
      <c r="N711" s="185"/>
      <c r="O711" s="185"/>
      <c r="P711" s="185"/>
      <c r="Q711" s="185"/>
      <c r="R711" s="202"/>
      <c r="S711" s="202"/>
      <c r="T711" s="202"/>
      <c r="U711" s="202"/>
      <c r="V711" s="202"/>
      <c r="W711" s="202"/>
      <c r="X711" s="185"/>
      <c r="Y711" s="185"/>
      <c r="Z711" s="185"/>
      <c r="AA711" s="185"/>
      <c r="AB711" s="185"/>
      <c r="AC711" s="185"/>
      <c r="AD711" s="203"/>
      <c r="AE711" s="185"/>
      <c r="AF711" s="185"/>
      <c r="AG711" s="185"/>
      <c r="AH711" s="185"/>
      <c r="AI711" s="185"/>
      <c r="AJ711" s="185"/>
    </row>
    <row r="712" spans="2:36" x14ac:dyDescent="0.2">
      <c r="B712" s="184" t="s">
        <v>673</v>
      </c>
      <c r="C712" s="186">
        <v>1</v>
      </c>
      <c r="D712" s="174"/>
      <c r="E712" s="184" t="s">
        <v>1107</v>
      </c>
      <c r="F712" s="184" t="s">
        <v>693</v>
      </c>
      <c r="G712" s="184" t="s">
        <v>698</v>
      </c>
      <c r="H712" s="174" t="s">
        <v>1301</v>
      </c>
      <c r="I712" s="204" t="s">
        <v>1109</v>
      </c>
      <c r="J712" s="204" t="s">
        <v>1109</v>
      </c>
      <c r="K712" s="184"/>
      <c r="L712" s="185"/>
      <c r="M712" s="185"/>
      <c r="N712" s="205" t="s">
        <v>1109</v>
      </c>
      <c r="O712" s="206" t="s">
        <v>724</v>
      </c>
      <c r="P712" s="207"/>
      <c r="Q712" s="185"/>
      <c r="R712" s="208">
        <v>0</v>
      </c>
      <c r="S712" s="209">
        <v>97035</v>
      </c>
      <c r="T712" s="209">
        <v>0</v>
      </c>
      <c r="U712" s="209">
        <v>0</v>
      </c>
      <c r="V712" s="209">
        <v>0</v>
      </c>
      <c r="W712" s="209">
        <v>0</v>
      </c>
      <c r="X712" s="209">
        <v>0</v>
      </c>
      <c r="Y712" s="209">
        <v>55842</v>
      </c>
      <c r="Z712" s="209">
        <v>0</v>
      </c>
      <c r="AA712" s="209">
        <v>0</v>
      </c>
      <c r="AB712" s="209">
        <v>0</v>
      </c>
      <c r="AC712" s="210">
        <v>0</v>
      </c>
      <c r="AD712" s="211">
        <v>152877</v>
      </c>
      <c r="AE712" s="185"/>
      <c r="AF712" s="212"/>
      <c r="AG712" s="213"/>
      <c r="AH712" s="213"/>
      <c r="AI712" s="213"/>
      <c r="AJ712" s="214"/>
    </row>
    <row r="713" spans="2:36" x14ac:dyDescent="0.2">
      <c r="B713" s="184" t="s">
        <v>673</v>
      </c>
      <c r="C713" s="215">
        <v>1</v>
      </c>
      <c r="D713" s="174">
        <v>1</v>
      </c>
      <c r="E713" s="204" t="s">
        <v>1107</v>
      </c>
      <c r="F713" s="204" t="s">
        <v>693</v>
      </c>
      <c r="G713" s="204" t="s">
        <v>698</v>
      </c>
      <c r="H713" s="174" t="s">
        <v>1302</v>
      </c>
      <c r="I713" s="204" t="s">
        <v>1109</v>
      </c>
      <c r="J713" s="184" t="s">
        <v>1111</v>
      </c>
      <c r="K713" s="184"/>
      <c r="L713" s="185"/>
      <c r="M713" s="185"/>
      <c r="N713" s="216"/>
      <c r="O713" s="217" t="s">
        <v>726</v>
      </c>
      <c r="P713" s="218" t="s">
        <v>1112</v>
      </c>
      <c r="Q713" s="185"/>
      <c r="R713" s="219">
        <v>32632</v>
      </c>
      <c r="S713" s="220">
        <v>23210</v>
      </c>
      <c r="T713" s="220">
        <v>0</v>
      </c>
      <c r="U713" s="220">
        <v>0</v>
      </c>
      <c r="V713" s="220">
        <v>0</v>
      </c>
      <c r="W713" s="220">
        <v>90678</v>
      </c>
      <c r="X713" s="220">
        <v>0</v>
      </c>
      <c r="Y713" s="220">
        <v>0</v>
      </c>
      <c r="Z713" s="220">
        <v>0</v>
      </c>
      <c r="AA713" s="220">
        <v>0</v>
      </c>
      <c r="AB713" s="220">
        <v>0</v>
      </c>
      <c r="AC713" s="221">
        <v>0</v>
      </c>
      <c r="AD713" s="222">
        <v>146520</v>
      </c>
      <c r="AE713" s="185"/>
      <c r="AF713" s="223">
        <v>4.4800000000000004</v>
      </c>
      <c r="AG713" s="224">
        <v>656409.60000000009</v>
      </c>
      <c r="AH713" s="225">
        <v>9.9999999999999992E-2</v>
      </c>
      <c r="AI713" s="226">
        <v>65640.960000000006</v>
      </c>
      <c r="AJ713" s="227">
        <v>722050.56000000006</v>
      </c>
    </row>
    <row r="714" spans="2:36" hidden="1" x14ac:dyDescent="0.2">
      <c r="B714" s="184" t="s">
        <v>674</v>
      </c>
      <c r="C714" s="215">
        <v>1</v>
      </c>
      <c r="D714" s="174">
        <v>2</v>
      </c>
      <c r="E714" s="204" t="s">
        <v>1107</v>
      </c>
      <c r="F714" s="204" t="s">
        <v>693</v>
      </c>
      <c r="G714" s="204" t="s">
        <v>698</v>
      </c>
      <c r="H714" s="174" t="s">
        <v>1303</v>
      </c>
      <c r="I714" s="204" t="s">
        <v>1109</v>
      </c>
      <c r="J714" s="184" t="e">
        <v>#N/A</v>
      </c>
      <c r="K714" s="184"/>
      <c r="L714" s="185"/>
      <c r="M714" s="185"/>
      <c r="N714" s="216"/>
      <c r="O714" s="217" t="s">
        <v>726</v>
      </c>
      <c r="P714" s="218" t="e">
        <v>#N/A</v>
      </c>
      <c r="Q714" s="185"/>
      <c r="R714" s="219">
        <v>0</v>
      </c>
      <c r="S714" s="220">
        <v>0</v>
      </c>
      <c r="T714" s="220">
        <v>0</v>
      </c>
      <c r="U714" s="220">
        <v>0</v>
      </c>
      <c r="V714" s="220">
        <v>0</v>
      </c>
      <c r="W714" s="220">
        <v>0</v>
      </c>
      <c r="X714" s="220">
        <v>0</v>
      </c>
      <c r="Y714" s="220">
        <v>0</v>
      </c>
      <c r="Z714" s="220">
        <v>0</v>
      </c>
      <c r="AA714" s="220">
        <v>0</v>
      </c>
      <c r="AB714" s="220">
        <v>0</v>
      </c>
      <c r="AC714" s="221">
        <v>0</v>
      </c>
      <c r="AD714" s="222">
        <v>0</v>
      </c>
      <c r="AE714" s="185"/>
      <c r="AF714" s="223" t="e">
        <v>#DIV/0!</v>
      </c>
      <c r="AG714" s="224">
        <v>0</v>
      </c>
      <c r="AH714" s="225" t="e">
        <v>#DIV/0!</v>
      </c>
      <c r="AI714" s="226">
        <v>0</v>
      </c>
      <c r="AJ714" s="227">
        <v>0</v>
      </c>
    </row>
    <row r="715" spans="2:36" hidden="1" x14ac:dyDescent="0.2">
      <c r="B715" s="184" t="s">
        <v>674</v>
      </c>
      <c r="C715" s="215">
        <v>1</v>
      </c>
      <c r="D715" s="174">
        <v>3</v>
      </c>
      <c r="E715" s="204" t="s">
        <v>1107</v>
      </c>
      <c r="F715" s="204" t="s">
        <v>693</v>
      </c>
      <c r="G715" s="204" t="s">
        <v>698</v>
      </c>
      <c r="H715" s="174" t="s">
        <v>1304</v>
      </c>
      <c r="I715" s="204" t="s">
        <v>1109</v>
      </c>
      <c r="J715" s="184" t="e">
        <v>#N/A</v>
      </c>
      <c r="K715" s="184"/>
      <c r="L715" s="185"/>
      <c r="M715" s="185"/>
      <c r="N715" s="216"/>
      <c r="O715" s="217" t="s">
        <v>726</v>
      </c>
      <c r="P715" s="218" t="e">
        <v>#N/A</v>
      </c>
      <c r="Q715" s="185"/>
      <c r="R715" s="219">
        <v>0</v>
      </c>
      <c r="S715" s="220">
        <v>0</v>
      </c>
      <c r="T715" s="220">
        <v>0</v>
      </c>
      <c r="U715" s="220">
        <v>0</v>
      </c>
      <c r="V715" s="220">
        <v>0</v>
      </c>
      <c r="W715" s="220">
        <v>0</v>
      </c>
      <c r="X715" s="220">
        <v>0</v>
      </c>
      <c r="Y715" s="220">
        <v>0</v>
      </c>
      <c r="Z715" s="220">
        <v>0</v>
      </c>
      <c r="AA715" s="220">
        <v>0</v>
      </c>
      <c r="AB715" s="220">
        <v>0</v>
      </c>
      <c r="AC715" s="221">
        <v>0</v>
      </c>
      <c r="AD715" s="222">
        <v>0</v>
      </c>
      <c r="AE715" s="185"/>
      <c r="AF715" s="223" t="e">
        <v>#DIV/0!</v>
      </c>
      <c r="AG715" s="224">
        <v>0</v>
      </c>
      <c r="AH715" s="225" t="e">
        <v>#DIV/0!</v>
      </c>
      <c r="AI715" s="226">
        <v>0</v>
      </c>
      <c r="AJ715" s="227">
        <v>0</v>
      </c>
    </row>
    <row r="716" spans="2:36" hidden="1" x14ac:dyDescent="0.2">
      <c r="B716" s="184" t="s">
        <v>674</v>
      </c>
      <c r="C716" s="215">
        <v>1</v>
      </c>
      <c r="D716" s="174">
        <v>4</v>
      </c>
      <c r="E716" s="204" t="s">
        <v>1107</v>
      </c>
      <c r="F716" s="204" t="s">
        <v>693</v>
      </c>
      <c r="G716" s="204" t="s">
        <v>698</v>
      </c>
      <c r="H716" s="174" t="s">
        <v>1305</v>
      </c>
      <c r="I716" s="204" t="s">
        <v>1109</v>
      </c>
      <c r="J716" s="184" t="e">
        <v>#N/A</v>
      </c>
      <c r="K716" s="184"/>
      <c r="L716" s="185"/>
      <c r="M716" s="185"/>
      <c r="N716" s="216"/>
      <c r="O716" s="217" t="s">
        <v>726</v>
      </c>
      <c r="P716" s="218" t="e">
        <v>#N/A</v>
      </c>
      <c r="Q716" s="185"/>
      <c r="R716" s="219">
        <v>0</v>
      </c>
      <c r="S716" s="220">
        <v>0</v>
      </c>
      <c r="T716" s="220">
        <v>0</v>
      </c>
      <c r="U716" s="220">
        <v>0</v>
      </c>
      <c r="V716" s="220">
        <v>0</v>
      </c>
      <c r="W716" s="220">
        <v>0</v>
      </c>
      <c r="X716" s="220">
        <v>0</v>
      </c>
      <c r="Y716" s="220">
        <v>0</v>
      </c>
      <c r="Z716" s="220">
        <v>0</v>
      </c>
      <c r="AA716" s="220">
        <v>0</v>
      </c>
      <c r="AB716" s="220">
        <v>0</v>
      </c>
      <c r="AC716" s="221">
        <v>0</v>
      </c>
      <c r="AD716" s="222">
        <v>0</v>
      </c>
      <c r="AE716" s="185"/>
      <c r="AF716" s="223" t="e">
        <v>#DIV/0!</v>
      </c>
      <c r="AG716" s="224">
        <v>0</v>
      </c>
      <c r="AH716" s="225" t="e">
        <v>#DIV/0!</v>
      </c>
      <c r="AI716" s="226">
        <v>0</v>
      </c>
      <c r="AJ716" s="227">
        <v>0</v>
      </c>
    </row>
    <row r="717" spans="2:36" hidden="1" x14ac:dyDescent="0.2">
      <c r="B717" s="184" t="s">
        <v>674</v>
      </c>
      <c r="C717" s="215">
        <v>1</v>
      </c>
      <c r="D717" s="174">
        <v>5</v>
      </c>
      <c r="E717" s="204" t="s">
        <v>1107</v>
      </c>
      <c r="F717" s="204" t="s">
        <v>693</v>
      </c>
      <c r="G717" s="204" t="s">
        <v>698</v>
      </c>
      <c r="H717" s="174" t="s">
        <v>1306</v>
      </c>
      <c r="I717" s="204" t="s">
        <v>1109</v>
      </c>
      <c r="J717" s="184" t="e">
        <v>#N/A</v>
      </c>
      <c r="K717" s="184"/>
      <c r="L717" s="185"/>
      <c r="M717" s="185"/>
      <c r="N717" s="216"/>
      <c r="O717" s="217" t="s">
        <v>726</v>
      </c>
      <c r="P717" s="218" t="e">
        <v>#N/A</v>
      </c>
      <c r="Q717" s="185"/>
      <c r="R717" s="219">
        <v>0</v>
      </c>
      <c r="S717" s="220">
        <v>0</v>
      </c>
      <c r="T717" s="220">
        <v>0</v>
      </c>
      <c r="U717" s="220">
        <v>0</v>
      </c>
      <c r="V717" s="220">
        <v>0</v>
      </c>
      <c r="W717" s="220">
        <v>0</v>
      </c>
      <c r="X717" s="220">
        <v>0</v>
      </c>
      <c r="Y717" s="220">
        <v>0</v>
      </c>
      <c r="Z717" s="220">
        <v>0</v>
      </c>
      <c r="AA717" s="220">
        <v>0</v>
      </c>
      <c r="AB717" s="220">
        <v>0</v>
      </c>
      <c r="AC717" s="221">
        <v>0</v>
      </c>
      <c r="AD717" s="222">
        <v>0</v>
      </c>
      <c r="AE717" s="185"/>
      <c r="AF717" s="223" t="e">
        <v>#DIV/0!</v>
      </c>
      <c r="AG717" s="224">
        <v>0</v>
      </c>
      <c r="AH717" s="225" t="e">
        <v>#DIV/0!</v>
      </c>
      <c r="AI717" s="226">
        <v>0</v>
      </c>
      <c r="AJ717" s="227">
        <v>0</v>
      </c>
    </row>
    <row r="718" spans="2:36" ht="13.5" thickBot="1" x14ac:dyDescent="0.25">
      <c r="B718" s="184" t="s">
        <v>673</v>
      </c>
      <c r="C718" s="174"/>
      <c r="D718" s="174"/>
      <c r="E718" s="184"/>
      <c r="F718" s="184"/>
      <c r="G718" s="184"/>
      <c r="H718" s="174"/>
      <c r="I718" s="204" t="s">
        <v>1109</v>
      </c>
      <c r="J718" s="204" t="s">
        <v>1109</v>
      </c>
      <c r="K718" s="184"/>
      <c r="L718" s="185"/>
      <c r="M718" s="185"/>
      <c r="N718" s="228"/>
      <c r="O718" s="229" t="s">
        <v>733</v>
      </c>
      <c r="P718" s="230"/>
      <c r="Q718" s="185"/>
      <c r="R718" s="231">
        <v>275189.37600000005</v>
      </c>
      <c r="S718" s="232">
        <v>0</v>
      </c>
      <c r="T718" s="232">
        <v>446861.18400000007</v>
      </c>
      <c r="U718" s="232">
        <v>0</v>
      </c>
      <c r="V718" s="232">
        <v>0</v>
      </c>
      <c r="W718" s="232">
        <v>0</v>
      </c>
      <c r="X718" s="232">
        <v>0</v>
      </c>
      <c r="Y718" s="232">
        <v>0</v>
      </c>
      <c r="Z718" s="232">
        <v>0</v>
      </c>
      <c r="AA718" s="232"/>
      <c r="AB718" s="232"/>
      <c r="AC718" s="232"/>
      <c r="AD718" s="233">
        <v>722050.56000000006</v>
      </c>
      <c r="AE718" s="185"/>
      <c r="AF718" s="234"/>
      <c r="AG718" s="235">
        <v>656409.60000000009</v>
      </c>
      <c r="AH718" s="235"/>
      <c r="AI718" s="236">
        <v>65640.960000000006</v>
      </c>
      <c r="AJ718" s="237">
        <v>722050.56000000006</v>
      </c>
    </row>
    <row r="719" spans="2:36" ht="13.5" hidden="1" thickBot="1" x14ac:dyDescent="0.25">
      <c r="B719" s="184" t="s">
        <v>674</v>
      </c>
      <c r="C719" s="186">
        <v>2</v>
      </c>
      <c r="D719" s="174"/>
      <c r="E719" s="184" t="s">
        <v>1107</v>
      </c>
      <c r="F719" s="184" t="s">
        <v>693</v>
      </c>
      <c r="G719" s="184" t="s">
        <v>698</v>
      </c>
      <c r="H719" s="174" t="s">
        <v>1307</v>
      </c>
      <c r="I719" s="204" t="e">
        <v>#N/A</v>
      </c>
      <c r="J719" s="204" t="e">
        <v>#N/A</v>
      </c>
      <c r="K719" s="184"/>
      <c r="L719" s="185"/>
      <c r="M719" s="185"/>
      <c r="N719" s="205" t="e">
        <v>#N/A</v>
      </c>
      <c r="O719" s="206" t="s">
        <v>724</v>
      </c>
      <c r="P719" s="207"/>
      <c r="Q719" s="185"/>
      <c r="R719" s="208">
        <v>0</v>
      </c>
      <c r="S719" s="209">
        <v>0</v>
      </c>
      <c r="T719" s="209">
        <v>0</v>
      </c>
      <c r="U719" s="209">
        <v>0</v>
      </c>
      <c r="V719" s="209">
        <v>0</v>
      </c>
      <c r="W719" s="209">
        <v>0</v>
      </c>
      <c r="X719" s="209">
        <v>0</v>
      </c>
      <c r="Y719" s="209">
        <v>0</v>
      </c>
      <c r="Z719" s="209">
        <v>0</v>
      </c>
      <c r="AA719" s="209">
        <v>0</v>
      </c>
      <c r="AB719" s="209">
        <v>0</v>
      </c>
      <c r="AC719" s="210">
        <v>0</v>
      </c>
      <c r="AD719" s="211">
        <v>0</v>
      </c>
      <c r="AE719" s="185"/>
      <c r="AF719" s="212"/>
      <c r="AG719" s="213"/>
      <c r="AH719" s="213"/>
      <c r="AI719" s="213"/>
      <c r="AJ719" s="214"/>
    </row>
    <row r="720" spans="2:36" ht="13.5" hidden="1" thickBot="1" x14ac:dyDescent="0.25">
      <c r="B720" s="184" t="s">
        <v>674</v>
      </c>
      <c r="C720" s="215">
        <v>2</v>
      </c>
      <c r="D720" s="174">
        <v>1</v>
      </c>
      <c r="E720" s="204" t="s">
        <v>1107</v>
      </c>
      <c r="F720" s="204" t="s">
        <v>693</v>
      </c>
      <c r="G720" s="204" t="s">
        <v>698</v>
      </c>
      <c r="H720" s="174" t="s">
        <v>1308</v>
      </c>
      <c r="I720" s="204" t="e">
        <v>#N/A</v>
      </c>
      <c r="J720" s="184" t="e">
        <v>#N/A</v>
      </c>
      <c r="K720" s="184"/>
      <c r="L720" s="185"/>
      <c r="M720" s="185"/>
      <c r="N720" s="216"/>
      <c r="O720" s="217" t="s">
        <v>726</v>
      </c>
      <c r="P720" s="218" t="e">
        <v>#N/A</v>
      </c>
      <c r="Q720" s="185"/>
      <c r="R720" s="219">
        <v>0</v>
      </c>
      <c r="S720" s="220">
        <v>0</v>
      </c>
      <c r="T720" s="220">
        <v>0</v>
      </c>
      <c r="U720" s="220">
        <v>0</v>
      </c>
      <c r="V720" s="220">
        <v>0</v>
      </c>
      <c r="W720" s="220">
        <v>0</v>
      </c>
      <c r="X720" s="220">
        <v>0</v>
      </c>
      <c r="Y720" s="220">
        <v>0</v>
      </c>
      <c r="Z720" s="220">
        <v>0</v>
      </c>
      <c r="AA720" s="220">
        <v>0</v>
      </c>
      <c r="AB720" s="220">
        <v>0</v>
      </c>
      <c r="AC720" s="221">
        <v>0</v>
      </c>
      <c r="AD720" s="222">
        <v>0</v>
      </c>
      <c r="AE720" s="185"/>
      <c r="AF720" s="223" t="e">
        <v>#DIV/0!</v>
      </c>
      <c r="AG720" s="224">
        <v>0</v>
      </c>
      <c r="AH720" s="225" t="e">
        <v>#DIV/0!</v>
      </c>
      <c r="AI720" s="226">
        <v>0</v>
      </c>
      <c r="AJ720" s="227">
        <v>0</v>
      </c>
    </row>
    <row r="721" spans="2:36" ht="13.5" hidden="1" thickBot="1" x14ac:dyDescent="0.25">
      <c r="B721" s="184" t="s">
        <v>674</v>
      </c>
      <c r="C721" s="215">
        <v>2</v>
      </c>
      <c r="D721" s="174">
        <v>2</v>
      </c>
      <c r="E721" s="204" t="s">
        <v>1107</v>
      </c>
      <c r="F721" s="204" t="s">
        <v>693</v>
      </c>
      <c r="G721" s="204" t="s">
        <v>698</v>
      </c>
      <c r="H721" s="174" t="s">
        <v>1309</v>
      </c>
      <c r="I721" s="204" t="e">
        <v>#N/A</v>
      </c>
      <c r="J721" s="184" t="e">
        <v>#N/A</v>
      </c>
      <c r="K721" s="184"/>
      <c r="L721" s="185"/>
      <c r="M721" s="185"/>
      <c r="N721" s="216"/>
      <c r="O721" s="217" t="s">
        <v>726</v>
      </c>
      <c r="P721" s="218" t="e">
        <v>#N/A</v>
      </c>
      <c r="Q721" s="185"/>
      <c r="R721" s="219">
        <v>0</v>
      </c>
      <c r="S721" s="220">
        <v>0</v>
      </c>
      <c r="T721" s="220">
        <v>0</v>
      </c>
      <c r="U721" s="220">
        <v>0</v>
      </c>
      <c r="V721" s="220">
        <v>0</v>
      </c>
      <c r="W721" s="220">
        <v>0</v>
      </c>
      <c r="X721" s="220">
        <v>0</v>
      </c>
      <c r="Y721" s="220">
        <v>0</v>
      </c>
      <c r="Z721" s="220">
        <v>0</v>
      </c>
      <c r="AA721" s="220">
        <v>0</v>
      </c>
      <c r="AB721" s="220">
        <v>0</v>
      </c>
      <c r="AC721" s="221">
        <v>0</v>
      </c>
      <c r="AD721" s="222">
        <v>0</v>
      </c>
      <c r="AE721" s="185"/>
      <c r="AF721" s="223" t="e">
        <v>#DIV/0!</v>
      </c>
      <c r="AG721" s="224">
        <v>0</v>
      </c>
      <c r="AH721" s="225" t="e">
        <v>#DIV/0!</v>
      </c>
      <c r="AI721" s="226">
        <v>0</v>
      </c>
      <c r="AJ721" s="227">
        <v>0</v>
      </c>
    </row>
    <row r="722" spans="2:36" ht="13.5" hidden="1" thickBot="1" x14ac:dyDescent="0.25">
      <c r="B722" s="184" t="s">
        <v>674</v>
      </c>
      <c r="C722" s="215">
        <v>2</v>
      </c>
      <c r="D722" s="174">
        <v>3</v>
      </c>
      <c r="E722" s="204" t="s">
        <v>1107</v>
      </c>
      <c r="F722" s="204" t="s">
        <v>693</v>
      </c>
      <c r="G722" s="204" t="s">
        <v>698</v>
      </c>
      <c r="H722" s="174" t="s">
        <v>1310</v>
      </c>
      <c r="I722" s="204" t="e">
        <v>#N/A</v>
      </c>
      <c r="J722" s="184" t="e">
        <v>#N/A</v>
      </c>
      <c r="K722" s="184"/>
      <c r="L722" s="185"/>
      <c r="M722" s="185"/>
      <c r="N722" s="216"/>
      <c r="O722" s="217" t="s">
        <v>726</v>
      </c>
      <c r="P722" s="218" t="e">
        <v>#N/A</v>
      </c>
      <c r="Q722" s="185"/>
      <c r="R722" s="219">
        <v>0</v>
      </c>
      <c r="S722" s="220">
        <v>0</v>
      </c>
      <c r="T722" s="220">
        <v>0</v>
      </c>
      <c r="U722" s="220">
        <v>0</v>
      </c>
      <c r="V722" s="220">
        <v>0</v>
      </c>
      <c r="W722" s="220">
        <v>0</v>
      </c>
      <c r="X722" s="220">
        <v>0</v>
      </c>
      <c r="Y722" s="220">
        <v>0</v>
      </c>
      <c r="Z722" s="220">
        <v>0</v>
      </c>
      <c r="AA722" s="220">
        <v>0</v>
      </c>
      <c r="AB722" s="220">
        <v>0</v>
      </c>
      <c r="AC722" s="221">
        <v>0</v>
      </c>
      <c r="AD722" s="222">
        <v>0</v>
      </c>
      <c r="AE722" s="185"/>
      <c r="AF722" s="223" t="e">
        <v>#DIV/0!</v>
      </c>
      <c r="AG722" s="224">
        <v>0</v>
      </c>
      <c r="AH722" s="225" t="e">
        <v>#DIV/0!</v>
      </c>
      <c r="AI722" s="226">
        <v>0</v>
      </c>
      <c r="AJ722" s="227">
        <v>0</v>
      </c>
    </row>
    <row r="723" spans="2:36" ht="13.5" hidden="1" thickBot="1" x14ac:dyDescent="0.25">
      <c r="B723" s="184" t="s">
        <v>674</v>
      </c>
      <c r="C723" s="215">
        <v>2</v>
      </c>
      <c r="D723" s="174">
        <v>4</v>
      </c>
      <c r="E723" s="204" t="s">
        <v>1107</v>
      </c>
      <c r="F723" s="204" t="s">
        <v>693</v>
      </c>
      <c r="G723" s="204" t="s">
        <v>698</v>
      </c>
      <c r="H723" s="174" t="s">
        <v>1311</v>
      </c>
      <c r="I723" s="204" t="e">
        <v>#N/A</v>
      </c>
      <c r="J723" s="184" t="e">
        <v>#N/A</v>
      </c>
      <c r="K723" s="184"/>
      <c r="L723" s="185"/>
      <c r="M723" s="185"/>
      <c r="N723" s="216"/>
      <c r="O723" s="217" t="s">
        <v>726</v>
      </c>
      <c r="P723" s="218" t="e">
        <v>#N/A</v>
      </c>
      <c r="Q723" s="185"/>
      <c r="R723" s="219">
        <v>0</v>
      </c>
      <c r="S723" s="220">
        <v>0</v>
      </c>
      <c r="T723" s="220">
        <v>0</v>
      </c>
      <c r="U723" s="220">
        <v>0</v>
      </c>
      <c r="V723" s="220">
        <v>0</v>
      </c>
      <c r="W723" s="220">
        <v>0</v>
      </c>
      <c r="X723" s="220">
        <v>0</v>
      </c>
      <c r="Y723" s="220">
        <v>0</v>
      </c>
      <c r="Z723" s="220">
        <v>0</v>
      </c>
      <c r="AA723" s="220">
        <v>0</v>
      </c>
      <c r="AB723" s="220">
        <v>0</v>
      </c>
      <c r="AC723" s="221">
        <v>0</v>
      </c>
      <c r="AD723" s="222">
        <v>0</v>
      </c>
      <c r="AE723" s="185"/>
      <c r="AF723" s="223" t="e">
        <v>#DIV/0!</v>
      </c>
      <c r="AG723" s="224">
        <v>0</v>
      </c>
      <c r="AH723" s="225" t="e">
        <v>#DIV/0!</v>
      </c>
      <c r="AI723" s="226">
        <v>0</v>
      </c>
      <c r="AJ723" s="227">
        <v>0</v>
      </c>
    </row>
    <row r="724" spans="2:36" ht="13.5" hidden="1" thickBot="1" x14ac:dyDescent="0.25">
      <c r="B724" s="184" t="s">
        <v>674</v>
      </c>
      <c r="C724" s="215">
        <v>2</v>
      </c>
      <c r="D724" s="174">
        <v>5</v>
      </c>
      <c r="E724" s="204" t="s">
        <v>1107</v>
      </c>
      <c r="F724" s="204" t="s">
        <v>693</v>
      </c>
      <c r="G724" s="204" t="s">
        <v>698</v>
      </c>
      <c r="H724" s="174" t="s">
        <v>1312</v>
      </c>
      <c r="I724" s="204" t="e">
        <v>#N/A</v>
      </c>
      <c r="J724" s="184" t="e">
        <v>#N/A</v>
      </c>
      <c r="K724" s="184"/>
      <c r="L724" s="185"/>
      <c r="M724" s="185"/>
      <c r="N724" s="216"/>
      <c r="O724" s="217" t="s">
        <v>726</v>
      </c>
      <c r="P724" s="218" t="e">
        <v>#N/A</v>
      </c>
      <c r="Q724" s="185"/>
      <c r="R724" s="219">
        <v>0</v>
      </c>
      <c r="S724" s="220">
        <v>0</v>
      </c>
      <c r="T724" s="220">
        <v>0</v>
      </c>
      <c r="U724" s="220">
        <v>0</v>
      </c>
      <c r="V724" s="220">
        <v>0</v>
      </c>
      <c r="W724" s="220">
        <v>0</v>
      </c>
      <c r="X724" s="220">
        <v>0</v>
      </c>
      <c r="Y724" s="220">
        <v>0</v>
      </c>
      <c r="Z724" s="220">
        <v>0</v>
      </c>
      <c r="AA724" s="220">
        <v>0</v>
      </c>
      <c r="AB724" s="220">
        <v>0</v>
      </c>
      <c r="AC724" s="221">
        <v>0</v>
      </c>
      <c r="AD724" s="222">
        <v>0</v>
      </c>
      <c r="AE724" s="185"/>
      <c r="AF724" s="223" t="e">
        <v>#DIV/0!</v>
      </c>
      <c r="AG724" s="224">
        <v>0</v>
      </c>
      <c r="AH724" s="225" t="e">
        <v>#DIV/0!</v>
      </c>
      <c r="AI724" s="226">
        <v>0</v>
      </c>
      <c r="AJ724" s="227">
        <v>0</v>
      </c>
    </row>
    <row r="725" spans="2:36" ht="13.5" hidden="1" thickBot="1" x14ac:dyDescent="0.25">
      <c r="B725" s="184" t="s">
        <v>674</v>
      </c>
      <c r="C725" s="174"/>
      <c r="D725" s="174"/>
      <c r="E725" s="184"/>
      <c r="F725" s="184"/>
      <c r="G725" s="184"/>
      <c r="H725" s="174"/>
      <c r="I725" s="204" t="e">
        <v>#N/A</v>
      </c>
      <c r="J725" s="204" t="e">
        <v>#N/A</v>
      </c>
      <c r="K725" s="184"/>
      <c r="L725" s="185"/>
      <c r="M725" s="185"/>
      <c r="N725" s="228"/>
      <c r="O725" s="229" t="s">
        <v>733</v>
      </c>
      <c r="P725" s="230"/>
      <c r="Q725" s="185"/>
      <c r="R725" s="231">
        <v>0</v>
      </c>
      <c r="S725" s="232">
        <v>0</v>
      </c>
      <c r="T725" s="232">
        <v>0</v>
      </c>
      <c r="U725" s="232">
        <v>0</v>
      </c>
      <c r="V725" s="232">
        <v>0</v>
      </c>
      <c r="W725" s="232">
        <v>0</v>
      </c>
      <c r="X725" s="232">
        <v>0</v>
      </c>
      <c r="Y725" s="232">
        <v>0</v>
      </c>
      <c r="Z725" s="232">
        <v>0</v>
      </c>
      <c r="AA725" s="232"/>
      <c r="AB725" s="232"/>
      <c r="AC725" s="232"/>
      <c r="AD725" s="233">
        <v>0</v>
      </c>
      <c r="AE725" s="185"/>
      <c r="AF725" s="234"/>
      <c r="AG725" s="235">
        <v>0</v>
      </c>
      <c r="AH725" s="235"/>
      <c r="AI725" s="236">
        <v>0</v>
      </c>
      <c r="AJ725" s="237">
        <v>0</v>
      </c>
    </row>
    <row r="726" spans="2:36" ht="13.5" hidden="1" thickBot="1" x14ac:dyDescent="0.25">
      <c r="B726" s="184" t="s">
        <v>674</v>
      </c>
      <c r="C726" s="186">
        <v>3</v>
      </c>
      <c r="D726" s="174"/>
      <c r="E726" s="184" t="s">
        <v>1107</v>
      </c>
      <c r="F726" s="184" t="s">
        <v>693</v>
      </c>
      <c r="G726" s="184" t="s">
        <v>698</v>
      </c>
      <c r="H726" s="174" t="s">
        <v>1313</v>
      </c>
      <c r="I726" s="204" t="e">
        <v>#N/A</v>
      </c>
      <c r="J726" s="204" t="e">
        <v>#N/A</v>
      </c>
      <c r="K726" s="185"/>
      <c r="L726" s="185"/>
      <c r="M726" s="185"/>
      <c r="N726" s="205" t="e">
        <v>#N/A</v>
      </c>
      <c r="O726" s="206" t="s">
        <v>724</v>
      </c>
      <c r="P726" s="207"/>
      <c r="Q726" s="185"/>
      <c r="R726" s="208">
        <v>0</v>
      </c>
      <c r="S726" s="209">
        <v>0</v>
      </c>
      <c r="T726" s="209">
        <v>0</v>
      </c>
      <c r="U726" s="209">
        <v>0</v>
      </c>
      <c r="V726" s="209">
        <v>0</v>
      </c>
      <c r="W726" s="209">
        <v>0</v>
      </c>
      <c r="X726" s="209">
        <v>0</v>
      </c>
      <c r="Y726" s="209">
        <v>0</v>
      </c>
      <c r="Z726" s="209">
        <v>0</v>
      </c>
      <c r="AA726" s="209">
        <v>0</v>
      </c>
      <c r="AB726" s="209">
        <v>0</v>
      </c>
      <c r="AC726" s="210">
        <v>0</v>
      </c>
      <c r="AD726" s="211">
        <v>0</v>
      </c>
      <c r="AE726" s="185"/>
      <c r="AF726" s="212"/>
      <c r="AG726" s="213"/>
      <c r="AH726" s="213"/>
      <c r="AI726" s="213"/>
      <c r="AJ726" s="214"/>
    </row>
    <row r="727" spans="2:36" ht="13.5" hidden="1" thickBot="1" x14ac:dyDescent="0.25">
      <c r="B727" s="184" t="s">
        <v>674</v>
      </c>
      <c r="C727" s="215">
        <v>3</v>
      </c>
      <c r="D727" s="174">
        <v>1</v>
      </c>
      <c r="E727" s="204" t="s">
        <v>1107</v>
      </c>
      <c r="F727" s="204" t="s">
        <v>693</v>
      </c>
      <c r="G727" s="204" t="s">
        <v>698</v>
      </c>
      <c r="H727" s="174" t="s">
        <v>1314</v>
      </c>
      <c r="I727" s="204" t="e">
        <v>#N/A</v>
      </c>
      <c r="J727" s="184" t="e">
        <v>#N/A</v>
      </c>
      <c r="K727" s="185"/>
      <c r="L727" s="185"/>
      <c r="M727" s="185"/>
      <c r="N727" s="216"/>
      <c r="O727" s="217" t="s">
        <v>726</v>
      </c>
      <c r="P727" s="218" t="e">
        <v>#N/A</v>
      </c>
      <c r="Q727" s="185"/>
      <c r="R727" s="219">
        <v>0</v>
      </c>
      <c r="S727" s="220">
        <v>0</v>
      </c>
      <c r="T727" s="220">
        <v>0</v>
      </c>
      <c r="U727" s="220">
        <v>0</v>
      </c>
      <c r="V727" s="220">
        <v>0</v>
      </c>
      <c r="W727" s="220">
        <v>0</v>
      </c>
      <c r="X727" s="220">
        <v>0</v>
      </c>
      <c r="Y727" s="220">
        <v>0</v>
      </c>
      <c r="Z727" s="220">
        <v>0</v>
      </c>
      <c r="AA727" s="220">
        <v>0</v>
      </c>
      <c r="AB727" s="220">
        <v>0</v>
      </c>
      <c r="AC727" s="221">
        <v>0</v>
      </c>
      <c r="AD727" s="222">
        <v>0</v>
      </c>
      <c r="AE727" s="185"/>
      <c r="AF727" s="223" t="e">
        <v>#DIV/0!</v>
      </c>
      <c r="AG727" s="224">
        <v>0</v>
      </c>
      <c r="AH727" s="225" t="e">
        <v>#DIV/0!</v>
      </c>
      <c r="AI727" s="226">
        <v>0</v>
      </c>
      <c r="AJ727" s="227">
        <v>0</v>
      </c>
    </row>
    <row r="728" spans="2:36" ht="13.5" hidden="1" thickBot="1" x14ac:dyDescent="0.25">
      <c r="B728" s="184" t="s">
        <v>674</v>
      </c>
      <c r="C728" s="215">
        <v>3</v>
      </c>
      <c r="D728" s="174">
        <v>2</v>
      </c>
      <c r="E728" s="204" t="s">
        <v>1107</v>
      </c>
      <c r="F728" s="204" t="s">
        <v>693</v>
      </c>
      <c r="G728" s="204" t="s">
        <v>698</v>
      </c>
      <c r="H728" s="174" t="s">
        <v>1315</v>
      </c>
      <c r="I728" s="204" t="e">
        <v>#N/A</v>
      </c>
      <c r="J728" s="184" t="e">
        <v>#N/A</v>
      </c>
      <c r="K728" s="185"/>
      <c r="L728" s="185"/>
      <c r="M728" s="185"/>
      <c r="N728" s="216"/>
      <c r="O728" s="217" t="s">
        <v>726</v>
      </c>
      <c r="P728" s="218" t="e">
        <v>#N/A</v>
      </c>
      <c r="Q728" s="185"/>
      <c r="R728" s="219">
        <v>0</v>
      </c>
      <c r="S728" s="220">
        <v>0</v>
      </c>
      <c r="T728" s="220">
        <v>0</v>
      </c>
      <c r="U728" s="220">
        <v>0</v>
      </c>
      <c r="V728" s="220">
        <v>0</v>
      </c>
      <c r="W728" s="220">
        <v>0</v>
      </c>
      <c r="X728" s="220">
        <v>0</v>
      </c>
      <c r="Y728" s="220">
        <v>0</v>
      </c>
      <c r="Z728" s="220">
        <v>0</v>
      </c>
      <c r="AA728" s="220">
        <v>0</v>
      </c>
      <c r="AB728" s="220">
        <v>0</v>
      </c>
      <c r="AC728" s="221">
        <v>0</v>
      </c>
      <c r="AD728" s="222">
        <v>0</v>
      </c>
      <c r="AE728" s="185"/>
      <c r="AF728" s="223" t="e">
        <v>#DIV/0!</v>
      </c>
      <c r="AG728" s="224">
        <v>0</v>
      </c>
      <c r="AH728" s="225" t="e">
        <v>#DIV/0!</v>
      </c>
      <c r="AI728" s="226">
        <v>0</v>
      </c>
      <c r="AJ728" s="227">
        <v>0</v>
      </c>
    </row>
    <row r="729" spans="2:36" ht="13.5" hidden="1" thickBot="1" x14ac:dyDescent="0.25">
      <c r="B729" s="184" t="s">
        <v>674</v>
      </c>
      <c r="C729" s="215">
        <v>3</v>
      </c>
      <c r="D729" s="174">
        <v>3</v>
      </c>
      <c r="E729" s="204" t="s">
        <v>1107</v>
      </c>
      <c r="F729" s="204" t="s">
        <v>693</v>
      </c>
      <c r="G729" s="204" t="s">
        <v>698</v>
      </c>
      <c r="H729" s="174" t="s">
        <v>1316</v>
      </c>
      <c r="I729" s="204" t="e">
        <v>#N/A</v>
      </c>
      <c r="J729" s="184" t="e">
        <v>#N/A</v>
      </c>
      <c r="K729" s="185"/>
      <c r="L729" s="185"/>
      <c r="M729" s="185"/>
      <c r="N729" s="216"/>
      <c r="O729" s="217" t="s">
        <v>726</v>
      </c>
      <c r="P729" s="218" t="e">
        <v>#N/A</v>
      </c>
      <c r="Q729" s="185"/>
      <c r="R729" s="219">
        <v>0</v>
      </c>
      <c r="S729" s="220">
        <v>0</v>
      </c>
      <c r="T729" s="220">
        <v>0</v>
      </c>
      <c r="U729" s="220">
        <v>0</v>
      </c>
      <c r="V729" s="220">
        <v>0</v>
      </c>
      <c r="W729" s="220">
        <v>0</v>
      </c>
      <c r="X729" s="220">
        <v>0</v>
      </c>
      <c r="Y729" s="220">
        <v>0</v>
      </c>
      <c r="Z729" s="220">
        <v>0</v>
      </c>
      <c r="AA729" s="220">
        <v>0</v>
      </c>
      <c r="AB729" s="220">
        <v>0</v>
      </c>
      <c r="AC729" s="221">
        <v>0</v>
      </c>
      <c r="AD729" s="222">
        <v>0</v>
      </c>
      <c r="AE729" s="185"/>
      <c r="AF729" s="223" t="e">
        <v>#DIV/0!</v>
      </c>
      <c r="AG729" s="224">
        <v>0</v>
      </c>
      <c r="AH729" s="225" t="e">
        <v>#DIV/0!</v>
      </c>
      <c r="AI729" s="226">
        <v>0</v>
      </c>
      <c r="AJ729" s="227">
        <v>0</v>
      </c>
    </row>
    <row r="730" spans="2:36" ht="13.5" hidden="1" thickBot="1" x14ac:dyDescent="0.25">
      <c r="B730" s="184" t="s">
        <v>674</v>
      </c>
      <c r="C730" s="215">
        <v>3</v>
      </c>
      <c r="D730" s="174">
        <v>4</v>
      </c>
      <c r="E730" s="204" t="s">
        <v>1107</v>
      </c>
      <c r="F730" s="204" t="s">
        <v>693</v>
      </c>
      <c r="G730" s="204" t="s">
        <v>698</v>
      </c>
      <c r="H730" s="174" t="s">
        <v>1317</v>
      </c>
      <c r="I730" s="204" t="e">
        <v>#N/A</v>
      </c>
      <c r="J730" s="184" t="e">
        <v>#N/A</v>
      </c>
      <c r="K730" s="185"/>
      <c r="L730" s="185"/>
      <c r="M730" s="185"/>
      <c r="N730" s="216"/>
      <c r="O730" s="217" t="s">
        <v>726</v>
      </c>
      <c r="P730" s="218" t="e">
        <v>#N/A</v>
      </c>
      <c r="Q730" s="185"/>
      <c r="R730" s="219">
        <v>0</v>
      </c>
      <c r="S730" s="220">
        <v>0</v>
      </c>
      <c r="T730" s="220">
        <v>0</v>
      </c>
      <c r="U730" s="220">
        <v>0</v>
      </c>
      <c r="V730" s="220">
        <v>0</v>
      </c>
      <c r="W730" s="220">
        <v>0</v>
      </c>
      <c r="X730" s="220">
        <v>0</v>
      </c>
      <c r="Y730" s="220">
        <v>0</v>
      </c>
      <c r="Z730" s="220">
        <v>0</v>
      </c>
      <c r="AA730" s="220">
        <v>0</v>
      </c>
      <c r="AB730" s="220">
        <v>0</v>
      </c>
      <c r="AC730" s="221">
        <v>0</v>
      </c>
      <c r="AD730" s="222">
        <v>0</v>
      </c>
      <c r="AE730" s="185"/>
      <c r="AF730" s="223" t="e">
        <v>#DIV/0!</v>
      </c>
      <c r="AG730" s="224">
        <v>0</v>
      </c>
      <c r="AH730" s="225" t="e">
        <v>#DIV/0!</v>
      </c>
      <c r="AI730" s="226">
        <v>0</v>
      </c>
      <c r="AJ730" s="227">
        <v>0</v>
      </c>
    </row>
    <row r="731" spans="2:36" ht="13.5" hidden="1" thickBot="1" x14ac:dyDescent="0.25">
      <c r="B731" s="184" t="s">
        <v>674</v>
      </c>
      <c r="C731" s="215">
        <v>3</v>
      </c>
      <c r="D731" s="174">
        <v>5</v>
      </c>
      <c r="E731" s="204" t="s">
        <v>1107</v>
      </c>
      <c r="F731" s="204" t="s">
        <v>693</v>
      </c>
      <c r="G731" s="204" t="s">
        <v>698</v>
      </c>
      <c r="H731" s="174" t="s">
        <v>1318</v>
      </c>
      <c r="I731" s="204" t="e">
        <v>#N/A</v>
      </c>
      <c r="J731" s="184" t="e">
        <v>#N/A</v>
      </c>
      <c r="K731" s="185"/>
      <c r="L731" s="185"/>
      <c r="M731" s="185"/>
      <c r="N731" s="216"/>
      <c r="O731" s="217" t="s">
        <v>726</v>
      </c>
      <c r="P731" s="218" t="e">
        <v>#N/A</v>
      </c>
      <c r="Q731" s="185"/>
      <c r="R731" s="219">
        <v>0</v>
      </c>
      <c r="S731" s="220">
        <v>0</v>
      </c>
      <c r="T731" s="220">
        <v>0</v>
      </c>
      <c r="U731" s="220">
        <v>0</v>
      </c>
      <c r="V731" s="220">
        <v>0</v>
      </c>
      <c r="W731" s="220">
        <v>0</v>
      </c>
      <c r="X731" s="220">
        <v>0</v>
      </c>
      <c r="Y731" s="220">
        <v>0</v>
      </c>
      <c r="Z731" s="220">
        <v>0</v>
      </c>
      <c r="AA731" s="220">
        <v>0</v>
      </c>
      <c r="AB731" s="220">
        <v>0</v>
      </c>
      <c r="AC731" s="221">
        <v>0</v>
      </c>
      <c r="AD731" s="222">
        <v>0</v>
      </c>
      <c r="AE731" s="185"/>
      <c r="AF731" s="223" t="e">
        <v>#DIV/0!</v>
      </c>
      <c r="AG731" s="224">
        <v>0</v>
      </c>
      <c r="AH731" s="225" t="e">
        <v>#DIV/0!</v>
      </c>
      <c r="AI731" s="226">
        <v>0</v>
      </c>
      <c r="AJ731" s="227">
        <v>0</v>
      </c>
    </row>
    <row r="732" spans="2:36" ht="13.5" hidden="1" thickBot="1" x14ac:dyDescent="0.25">
      <c r="B732" s="184" t="s">
        <v>674</v>
      </c>
      <c r="C732" s="174"/>
      <c r="D732" s="174"/>
      <c r="E732" s="184"/>
      <c r="F732" s="184"/>
      <c r="G732" s="184"/>
      <c r="H732" s="174"/>
      <c r="I732" s="204" t="e">
        <v>#N/A</v>
      </c>
      <c r="J732" s="204" t="e">
        <v>#N/A</v>
      </c>
      <c r="K732" s="185"/>
      <c r="L732" s="185"/>
      <c r="M732" s="185"/>
      <c r="N732" s="228"/>
      <c r="O732" s="229" t="s">
        <v>733</v>
      </c>
      <c r="P732" s="230"/>
      <c r="Q732" s="185"/>
      <c r="R732" s="231">
        <v>0</v>
      </c>
      <c r="S732" s="232">
        <v>0</v>
      </c>
      <c r="T732" s="232">
        <v>0</v>
      </c>
      <c r="U732" s="232">
        <v>0</v>
      </c>
      <c r="V732" s="232">
        <v>0</v>
      </c>
      <c r="W732" s="232">
        <v>0</v>
      </c>
      <c r="X732" s="232">
        <v>0</v>
      </c>
      <c r="Y732" s="232">
        <v>0</v>
      </c>
      <c r="Z732" s="232">
        <v>0</v>
      </c>
      <c r="AA732" s="232"/>
      <c r="AB732" s="232"/>
      <c r="AC732" s="232"/>
      <c r="AD732" s="233">
        <v>0</v>
      </c>
      <c r="AE732" s="185"/>
      <c r="AF732" s="234"/>
      <c r="AG732" s="235">
        <v>0</v>
      </c>
      <c r="AH732" s="235"/>
      <c r="AI732" s="236">
        <v>0</v>
      </c>
      <c r="AJ732" s="237">
        <v>0</v>
      </c>
    </row>
    <row r="733" spans="2:36" ht="13.5" hidden="1" thickBot="1" x14ac:dyDescent="0.25">
      <c r="B733" s="184" t="s">
        <v>674</v>
      </c>
      <c r="C733" s="186">
        <v>4</v>
      </c>
      <c r="D733" s="174"/>
      <c r="E733" s="184" t="s">
        <v>1107</v>
      </c>
      <c r="F733" s="184" t="s">
        <v>693</v>
      </c>
      <c r="G733" s="184" t="s">
        <v>698</v>
      </c>
      <c r="H733" s="174" t="s">
        <v>1319</v>
      </c>
      <c r="I733" s="204" t="e">
        <v>#N/A</v>
      </c>
      <c r="J733" s="204" t="e">
        <v>#N/A</v>
      </c>
      <c r="K733" s="185"/>
      <c r="L733" s="185"/>
      <c r="M733" s="185"/>
      <c r="N733" s="205" t="e">
        <v>#N/A</v>
      </c>
      <c r="O733" s="206" t="s">
        <v>724</v>
      </c>
      <c r="P733" s="207"/>
      <c r="Q733" s="185"/>
      <c r="R733" s="208">
        <v>0</v>
      </c>
      <c r="S733" s="209">
        <v>0</v>
      </c>
      <c r="T733" s="209">
        <v>0</v>
      </c>
      <c r="U733" s="209">
        <v>0</v>
      </c>
      <c r="V733" s="209">
        <v>0</v>
      </c>
      <c r="W733" s="209">
        <v>0</v>
      </c>
      <c r="X733" s="209">
        <v>0</v>
      </c>
      <c r="Y733" s="209">
        <v>0</v>
      </c>
      <c r="Z733" s="209">
        <v>0</v>
      </c>
      <c r="AA733" s="209">
        <v>0</v>
      </c>
      <c r="AB733" s="209">
        <v>0</v>
      </c>
      <c r="AC733" s="210">
        <v>0</v>
      </c>
      <c r="AD733" s="211">
        <v>0</v>
      </c>
      <c r="AE733" s="185"/>
      <c r="AF733" s="212"/>
      <c r="AG733" s="213"/>
      <c r="AH733" s="213"/>
      <c r="AI733" s="213"/>
      <c r="AJ733" s="214"/>
    </row>
    <row r="734" spans="2:36" ht="13.5" hidden="1" thickBot="1" x14ac:dyDescent="0.25">
      <c r="B734" s="184" t="s">
        <v>674</v>
      </c>
      <c r="C734" s="215">
        <v>4</v>
      </c>
      <c r="D734" s="174">
        <v>1</v>
      </c>
      <c r="E734" s="204" t="s">
        <v>1107</v>
      </c>
      <c r="F734" s="204" t="s">
        <v>693</v>
      </c>
      <c r="G734" s="204" t="s">
        <v>698</v>
      </c>
      <c r="H734" s="174" t="s">
        <v>1320</v>
      </c>
      <c r="I734" s="204" t="e">
        <v>#N/A</v>
      </c>
      <c r="J734" s="184" t="e">
        <v>#N/A</v>
      </c>
      <c r="K734" s="185"/>
      <c r="L734" s="185"/>
      <c r="M734" s="185"/>
      <c r="N734" s="216"/>
      <c r="O734" s="217" t="s">
        <v>726</v>
      </c>
      <c r="P734" s="218" t="e">
        <v>#N/A</v>
      </c>
      <c r="Q734" s="185"/>
      <c r="R734" s="219">
        <v>0</v>
      </c>
      <c r="S734" s="220">
        <v>0</v>
      </c>
      <c r="T734" s="220">
        <v>0</v>
      </c>
      <c r="U734" s="220">
        <v>0</v>
      </c>
      <c r="V734" s="220">
        <v>0</v>
      </c>
      <c r="W734" s="220">
        <v>0</v>
      </c>
      <c r="X734" s="220">
        <v>0</v>
      </c>
      <c r="Y734" s="220">
        <v>0</v>
      </c>
      <c r="Z734" s="220">
        <v>0</v>
      </c>
      <c r="AA734" s="220">
        <v>0</v>
      </c>
      <c r="AB734" s="220">
        <v>0</v>
      </c>
      <c r="AC734" s="221">
        <v>0</v>
      </c>
      <c r="AD734" s="222">
        <v>0</v>
      </c>
      <c r="AE734" s="185"/>
      <c r="AF734" s="223" t="e">
        <v>#DIV/0!</v>
      </c>
      <c r="AG734" s="224">
        <v>0</v>
      </c>
      <c r="AH734" s="225" t="e">
        <v>#DIV/0!</v>
      </c>
      <c r="AI734" s="226">
        <v>0</v>
      </c>
      <c r="AJ734" s="227">
        <v>0</v>
      </c>
    </row>
    <row r="735" spans="2:36" ht="13.5" hidden="1" thickBot="1" x14ac:dyDescent="0.25">
      <c r="B735" s="184" t="s">
        <v>674</v>
      </c>
      <c r="C735" s="215">
        <v>4</v>
      </c>
      <c r="D735" s="174">
        <v>2</v>
      </c>
      <c r="E735" s="204" t="s">
        <v>1107</v>
      </c>
      <c r="F735" s="204" t="s">
        <v>693</v>
      </c>
      <c r="G735" s="204" t="s">
        <v>698</v>
      </c>
      <c r="H735" s="174" t="s">
        <v>1321</v>
      </c>
      <c r="I735" s="204" t="e">
        <v>#N/A</v>
      </c>
      <c r="J735" s="184" t="e">
        <v>#N/A</v>
      </c>
      <c r="K735" s="185"/>
      <c r="L735" s="185"/>
      <c r="M735" s="185"/>
      <c r="N735" s="216"/>
      <c r="O735" s="217" t="s">
        <v>726</v>
      </c>
      <c r="P735" s="218" t="e">
        <v>#N/A</v>
      </c>
      <c r="Q735" s="185"/>
      <c r="R735" s="219">
        <v>0</v>
      </c>
      <c r="S735" s="220">
        <v>0</v>
      </c>
      <c r="T735" s="220">
        <v>0</v>
      </c>
      <c r="U735" s="220">
        <v>0</v>
      </c>
      <c r="V735" s="220">
        <v>0</v>
      </c>
      <c r="W735" s="220">
        <v>0</v>
      </c>
      <c r="X735" s="220">
        <v>0</v>
      </c>
      <c r="Y735" s="220">
        <v>0</v>
      </c>
      <c r="Z735" s="220">
        <v>0</v>
      </c>
      <c r="AA735" s="220">
        <v>0</v>
      </c>
      <c r="AB735" s="220">
        <v>0</v>
      </c>
      <c r="AC735" s="221">
        <v>0</v>
      </c>
      <c r="AD735" s="222">
        <v>0</v>
      </c>
      <c r="AE735" s="185"/>
      <c r="AF735" s="223" t="e">
        <v>#DIV/0!</v>
      </c>
      <c r="AG735" s="224">
        <v>0</v>
      </c>
      <c r="AH735" s="225" t="e">
        <v>#DIV/0!</v>
      </c>
      <c r="AI735" s="226">
        <v>0</v>
      </c>
      <c r="AJ735" s="227">
        <v>0</v>
      </c>
    </row>
    <row r="736" spans="2:36" ht="13.5" hidden="1" thickBot="1" x14ac:dyDescent="0.25">
      <c r="B736" s="184" t="s">
        <v>674</v>
      </c>
      <c r="C736" s="215">
        <v>4</v>
      </c>
      <c r="D736" s="174">
        <v>3</v>
      </c>
      <c r="E736" s="204" t="s">
        <v>1107</v>
      </c>
      <c r="F736" s="204" t="s">
        <v>693</v>
      </c>
      <c r="G736" s="204" t="s">
        <v>698</v>
      </c>
      <c r="H736" s="174" t="s">
        <v>1322</v>
      </c>
      <c r="I736" s="204" t="e">
        <v>#N/A</v>
      </c>
      <c r="J736" s="184" t="e">
        <v>#N/A</v>
      </c>
      <c r="K736" s="185"/>
      <c r="L736" s="185"/>
      <c r="M736" s="185"/>
      <c r="N736" s="216"/>
      <c r="O736" s="217" t="s">
        <v>726</v>
      </c>
      <c r="P736" s="218" t="e">
        <v>#N/A</v>
      </c>
      <c r="Q736" s="185"/>
      <c r="R736" s="219">
        <v>0</v>
      </c>
      <c r="S736" s="220">
        <v>0</v>
      </c>
      <c r="T736" s="220">
        <v>0</v>
      </c>
      <c r="U736" s="220">
        <v>0</v>
      </c>
      <c r="V736" s="220">
        <v>0</v>
      </c>
      <c r="W736" s="220">
        <v>0</v>
      </c>
      <c r="X736" s="220">
        <v>0</v>
      </c>
      <c r="Y736" s="220">
        <v>0</v>
      </c>
      <c r="Z736" s="220">
        <v>0</v>
      </c>
      <c r="AA736" s="220">
        <v>0</v>
      </c>
      <c r="AB736" s="220">
        <v>0</v>
      </c>
      <c r="AC736" s="221">
        <v>0</v>
      </c>
      <c r="AD736" s="222">
        <v>0</v>
      </c>
      <c r="AE736" s="185"/>
      <c r="AF736" s="223" t="e">
        <v>#DIV/0!</v>
      </c>
      <c r="AG736" s="224">
        <v>0</v>
      </c>
      <c r="AH736" s="225" t="e">
        <v>#DIV/0!</v>
      </c>
      <c r="AI736" s="226">
        <v>0</v>
      </c>
      <c r="AJ736" s="227">
        <v>0</v>
      </c>
    </row>
    <row r="737" spans="2:36" ht="13.5" hidden="1" thickBot="1" x14ac:dyDescent="0.25">
      <c r="B737" s="184" t="s">
        <v>674</v>
      </c>
      <c r="C737" s="215">
        <v>4</v>
      </c>
      <c r="D737" s="174">
        <v>4</v>
      </c>
      <c r="E737" s="204" t="s">
        <v>1107</v>
      </c>
      <c r="F737" s="204" t="s">
        <v>693</v>
      </c>
      <c r="G737" s="204" t="s">
        <v>698</v>
      </c>
      <c r="H737" s="174" t="s">
        <v>1323</v>
      </c>
      <c r="I737" s="204" t="e">
        <v>#N/A</v>
      </c>
      <c r="J737" s="184" t="e">
        <v>#N/A</v>
      </c>
      <c r="K737" s="185"/>
      <c r="L737" s="185"/>
      <c r="M737" s="185"/>
      <c r="N737" s="216"/>
      <c r="O737" s="217" t="s">
        <v>726</v>
      </c>
      <c r="P737" s="218" t="e">
        <v>#N/A</v>
      </c>
      <c r="Q737" s="185"/>
      <c r="R737" s="219">
        <v>0</v>
      </c>
      <c r="S737" s="220">
        <v>0</v>
      </c>
      <c r="T737" s="220">
        <v>0</v>
      </c>
      <c r="U737" s="220">
        <v>0</v>
      </c>
      <c r="V737" s="220">
        <v>0</v>
      </c>
      <c r="W737" s="220">
        <v>0</v>
      </c>
      <c r="X737" s="220">
        <v>0</v>
      </c>
      <c r="Y737" s="220">
        <v>0</v>
      </c>
      <c r="Z737" s="220">
        <v>0</v>
      </c>
      <c r="AA737" s="220">
        <v>0</v>
      </c>
      <c r="AB737" s="220">
        <v>0</v>
      </c>
      <c r="AC737" s="221">
        <v>0</v>
      </c>
      <c r="AD737" s="222">
        <v>0</v>
      </c>
      <c r="AE737" s="185"/>
      <c r="AF737" s="223" t="e">
        <v>#DIV/0!</v>
      </c>
      <c r="AG737" s="224">
        <v>0</v>
      </c>
      <c r="AH737" s="225" t="e">
        <v>#DIV/0!</v>
      </c>
      <c r="AI737" s="226">
        <v>0</v>
      </c>
      <c r="AJ737" s="227">
        <v>0</v>
      </c>
    </row>
    <row r="738" spans="2:36" ht="13.5" hidden="1" thickBot="1" x14ac:dyDescent="0.25">
      <c r="B738" s="184" t="s">
        <v>674</v>
      </c>
      <c r="C738" s="215">
        <v>4</v>
      </c>
      <c r="D738" s="174">
        <v>5</v>
      </c>
      <c r="E738" s="204" t="s">
        <v>1107</v>
      </c>
      <c r="F738" s="204" t="s">
        <v>693</v>
      </c>
      <c r="G738" s="204" t="s">
        <v>698</v>
      </c>
      <c r="H738" s="174" t="s">
        <v>1324</v>
      </c>
      <c r="I738" s="204" t="e">
        <v>#N/A</v>
      </c>
      <c r="J738" s="184" t="e">
        <v>#N/A</v>
      </c>
      <c r="K738" s="185"/>
      <c r="L738" s="185"/>
      <c r="M738" s="185"/>
      <c r="N738" s="216"/>
      <c r="O738" s="217" t="s">
        <v>726</v>
      </c>
      <c r="P738" s="218" t="e">
        <v>#N/A</v>
      </c>
      <c r="Q738" s="185"/>
      <c r="R738" s="219">
        <v>0</v>
      </c>
      <c r="S738" s="220">
        <v>0</v>
      </c>
      <c r="T738" s="220">
        <v>0</v>
      </c>
      <c r="U738" s="220">
        <v>0</v>
      </c>
      <c r="V738" s="220">
        <v>0</v>
      </c>
      <c r="W738" s="220">
        <v>0</v>
      </c>
      <c r="X738" s="220">
        <v>0</v>
      </c>
      <c r="Y738" s="220">
        <v>0</v>
      </c>
      <c r="Z738" s="220">
        <v>0</v>
      </c>
      <c r="AA738" s="220">
        <v>0</v>
      </c>
      <c r="AB738" s="220">
        <v>0</v>
      </c>
      <c r="AC738" s="221">
        <v>0</v>
      </c>
      <c r="AD738" s="222">
        <v>0</v>
      </c>
      <c r="AE738" s="185"/>
      <c r="AF738" s="223" t="e">
        <v>#DIV/0!</v>
      </c>
      <c r="AG738" s="224">
        <v>0</v>
      </c>
      <c r="AH738" s="225" t="e">
        <v>#DIV/0!</v>
      </c>
      <c r="AI738" s="226">
        <v>0</v>
      </c>
      <c r="AJ738" s="227">
        <v>0</v>
      </c>
    </row>
    <row r="739" spans="2:36" ht="13.5" hidden="1" thickBot="1" x14ac:dyDescent="0.25">
      <c r="B739" s="184" t="s">
        <v>674</v>
      </c>
      <c r="C739" s="174"/>
      <c r="D739" s="174"/>
      <c r="E739" s="184"/>
      <c r="F739" s="184"/>
      <c r="G739" s="184"/>
      <c r="H739" s="174"/>
      <c r="I739" s="204" t="e">
        <v>#N/A</v>
      </c>
      <c r="J739" s="204" t="e">
        <v>#N/A</v>
      </c>
      <c r="K739" s="185"/>
      <c r="L739" s="185"/>
      <c r="M739" s="185"/>
      <c r="N739" s="228"/>
      <c r="O739" s="229" t="s">
        <v>733</v>
      </c>
      <c r="P739" s="230"/>
      <c r="Q739" s="185"/>
      <c r="R739" s="231">
        <v>0</v>
      </c>
      <c r="S739" s="232">
        <v>0</v>
      </c>
      <c r="T739" s="232">
        <v>0</v>
      </c>
      <c r="U739" s="232">
        <v>0</v>
      </c>
      <c r="V739" s="232">
        <v>0</v>
      </c>
      <c r="W739" s="232">
        <v>0</v>
      </c>
      <c r="X739" s="232">
        <v>0</v>
      </c>
      <c r="Y739" s="232">
        <v>0</v>
      </c>
      <c r="Z739" s="232">
        <v>0</v>
      </c>
      <c r="AA739" s="232"/>
      <c r="AB739" s="232"/>
      <c r="AC739" s="232"/>
      <c r="AD739" s="233">
        <v>0</v>
      </c>
      <c r="AE739" s="185"/>
      <c r="AF739" s="234"/>
      <c r="AG739" s="235">
        <v>0</v>
      </c>
      <c r="AH739" s="235"/>
      <c r="AI739" s="236">
        <v>0</v>
      </c>
      <c r="AJ739" s="237">
        <v>0</v>
      </c>
    </row>
    <row r="740" spans="2:36" x14ac:dyDescent="0.2">
      <c r="B740" s="184" t="s">
        <v>673</v>
      </c>
      <c r="C740" s="186">
        <v>5</v>
      </c>
      <c r="D740" s="174"/>
      <c r="E740" s="184" t="s">
        <v>1107</v>
      </c>
      <c r="F740" s="184" t="s">
        <v>693</v>
      </c>
      <c r="G740" s="184" t="s">
        <v>698</v>
      </c>
      <c r="H740" s="174" t="s">
        <v>1325</v>
      </c>
      <c r="I740" s="204" t="s">
        <v>1232</v>
      </c>
      <c r="J740" s="204" t="s">
        <v>1232</v>
      </c>
      <c r="K740" s="185"/>
      <c r="L740" s="185"/>
      <c r="M740" s="185"/>
      <c r="N740" s="205" t="s">
        <v>1232</v>
      </c>
      <c r="O740" s="206" t="s">
        <v>724</v>
      </c>
      <c r="P740" s="207"/>
      <c r="Q740" s="185"/>
      <c r="R740" s="208">
        <v>0</v>
      </c>
      <c r="S740" s="209">
        <v>0</v>
      </c>
      <c r="T740" s="209">
        <v>0</v>
      </c>
      <c r="U740" s="209">
        <v>0</v>
      </c>
      <c r="V740" s="209">
        <v>0</v>
      </c>
      <c r="W740" s="209">
        <v>3380</v>
      </c>
      <c r="X740" s="209">
        <v>0</v>
      </c>
      <c r="Y740" s="209">
        <v>0</v>
      </c>
      <c r="Z740" s="209">
        <v>0</v>
      </c>
      <c r="AA740" s="209">
        <v>3380</v>
      </c>
      <c r="AB740" s="209">
        <v>0</v>
      </c>
      <c r="AC740" s="210">
        <v>0</v>
      </c>
      <c r="AD740" s="211">
        <v>6760</v>
      </c>
      <c r="AE740" s="185"/>
      <c r="AF740" s="212"/>
      <c r="AG740" s="213"/>
      <c r="AH740" s="213"/>
      <c r="AI740" s="213"/>
      <c r="AJ740" s="214"/>
    </row>
    <row r="741" spans="2:36" hidden="1" x14ac:dyDescent="0.2">
      <c r="B741" s="184" t="s">
        <v>674</v>
      </c>
      <c r="C741" s="215">
        <v>5</v>
      </c>
      <c r="D741" s="174">
        <v>1</v>
      </c>
      <c r="E741" s="204" t="s">
        <v>1107</v>
      </c>
      <c r="F741" s="204" t="s">
        <v>693</v>
      </c>
      <c r="G741" s="204" t="s">
        <v>698</v>
      </c>
      <c r="H741" s="174" t="s">
        <v>1326</v>
      </c>
      <c r="I741" s="204" t="s">
        <v>1232</v>
      </c>
      <c r="J741" s="184" t="e">
        <v>#N/A</v>
      </c>
      <c r="K741" s="185"/>
      <c r="L741" s="185"/>
      <c r="M741" s="185"/>
      <c r="N741" s="216"/>
      <c r="O741" s="217" t="s">
        <v>726</v>
      </c>
      <c r="P741" s="218" t="e">
        <v>#N/A</v>
      </c>
      <c r="Q741" s="185"/>
      <c r="R741" s="219">
        <v>0</v>
      </c>
      <c r="S741" s="220">
        <v>0</v>
      </c>
      <c r="T741" s="220">
        <v>0</v>
      </c>
      <c r="U741" s="220">
        <v>0</v>
      </c>
      <c r="V741" s="220">
        <v>0</v>
      </c>
      <c r="W741" s="220">
        <v>0</v>
      </c>
      <c r="X741" s="220">
        <v>0</v>
      </c>
      <c r="Y741" s="220">
        <v>0</v>
      </c>
      <c r="Z741" s="220">
        <v>0</v>
      </c>
      <c r="AA741" s="220">
        <v>0</v>
      </c>
      <c r="AB741" s="220">
        <v>0</v>
      </c>
      <c r="AC741" s="221">
        <v>0</v>
      </c>
      <c r="AD741" s="222">
        <v>0</v>
      </c>
      <c r="AE741" s="185"/>
      <c r="AF741" s="223" t="e">
        <v>#DIV/0!</v>
      </c>
      <c r="AG741" s="224">
        <v>0</v>
      </c>
      <c r="AH741" s="225" t="e">
        <v>#DIV/0!</v>
      </c>
      <c r="AI741" s="226">
        <v>0</v>
      </c>
      <c r="AJ741" s="227">
        <v>0</v>
      </c>
    </row>
    <row r="742" spans="2:36" x14ac:dyDescent="0.2">
      <c r="B742" s="184" t="s">
        <v>673</v>
      </c>
      <c r="C742" s="215">
        <v>5</v>
      </c>
      <c r="D742" s="174">
        <v>2</v>
      </c>
      <c r="E742" s="204" t="s">
        <v>1107</v>
      </c>
      <c r="F742" s="204" t="s">
        <v>693</v>
      </c>
      <c r="G742" s="204" t="s">
        <v>698</v>
      </c>
      <c r="H742" s="174" t="s">
        <v>1327</v>
      </c>
      <c r="I742" s="204" t="s">
        <v>1232</v>
      </c>
      <c r="J742" s="184" t="s">
        <v>1235</v>
      </c>
      <c r="K742" s="185"/>
      <c r="L742" s="185"/>
      <c r="M742" s="185"/>
      <c r="N742" s="216"/>
      <c r="O742" s="217" t="s">
        <v>726</v>
      </c>
      <c r="P742" s="218" t="s">
        <v>1236</v>
      </c>
      <c r="Q742" s="185"/>
      <c r="R742" s="219">
        <v>0</v>
      </c>
      <c r="S742" s="220">
        <v>0</v>
      </c>
      <c r="T742" s="220">
        <v>4280</v>
      </c>
      <c r="U742" s="220">
        <v>0</v>
      </c>
      <c r="V742" s="220">
        <v>0</v>
      </c>
      <c r="W742" s="220">
        <v>0</v>
      </c>
      <c r="X742" s="220">
        <v>0</v>
      </c>
      <c r="Y742" s="220">
        <v>3380</v>
      </c>
      <c r="Z742" s="220">
        <v>0</v>
      </c>
      <c r="AA742" s="220">
        <v>0</v>
      </c>
      <c r="AB742" s="220">
        <v>0</v>
      </c>
      <c r="AC742" s="221">
        <v>0</v>
      </c>
      <c r="AD742" s="222">
        <v>7660</v>
      </c>
      <c r="AE742" s="185"/>
      <c r="AF742" s="223">
        <v>10.64</v>
      </c>
      <c r="AG742" s="224">
        <v>81502.400000000009</v>
      </c>
      <c r="AH742" s="225">
        <v>9.9999999999999992E-2</v>
      </c>
      <c r="AI742" s="226">
        <v>8150.2400000000007</v>
      </c>
      <c r="AJ742" s="227">
        <v>89652.640000000014</v>
      </c>
    </row>
    <row r="743" spans="2:36" hidden="1" x14ac:dyDescent="0.2">
      <c r="B743" s="184" t="s">
        <v>674</v>
      </c>
      <c r="C743" s="215">
        <v>5</v>
      </c>
      <c r="D743" s="174">
        <v>3</v>
      </c>
      <c r="E743" s="204" t="s">
        <v>1107</v>
      </c>
      <c r="F743" s="204" t="s">
        <v>693</v>
      </c>
      <c r="G743" s="204" t="s">
        <v>698</v>
      </c>
      <c r="H743" s="174" t="s">
        <v>1328</v>
      </c>
      <c r="I743" s="204" t="s">
        <v>1232</v>
      </c>
      <c r="J743" s="184" t="e">
        <v>#N/A</v>
      </c>
      <c r="K743" s="185"/>
      <c r="L743" s="185"/>
      <c r="M743" s="185"/>
      <c r="N743" s="216"/>
      <c r="O743" s="217" t="s">
        <v>726</v>
      </c>
      <c r="P743" s="218" t="e">
        <v>#N/A</v>
      </c>
      <c r="Q743" s="185"/>
      <c r="R743" s="219">
        <v>0</v>
      </c>
      <c r="S743" s="220">
        <v>0</v>
      </c>
      <c r="T743" s="220">
        <v>0</v>
      </c>
      <c r="U743" s="220">
        <v>0</v>
      </c>
      <c r="V743" s="220">
        <v>0</v>
      </c>
      <c r="W743" s="220">
        <v>0</v>
      </c>
      <c r="X743" s="220">
        <v>0</v>
      </c>
      <c r="Y743" s="220">
        <v>0</v>
      </c>
      <c r="Z743" s="220">
        <v>0</v>
      </c>
      <c r="AA743" s="220">
        <v>0</v>
      </c>
      <c r="AB743" s="220">
        <v>0</v>
      </c>
      <c r="AC743" s="221">
        <v>0</v>
      </c>
      <c r="AD743" s="222">
        <v>0</v>
      </c>
      <c r="AE743" s="185"/>
      <c r="AF743" s="223" t="e">
        <v>#DIV/0!</v>
      </c>
      <c r="AG743" s="224">
        <v>0</v>
      </c>
      <c r="AH743" s="225" t="e">
        <v>#DIV/0!</v>
      </c>
      <c r="AI743" s="226">
        <v>0</v>
      </c>
      <c r="AJ743" s="227">
        <v>0</v>
      </c>
    </row>
    <row r="744" spans="2:36" hidden="1" x14ac:dyDescent="0.2">
      <c r="B744" s="184" t="s">
        <v>674</v>
      </c>
      <c r="C744" s="215">
        <v>5</v>
      </c>
      <c r="D744" s="174">
        <v>4</v>
      </c>
      <c r="E744" s="204" t="s">
        <v>1107</v>
      </c>
      <c r="F744" s="204" t="s">
        <v>693</v>
      </c>
      <c r="G744" s="204" t="s">
        <v>698</v>
      </c>
      <c r="H744" s="174" t="s">
        <v>1329</v>
      </c>
      <c r="I744" s="204" t="s">
        <v>1232</v>
      </c>
      <c r="J744" s="184" t="e">
        <v>#N/A</v>
      </c>
      <c r="K744" s="185"/>
      <c r="L744" s="185"/>
      <c r="M744" s="185"/>
      <c r="N744" s="216"/>
      <c r="O744" s="217" t="s">
        <v>726</v>
      </c>
      <c r="P744" s="218" t="e">
        <v>#N/A</v>
      </c>
      <c r="Q744" s="185"/>
      <c r="R744" s="219">
        <v>0</v>
      </c>
      <c r="S744" s="220">
        <v>0</v>
      </c>
      <c r="T744" s="220">
        <v>0</v>
      </c>
      <c r="U744" s="220">
        <v>0</v>
      </c>
      <c r="V744" s="220">
        <v>0</v>
      </c>
      <c r="W744" s="220">
        <v>0</v>
      </c>
      <c r="X744" s="220">
        <v>0</v>
      </c>
      <c r="Y744" s="220">
        <v>0</v>
      </c>
      <c r="Z744" s="220">
        <v>0</v>
      </c>
      <c r="AA744" s="220">
        <v>0</v>
      </c>
      <c r="AB744" s="220">
        <v>0</v>
      </c>
      <c r="AC744" s="221">
        <v>0</v>
      </c>
      <c r="AD744" s="222">
        <v>0</v>
      </c>
      <c r="AE744" s="185"/>
      <c r="AF744" s="223" t="e">
        <v>#DIV/0!</v>
      </c>
      <c r="AG744" s="224">
        <v>0</v>
      </c>
      <c r="AH744" s="225" t="e">
        <v>#DIV/0!</v>
      </c>
      <c r="AI744" s="226">
        <v>0</v>
      </c>
      <c r="AJ744" s="227">
        <v>0</v>
      </c>
    </row>
    <row r="745" spans="2:36" hidden="1" x14ac:dyDescent="0.2">
      <c r="B745" s="184" t="s">
        <v>674</v>
      </c>
      <c r="C745" s="215">
        <v>5</v>
      </c>
      <c r="D745" s="174">
        <v>5</v>
      </c>
      <c r="E745" s="204" t="s">
        <v>1107</v>
      </c>
      <c r="F745" s="204" t="s">
        <v>693</v>
      </c>
      <c r="G745" s="204" t="s">
        <v>698</v>
      </c>
      <c r="H745" s="174" t="s">
        <v>1330</v>
      </c>
      <c r="I745" s="204" t="s">
        <v>1232</v>
      </c>
      <c r="J745" s="184" t="e">
        <v>#N/A</v>
      </c>
      <c r="K745" s="185"/>
      <c r="L745" s="185"/>
      <c r="M745" s="185"/>
      <c r="N745" s="216"/>
      <c r="O745" s="217" t="s">
        <v>726</v>
      </c>
      <c r="P745" s="218" t="e">
        <v>#N/A</v>
      </c>
      <c r="Q745" s="185"/>
      <c r="R745" s="219">
        <v>0</v>
      </c>
      <c r="S745" s="220">
        <v>0</v>
      </c>
      <c r="T745" s="220">
        <v>0</v>
      </c>
      <c r="U745" s="220">
        <v>0</v>
      </c>
      <c r="V745" s="220">
        <v>0</v>
      </c>
      <c r="W745" s="220">
        <v>0</v>
      </c>
      <c r="X745" s="220">
        <v>0</v>
      </c>
      <c r="Y745" s="220">
        <v>0</v>
      </c>
      <c r="Z745" s="220">
        <v>0</v>
      </c>
      <c r="AA745" s="220">
        <v>0</v>
      </c>
      <c r="AB745" s="220">
        <v>0</v>
      </c>
      <c r="AC745" s="221">
        <v>0</v>
      </c>
      <c r="AD745" s="222">
        <v>0</v>
      </c>
      <c r="AE745" s="185"/>
      <c r="AF745" s="223" t="e">
        <v>#DIV/0!</v>
      </c>
      <c r="AG745" s="224">
        <v>0</v>
      </c>
      <c r="AH745" s="225" t="e">
        <v>#DIV/0!</v>
      </c>
      <c r="AI745" s="226">
        <v>0</v>
      </c>
      <c r="AJ745" s="227">
        <v>0</v>
      </c>
    </row>
    <row r="746" spans="2:36" ht="13.5" thickBot="1" x14ac:dyDescent="0.25">
      <c r="B746" s="184" t="s">
        <v>673</v>
      </c>
      <c r="C746" s="174"/>
      <c r="D746" s="174"/>
      <c r="E746" s="184"/>
      <c r="F746" s="184"/>
      <c r="G746" s="184"/>
      <c r="H746" s="174"/>
      <c r="I746" s="204" t="s">
        <v>1232</v>
      </c>
      <c r="J746" s="204" t="s">
        <v>1232</v>
      </c>
      <c r="K746" s="185"/>
      <c r="L746" s="185"/>
      <c r="M746" s="185"/>
      <c r="N746" s="228"/>
      <c r="O746" s="229" t="s">
        <v>733</v>
      </c>
      <c r="P746" s="230"/>
      <c r="Q746" s="185"/>
      <c r="R746" s="231">
        <v>50093.120000000003</v>
      </c>
      <c r="S746" s="232">
        <v>0</v>
      </c>
      <c r="T746" s="232">
        <v>0</v>
      </c>
      <c r="U746" s="232">
        <v>0</v>
      </c>
      <c r="V746" s="232">
        <v>39559.520000000004</v>
      </c>
      <c r="W746" s="232">
        <v>0</v>
      </c>
      <c r="X746" s="232">
        <v>0</v>
      </c>
      <c r="Y746" s="232">
        <v>0</v>
      </c>
      <c r="Z746" s="232">
        <v>0</v>
      </c>
      <c r="AA746" s="232"/>
      <c r="AB746" s="232"/>
      <c r="AC746" s="232"/>
      <c r="AD746" s="233">
        <v>89652.640000000014</v>
      </c>
      <c r="AE746" s="185"/>
      <c r="AF746" s="234"/>
      <c r="AG746" s="235">
        <v>81502.400000000009</v>
      </c>
      <c r="AH746" s="235"/>
      <c r="AI746" s="236">
        <v>8150.2400000000007</v>
      </c>
      <c r="AJ746" s="237">
        <v>89652.640000000014</v>
      </c>
    </row>
    <row r="747" spans="2:36" hidden="1" x14ac:dyDescent="0.2">
      <c r="B747" s="184" t="s">
        <v>674</v>
      </c>
      <c r="C747" s="186">
        <v>6</v>
      </c>
      <c r="D747" s="174"/>
      <c r="E747" s="184" t="s">
        <v>1107</v>
      </c>
      <c r="F747" s="184" t="s">
        <v>693</v>
      </c>
      <c r="G747" s="184" t="s">
        <v>698</v>
      </c>
      <c r="H747" s="174" t="s">
        <v>1331</v>
      </c>
      <c r="I747" s="204" t="e">
        <v>#N/A</v>
      </c>
      <c r="J747" s="204" t="e">
        <v>#N/A</v>
      </c>
      <c r="K747" s="184"/>
      <c r="L747" s="185"/>
      <c r="M747" s="185"/>
      <c r="N747" s="205" t="e">
        <v>#N/A</v>
      </c>
      <c r="O747" s="206" t="s">
        <v>724</v>
      </c>
      <c r="P747" s="207"/>
      <c r="Q747" s="185"/>
      <c r="R747" s="208">
        <v>0</v>
      </c>
      <c r="S747" s="209">
        <v>0</v>
      </c>
      <c r="T747" s="209">
        <v>0</v>
      </c>
      <c r="U747" s="209">
        <v>0</v>
      </c>
      <c r="V747" s="209">
        <v>0</v>
      </c>
      <c r="W747" s="209">
        <v>0</v>
      </c>
      <c r="X747" s="209">
        <v>0</v>
      </c>
      <c r="Y747" s="209">
        <v>0</v>
      </c>
      <c r="Z747" s="209">
        <v>0</v>
      </c>
      <c r="AA747" s="209">
        <v>0</v>
      </c>
      <c r="AB747" s="209">
        <v>0</v>
      </c>
      <c r="AC747" s="210">
        <v>0</v>
      </c>
      <c r="AD747" s="211">
        <v>0</v>
      </c>
      <c r="AE747" s="185"/>
      <c r="AF747" s="212"/>
      <c r="AG747" s="213"/>
      <c r="AH747" s="213"/>
      <c r="AI747" s="213"/>
      <c r="AJ747" s="214"/>
    </row>
    <row r="748" spans="2:36" hidden="1" x14ac:dyDescent="0.2">
      <c r="B748" s="184" t="s">
        <v>674</v>
      </c>
      <c r="C748" s="215">
        <v>6</v>
      </c>
      <c r="D748" s="174">
        <v>1</v>
      </c>
      <c r="E748" s="204" t="s">
        <v>1107</v>
      </c>
      <c r="F748" s="204" t="s">
        <v>693</v>
      </c>
      <c r="G748" s="204" t="s">
        <v>698</v>
      </c>
      <c r="H748" s="174" t="s">
        <v>1332</v>
      </c>
      <c r="I748" s="204" t="e">
        <v>#N/A</v>
      </c>
      <c r="J748" s="184" t="e">
        <v>#N/A</v>
      </c>
      <c r="K748" s="184"/>
      <c r="L748" s="185"/>
      <c r="M748" s="185"/>
      <c r="N748" s="216"/>
      <c r="O748" s="217" t="s">
        <v>726</v>
      </c>
      <c r="P748" s="218" t="e">
        <v>#N/A</v>
      </c>
      <c r="Q748" s="185"/>
      <c r="R748" s="219">
        <v>0</v>
      </c>
      <c r="S748" s="220">
        <v>0</v>
      </c>
      <c r="T748" s="220">
        <v>0</v>
      </c>
      <c r="U748" s="220">
        <v>0</v>
      </c>
      <c r="V748" s="220">
        <v>0</v>
      </c>
      <c r="W748" s="220">
        <v>0</v>
      </c>
      <c r="X748" s="220">
        <v>0</v>
      </c>
      <c r="Y748" s="220">
        <v>0</v>
      </c>
      <c r="Z748" s="220">
        <v>0</v>
      </c>
      <c r="AA748" s="220">
        <v>0</v>
      </c>
      <c r="AB748" s="220">
        <v>0</v>
      </c>
      <c r="AC748" s="221">
        <v>0</v>
      </c>
      <c r="AD748" s="222">
        <v>0</v>
      </c>
      <c r="AE748" s="185"/>
      <c r="AF748" s="223" t="e">
        <v>#DIV/0!</v>
      </c>
      <c r="AG748" s="224">
        <v>0</v>
      </c>
      <c r="AH748" s="225" t="e">
        <v>#DIV/0!</v>
      </c>
      <c r="AI748" s="226">
        <v>0</v>
      </c>
      <c r="AJ748" s="227">
        <v>0</v>
      </c>
    </row>
    <row r="749" spans="2:36" hidden="1" x14ac:dyDescent="0.2">
      <c r="B749" s="184" t="s">
        <v>674</v>
      </c>
      <c r="C749" s="215">
        <v>6</v>
      </c>
      <c r="D749" s="174">
        <v>2</v>
      </c>
      <c r="E749" s="204" t="s">
        <v>1107</v>
      </c>
      <c r="F749" s="204" t="s">
        <v>693</v>
      </c>
      <c r="G749" s="204" t="s">
        <v>698</v>
      </c>
      <c r="H749" s="174" t="s">
        <v>1333</v>
      </c>
      <c r="I749" s="204" t="e">
        <v>#N/A</v>
      </c>
      <c r="J749" s="184" t="e">
        <v>#N/A</v>
      </c>
      <c r="K749" s="184"/>
      <c r="L749" s="185"/>
      <c r="M749" s="185"/>
      <c r="N749" s="216"/>
      <c r="O749" s="217" t="s">
        <v>726</v>
      </c>
      <c r="P749" s="218" t="e">
        <v>#N/A</v>
      </c>
      <c r="Q749" s="185"/>
      <c r="R749" s="219">
        <v>0</v>
      </c>
      <c r="S749" s="220">
        <v>0</v>
      </c>
      <c r="T749" s="220">
        <v>0</v>
      </c>
      <c r="U749" s="220">
        <v>0</v>
      </c>
      <c r="V749" s="220">
        <v>0</v>
      </c>
      <c r="W749" s="220">
        <v>0</v>
      </c>
      <c r="X749" s="220">
        <v>0</v>
      </c>
      <c r="Y749" s="220">
        <v>0</v>
      </c>
      <c r="Z749" s="220">
        <v>0</v>
      </c>
      <c r="AA749" s="220">
        <v>0</v>
      </c>
      <c r="AB749" s="220">
        <v>0</v>
      </c>
      <c r="AC749" s="221">
        <v>0</v>
      </c>
      <c r="AD749" s="222">
        <v>0</v>
      </c>
      <c r="AE749" s="185"/>
      <c r="AF749" s="223" t="e">
        <v>#DIV/0!</v>
      </c>
      <c r="AG749" s="224">
        <v>0</v>
      </c>
      <c r="AH749" s="225" t="e">
        <v>#DIV/0!</v>
      </c>
      <c r="AI749" s="226">
        <v>0</v>
      </c>
      <c r="AJ749" s="227">
        <v>0</v>
      </c>
    </row>
    <row r="750" spans="2:36" hidden="1" x14ac:dyDescent="0.2">
      <c r="B750" s="184" t="s">
        <v>674</v>
      </c>
      <c r="C750" s="215">
        <v>6</v>
      </c>
      <c r="D750" s="174">
        <v>3</v>
      </c>
      <c r="E750" s="204" t="s">
        <v>1107</v>
      </c>
      <c r="F750" s="204" t="s">
        <v>693</v>
      </c>
      <c r="G750" s="204" t="s">
        <v>698</v>
      </c>
      <c r="H750" s="174" t="s">
        <v>1334</v>
      </c>
      <c r="I750" s="204" t="e">
        <v>#N/A</v>
      </c>
      <c r="J750" s="184" t="e">
        <v>#N/A</v>
      </c>
      <c r="K750" s="184"/>
      <c r="L750" s="185"/>
      <c r="M750" s="185"/>
      <c r="N750" s="216"/>
      <c r="O750" s="217" t="s">
        <v>726</v>
      </c>
      <c r="P750" s="218" t="e">
        <v>#N/A</v>
      </c>
      <c r="Q750" s="185"/>
      <c r="R750" s="219">
        <v>0</v>
      </c>
      <c r="S750" s="220">
        <v>0</v>
      </c>
      <c r="T750" s="220">
        <v>0</v>
      </c>
      <c r="U750" s="220">
        <v>0</v>
      </c>
      <c r="V750" s="220">
        <v>0</v>
      </c>
      <c r="W750" s="220">
        <v>0</v>
      </c>
      <c r="X750" s="220">
        <v>0</v>
      </c>
      <c r="Y750" s="220">
        <v>0</v>
      </c>
      <c r="Z750" s="220">
        <v>0</v>
      </c>
      <c r="AA750" s="220">
        <v>0</v>
      </c>
      <c r="AB750" s="220">
        <v>0</v>
      </c>
      <c r="AC750" s="221">
        <v>0</v>
      </c>
      <c r="AD750" s="222">
        <v>0</v>
      </c>
      <c r="AE750" s="185"/>
      <c r="AF750" s="223" t="e">
        <v>#DIV/0!</v>
      </c>
      <c r="AG750" s="224">
        <v>0</v>
      </c>
      <c r="AH750" s="225" t="e">
        <v>#DIV/0!</v>
      </c>
      <c r="AI750" s="226">
        <v>0</v>
      </c>
      <c r="AJ750" s="227">
        <v>0</v>
      </c>
    </row>
    <row r="751" spans="2:36" hidden="1" x14ac:dyDescent="0.2">
      <c r="B751" s="184" t="s">
        <v>674</v>
      </c>
      <c r="C751" s="215">
        <v>6</v>
      </c>
      <c r="D751" s="174">
        <v>4</v>
      </c>
      <c r="E751" s="204" t="s">
        <v>1107</v>
      </c>
      <c r="F751" s="204" t="s">
        <v>693</v>
      </c>
      <c r="G751" s="204" t="s">
        <v>698</v>
      </c>
      <c r="H751" s="174" t="s">
        <v>1335</v>
      </c>
      <c r="I751" s="204" t="e">
        <v>#N/A</v>
      </c>
      <c r="J751" s="184" t="e">
        <v>#N/A</v>
      </c>
      <c r="K751" s="184"/>
      <c r="L751" s="185"/>
      <c r="M751" s="185"/>
      <c r="N751" s="216"/>
      <c r="O751" s="217" t="s">
        <v>726</v>
      </c>
      <c r="P751" s="218" t="e">
        <v>#N/A</v>
      </c>
      <c r="Q751" s="185"/>
      <c r="R751" s="219">
        <v>0</v>
      </c>
      <c r="S751" s="220">
        <v>0</v>
      </c>
      <c r="T751" s="220">
        <v>0</v>
      </c>
      <c r="U751" s="220">
        <v>0</v>
      </c>
      <c r="V751" s="220">
        <v>0</v>
      </c>
      <c r="W751" s="220">
        <v>0</v>
      </c>
      <c r="X751" s="220">
        <v>0</v>
      </c>
      <c r="Y751" s="220">
        <v>0</v>
      </c>
      <c r="Z751" s="220">
        <v>0</v>
      </c>
      <c r="AA751" s="220">
        <v>0</v>
      </c>
      <c r="AB751" s="220">
        <v>0</v>
      </c>
      <c r="AC751" s="221">
        <v>0</v>
      </c>
      <c r="AD751" s="222">
        <v>0</v>
      </c>
      <c r="AE751" s="185"/>
      <c r="AF751" s="223" t="e">
        <v>#DIV/0!</v>
      </c>
      <c r="AG751" s="224">
        <v>0</v>
      </c>
      <c r="AH751" s="225" t="e">
        <v>#DIV/0!</v>
      </c>
      <c r="AI751" s="226">
        <v>0</v>
      </c>
      <c r="AJ751" s="227">
        <v>0</v>
      </c>
    </row>
    <row r="752" spans="2:36" hidden="1" x14ac:dyDescent="0.2">
      <c r="B752" s="184" t="s">
        <v>674</v>
      </c>
      <c r="C752" s="215">
        <v>6</v>
      </c>
      <c r="D752" s="174">
        <v>5</v>
      </c>
      <c r="E752" s="204" t="s">
        <v>1107</v>
      </c>
      <c r="F752" s="204" t="s">
        <v>693</v>
      </c>
      <c r="G752" s="204" t="s">
        <v>698</v>
      </c>
      <c r="H752" s="174" t="s">
        <v>1336</v>
      </c>
      <c r="I752" s="204" t="e">
        <v>#N/A</v>
      </c>
      <c r="J752" s="184" t="e">
        <v>#N/A</v>
      </c>
      <c r="K752" s="184"/>
      <c r="L752" s="185"/>
      <c r="M752" s="185"/>
      <c r="N752" s="216"/>
      <c r="O752" s="217" t="s">
        <v>726</v>
      </c>
      <c r="P752" s="218" t="e">
        <v>#N/A</v>
      </c>
      <c r="Q752" s="185"/>
      <c r="R752" s="219">
        <v>0</v>
      </c>
      <c r="S752" s="220">
        <v>0</v>
      </c>
      <c r="T752" s="220">
        <v>0</v>
      </c>
      <c r="U752" s="220">
        <v>0</v>
      </c>
      <c r="V752" s="220">
        <v>0</v>
      </c>
      <c r="W752" s="220">
        <v>0</v>
      </c>
      <c r="X752" s="220">
        <v>0</v>
      </c>
      <c r="Y752" s="220">
        <v>0</v>
      </c>
      <c r="Z752" s="220">
        <v>0</v>
      </c>
      <c r="AA752" s="220">
        <v>0</v>
      </c>
      <c r="AB752" s="220">
        <v>0</v>
      </c>
      <c r="AC752" s="221">
        <v>0</v>
      </c>
      <c r="AD752" s="222">
        <v>0</v>
      </c>
      <c r="AE752" s="185"/>
      <c r="AF752" s="223" t="e">
        <v>#DIV/0!</v>
      </c>
      <c r="AG752" s="224">
        <v>0</v>
      </c>
      <c r="AH752" s="225" t="e">
        <v>#DIV/0!</v>
      </c>
      <c r="AI752" s="226">
        <v>0</v>
      </c>
      <c r="AJ752" s="227">
        <v>0</v>
      </c>
    </row>
    <row r="753" spans="2:36" ht="13.5" hidden="1" thickBot="1" x14ac:dyDescent="0.25">
      <c r="B753" s="184" t="s">
        <v>674</v>
      </c>
      <c r="C753" s="174"/>
      <c r="D753" s="174"/>
      <c r="E753" s="184"/>
      <c r="F753" s="184"/>
      <c r="G753" s="184"/>
      <c r="H753" s="174"/>
      <c r="I753" s="204" t="e">
        <v>#N/A</v>
      </c>
      <c r="J753" s="204" t="e">
        <v>#N/A</v>
      </c>
      <c r="K753" s="184"/>
      <c r="L753" s="185"/>
      <c r="M753" s="185"/>
      <c r="N753" s="228"/>
      <c r="O753" s="229" t="s">
        <v>733</v>
      </c>
      <c r="P753" s="230"/>
      <c r="Q753" s="185"/>
      <c r="R753" s="231">
        <v>0</v>
      </c>
      <c r="S753" s="232">
        <v>0</v>
      </c>
      <c r="T753" s="232">
        <v>0</v>
      </c>
      <c r="U753" s="232">
        <v>0</v>
      </c>
      <c r="V753" s="232">
        <v>0</v>
      </c>
      <c r="W753" s="232">
        <v>0</v>
      </c>
      <c r="X753" s="232">
        <v>0</v>
      </c>
      <c r="Y753" s="232">
        <v>0</v>
      </c>
      <c r="Z753" s="232">
        <v>0</v>
      </c>
      <c r="AA753" s="232"/>
      <c r="AB753" s="232"/>
      <c r="AC753" s="232"/>
      <c r="AD753" s="233">
        <v>0</v>
      </c>
      <c r="AE753" s="185"/>
      <c r="AF753" s="234"/>
      <c r="AG753" s="235">
        <v>0</v>
      </c>
      <c r="AH753" s="235"/>
      <c r="AI753" s="236">
        <v>0</v>
      </c>
      <c r="AJ753" s="237">
        <v>0</v>
      </c>
    </row>
    <row r="754" spans="2:36" hidden="1" x14ac:dyDescent="0.2">
      <c r="B754" s="184" t="s">
        <v>674</v>
      </c>
      <c r="C754" s="186">
        <v>7</v>
      </c>
      <c r="D754" s="174"/>
      <c r="E754" s="184" t="s">
        <v>1107</v>
      </c>
      <c r="F754" s="184" t="s">
        <v>693</v>
      </c>
      <c r="G754" s="184" t="s">
        <v>698</v>
      </c>
      <c r="H754" s="174" t="s">
        <v>1337</v>
      </c>
      <c r="I754" s="204" t="e">
        <v>#N/A</v>
      </c>
      <c r="J754" s="204" t="e">
        <v>#N/A</v>
      </c>
      <c r="K754" s="185"/>
      <c r="L754" s="185"/>
      <c r="M754" s="185"/>
      <c r="N754" s="205" t="e">
        <v>#N/A</v>
      </c>
      <c r="O754" s="206" t="s">
        <v>724</v>
      </c>
      <c r="P754" s="207"/>
      <c r="Q754" s="185"/>
      <c r="R754" s="208">
        <v>0</v>
      </c>
      <c r="S754" s="209">
        <v>0</v>
      </c>
      <c r="T754" s="209">
        <v>0</v>
      </c>
      <c r="U754" s="209">
        <v>0</v>
      </c>
      <c r="V754" s="209">
        <v>0</v>
      </c>
      <c r="W754" s="209">
        <v>0</v>
      </c>
      <c r="X754" s="209">
        <v>0</v>
      </c>
      <c r="Y754" s="209">
        <v>0</v>
      </c>
      <c r="Z754" s="209">
        <v>0</v>
      </c>
      <c r="AA754" s="209">
        <v>0</v>
      </c>
      <c r="AB754" s="209">
        <v>0</v>
      </c>
      <c r="AC754" s="210">
        <v>0</v>
      </c>
      <c r="AD754" s="211">
        <v>0</v>
      </c>
      <c r="AE754" s="185"/>
      <c r="AF754" s="212"/>
      <c r="AG754" s="213"/>
      <c r="AH754" s="213"/>
      <c r="AI754" s="213"/>
      <c r="AJ754" s="214"/>
    </row>
    <row r="755" spans="2:36" hidden="1" x14ac:dyDescent="0.2">
      <c r="B755" s="184" t="s">
        <v>674</v>
      </c>
      <c r="C755" s="215">
        <v>7</v>
      </c>
      <c r="D755" s="174">
        <v>1</v>
      </c>
      <c r="E755" s="204" t="s">
        <v>1107</v>
      </c>
      <c r="F755" s="204" t="s">
        <v>693</v>
      </c>
      <c r="G755" s="204" t="s">
        <v>698</v>
      </c>
      <c r="H755" s="174" t="s">
        <v>1338</v>
      </c>
      <c r="I755" s="204" t="e">
        <v>#N/A</v>
      </c>
      <c r="J755" s="184" t="e">
        <v>#N/A</v>
      </c>
      <c r="K755" s="185"/>
      <c r="L755" s="185"/>
      <c r="M755" s="185"/>
      <c r="N755" s="216"/>
      <c r="O755" s="217" t="s">
        <v>726</v>
      </c>
      <c r="P755" s="218" t="e">
        <v>#N/A</v>
      </c>
      <c r="Q755" s="185"/>
      <c r="R755" s="219">
        <v>0</v>
      </c>
      <c r="S755" s="220">
        <v>0</v>
      </c>
      <c r="T755" s="220">
        <v>0</v>
      </c>
      <c r="U755" s="220">
        <v>0</v>
      </c>
      <c r="V755" s="220">
        <v>0</v>
      </c>
      <c r="W755" s="220">
        <v>0</v>
      </c>
      <c r="X755" s="220">
        <v>0</v>
      </c>
      <c r="Y755" s="220">
        <v>0</v>
      </c>
      <c r="Z755" s="220">
        <v>0</v>
      </c>
      <c r="AA755" s="220">
        <v>0</v>
      </c>
      <c r="AB755" s="220">
        <v>0</v>
      </c>
      <c r="AC755" s="221">
        <v>0</v>
      </c>
      <c r="AD755" s="222">
        <v>0</v>
      </c>
      <c r="AE755" s="185"/>
      <c r="AF755" s="223" t="e">
        <v>#DIV/0!</v>
      </c>
      <c r="AG755" s="224">
        <v>0</v>
      </c>
      <c r="AH755" s="225" t="e">
        <v>#DIV/0!</v>
      </c>
      <c r="AI755" s="226">
        <v>0</v>
      </c>
      <c r="AJ755" s="227">
        <v>0</v>
      </c>
    </row>
    <row r="756" spans="2:36" hidden="1" x14ac:dyDescent="0.2">
      <c r="B756" s="184" t="s">
        <v>674</v>
      </c>
      <c r="C756" s="215">
        <v>7</v>
      </c>
      <c r="D756" s="174">
        <v>2</v>
      </c>
      <c r="E756" s="204" t="s">
        <v>1107</v>
      </c>
      <c r="F756" s="204" t="s">
        <v>693</v>
      </c>
      <c r="G756" s="204" t="s">
        <v>698</v>
      </c>
      <c r="H756" s="174" t="s">
        <v>1339</v>
      </c>
      <c r="I756" s="204" t="e">
        <v>#N/A</v>
      </c>
      <c r="J756" s="184" t="e">
        <v>#N/A</v>
      </c>
      <c r="K756" s="185"/>
      <c r="L756" s="185"/>
      <c r="M756" s="185"/>
      <c r="N756" s="216"/>
      <c r="O756" s="217" t="s">
        <v>726</v>
      </c>
      <c r="P756" s="218" t="e">
        <v>#N/A</v>
      </c>
      <c r="Q756" s="185"/>
      <c r="R756" s="219">
        <v>0</v>
      </c>
      <c r="S756" s="220">
        <v>0</v>
      </c>
      <c r="T756" s="220">
        <v>0</v>
      </c>
      <c r="U756" s="220">
        <v>0</v>
      </c>
      <c r="V756" s="220">
        <v>0</v>
      </c>
      <c r="W756" s="220">
        <v>0</v>
      </c>
      <c r="X756" s="220">
        <v>0</v>
      </c>
      <c r="Y756" s="220">
        <v>0</v>
      </c>
      <c r="Z756" s="220">
        <v>0</v>
      </c>
      <c r="AA756" s="220">
        <v>0</v>
      </c>
      <c r="AB756" s="220">
        <v>0</v>
      </c>
      <c r="AC756" s="221">
        <v>0</v>
      </c>
      <c r="AD756" s="222">
        <v>0</v>
      </c>
      <c r="AE756" s="185"/>
      <c r="AF756" s="223" t="e">
        <v>#DIV/0!</v>
      </c>
      <c r="AG756" s="224">
        <v>0</v>
      </c>
      <c r="AH756" s="225" t="e">
        <v>#DIV/0!</v>
      </c>
      <c r="AI756" s="226">
        <v>0</v>
      </c>
      <c r="AJ756" s="227">
        <v>0</v>
      </c>
    </row>
    <row r="757" spans="2:36" hidden="1" x14ac:dyDescent="0.2">
      <c r="B757" s="184" t="s">
        <v>674</v>
      </c>
      <c r="C757" s="215">
        <v>7</v>
      </c>
      <c r="D757" s="174">
        <v>3</v>
      </c>
      <c r="E757" s="204" t="s">
        <v>1107</v>
      </c>
      <c r="F757" s="204" t="s">
        <v>693</v>
      </c>
      <c r="G757" s="204" t="s">
        <v>698</v>
      </c>
      <c r="H757" s="174" t="s">
        <v>1340</v>
      </c>
      <c r="I757" s="204" t="e">
        <v>#N/A</v>
      </c>
      <c r="J757" s="184" t="e">
        <v>#N/A</v>
      </c>
      <c r="K757" s="185"/>
      <c r="L757" s="185"/>
      <c r="M757" s="185"/>
      <c r="N757" s="216"/>
      <c r="O757" s="217" t="s">
        <v>726</v>
      </c>
      <c r="P757" s="218" t="e">
        <v>#N/A</v>
      </c>
      <c r="Q757" s="185"/>
      <c r="R757" s="219">
        <v>0</v>
      </c>
      <c r="S757" s="220">
        <v>0</v>
      </c>
      <c r="T757" s="220">
        <v>0</v>
      </c>
      <c r="U757" s="220">
        <v>0</v>
      </c>
      <c r="V757" s="220">
        <v>0</v>
      </c>
      <c r="W757" s="220">
        <v>0</v>
      </c>
      <c r="X757" s="220">
        <v>0</v>
      </c>
      <c r="Y757" s="220">
        <v>0</v>
      </c>
      <c r="Z757" s="220">
        <v>0</v>
      </c>
      <c r="AA757" s="220">
        <v>0</v>
      </c>
      <c r="AB757" s="220">
        <v>0</v>
      </c>
      <c r="AC757" s="221">
        <v>0</v>
      </c>
      <c r="AD757" s="222">
        <v>0</v>
      </c>
      <c r="AE757" s="185"/>
      <c r="AF757" s="223" t="e">
        <v>#DIV/0!</v>
      </c>
      <c r="AG757" s="224">
        <v>0</v>
      </c>
      <c r="AH757" s="225" t="e">
        <v>#DIV/0!</v>
      </c>
      <c r="AI757" s="226">
        <v>0</v>
      </c>
      <c r="AJ757" s="227">
        <v>0</v>
      </c>
    </row>
    <row r="758" spans="2:36" hidden="1" x14ac:dyDescent="0.2">
      <c r="B758" s="184" t="s">
        <v>674</v>
      </c>
      <c r="C758" s="215">
        <v>7</v>
      </c>
      <c r="D758" s="174">
        <v>4</v>
      </c>
      <c r="E758" s="204" t="s">
        <v>1107</v>
      </c>
      <c r="F758" s="204" t="s">
        <v>693</v>
      </c>
      <c r="G758" s="204" t="s">
        <v>698</v>
      </c>
      <c r="H758" s="174" t="s">
        <v>1341</v>
      </c>
      <c r="I758" s="204" t="e">
        <v>#N/A</v>
      </c>
      <c r="J758" s="184" t="e">
        <v>#N/A</v>
      </c>
      <c r="K758" s="185"/>
      <c r="L758" s="185"/>
      <c r="M758" s="185"/>
      <c r="N758" s="216"/>
      <c r="O758" s="217" t="s">
        <v>726</v>
      </c>
      <c r="P758" s="218" t="e">
        <v>#N/A</v>
      </c>
      <c r="Q758" s="185"/>
      <c r="R758" s="219">
        <v>0</v>
      </c>
      <c r="S758" s="220">
        <v>0</v>
      </c>
      <c r="T758" s="220">
        <v>0</v>
      </c>
      <c r="U758" s="220">
        <v>0</v>
      </c>
      <c r="V758" s="220">
        <v>0</v>
      </c>
      <c r="W758" s="220">
        <v>0</v>
      </c>
      <c r="X758" s="220">
        <v>0</v>
      </c>
      <c r="Y758" s="220">
        <v>0</v>
      </c>
      <c r="Z758" s="220">
        <v>0</v>
      </c>
      <c r="AA758" s="220">
        <v>0</v>
      </c>
      <c r="AB758" s="220">
        <v>0</v>
      </c>
      <c r="AC758" s="221">
        <v>0</v>
      </c>
      <c r="AD758" s="222">
        <v>0</v>
      </c>
      <c r="AE758" s="185"/>
      <c r="AF758" s="223" t="e">
        <v>#DIV/0!</v>
      </c>
      <c r="AG758" s="224">
        <v>0</v>
      </c>
      <c r="AH758" s="225" t="e">
        <v>#DIV/0!</v>
      </c>
      <c r="AI758" s="226">
        <v>0</v>
      </c>
      <c r="AJ758" s="227">
        <v>0</v>
      </c>
    </row>
    <row r="759" spans="2:36" hidden="1" x14ac:dyDescent="0.2">
      <c r="B759" s="184" t="s">
        <v>674</v>
      </c>
      <c r="C759" s="215">
        <v>7</v>
      </c>
      <c r="D759" s="174">
        <v>5</v>
      </c>
      <c r="E759" s="204" t="s">
        <v>1107</v>
      </c>
      <c r="F759" s="204" t="s">
        <v>693</v>
      </c>
      <c r="G759" s="204" t="s">
        <v>698</v>
      </c>
      <c r="H759" s="174" t="s">
        <v>1342</v>
      </c>
      <c r="I759" s="204" t="e">
        <v>#N/A</v>
      </c>
      <c r="J759" s="184" t="e">
        <v>#N/A</v>
      </c>
      <c r="K759" s="185"/>
      <c r="L759" s="185"/>
      <c r="M759" s="185"/>
      <c r="N759" s="216"/>
      <c r="O759" s="217" t="s">
        <v>726</v>
      </c>
      <c r="P759" s="218" t="e">
        <v>#N/A</v>
      </c>
      <c r="Q759" s="185"/>
      <c r="R759" s="219">
        <v>0</v>
      </c>
      <c r="S759" s="220">
        <v>0</v>
      </c>
      <c r="T759" s="220">
        <v>0</v>
      </c>
      <c r="U759" s="220">
        <v>0</v>
      </c>
      <c r="V759" s="220">
        <v>0</v>
      </c>
      <c r="W759" s="220">
        <v>0</v>
      </c>
      <c r="X759" s="220">
        <v>0</v>
      </c>
      <c r="Y759" s="220">
        <v>0</v>
      </c>
      <c r="Z759" s="220">
        <v>0</v>
      </c>
      <c r="AA759" s="220">
        <v>0</v>
      </c>
      <c r="AB759" s="220">
        <v>0</v>
      </c>
      <c r="AC759" s="221">
        <v>0</v>
      </c>
      <c r="AD759" s="222">
        <v>0</v>
      </c>
      <c r="AE759" s="185"/>
      <c r="AF759" s="223" t="e">
        <v>#DIV/0!</v>
      </c>
      <c r="AG759" s="224">
        <v>0</v>
      </c>
      <c r="AH759" s="225" t="e">
        <v>#DIV/0!</v>
      </c>
      <c r="AI759" s="226">
        <v>0</v>
      </c>
      <c r="AJ759" s="227">
        <v>0</v>
      </c>
    </row>
    <row r="760" spans="2:36" ht="13.5" hidden="1" thickBot="1" x14ac:dyDescent="0.25">
      <c r="B760" s="184" t="s">
        <v>674</v>
      </c>
      <c r="C760" s="174"/>
      <c r="D760" s="174"/>
      <c r="E760" s="184"/>
      <c r="F760" s="184"/>
      <c r="G760" s="184"/>
      <c r="H760" s="174"/>
      <c r="I760" s="204" t="e">
        <v>#N/A</v>
      </c>
      <c r="J760" s="204" t="e">
        <v>#N/A</v>
      </c>
      <c r="K760" s="185"/>
      <c r="L760" s="185"/>
      <c r="M760" s="185"/>
      <c r="N760" s="228"/>
      <c r="O760" s="229" t="s">
        <v>733</v>
      </c>
      <c r="P760" s="230"/>
      <c r="Q760" s="185"/>
      <c r="R760" s="231">
        <v>0</v>
      </c>
      <c r="S760" s="232">
        <v>0</v>
      </c>
      <c r="T760" s="232">
        <v>0</v>
      </c>
      <c r="U760" s="232">
        <v>0</v>
      </c>
      <c r="V760" s="232">
        <v>0</v>
      </c>
      <c r="W760" s="232">
        <v>0</v>
      </c>
      <c r="X760" s="232">
        <v>0</v>
      </c>
      <c r="Y760" s="232">
        <v>0</v>
      </c>
      <c r="Z760" s="232">
        <v>0</v>
      </c>
      <c r="AA760" s="232"/>
      <c r="AB760" s="232"/>
      <c r="AC760" s="232"/>
      <c r="AD760" s="233">
        <v>0</v>
      </c>
      <c r="AE760" s="185"/>
      <c r="AF760" s="234"/>
      <c r="AG760" s="235">
        <v>0</v>
      </c>
      <c r="AH760" s="235"/>
      <c r="AI760" s="236">
        <v>0</v>
      </c>
      <c r="AJ760" s="237">
        <v>0</v>
      </c>
    </row>
    <row r="761" spans="2:36" hidden="1" x14ac:dyDescent="0.2">
      <c r="B761" s="184" t="s">
        <v>674</v>
      </c>
      <c r="C761" s="186">
        <v>8</v>
      </c>
      <c r="D761" s="174"/>
      <c r="E761" s="184" t="s">
        <v>1107</v>
      </c>
      <c r="F761" s="184" t="s">
        <v>693</v>
      </c>
      <c r="G761" s="184" t="s">
        <v>698</v>
      </c>
      <c r="H761" s="174" t="s">
        <v>1343</v>
      </c>
      <c r="I761" s="204" t="e">
        <v>#N/A</v>
      </c>
      <c r="J761" s="204" t="e">
        <v>#N/A</v>
      </c>
      <c r="K761" s="185"/>
      <c r="L761" s="185"/>
      <c r="M761" s="185"/>
      <c r="N761" s="205" t="e">
        <v>#N/A</v>
      </c>
      <c r="O761" s="206" t="s">
        <v>724</v>
      </c>
      <c r="P761" s="207"/>
      <c r="Q761" s="185"/>
      <c r="R761" s="208">
        <v>0</v>
      </c>
      <c r="S761" s="209">
        <v>0</v>
      </c>
      <c r="T761" s="209">
        <v>0</v>
      </c>
      <c r="U761" s="209">
        <v>0</v>
      </c>
      <c r="V761" s="209">
        <v>0</v>
      </c>
      <c r="W761" s="209">
        <v>0</v>
      </c>
      <c r="X761" s="209">
        <v>0</v>
      </c>
      <c r="Y761" s="209">
        <v>0</v>
      </c>
      <c r="Z761" s="209">
        <v>0</v>
      </c>
      <c r="AA761" s="209">
        <v>0</v>
      </c>
      <c r="AB761" s="209">
        <v>0</v>
      </c>
      <c r="AC761" s="210">
        <v>0</v>
      </c>
      <c r="AD761" s="211">
        <v>0</v>
      </c>
      <c r="AE761" s="185"/>
      <c r="AF761" s="212"/>
      <c r="AG761" s="213"/>
      <c r="AH761" s="213"/>
      <c r="AI761" s="213"/>
      <c r="AJ761" s="214"/>
    </row>
    <row r="762" spans="2:36" hidden="1" x14ac:dyDescent="0.2">
      <c r="B762" s="184" t="s">
        <v>674</v>
      </c>
      <c r="C762" s="215">
        <v>8</v>
      </c>
      <c r="D762" s="174">
        <v>1</v>
      </c>
      <c r="E762" s="204" t="s">
        <v>1107</v>
      </c>
      <c r="F762" s="204" t="s">
        <v>693</v>
      </c>
      <c r="G762" s="204" t="s">
        <v>698</v>
      </c>
      <c r="H762" s="174" t="s">
        <v>1344</v>
      </c>
      <c r="I762" s="204" t="e">
        <v>#N/A</v>
      </c>
      <c r="J762" s="184" t="e">
        <v>#N/A</v>
      </c>
      <c r="K762" s="185"/>
      <c r="L762" s="185"/>
      <c r="M762" s="185"/>
      <c r="N762" s="216"/>
      <c r="O762" s="217" t="s">
        <v>726</v>
      </c>
      <c r="P762" s="218" t="e">
        <v>#N/A</v>
      </c>
      <c r="Q762" s="185"/>
      <c r="R762" s="219">
        <v>0</v>
      </c>
      <c r="S762" s="220">
        <v>0</v>
      </c>
      <c r="T762" s="220">
        <v>0</v>
      </c>
      <c r="U762" s="220">
        <v>0</v>
      </c>
      <c r="V762" s="220">
        <v>0</v>
      </c>
      <c r="W762" s="220">
        <v>0</v>
      </c>
      <c r="X762" s="220">
        <v>0</v>
      </c>
      <c r="Y762" s="220">
        <v>0</v>
      </c>
      <c r="Z762" s="220">
        <v>0</v>
      </c>
      <c r="AA762" s="220">
        <v>0</v>
      </c>
      <c r="AB762" s="220">
        <v>0</v>
      </c>
      <c r="AC762" s="221">
        <v>0</v>
      </c>
      <c r="AD762" s="222">
        <v>0</v>
      </c>
      <c r="AE762" s="185"/>
      <c r="AF762" s="223" t="e">
        <v>#DIV/0!</v>
      </c>
      <c r="AG762" s="224">
        <v>0</v>
      </c>
      <c r="AH762" s="225" t="e">
        <v>#DIV/0!</v>
      </c>
      <c r="AI762" s="226">
        <v>0</v>
      </c>
      <c r="AJ762" s="227">
        <v>0</v>
      </c>
    </row>
    <row r="763" spans="2:36" hidden="1" x14ac:dyDescent="0.2">
      <c r="B763" s="184" t="s">
        <v>674</v>
      </c>
      <c r="C763" s="215">
        <v>8</v>
      </c>
      <c r="D763" s="174">
        <v>2</v>
      </c>
      <c r="E763" s="204" t="s">
        <v>1107</v>
      </c>
      <c r="F763" s="204" t="s">
        <v>693</v>
      </c>
      <c r="G763" s="204" t="s">
        <v>698</v>
      </c>
      <c r="H763" s="174" t="s">
        <v>1345</v>
      </c>
      <c r="I763" s="204" t="e">
        <v>#N/A</v>
      </c>
      <c r="J763" s="184" t="e">
        <v>#N/A</v>
      </c>
      <c r="K763" s="185"/>
      <c r="L763" s="185"/>
      <c r="M763" s="185"/>
      <c r="N763" s="216"/>
      <c r="O763" s="217" t="s">
        <v>726</v>
      </c>
      <c r="P763" s="218" t="e">
        <v>#N/A</v>
      </c>
      <c r="Q763" s="185"/>
      <c r="R763" s="219">
        <v>0</v>
      </c>
      <c r="S763" s="220">
        <v>0</v>
      </c>
      <c r="T763" s="220">
        <v>0</v>
      </c>
      <c r="U763" s="220">
        <v>0</v>
      </c>
      <c r="V763" s="220">
        <v>0</v>
      </c>
      <c r="W763" s="220">
        <v>0</v>
      </c>
      <c r="X763" s="220">
        <v>0</v>
      </c>
      <c r="Y763" s="220">
        <v>0</v>
      </c>
      <c r="Z763" s="220">
        <v>0</v>
      </c>
      <c r="AA763" s="220">
        <v>0</v>
      </c>
      <c r="AB763" s="220">
        <v>0</v>
      </c>
      <c r="AC763" s="221">
        <v>0</v>
      </c>
      <c r="AD763" s="222">
        <v>0</v>
      </c>
      <c r="AE763" s="185"/>
      <c r="AF763" s="223" t="e">
        <v>#DIV/0!</v>
      </c>
      <c r="AG763" s="224">
        <v>0</v>
      </c>
      <c r="AH763" s="225" t="e">
        <v>#DIV/0!</v>
      </c>
      <c r="AI763" s="226">
        <v>0</v>
      </c>
      <c r="AJ763" s="227">
        <v>0</v>
      </c>
    </row>
    <row r="764" spans="2:36" hidden="1" x14ac:dyDescent="0.2">
      <c r="B764" s="184" t="s">
        <v>674</v>
      </c>
      <c r="C764" s="215">
        <v>8</v>
      </c>
      <c r="D764" s="174">
        <v>3</v>
      </c>
      <c r="E764" s="204" t="s">
        <v>1107</v>
      </c>
      <c r="F764" s="204" t="s">
        <v>693</v>
      </c>
      <c r="G764" s="204" t="s">
        <v>698</v>
      </c>
      <c r="H764" s="174" t="s">
        <v>1346</v>
      </c>
      <c r="I764" s="204" t="e">
        <v>#N/A</v>
      </c>
      <c r="J764" s="184" t="e">
        <v>#N/A</v>
      </c>
      <c r="K764" s="185"/>
      <c r="L764" s="185"/>
      <c r="M764" s="185"/>
      <c r="N764" s="216"/>
      <c r="O764" s="217" t="s">
        <v>726</v>
      </c>
      <c r="P764" s="218" t="e">
        <v>#N/A</v>
      </c>
      <c r="Q764" s="185"/>
      <c r="R764" s="219">
        <v>0</v>
      </c>
      <c r="S764" s="220">
        <v>0</v>
      </c>
      <c r="T764" s="220">
        <v>0</v>
      </c>
      <c r="U764" s="220">
        <v>0</v>
      </c>
      <c r="V764" s="220">
        <v>0</v>
      </c>
      <c r="W764" s="220">
        <v>0</v>
      </c>
      <c r="X764" s="220">
        <v>0</v>
      </c>
      <c r="Y764" s="220">
        <v>0</v>
      </c>
      <c r="Z764" s="220">
        <v>0</v>
      </c>
      <c r="AA764" s="220">
        <v>0</v>
      </c>
      <c r="AB764" s="220">
        <v>0</v>
      </c>
      <c r="AC764" s="221">
        <v>0</v>
      </c>
      <c r="AD764" s="222">
        <v>0</v>
      </c>
      <c r="AE764" s="185"/>
      <c r="AF764" s="223" t="e">
        <v>#DIV/0!</v>
      </c>
      <c r="AG764" s="224">
        <v>0</v>
      </c>
      <c r="AH764" s="225" t="e">
        <v>#DIV/0!</v>
      </c>
      <c r="AI764" s="226">
        <v>0</v>
      </c>
      <c r="AJ764" s="227">
        <v>0</v>
      </c>
    </row>
    <row r="765" spans="2:36" hidden="1" x14ac:dyDescent="0.2">
      <c r="B765" s="184" t="s">
        <v>674</v>
      </c>
      <c r="C765" s="215">
        <v>8</v>
      </c>
      <c r="D765" s="174">
        <v>4</v>
      </c>
      <c r="E765" s="204" t="s">
        <v>1107</v>
      </c>
      <c r="F765" s="204" t="s">
        <v>693</v>
      </c>
      <c r="G765" s="204" t="s">
        <v>698</v>
      </c>
      <c r="H765" s="174" t="s">
        <v>1347</v>
      </c>
      <c r="I765" s="204" t="e">
        <v>#N/A</v>
      </c>
      <c r="J765" s="184" t="e">
        <v>#N/A</v>
      </c>
      <c r="K765" s="185"/>
      <c r="L765" s="185"/>
      <c r="M765" s="185"/>
      <c r="N765" s="216"/>
      <c r="O765" s="217" t="s">
        <v>726</v>
      </c>
      <c r="P765" s="218" t="e">
        <v>#N/A</v>
      </c>
      <c r="Q765" s="185"/>
      <c r="R765" s="219">
        <v>0</v>
      </c>
      <c r="S765" s="220">
        <v>0</v>
      </c>
      <c r="T765" s="220">
        <v>0</v>
      </c>
      <c r="U765" s="220">
        <v>0</v>
      </c>
      <c r="V765" s="220">
        <v>0</v>
      </c>
      <c r="W765" s="220">
        <v>0</v>
      </c>
      <c r="X765" s="220">
        <v>0</v>
      </c>
      <c r="Y765" s="220">
        <v>0</v>
      </c>
      <c r="Z765" s="220">
        <v>0</v>
      </c>
      <c r="AA765" s="220">
        <v>0</v>
      </c>
      <c r="AB765" s="220">
        <v>0</v>
      </c>
      <c r="AC765" s="221">
        <v>0</v>
      </c>
      <c r="AD765" s="222">
        <v>0</v>
      </c>
      <c r="AE765" s="185"/>
      <c r="AF765" s="223" t="e">
        <v>#DIV/0!</v>
      </c>
      <c r="AG765" s="224">
        <v>0</v>
      </c>
      <c r="AH765" s="225" t="e">
        <v>#DIV/0!</v>
      </c>
      <c r="AI765" s="226">
        <v>0</v>
      </c>
      <c r="AJ765" s="227">
        <v>0</v>
      </c>
    </row>
    <row r="766" spans="2:36" hidden="1" x14ac:dyDescent="0.2">
      <c r="B766" s="184" t="s">
        <v>674</v>
      </c>
      <c r="C766" s="215">
        <v>8</v>
      </c>
      <c r="D766" s="174">
        <v>5</v>
      </c>
      <c r="E766" s="204" t="s">
        <v>1107</v>
      </c>
      <c r="F766" s="204" t="s">
        <v>693</v>
      </c>
      <c r="G766" s="204" t="s">
        <v>698</v>
      </c>
      <c r="H766" s="174" t="s">
        <v>1348</v>
      </c>
      <c r="I766" s="204" t="e">
        <v>#N/A</v>
      </c>
      <c r="J766" s="184" t="e">
        <v>#N/A</v>
      </c>
      <c r="K766" s="185"/>
      <c r="L766" s="185"/>
      <c r="M766" s="185"/>
      <c r="N766" s="216"/>
      <c r="O766" s="217" t="s">
        <v>726</v>
      </c>
      <c r="P766" s="218" t="e">
        <v>#N/A</v>
      </c>
      <c r="Q766" s="185"/>
      <c r="R766" s="219">
        <v>0</v>
      </c>
      <c r="S766" s="220">
        <v>0</v>
      </c>
      <c r="T766" s="220">
        <v>0</v>
      </c>
      <c r="U766" s="220">
        <v>0</v>
      </c>
      <c r="V766" s="220">
        <v>0</v>
      </c>
      <c r="W766" s="220">
        <v>0</v>
      </c>
      <c r="X766" s="220">
        <v>0</v>
      </c>
      <c r="Y766" s="220">
        <v>0</v>
      </c>
      <c r="Z766" s="220">
        <v>0</v>
      </c>
      <c r="AA766" s="220">
        <v>0</v>
      </c>
      <c r="AB766" s="220">
        <v>0</v>
      </c>
      <c r="AC766" s="221">
        <v>0</v>
      </c>
      <c r="AD766" s="222">
        <v>0</v>
      </c>
      <c r="AE766" s="185"/>
      <c r="AF766" s="223" t="e">
        <v>#DIV/0!</v>
      </c>
      <c r="AG766" s="224">
        <v>0</v>
      </c>
      <c r="AH766" s="225" t="e">
        <v>#DIV/0!</v>
      </c>
      <c r="AI766" s="226">
        <v>0</v>
      </c>
      <c r="AJ766" s="227">
        <v>0</v>
      </c>
    </row>
    <row r="767" spans="2:36" ht="13.5" hidden="1" thickBot="1" x14ac:dyDescent="0.25">
      <c r="B767" s="184" t="s">
        <v>674</v>
      </c>
      <c r="C767" s="174"/>
      <c r="D767" s="174"/>
      <c r="E767" s="184"/>
      <c r="F767" s="184"/>
      <c r="G767" s="184"/>
      <c r="H767" s="174"/>
      <c r="I767" s="204" t="e">
        <v>#N/A</v>
      </c>
      <c r="J767" s="204" t="e">
        <v>#N/A</v>
      </c>
      <c r="K767" s="185"/>
      <c r="L767" s="185"/>
      <c r="M767" s="185"/>
      <c r="N767" s="228"/>
      <c r="O767" s="229" t="s">
        <v>733</v>
      </c>
      <c r="P767" s="230"/>
      <c r="Q767" s="185"/>
      <c r="R767" s="231">
        <v>0</v>
      </c>
      <c r="S767" s="232">
        <v>0</v>
      </c>
      <c r="T767" s="232">
        <v>0</v>
      </c>
      <c r="U767" s="232">
        <v>0</v>
      </c>
      <c r="V767" s="232">
        <v>0</v>
      </c>
      <c r="W767" s="232">
        <v>0</v>
      </c>
      <c r="X767" s="232">
        <v>0</v>
      </c>
      <c r="Y767" s="232">
        <v>0</v>
      </c>
      <c r="Z767" s="232">
        <v>0</v>
      </c>
      <c r="AA767" s="232"/>
      <c r="AB767" s="232"/>
      <c r="AC767" s="232"/>
      <c r="AD767" s="233">
        <v>0</v>
      </c>
      <c r="AE767" s="185"/>
      <c r="AF767" s="234"/>
      <c r="AG767" s="235">
        <v>0</v>
      </c>
      <c r="AH767" s="235"/>
      <c r="AI767" s="236">
        <v>0</v>
      </c>
      <c r="AJ767" s="237">
        <v>0</v>
      </c>
    </row>
    <row r="768" spans="2:36" hidden="1" x14ac:dyDescent="0.2">
      <c r="B768" s="184" t="s">
        <v>674</v>
      </c>
      <c r="C768" s="186">
        <v>9</v>
      </c>
      <c r="D768" s="174"/>
      <c r="E768" s="184" t="s">
        <v>1107</v>
      </c>
      <c r="F768" s="184" t="s">
        <v>693</v>
      </c>
      <c r="G768" s="184" t="s">
        <v>698</v>
      </c>
      <c r="H768" s="174" t="s">
        <v>1349</v>
      </c>
      <c r="I768" s="204" t="e">
        <v>#N/A</v>
      </c>
      <c r="J768" s="204" t="e">
        <v>#N/A</v>
      </c>
      <c r="K768" s="185"/>
      <c r="L768" s="185"/>
      <c r="M768" s="185"/>
      <c r="N768" s="205" t="e">
        <v>#N/A</v>
      </c>
      <c r="O768" s="206" t="s">
        <v>724</v>
      </c>
      <c r="P768" s="207"/>
      <c r="Q768" s="185"/>
      <c r="R768" s="208">
        <v>0</v>
      </c>
      <c r="S768" s="209">
        <v>0</v>
      </c>
      <c r="T768" s="209">
        <v>0</v>
      </c>
      <c r="U768" s="209">
        <v>0</v>
      </c>
      <c r="V768" s="209">
        <v>0</v>
      </c>
      <c r="W768" s="209">
        <v>0</v>
      </c>
      <c r="X768" s="209">
        <v>0</v>
      </c>
      <c r="Y768" s="209">
        <v>0</v>
      </c>
      <c r="Z768" s="209">
        <v>0</v>
      </c>
      <c r="AA768" s="209">
        <v>0</v>
      </c>
      <c r="AB768" s="209">
        <v>0</v>
      </c>
      <c r="AC768" s="210">
        <v>0</v>
      </c>
      <c r="AD768" s="211">
        <v>0</v>
      </c>
      <c r="AE768" s="185"/>
      <c r="AF768" s="212"/>
      <c r="AG768" s="213"/>
      <c r="AH768" s="213"/>
      <c r="AI768" s="213"/>
      <c r="AJ768" s="214"/>
    </row>
    <row r="769" spans="2:36" hidden="1" x14ac:dyDescent="0.2">
      <c r="B769" s="184" t="s">
        <v>674</v>
      </c>
      <c r="C769" s="215">
        <v>9</v>
      </c>
      <c r="D769" s="174">
        <v>1</v>
      </c>
      <c r="E769" s="204" t="s">
        <v>1107</v>
      </c>
      <c r="F769" s="204" t="s">
        <v>693</v>
      </c>
      <c r="G769" s="204" t="s">
        <v>698</v>
      </c>
      <c r="H769" s="174" t="s">
        <v>1350</v>
      </c>
      <c r="I769" s="204" t="e">
        <v>#N/A</v>
      </c>
      <c r="J769" s="184" t="e">
        <v>#N/A</v>
      </c>
      <c r="K769" s="185"/>
      <c r="L769" s="185"/>
      <c r="M769" s="185"/>
      <c r="N769" s="216"/>
      <c r="O769" s="217" t="s">
        <v>726</v>
      </c>
      <c r="P769" s="218" t="e">
        <v>#N/A</v>
      </c>
      <c r="Q769" s="185"/>
      <c r="R769" s="219">
        <v>0</v>
      </c>
      <c r="S769" s="220">
        <v>0</v>
      </c>
      <c r="T769" s="220">
        <v>0</v>
      </c>
      <c r="U769" s="220">
        <v>0</v>
      </c>
      <c r="V769" s="220">
        <v>0</v>
      </c>
      <c r="W769" s="220">
        <v>0</v>
      </c>
      <c r="X769" s="220">
        <v>0</v>
      </c>
      <c r="Y769" s="220">
        <v>0</v>
      </c>
      <c r="Z769" s="220">
        <v>0</v>
      </c>
      <c r="AA769" s="220">
        <v>0</v>
      </c>
      <c r="AB769" s="220">
        <v>0</v>
      </c>
      <c r="AC769" s="221">
        <v>0</v>
      </c>
      <c r="AD769" s="222">
        <v>0</v>
      </c>
      <c r="AE769" s="185"/>
      <c r="AF769" s="223" t="e">
        <v>#DIV/0!</v>
      </c>
      <c r="AG769" s="224">
        <v>0</v>
      </c>
      <c r="AH769" s="225" t="e">
        <v>#DIV/0!</v>
      </c>
      <c r="AI769" s="226">
        <v>0</v>
      </c>
      <c r="AJ769" s="227">
        <v>0</v>
      </c>
    </row>
    <row r="770" spans="2:36" hidden="1" x14ac:dyDescent="0.2">
      <c r="B770" s="184" t="s">
        <v>674</v>
      </c>
      <c r="C770" s="215">
        <v>9</v>
      </c>
      <c r="D770" s="174">
        <v>2</v>
      </c>
      <c r="E770" s="204" t="s">
        <v>1107</v>
      </c>
      <c r="F770" s="204" t="s">
        <v>693</v>
      </c>
      <c r="G770" s="204" t="s">
        <v>698</v>
      </c>
      <c r="H770" s="174" t="s">
        <v>1351</v>
      </c>
      <c r="I770" s="204" t="e">
        <v>#N/A</v>
      </c>
      <c r="J770" s="184" t="e">
        <v>#N/A</v>
      </c>
      <c r="K770" s="185"/>
      <c r="L770" s="185"/>
      <c r="M770" s="185"/>
      <c r="N770" s="216"/>
      <c r="O770" s="217" t="s">
        <v>726</v>
      </c>
      <c r="P770" s="218" t="e">
        <v>#N/A</v>
      </c>
      <c r="Q770" s="185"/>
      <c r="R770" s="219">
        <v>0</v>
      </c>
      <c r="S770" s="220">
        <v>0</v>
      </c>
      <c r="T770" s="220">
        <v>0</v>
      </c>
      <c r="U770" s="220">
        <v>0</v>
      </c>
      <c r="V770" s="220">
        <v>0</v>
      </c>
      <c r="W770" s="220">
        <v>0</v>
      </c>
      <c r="X770" s="220">
        <v>0</v>
      </c>
      <c r="Y770" s="220">
        <v>0</v>
      </c>
      <c r="Z770" s="220">
        <v>0</v>
      </c>
      <c r="AA770" s="220">
        <v>0</v>
      </c>
      <c r="AB770" s="220">
        <v>0</v>
      </c>
      <c r="AC770" s="221">
        <v>0</v>
      </c>
      <c r="AD770" s="222">
        <v>0</v>
      </c>
      <c r="AE770" s="185"/>
      <c r="AF770" s="223" t="e">
        <v>#DIV/0!</v>
      </c>
      <c r="AG770" s="224">
        <v>0</v>
      </c>
      <c r="AH770" s="225" t="e">
        <v>#DIV/0!</v>
      </c>
      <c r="AI770" s="226">
        <v>0</v>
      </c>
      <c r="AJ770" s="227">
        <v>0</v>
      </c>
    </row>
    <row r="771" spans="2:36" hidden="1" x14ac:dyDescent="0.2">
      <c r="B771" s="184" t="s">
        <v>674</v>
      </c>
      <c r="C771" s="215">
        <v>9</v>
      </c>
      <c r="D771" s="174">
        <v>3</v>
      </c>
      <c r="E771" s="204" t="s">
        <v>1107</v>
      </c>
      <c r="F771" s="204" t="s">
        <v>693</v>
      </c>
      <c r="G771" s="204" t="s">
        <v>698</v>
      </c>
      <c r="H771" s="174" t="s">
        <v>1352</v>
      </c>
      <c r="I771" s="204" t="e">
        <v>#N/A</v>
      </c>
      <c r="J771" s="184" t="e">
        <v>#N/A</v>
      </c>
      <c r="K771" s="185"/>
      <c r="L771" s="185"/>
      <c r="M771" s="185"/>
      <c r="N771" s="216"/>
      <c r="O771" s="217" t="s">
        <v>726</v>
      </c>
      <c r="P771" s="218" t="e">
        <v>#N/A</v>
      </c>
      <c r="Q771" s="185"/>
      <c r="R771" s="219">
        <v>0</v>
      </c>
      <c r="S771" s="220">
        <v>0</v>
      </c>
      <c r="T771" s="220">
        <v>0</v>
      </c>
      <c r="U771" s="220">
        <v>0</v>
      </c>
      <c r="V771" s="220">
        <v>0</v>
      </c>
      <c r="W771" s="220">
        <v>0</v>
      </c>
      <c r="X771" s="220">
        <v>0</v>
      </c>
      <c r="Y771" s="220">
        <v>0</v>
      </c>
      <c r="Z771" s="220">
        <v>0</v>
      </c>
      <c r="AA771" s="220">
        <v>0</v>
      </c>
      <c r="AB771" s="220">
        <v>0</v>
      </c>
      <c r="AC771" s="221">
        <v>0</v>
      </c>
      <c r="AD771" s="222">
        <v>0</v>
      </c>
      <c r="AE771" s="185"/>
      <c r="AF771" s="223" t="e">
        <v>#DIV/0!</v>
      </c>
      <c r="AG771" s="224">
        <v>0</v>
      </c>
      <c r="AH771" s="225" t="e">
        <v>#DIV/0!</v>
      </c>
      <c r="AI771" s="226">
        <v>0</v>
      </c>
      <c r="AJ771" s="227">
        <v>0</v>
      </c>
    </row>
    <row r="772" spans="2:36" hidden="1" x14ac:dyDescent="0.2">
      <c r="B772" s="184" t="s">
        <v>674</v>
      </c>
      <c r="C772" s="215">
        <v>9</v>
      </c>
      <c r="D772" s="174">
        <v>4</v>
      </c>
      <c r="E772" s="204" t="s">
        <v>1107</v>
      </c>
      <c r="F772" s="204" t="s">
        <v>693</v>
      </c>
      <c r="G772" s="204" t="s">
        <v>698</v>
      </c>
      <c r="H772" s="174" t="s">
        <v>1353</v>
      </c>
      <c r="I772" s="204" t="e">
        <v>#N/A</v>
      </c>
      <c r="J772" s="184" t="e">
        <v>#N/A</v>
      </c>
      <c r="K772" s="185"/>
      <c r="L772" s="185"/>
      <c r="M772" s="185"/>
      <c r="N772" s="216"/>
      <c r="O772" s="217" t="s">
        <v>726</v>
      </c>
      <c r="P772" s="218" t="e">
        <v>#N/A</v>
      </c>
      <c r="Q772" s="185"/>
      <c r="R772" s="219">
        <v>0</v>
      </c>
      <c r="S772" s="220">
        <v>0</v>
      </c>
      <c r="T772" s="220">
        <v>0</v>
      </c>
      <c r="U772" s="220">
        <v>0</v>
      </c>
      <c r="V772" s="220">
        <v>0</v>
      </c>
      <c r="W772" s="220">
        <v>0</v>
      </c>
      <c r="X772" s="220">
        <v>0</v>
      </c>
      <c r="Y772" s="220">
        <v>0</v>
      </c>
      <c r="Z772" s="220">
        <v>0</v>
      </c>
      <c r="AA772" s="220">
        <v>0</v>
      </c>
      <c r="AB772" s="220">
        <v>0</v>
      </c>
      <c r="AC772" s="221">
        <v>0</v>
      </c>
      <c r="AD772" s="222">
        <v>0</v>
      </c>
      <c r="AE772" s="185"/>
      <c r="AF772" s="223" t="e">
        <v>#DIV/0!</v>
      </c>
      <c r="AG772" s="224">
        <v>0</v>
      </c>
      <c r="AH772" s="225" t="e">
        <v>#DIV/0!</v>
      </c>
      <c r="AI772" s="226">
        <v>0</v>
      </c>
      <c r="AJ772" s="227">
        <v>0</v>
      </c>
    </row>
    <row r="773" spans="2:36" hidden="1" x14ac:dyDescent="0.2">
      <c r="B773" s="184" t="s">
        <v>674</v>
      </c>
      <c r="C773" s="215">
        <v>9</v>
      </c>
      <c r="D773" s="174">
        <v>5</v>
      </c>
      <c r="E773" s="204" t="s">
        <v>1107</v>
      </c>
      <c r="F773" s="204" t="s">
        <v>693</v>
      </c>
      <c r="G773" s="204" t="s">
        <v>698</v>
      </c>
      <c r="H773" s="174" t="s">
        <v>1354</v>
      </c>
      <c r="I773" s="204" t="e">
        <v>#N/A</v>
      </c>
      <c r="J773" s="184" t="e">
        <v>#N/A</v>
      </c>
      <c r="K773" s="185"/>
      <c r="L773" s="185"/>
      <c r="M773" s="185"/>
      <c r="N773" s="216"/>
      <c r="O773" s="217" t="s">
        <v>726</v>
      </c>
      <c r="P773" s="218" t="e">
        <v>#N/A</v>
      </c>
      <c r="Q773" s="185"/>
      <c r="R773" s="219">
        <v>0</v>
      </c>
      <c r="S773" s="220">
        <v>0</v>
      </c>
      <c r="T773" s="220">
        <v>0</v>
      </c>
      <c r="U773" s="220">
        <v>0</v>
      </c>
      <c r="V773" s="220">
        <v>0</v>
      </c>
      <c r="W773" s="220">
        <v>0</v>
      </c>
      <c r="X773" s="220">
        <v>0</v>
      </c>
      <c r="Y773" s="220">
        <v>0</v>
      </c>
      <c r="Z773" s="220">
        <v>0</v>
      </c>
      <c r="AA773" s="220">
        <v>0</v>
      </c>
      <c r="AB773" s="220">
        <v>0</v>
      </c>
      <c r="AC773" s="221">
        <v>0</v>
      </c>
      <c r="AD773" s="222">
        <v>0</v>
      </c>
      <c r="AE773" s="185"/>
      <c r="AF773" s="223" t="e">
        <v>#DIV/0!</v>
      </c>
      <c r="AG773" s="224">
        <v>0</v>
      </c>
      <c r="AH773" s="225" t="e">
        <v>#DIV/0!</v>
      </c>
      <c r="AI773" s="226">
        <v>0</v>
      </c>
      <c r="AJ773" s="227">
        <v>0</v>
      </c>
    </row>
    <row r="774" spans="2:36" ht="13.5" hidden="1" thickBot="1" x14ac:dyDescent="0.25">
      <c r="B774" s="184" t="s">
        <v>674</v>
      </c>
      <c r="C774" s="174"/>
      <c r="D774" s="174"/>
      <c r="E774" s="184"/>
      <c r="F774" s="184"/>
      <c r="G774" s="184"/>
      <c r="H774" s="174"/>
      <c r="I774" s="204" t="e">
        <v>#N/A</v>
      </c>
      <c r="J774" s="204" t="e">
        <v>#N/A</v>
      </c>
      <c r="K774" s="185"/>
      <c r="L774" s="185"/>
      <c r="M774" s="185"/>
      <c r="N774" s="228"/>
      <c r="O774" s="229" t="s">
        <v>733</v>
      </c>
      <c r="P774" s="230"/>
      <c r="Q774" s="185"/>
      <c r="R774" s="231">
        <v>0</v>
      </c>
      <c r="S774" s="232">
        <v>0</v>
      </c>
      <c r="T774" s="232">
        <v>0</v>
      </c>
      <c r="U774" s="232">
        <v>0</v>
      </c>
      <c r="V774" s="232">
        <v>0</v>
      </c>
      <c r="W774" s="232">
        <v>0</v>
      </c>
      <c r="X774" s="232">
        <v>0</v>
      </c>
      <c r="Y774" s="232">
        <v>0</v>
      </c>
      <c r="Z774" s="232">
        <v>0</v>
      </c>
      <c r="AA774" s="232"/>
      <c r="AB774" s="232"/>
      <c r="AC774" s="232"/>
      <c r="AD774" s="233">
        <v>0</v>
      </c>
      <c r="AE774" s="185"/>
      <c r="AF774" s="234"/>
      <c r="AG774" s="235">
        <v>0</v>
      </c>
      <c r="AH774" s="235"/>
      <c r="AI774" s="236">
        <v>0</v>
      </c>
      <c r="AJ774" s="237">
        <v>0</v>
      </c>
    </row>
    <row r="775" spans="2:36" hidden="1" x14ac:dyDescent="0.2">
      <c r="B775" s="184" t="s">
        <v>674</v>
      </c>
      <c r="C775" s="186">
        <v>10</v>
      </c>
      <c r="D775" s="174"/>
      <c r="E775" s="184" t="s">
        <v>1107</v>
      </c>
      <c r="F775" s="184" t="s">
        <v>693</v>
      </c>
      <c r="G775" s="184" t="s">
        <v>698</v>
      </c>
      <c r="H775" s="174" t="s">
        <v>1355</v>
      </c>
      <c r="I775" s="204" t="e">
        <v>#N/A</v>
      </c>
      <c r="J775" s="204" t="e">
        <v>#N/A</v>
      </c>
      <c r="K775" s="184"/>
      <c r="L775" s="185"/>
      <c r="M775" s="185"/>
      <c r="N775" s="205" t="e">
        <v>#N/A</v>
      </c>
      <c r="O775" s="206" t="s">
        <v>724</v>
      </c>
      <c r="P775" s="207"/>
      <c r="Q775" s="185"/>
      <c r="R775" s="208">
        <v>0</v>
      </c>
      <c r="S775" s="209">
        <v>0</v>
      </c>
      <c r="T775" s="209">
        <v>0</v>
      </c>
      <c r="U775" s="209">
        <v>0</v>
      </c>
      <c r="V775" s="209">
        <v>0</v>
      </c>
      <c r="W775" s="209">
        <v>0</v>
      </c>
      <c r="X775" s="209">
        <v>0</v>
      </c>
      <c r="Y775" s="209">
        <v>0</v>
      </c>
      <c r="Z775" s="209">
        <v>0</v>
      </c>
      <c r="AA775" s="209">
        <v>0</v>
      </c>
      <c r="AB775" s="209">
        <v>0</v>
      </c>
      <c r="AC775" s="210">
        <v>0</v>
      </c>
      <c r="AD775" s="211">
        <v>0</v>
      </c>
      <c r="AE775" s="185"/>
      <c r="AF775" s="212"/>
      <c r="AG775" s="213"/>
      <c r="AH775" s="213"/>
      <c r="AI775" s="213"/>
      <c r="AJ775" s="214"/>
    </row>
    <row r="776" spans="2:36" hidden="1" x14ac:dyDescent="0.2">
      <c r="B776" s="184" t="s">
        <v>674</v>
      </c>
      <c r="C776" s="215">
        <v>10</v>
      </c>
      <c r="D776" s="174">
        <v>1</v>
      </c>
      <c r="E776" s="204" t="s">
        <v>1107</v>
      </c>
      <c r="F776" s="204" t="s">
        <v>693</v>
      </c>
      <c r="G776" s="204" t="s">
        <v>698</v>
      </c>
      <c r="H776" s="174" t="s">
        <v>1356</v>
      </c>
      <c r="I776" s="204" t="e">
        <v>#N/A</v>
      </c>
      <c r="J776" s="184" t="e">
        <v>#N/A</v>
      </c>
      <c r="K776" s="184"/>
      <c r="L776" s="185"/>
      <c r="M776" s="185"/>
      <c r="N776" s="216"/>
      <c r="O776" s="217" t="s">
        <v>726</v>
      </c>
      <c r="P776" s="218" t="e">
        <v>#N/A</v>
      </c>
      <c r="Q776" s="185"/>
      <c r="R776" s="219">
        <v>0</v>
      </c>
      <c r="S776" s="220">
        <v>0</v>
      </c>
      <c r="T776" s="220">
        <v>0</v>
      </c>
      <c r="U776" s="220">
        <v>0</v>
      </c>
      <c r="V776" s="220">
        <v>0</v>
      </c>
      <c r="W776" s="220">
        <v>0</v>
      </c>
      <c r="X776" s="220">
        <v>0</v>
      </c>
      <c r="Y776" s="220">
        <v>0</v>
      </c>
      <c r="Z776" s="220">
        <v>0</v>
      </c>
      <c r="AA776" s="220">
        <v>0</v>
      </c>
      <c r="AB776" s="220">
        <v>0</v>
      </c>
      <c r="AC776" s="221">
        <v>0</v>
      </c>
      <c r="AD776" s="222">
        <v>0</v>
      </c>
      <c r="AE776" s="185"/>
      <c r="AF776" s="223" t="e">
        <v>#DIV/0!</v>
      </c>
      <c r="AG776" s="224">
        <v>0</v>
      </c>
      <c r="AH776" s="225" t="e">
        <v>#DIV/0!</v>
      </c>
      <c r="AI776" s="226">
        <v>0</v>
      </c>
      <c r="AJ776" s="227">
        <v>0</v>
      </c>
    </row>
    <row r="777" spans="2:36" hidden="1" x14ac:dyDescent="0.2">
      <c r="B777" s="184" t="s">
        <v>674</v>
      </c>
      <c r="C777" s="215">
        <v>10</v>
      </c>
      <c r="D777" s="174">
        <v>2</v>
      </c>
      <c r="E777" s="204" t="s">
        <v>1107</v>
      </c>
      <c r="F777" s="204" t="s">
        <v>693</v>
      </c>
      <c r="G777" s="204" t="s">
        <v>698</v>
      </c>
      <c r="H777" s="174" t="s">
        <v>1357</v>
      </c>
      <c r="I777" s="204" t="e">
        <v>#N/A</v>
      </c>
      <c r="J777" s="184" t="e">
        <v>#N/A</v>
      </c>
      <c r="K777" s="184"/>
      <c r="L777" s="185"/>
      <c r="M777" s="185"/>
      <c r="N777" s="216"/>
      <c r="O777" s="217" t="s">
        <v>726</v>
      </c>
      <c r="P777" s="218" t="e">
        <v>#N/A</v>
      </c>
      <c r="Q777" s="185"/>
      <c r="R777" s="219">
        <v>0</v>
      </c>
      <c r="S777" s="220">
        <v>0</v>
      </c>
      <c r="T777" s="220">
        <v>0</v>
      </c>
      <c r="U777" s="220">
        <v>0</v>
      </c>
      <c r="V777" s="220">
        <v>0</v>
      </c>
      <c r="W777" s="220">
        <v>0</v>
      </c>
      <c r="X777" s="220">
        <v>0</v>
      </c>
      <c r="Y777" s="220">
        <v>0</v>
      </c>
      <c r="Z777" s="220">
        <v>0</v>
      </c>
      <c r="AA777" s="220">
        <v>0</v>
      </c>
      <c r="AB777" s="220">
        <v>0</v>
      </c>
      <c r="AC777" s="221">
        <v>0</v>
      </c>
      <c r="AD777" s="222">
        <v>0</v>
      </c>
      <c r="AE777" s="185"/>
      <c r="AF777" s="223" t="e">
        <v>#DIV/0!</v>
      </c>
      <c r="AG777" s="224">
        <v>0</v>
      </c>
      <c r="AH777" s="225" t="e">
        <v>#DIV/0!</v>
      </c>
      <c r="AI777" s="226">
        <v>0</v>
      </c>
      <c r="AJ777" s="227">
        <v>0</v>
      </c>
    </row>
    <row r="778" spans="2:36" hidden="1" x14ac:dyDescent="0.2">
      <c r="B778" s="184" t="s">
        <v>674</v>
      </c>
      <c r="C778" s="215">
        <v>10</v>
      </c>
      <c r="D778" s="174">
        <v>3</v>
      </c>
      <c r="E778" s="204" t="s">
        <v>1107</v>
      </c>
      <c r="F778" s="204" t="s">
        <v>693</v>
      </c>
      <c r="G778" s="204" t="s">
        <v>698</v>
      </c>
      <c r="H778" s="174" t="s">
        <v>1358</v>
      </c>
      <c r="I778" s="204" t="e">
        <v>#N/A</v>
      </c>
      <c r="J778" s="184" t="e">
        <v>#N/A</v>
      </c>
      <c r="K778" s="184"/>
      <c r="L778" s="185"/>
      <c r="M778" s="185"/>
      <c r="N778" s="216"/>
      <c r="O778" s="217" t="s">
        <v>726</v>
      </c>
      <c r="P778" s="218" t="e">
        <v>#N/A</v>
      </c>
      <c r="Q778" s="185"/>
      <c r="R778" s="219">
        <v>0</v>
      </c>
      <c r="S778" s="220">
        <v>0</v>
      </c>
      <c r="T778" s="220">
        <v>0</v>
      </c>
      <c r="U778" s="220">
        <v>0</v>
      </c>
      <c r="V778" s="220">
        <v>0</v>
      </c>
      <c r="W778" s="220">
        <v>0</v>
      </c>
      <c r="X778" s="220">
        <v>0</v>
      </c>
      <c r="Y778" s="220">
        <v>0</v>
      </c>
      <c r="Z778" s="220">
        <v>0</v>
      </c>
      <c r="AA778" s="220">
        <v>0</v>
      </c>
      <c r="AB778" s="220">
        <v>0</v>
      </c>
      <c r="AC778" s="221">
        <v>0</v>
      </c>
      <c r="AD778" s="222">
        <v>0</v>
      </c>
      <c r="AE778" s="185"/>
      <c r="AF778" s="223" t="e">
        <v>#DIV/0!</v>
      </c>
      <c r="AG778" s="224">
        <v>0</v>
      </c>
      <c r="AH778" s="225" t="e">
        <v>#DIV/0!</v>
      </c>
      <c r="AI778" s="226">
        <v>0</v>
      </c>
      <c r="AJ778" s="227">
        <v>0</v>
      </c>
    </row>
    <row r="779" spans="2:36" hidden="1" x14ac:dyDescent="0.2">
      <c r="B779" s="184" t="s">
        <v>674</v>
      </c>
      <c r="C779" s="215">
        <v>10</v>
      </c>
      <c r="D779" s="174">
        <v>4</v>
      </c>
      <c r="E779" s="204" t="s">
        <v>1107</v>
      </c>
      <c r="F779" s="204" t="s">
        <v>693</v>
      </c>
      <c r="G779" s="204" t="s">
        <v>698</v>
      </c>
      <c r="H779" s="174" t="s">
        <v>1359</v>
      </c>
      <c r="I779" s="204" t="e">
        <v>#N/A</v>
      </c>
      <c r="J779" s="184" t="e">
        <v>#N/A</v>
      </c>
      <c r="K779" s="184"/>
      <c r="L779" s="185"/>
      <c r="M779" s="185"/>
      <c r="N779" s="216"/>
      <c r="O779" s="217" t="s">
        <v>726</v>
      </c>
      <c r="P779" s="218" t="e">
        <v>#N/A</v>
      </c>
      <c r="Q779" s="185"/>
      <c r="R779" s="219">
        <v>0</v>
      </c>
      <c r="S779" s="220">
        <v>0</v>
      </c>
      <c r="T779" s="220">
        <v>0</v>
      </c>
      <c r="U779" s="220">
        <v>0</v>
      </c>
      <c r="V779" s="220">
        <v>0</v>
      </c>
      <c r="W779" s="220">
        <v>0</v>
      </c>
      <c r="X779" s="220">
        <v>0</v>
      </c>
      <c r="Y779" s="220">
        <v>0</v>
      </c>
      <c r="Z779" s="220">
        <v>0</v>
      </c>
      <c r="AA779" s="220">
        <v>0</v>
      </c>
      <c r="AB779" s="220">
        <v>0</v>
      </c>
      <c r="AC779" s="221">
        <v>0</v>
      </c>
      <c r="AD779" s="222">
        <v>0</v>
      </c>
      <c r="AE779" s="185"/>
      <c r="AF779" s="223" t="e">
        <v>#DIV/0!</v>
      </c>
      <c r="AG779" s="224">
        <v>0</v>
      </c>
      <c r="AH779" s="225" t="e">
        <v>#DIV/0!</v>
      </c>
      <c r="AI779" s="226">
        <v>0</v>
      </c>
      <c r="AJ779" s="227">
        <v>0</v>
      </c>
    </row>
    <row r="780" spans="2:36" hidden="1" x14ac:dyDescent="0.2">
      <c r="B780" s="184" t="s">
        <v>674</v>
      </c>
      <c r="C780" s="215">
        <v>10</v>
      </c>
      <c r="D780" s="174">
        <v>5</v>
      </c>
      <c r="E780" s="204" t="s">
        <v>1107</v>
      </c>
      <c r="F780" s="204" t="s">
        <v>693</v>
      </c>
      <c r="G780" s="204" t="s">
        <v>698</v>
      </c>
      <c r="H780" s="174" t="s">
        <v>1360</v>
      </c>
      <c r="I780" s="204" t="e">
        <v>#N/A</v>
      </c>
      <c r="J780" s="184" t="e">
        <v>#N/A</v>
      </c>
      <c r="K780" s="184"/>
      <c r="L780" s="185"/>
      <c r="M780" s="185"/>
      <c r="N780" s="216"/>
      <c r="O780" s="217" t="s">
        <v>726</v>
      </c>
      <c r="P780" s="218" t="e">
        <v>#N/A</v>
      </c>
      <c r="Q780" s="185"/>
      <c r="R780" s="219">
        <v>0</v>
      </c>
      <c r="S780" s="220">
        <v>0</v>
      </c>
      <c r="T780" s="220">
        <v>0</v>
      </c>
      <c r="U780" s="220">
        <v>0</v>
      </c>
      <c r="V780" s="220">
        <v>0</v>
      </c>
      <c r="W780" s="220">
        <v>0</v>
      </c>
      <c r="X780" s="220">
        <v>0</v>
      </c>
      <c r="Y780" s="220">
        <v>0</v>
      </c>
      <c r="Z780" s="220">
        <v>0</v>
      </c>
      <c r="AA780" s="220">
        <v>0</v>
      </c>
      <c r="AB780" s="220">
        <v>0</v>
      </c>
      <c r="AC780" s="221">
        <v>0</v>
      </c>
      <c r="AD780" s="222">
        <v>0</v>
      </c>
      <c r="AE780" s="185"/>
      <c r="AF780" s="223" t="e">
        <v>#DIV/0!</v>
      </c>
      <c r="AG780" s="224">
        <v>0</v>
      </c>
      <c r="AH780" s="225" t="e">
        <v>#DIV/0!</v>
      </c>
      <c r="AI780" s="226">
        <v>0</v>
      </c>
      <c r="AJ780" s="227">
        <v>0</v>
      </c>
    </row>
    <row r="781" spans="2:36" ht="13.5" hidden="1" thickBot="1" x14ac:dyDescent="0.25">
      <c r="B781" s="184" t="s">
        <v>674</v>
      </c>
      <c r="C781" s="174"/>
      <c r="D781" s="174"/>
      <c r="E781" s="184"/>
      <c r="F781" s="184"/>
      <c r="G781" s="184"/>
      <c r="H781" s="174"/>
      <c r="I781" s="204" t="e">
        <v>#N/A</v>
      </c>
      <c r="J781" s="204" t="e">
        <v>#N/A</v>
      </c>
      <c r="K781" s="184"/>
      <c r="L781" s="185"/>
      <c r="M781" s="185"/>
      <c r="N781" s="228"/>
      <c r="O781" s="229" t="s">
        <v>733</v>
      </c>
      <c r="P781" s="230"/>
      <c r="Q781" s="185"/>
      <c r="R781" s="231">
        <v>0</v>
      </c>
      <c r="S781" s="232">
        <v>0</v>
      </c>
      <c r="T781" s="232">
        <v>0</v>
      </c>
      <c r="U781" s="232">
        <v>0</v>
      </c>
      <c r="V781" s="232">
        <v>0</v>
      </c>
      <c r="W781" s="232">
        <v>0</v>
      </c>
      <c r="X781" s="232">
        <v>0</v>
      </c>
      <c r="Y781" s="232">
        <v>0</v>
      </c>
      <c r="Z781" s="232">
        <v>0</v>
      </c>
      <c r="AA781" s="232"/>
      <c r="AB781" s="232"/>
      <c r="AC781" s="232"/>
      <c r="AD781" s="233">
        <v>0</v>
      </c>
      <c r="AE781" s="185"/>
      <c r="AF781" s="234"/>
      <c r="AG781" s="235">
        <v>0</v>
      </c>
      <c r="AH781" s="235"/>
      <c r="AI781" s="236">
        <v>0</v>
      </c>
      <c r="AJ781" s="237">
        <v>0</v>
      </c>
    </row>
    <row r="782" spans="2:36" hidden="1" x14ac:dyDescent="0.2">
      <c r="B782" s="184" t="s">
        <v>674</v>
      </c>
      <c r="C782" s="186">
        <v>11</v>
      </c>
      <c r="D782" s="174"/>
      <c r="E782" s="184" t="s">
        <v>1107</v>
      </c>
      <c r="F782" s="184" t="s">
        <v>693</v>
      </c>
      <c r="G782" s="184" t="s">
        <v>698</v>
      </c>
      <c r="H782" s="174" t="s">
        <v>1361</v>
      </c>
      <c r="I782" s="204" t="e">
        <v>#N/A</v>
      </c>
      <c r="J782" s="204" t="e">
        <v>#N/A</v>
      </c>
      <c r="K782" s="185"/>
      <c r="L782" s="185"/>
      <c r="M782" s="185"/>
      <c r="N782" s="205" t="e">
        <v>#N/A</v>
      </c>
      <c r="O782" s="206" t="s">
        <v>724</v>
      </c>
      <c r="P782" s="207"/>
      <c r="Q782" s="185"/>
      <c r="R782" s="208">
        <v>0</v>
      </c>
      <c r="S782" s="209">
        <v>0</v>
      </c>
      <c r="T782" s="209">
        <v>0</v>
      </c>
      <c r="U782" s="209">
        <v>0</v>
      </c>
      <c r="V782" s="209">
        <v>0</v>
      </c>
      <c r="W782" s="209">
        <v>0</v>
      </c>
      <c r="X782" s="209">
        <v>0</v>
      </c>
      <c r="Y782" s="209">
        <v>0</v>
      </c>
      <c r="Z782" s="209">
        <v>0</v>
      </c>
      <c r="AA782" s="209">
        <v>0</v>
      </c>
      <c r="AB782" s="209">
        <v>0</v>
      </c>
      <c r="AC782" s="210">
        <v>0</v>
      </c>
      <c r="AD782" s="211">
        <v>0</v>
      </c>
      <c r="AE782" s="185"/>
      <c r="AF782" s="212"/>
      <c r="AG782" s="213"/>
      <c r="AH782" s="213"/>
      <c r="AI782" s="213"/>
      <c r="AJ782" s="214"/>
    </row>
    <row r="783" spans="2:36" hidden="1" x14ac:dyDescent="0.2">
      <c r="B783" s="184" t="s">
        <v>674</v>
      </c>
      <c r="C783" s="215">
        <v>11</v>
      </c>
      <c r="D783" s="174">
        <v>1</v>
      </c>
      <c r="E783" s="204" t="s">
        <v>1107</v>
      </c>
      <c r="F783" s="204" t="s">
        <v>693</v>
      </c>
      <c r="G783" s="204" t="s">
        <v>698</v>
      </c>
      <c r="H783" s="174" t="s">
        <v>1362</v>
      </c>
      <c r="I783" s="204" t="e">
        <v>#N/A</v>
      </c>
      <c r="J783" s="184" t="e">
        <v>#N/A</v>
      </c>
      <c r="K783" s="185"/>
      <c r="L783" s="185"/>
      <c r="M783" s="185"/>
      <c r="N783" s="216"/>
      <c r="O783" s="217" t="s">
        <v>726</v>
      </c>
      <c r="P783" s="218" t="e">
        <v>#N/A</v>
      </c>
      <c r="Q783" s="185"/>
      <c r="R783" s="219">
        <v>0</v>
      </c>
      <c r="S783" s="220">
        <v>0</v>
      </c>
      <c r="T783" s="220">
        <v>0</v>
      </c>
      <c r="U783" s="220">
        <v>0</v>
      </c>
      <c r="V783" s="220">
        <v>0</v>
      </c>
      <c r="W783" s="220">
        <v>0</v>
      </c>
      <c r="X783" s="220">
        <v>0</v>
      </c>
      <c r="Y783" s="220">
        <v>0</v>
      </c>
      <c r="Z783" s="220">
        <v>0</v>
      </c>
      <c r="AA783" s="220">
        <v>0</v>
      </c>
      <c r="AB783" s="220">
        <v>0</v>
      </c>
      <c r="AC783" s="221">
        <v>0</v>
      </c>
      <c r="AD783" s="222">
        <v>0</v>
      </c>
      <c r="AE783" s="185"/>
      <c r="AF783" s="223" t="e">
        <v>#DIV/0!</v>
      </c>
      <c r="AG783" s="224">
        <v>0</v>
      </c>
      <c r="AH783" s="225" t="e">
        <v>#DIV/0!</v>
      </c>
      <c r="AI783" s="226">
        <v>0</v>
      </c>
      <c r="AJ783" s="227">
        <v>0</v>
      </c>
    </row>
    <row r="784" spans="2:36" hidden="1" x14ac:dyDescent="0.2">
      <c r="B784" s="184" t="s">
        <v>674</v>
      </c>
      <c r="C784" s="215">
        <v>11</v>
      </c>
      <c r="D784" s="174">
        <v>2</v>
      </c>
      <c r="E784" s="204" t="s">
        <v>1107</v>
      </c>
      <c r="F784" s="204" t="s">
        <v>693</v>
      </c>
      <c r="G784" s="204" t="s">
        <v>698</v>
      </c>
      <c r="H784" s="174" t="s">
        <v>1363</v>
      </c>
      <c r="I784" s="204" t="e">
        <v>#N/A</v>
      </c>
      <c r="J784" s="184" t="e">
        <v>#N/A</v>
      </c>
      <c r="K784" s="185"/>
      <c r="L784" s="185"/>
      <c r="M784" s="185"/>
      <c r="N784" s="216"/>
      <c r="O784" s="217" t="s">
        <v>726</v>
      </c>
      <c r="P784" s="218" t="e">
        <v>#N/A</v>
      </c>
      <c r="Q784" s="185"/>
      <c r="R784" s="219">
        <v>0</v>
      </c>
      <c r="S784" s="220">
        <v>0</v>
      </c>
      <c r="T784" s="220">
        <v>0</v>
      </c>
      <c r="U784" s="220">
        <v>0</v>
      </c>
      <c r="V784" s="220">
        <v>0</v>
      </c>
      <c r="W784" s="220">
        <v>0</v>
      </c>
      <c r="X784" s="220">
        <v>0</v>
      </c>
      <c r="Y784" s="220">
        <v>0</v>
      </c>
      <c r="Z784" s="220">
        <v>0</v>
      </c>
      <c r="AA784" s="220">
        <v>0</v>
      </c>
      <c r="AB784" s="220">
        <v>0</v>
      </c>
      <c r="AC784" s="221">
        <v>0</v>
      </c>
      <c r="AD784" s="222">
        <v>0</v>
      </c>
      <c r="AE784" s="185"/>
      <c r="AF784" s="223" t="e">
        <v>#DIV/0!</v>
      </c>
      <c r="AG784" s="224">
        <v>0</v>
      </c>
      <c r="AH784" s="225" t="e">
        <v>#DIV/0!</v>
      </c>
      <c r="AI784" s="226">
        <v>0</v>
      </c>
      <c r="AJ784" s="227">
        <v>0</v>
      </c>
    </row>
    <row r="785" spans="2:36" hidden="1" x14ac:dyDescent="0.2">
      <c r="B785" s="184" t="s">
        <v>674</v>
      </c>
      <c r="C785" s="215">
        <v>11</v>
      </c>
      <c r="D785" s="174">
        <v>3</v>
      </c>
      <c r="E785" s="204" t="s">
        <v>1107</v>
      </c>
      <c r="F785" s="204" t="s">
        <v>693</v>
      </c>
      <c r="G785" s="204" t="s">
        <v>698</v>
      </c>
      <c r="H785" s="174" t="s">
        <v>1364</v>
      </c>
      <c r="I785" s="204" t="e">
        <v>#N/A</v>
      </c>
      <c r="J785" s="184" t="e">
        <v>#N/A</v>
      </c>
      <c r="K785" s="185"/>
      <c r="L785" s="185"/>
      <c r="M785" s="185"/>
      <c r="N785" s="216"/>
      <c r="O785" s="217" t="s">
        <v>726</v>
      </c>
      <c r="P785" s="218" t="e">
        <v>#N/A</v>
      </c>
      <c r="Q785" s="185"/>
      <c r="R785" s="219">
        <v>0</v>
      </c>
      <c r="S785" s="220">
        <v>0</v>
      </c>
      <c r="T785" s="220">
        <v>0</v>
      </c>
      <c r="U785" s="220">
        <v>0</v>
      </c>
      <c r="V785" s="220">
        <v>0</v>
      </c>
      <c r="W785" s="220">
        <v>0</v>
      </c>
      <c r="X785" s="220">
        <v>0</v>
      </c>
      <c r="Y785" s="220">
        <v>0</v>
      </c>
      <c r="Z785" s="220">
        <v>0</v>
      </c>
      <c r="AA785" s="220">
        <v>0</v>
      </c>
      <c r="AB785" s="220">
        <v>0</v>
      </c>
      <c r="AC785" s="221">
        <v>0</v>
      </c>
      <c r="AD785" s="222">
        <v>0</v>
      </c>
      <c r="AE785" s="185"/>
      <c r="AF785" s="223" t="e">
        <v>#DIV/0!</v>
      </c>
      <c r="AG785" s="224">
        <v>0</v>
      </c>
      <c r="AH785" s="225" t="e">
        <v>#DIV/0!</v>
      </c>
      <c r="AI785" s="226">
        <v>0</v>
      </c>
      <c r="AJ785" s="227">
        <v>0</v>
      </c>
    </row>
    <row r="786" spans="2:36" hidden="1" x14ac:dyDescent="0.2">
      <c r="B786" s="184" t="s">
        <v>674</v>
      </c>
      <c r="C786" s="215">
        <v>11</v>
      </c>
      <c r="D786" s="174">
        <v>4</v>
      </c>
      <c r="E786" s="204" t="s">
        <v>1107</v>
      </c>
      <c r="F786" s="204" t="s">
        <v>693</v>
      </c>
      <c r="G786" s="204" t="s">
        <v>698</v>
      </c>
      <c r="H786" s="174" t="s">
        <v>1365</v>
      </c>
      <c r="I786" s="204" t="e">
        <v>#N/A</v>
      </c>
      <c r="J786" s="184" t="e">
        <v>#N/A</v>
      </c>
      <c r="K786" s="185"/>
      <c r="L786" s="185"/>
      <c r="M786" s="185"/>
      <c r="N786" s="216"/>
      <c r="O786" s="217" t="s">
        <v>726</v>
      </c>
      <c r="P786" s="218" t="e">
        <v>#N/A</v>
      </c>
      <c r="Q786" s="185"/>
      <c r="R786" s="219">
        <v>0</v>
      </c>
      <c r="S786" s="220">
        <v>0</v>
      </c>
      <c r="T786" s="220">
        <v>0</v>
      </c>
      <c r="U786" s="220">
        <v>0</v>
      </c>
      <c r="V786" s="220">
        <v>0</v>
      </c>
      <c r="W786" s="220">
        <v>0</v>
      </c>
      <c r="X786" s="220">
        <v>0</v>
      </c>
      <c r="Y786" s="220">
        <v>0</v>
      </c>
      <c r="Z786" s="220">
        <v>0</v>
      </c>
      <c r="AA786" s="220">
        <v>0</v>
      </c>
      <c r="AB786" s="220">
        <v>0</v>
      </c>
      <c r="AC786" s="221">
        <v>0</v>
      </c>
      <c r="AD786" s="222">
        <v>0</v>
      </c>
      <c r="AE786" s="185"/>
      <c r="AF786" s="223" t="e">
        <v>#DIV/0!</v>
      </c>
      <c r="AG786" s="224">
        <v>0</v>
      </c>
      <c r="AH786" s="225" t="e">
        <v>#DIV/0!</v>
      </c>
      <c r="AI786" s="226">
        <v>0</v>
      </c>
      <c r="AJ786" s="227">
        <v>0</v>
      </c>
    </row>
    <row r="787" spans="2:36" hidden="1" x14ac:dyDescent="0.2">
      <c r="B787" s="184" t="s">
        <v>674</v>
      </c>
      <c r="C787" s="215">
        <v>11</v>
      </c>
      <c r="D787" s="174">
        <v>5</v>
      </c>
      <c r="E787" s="204" t="s">
        <v>1107</v>
      </c>
      <c r="F787" s="204" t="s">
        <v>693</v>
      </c>
      <c r="G787" s="204" t="s">
        <v>698</v>
      </c>
      <c r="H787" s="174" t="s">
        <v>1366</v>
      </c>
      <c r="I787" s="204" t="e">
        <v>#N/A</v>
      </c>
      <c r="J787" s="184" t="e">
        <v>#N/A</v>
      </c>
      <c r="K787" s="185"/>
      <c r="L787" s="185"/>
      <c r="M787" s="185"/>
      <c r="N787" s="216"/>
      <c r="O787" s="217" t="s">
        <v>726</v>
      </c>
      <c r="P787" s="218" t="e">
        <v>#N/A</v>
      </c>
      <c r="Q787" s="185"/>
      <c r="R787" s="219">
        <v>0</v>
      </c>
      <c r="S787" s="220">
        <v>0</v>
      </c>
      <c r="T787" s="220">
        <v>0</v>
      </c>
      <c r="U787" s="220">
        <v>0</v>
      </c>
      <c r="V787" s="220">
        <v>0</v>
      </c>
      <c r="W787" s="220">
        <v>0</v>
      </c>
      <c r="X787" s="220">
        <v>0</v>
      </c>
      <c r="Y787" s="220">
        <v>0</v>
      </c>
      <c r="Z787" s="220">
        <v>0</v>
      </c>
      <c r="AA787" s="220">
        <v>0</v>
      </c>
      <c r="AB787" s="220">
        <v>0</v>
      </c>
      <c r="AC787" s="221">
        <v>0</v>
      </c>
      <c r="AD787" s="222">
        <v>0</v>
      </c>
      <c r="AE787" s="185"/>
      <c r="AF787" s="223" t="e">
        <v>#DIV/0!</v>
      </c>
      <c r="AG787" s="224">
        <v>0</v>
      </c>
      <c r="AH787" s="225" t="e">
        <v>#DIV/0!</v>
      </c>
      <c r="AI787" s="226">
        <v>0</v>
      </c>
      <c r="AJ787" s="227">
        <v>0</v>
      </c>
    </row>
    <row r="788" spans="2:36" ht="13.5" hidden="1" thickBot="1" x14ac:dyDescent="0.25">
      <c r="B788" s="184" t="s">
        <v>674</v>
      </c>
      <c r="C788" s="174"/>
      <c r="D788" s="174"/>
      <c r="E788" s="184"/>
      <c r="F788" s="184"/>
      <c r="G788" s="184"/>
      <c r="H788" s="174"/>
      <c r="I788" s="204" t="e">
        <v>#N/A</v>
      </c>
      <c r="J788" s="204" t="e">
        <v>#N/A</v>
      </c>
      <c r="K788" s="185"/>
      <c r="L788" s="185"/>
      <c r="M788" s="185"/>
      <c r="N788" s="228"/>
      <c r="O788" s="229" t="s">
        <v>733</v>
      </c>
      <c r="P788" s="230"/>
      <c r="Q788" s="185"/>
      <c r="R788" s="231">
        <v>0</v>
      </c>
      <c r="S788" s="232">
        <v>0</v>
      </c>
      <c r="T788" s="232">
        <v>0</v>
      </c>
      <c r="U788" s="232">
        <v>0</v>
      </c>
      <c r="V788" s="232">
        <v>0</v>
      </c>
      <c r="W788" s="232">
        <v>0</v>
      </c>
      <c r="X788" s="232">
        <v>0</v>
      </c>
      <c r="Y788" s="232">
        <v>0</v>
      </c>
      <c r="Z788" s="232">
        <v>0</v>
      </c>
      <c r="AA788" s="232"/>
      <c r="AB788" s="232"/>
      <c r="AC788" s="232"/>
      <c r="AD788" s="233">
        <v>0</v>
      </c>
      <c r="AE788" s="185"/>
      <c r="AF788" s="234"/>
      <c r="AG788" s="235">
        <v>0</v>
      </c>
      <c r="AH788" s="235"/>
      <c r="AI788" s="236">
        <v>0</v>
      </c>
      <c r="AJ788" s="237">
        <v>0</v>
      </c>
    </row>
    <row r="789" spans="2:36" hidden="1" x14ac:dyDescent="0.2">
      <c r="B789" s="184" t="s">
        <v>674</v>
      </c>
      <c r="C789" s="186">
        <v>12</v>
      </c>
      <c r="D789" s="174"/>
      <c r="E789" s="184" t="s">
        <v>1107</v>
      </c>
      <c r="F789" s="184" t="s">
        <v>693</v>
      </c>
      <c r="G789" s="184" t="s">
        <v>698</v>
      </c>
      <c r="H789" s="174" t="s">
        <v>1367</v>
      </c>
      <c r="I789" s="204" t="e">
        <v>#N/A</v>
      </c>
      <c r="J789" s="204" t="e">
        <v>#N/A</v>
      </c>
      <c r="K789" s="185"/>
      <c r="L789" s="185"/>
      <c r="M789" s="185"/>
      <c r="N789" s="205" t="e">
        <v>#N/A</v>
      </c>
      <c r="O789" s="206" t="s">
        <v>724</v>
      </c>
      <c r="P789" s="207"/>
      <c r="Q789" s="185"/>
      <c r="R789" s="208">
        <v>0</v>
      </c>
      <c r="S789" s="209">
        <v>0</v>
      </c>
      <c r="T789" s="209">
        <v>0</v>
      </c>
      <c r="U789" s="209">
        <v>0</v>
      </c>
      <c r="V789" s="209">
        <v>0</v>
      </c>
      <c r="W789" s="209">
        <v>0</v>
      </c>
      <c r="X789" s="209">
        <v>0</v>
      </c>
      <c r="Y789" s="209">
        <v>0</v>
      </c>
      <c r="Z789" s="209">
        <v>0</v>
      </c>
      <c r="AA789" s="209">
        <v>0</v>
      </c>
      <c r="AB789" s="209">
        <v>0</v>
      </c>
      <c r="AC789" s="210">
        <v>0</v>
      </c>
      <c r="AD789" s="211">
        <v>0</v>
      </c>
      <c r="AE789" s="185"/>
      <c r="AF789" s="212"/>
      <c r="AG789" s="213"/>
      <c r="AH789" s="213"/>
      <c r="AI789" s="213"/>
      <c r="AJ789" s="214"/>
    </row>
    <row r="790" spans="2:36" hidden="1" x14ac:dyDescent="0.2">
      <c r="B790" s="184" t="s">
        <v>674</v>
      </c>
      <c r="C790" s="215">
        <v>12</v>
      </c>
      <c r="D790" s="174">
        <v>1</v>
      </c>
      <c r="E790" s="204" t="s">
        <v>1107</v>
      </c>
      <c r="F790" s="204" t="s">
        <v>693</v>
      </c>
      <c r="G790" s="204" t="s">
        <v>698</v>
      </c>
      <c r="H790" s="174" t="s">
        <v>1368</v>
      </c>
      <c r="I790" s="204" t="e">
        <v>#N/A</v>
      </c>
      <c r="J790" s="184" t="e">
        <v>#N/A</v>
      </c>
      <c r="K790" s="185"/>
      <c r="L790" s="185"/>
      <c r="M790" s="185"/>
      <c r="N790" s="216"/>
      <c r="O790" s="217" t="s">
        <v>726</v>
      </c>
      <c r="P790" s="218" t="e">
        <v>#N/A</v>
      </c>
      <c r="Q790" s="185"/>
      <c r="R790" s="219">
        <v>0</v>
      </c>
      <c r="S790" s="220">
        <v>0</v>
      </c>
      <c r="T790" s="220">
        <v>0</v>
      </c>
      <c r="U790" s="220">
        <v>0</v>
      </c>
      <c r="V790" s="220">
        <v>0</v>
      </c>
      <c r="W790" s="220">
        <v>0</v>
      </c>
      <c r="X790" s="220">
        <v>0</v>
      </c>
      <c r="Y790" s="220">
        <v>0</v>
      </c>
      <c r="Z790" s="220">
        <v>0</v>
      </c>
      <c r="AA790" s="220">
        <v>0</v>
      </c>
      <c r="AB790" s="220">
        <v>0</v>
      </c>
      <c r="AC790" s="221">
        <v>0</v>
      </c>
      <c r="AD790" s="222">
        <v>0</v>
      </c>
      <c r="AE790" s="185"/>
      <c r="AF790" s="223" t="e">
        <v>#DIV/0!</v>
      </c>
      <c r="AG790" s="224">
        <v>0</v>
      </c>
      <c r="AH790" s="225" t="e">
        <v>#DIV/0!</v>
      </c>
      <c r="AI790" s="226">
        <v>0</v>
      </c>
      <c r="AJ790" s="227">
        <v>0</v>
      </c>
    </row>
    <row r="791" spans="2:36" hidden="1" x14ac:dyDescent="0.2">
      <c r="B791" s="184" t="s">
        <v>674</v>
      </c>
      <c r="C791" s="215">
        <v>12</v>
      </c>
      <c r="D791" s="174">
        <v>2</v>
      </c>
      <c r="E791" s="204" t="s">
        <v>1107</v>
      </c>
      <c r="F791" s="204" t="s">
        <v>693</v>
      </c>
      <c r="G791" s="204" t="s">
        <v>698</v>
      </c>
      <c r="H791" s="174" t="s">
        <v>1369</v>
      </c>
      <c r="I791" s="204" t="e">
        <v>#N/A</v>
      </c>
      <c r="J791" s="184" t="e">
        <v>#N/A</v>
      </c>
      <c r="K791" s="185"/>
      <c r="L791" s="185"/>
      <c r="M791" s="185"/>
      <c r="N791" s="216"/>
      <c r="O791" s="217" t="s">
        <v>726</v>
      </c>
      <c r="P791" s="218" t="e">
        <v>#N/A</v>
      </c>
      <c r="Q791" s="185"/>
      <c r="R791" s="219">
        <v>0</v>
      </c>
      <c r="S791" s="220">
        <v>0</v>
      </c>
      <c r="T791" s="220">
        <v>0</v>
      </c>
      <c r="U791" s="220">
        <v>0</v>
      </c>
      <c r="V791" s="220">
        <v>0</v>
      </c>
      <c r="W791" s="220">
        <v>0</v>
      </c>
      <c r="X791" s="220">
        <v>0</v>
      </c>
      <c r="Y791" s="220">
        <v>0</v>
      </c>
      <c r="Z791" s="220">
        <v>0</v>
      </c>
      <c r="AA791" s="220">
        <v>0</v>
      </c>
      <c r="AB791" s="220">
        <v>0</v>
      </c>
      <c r="AC791" s="221">
        <v>0</v>
      </c>
      <c r="AD791" s="222">
        <v>0</v>
      </c>
      <c r="AE791" s="185"/>
      <c r="AF791" s="223" t="e">
        <v>#DIV/0!</v>
      </c>
      <c r="AG791" s="224">
        <v>0</v>
      </c>
      <c r="AH791" s="225" t="e">
        <v>#DIV/0!</v>
      </c>
      <c r="AI791" s="226">
        <v>0</v>
      </c>
      <c r="AJ791" s="227">
        <v>0</v>
      </c>
    </row>
    <row r="792" spans="2:36" hidden="1" x14ac:dyDescent="0.2">
      <c r="B792" s="184" t="s">
        <v>674</v>
      </c>
      <c r="C792" s="215">
        <v>12</v>
      </c>
      <c r="D792" s="174">
        <v>3</v>
      </c>
      <c r="E792" s="204" t="s">
        <v>1107</v>
      </c>
      <c r="F792" s="204" t="s">
        <v>693</v>
      </c>
      <c r="G792" s="204" t="s">
        <v>698</v>
      </c>
      <c r="H792" s="174" t="s">
        <v>1370</v>
      </c>
      <c r="I792" s="204" t="e">
        <v>#N/A</v>
      </c>
      <c r="J792" s="184" t="e">
        <v>#N/A</v>
      </c>
      <c r="K792" s="185"/>
      <c r="L792" s="185"/>
      <c r="M792" s="185"/>
      <c r="N792" s="216"/>
      <c r="O792" s="217" t="s">
        <v>726</v>
      </c>
      <c r="P792" s="218" t="e">
        <v>#N/A</v>
      </c>
      <c r="Q792" s="185"/>
      <c r="R792" s="219">
        <v>0</v>
      </c>
      <c r="S792" s="220">
        <v>0</v>
      </c>
      <c r="T792" s="220">
        <v>0</v>
      </c>
      <c r="U792" s="220">
        <v>0</v>
      </c>
      <c r="V792" s="220">
        <v>0</v>
      </c>
      <c r="W792" s="220">
        <v>0</v>
      </c>
      <c r="X792" s="220">
        <v>0</v>
      </c>
      <c r="Y792" s="220">
        <v>0</v>
      </c>
      <c r="Z792" s="220">
        <v>0</v>
      </c>
      <c r="AA792" s="220">
        <v>0</v>
      </c>
      <c r="AB792" s="220">
        <v>0</v>
      </c>
      <c r="AC792" s="221">
        <v>0</v>
      </c>
      <c r="AD792" s="222">
        <v>0</v>
      </c>
      <c r="AE792" s="185"/>
      <c r="AF792" s="223" t="e">
        <v>#DIV/0!</v>
      </c>
      <c r="AG792" s="224">
        <v>0</v>
      </c>
      <c r="AH792" s="225" t="e">
        <v>#DIV/0!</v>
      </c>
      <c r="AI792" s="226">
        <v>0</v>
      </c>
      <c r="AJ792" s="227">
        <v>0</v>
      </c>
    </row>
    <row r="793" spans="2:36" hidden="1" x14ac:dyDescent="0.2">
      <c r="B793" s="184" t="s">
        <v>674</v>
      </c>
      <c r="C793" s="215">
        <v>12</v>
      </c>
      <c r="D793" s="174">
        <v>4</v>
      </c>
      <c r="E793" s="204" t="s">
        <v>1107</v>
      </c>
      <c r="F793" s="204" t="s">
        <v>693</v>
      </c>
      <c r="G793" s="204" t="s">
        <v>698</v>
      </c>
      <c r="H793" s="174" t="s">
        <v>1371</v>
      </c>
      <c r="I793" s="204" t="e">
        <v>#N/A</v>
      </c>
      <c r="J793" s="184" t="e">
        <v>#N/A</v>
      </c>
      <c r="K793" s="185"/>
      <c r="L793" s="185"/>
      <c r="M793" s="185"/>
      <c r="N793" s="216"/>
      <c r="O793" s="217" t="s">
        <v>726</v>
      </c>
      <c r="P793" s="218" t="e">
        <v>#N/A</v>
      </c>
      <c r="Q793" s="185"/>
      <c r="R793" s="219">
        <v>0</v>
      </c>
      <c r="S793" s="220">
        <v>0</v>
      </c>
      <c r="T793" s="220">
        <v>0</v>
      </c>
      <c r="U793" s="220">
        <v>0</v>
      </c>
      <c r="V793" s="220">
        <v>0</v>
      </c>
      <c r="W793" s="220">
        <v>0</v>
      </c>
      <c r="X793" s="220">
        <v>0</v>
      </c>
      <c r="Y793" s="220">
        <v>0</v>
      </c>
      <c r="Z793" s="220">
        <v>0</v>
      </c>
      <c r="AA793" s="220">
        <v>0</v>
      </c>
      <c r="AB793" s="220">
        <v>0</v>
      </c>
      <c r="AC793" s="221">
        <v>0</v>
      </c>
      <c r="AD793" s="222">
        <v>0</v>
      </c>
      <c r="AE793" s="185"/>
      <c r="AF793" s="223" t="e">
        <v>#DIV/0!</v>
      </c>
      <c r="AG793" s="224">
        <v>0</v>
      </c>
      <c r="AH793" s="225" t="e">
        <v>#DIV/0!</v>
      </c>
      <c r="AI793" s="226">
        <v>0</v>
      </c>
      <c r="AJ793" s="227">
        <v>0</v>
      </c>
    </row>
    <row r="794" spans="2:36" hidden="1" x14ac:dyDescent="0.2">
      <c r="B794" s="184" t="s">
        <v>674</v>
      </c>
      <c r="C794" s="215">
        <v>12</v>
      </c>
      <c r="D794" s="174">
        <v>5</v>
      </c>
      <c r="E794" s="204" t="s">
        <v>1107</v>
      </c>
      <c r="F794" s="204" t="s">
        <v>693</v>
      </c>
      <c r="G794" s="204" t="s">
        <v>698</v>
      </c>
      <c r="H794" s="174" t="s">
        <v>1372</v>
      </c>
      <c r="I794" s="204" t="e">
        <v>#N/A</v>
      </c>
      <c r="J794" s="184" t="e">
        <v>#N/A</v>
      </c>
      <c r="K794" s="185"/>
      <c r="L794" s="185"/>
      <c r="M794" s="185"/>
      <c r="N794" s="216"/>
      <c r="O794" s="217" t="s">
        <v>726</v>
      </c>
      <c r="P794" s="218" t="e">
        <v>#N/A</v>
      </c>
      <c r="Q794" s="185"/>
      <c r="R794" s="219">
        <v>0</v>
      </c>
      <c r="S794" s="220">
        <v>0</v>
      </c>
      <c r="T794" s="220">
        <v>0</v>
      </c>
      <c r="U794" s="220">
        <v>0</v>
      </c>
      <c r="V794" s="220">
        <v>0</v>
      </c>
      <c r="W794" s="220">
        <v>0</v>
      </c>
      <c r="X794" s="220">
        <v>0</v>
      </c>
      <c r="Y794" s="220">
        <v>0</v>
      </c>
      <c r="Z794" s="220">
        <v>0</v>
      </c>
      <c r="AA794" s="220">
        <v>0</v>
      </c>
      <c r="AB794" s="220">
        <v>0</v>
      </c>
      <c r="AC794" s="221">
        <v>0</v>
      </c>
      <c r="AD794" s="222">
        <v>0</v>
      </c>
      <c r="AE794" s="185"/>
      <c r="AF794" s="223" t="e">
        <v>#DIV/0!</v>
      </c>
      <c r="AG794" s="224">
        <v>0</v>
      </c>
      <c r="AH794" s="225" t="e">
        <v>#DIV/0!</v>
      </c>
      <c r="AI794" s="226">
        <v>0</v>
      </c>
      <c r="AJ794" s="227">
        <v>0</v>
      </c>
    </row>
    <row r="795" spans="2:36" ht="13.5" hidden="1" thickBot="1" x14ac:dyDescent="0.25">
      <c r="B795" s="184" t="s">
        <v>674</v>
      </c>
      <c r="C795" s="174"/>
      <c r="D795" s="174"/>
      <c r="E795" s="184"/>
      <c r="F795" s="184"/>
      <c r="G795" s="184"/>
      <c r="H795" s="174"/>
      <c r="I795" s="204" t="e">
        <v>#N/A</v>
      </c>
      <c r="J795" s="204" t="e">
        <v>#N/A</v>
      </c>
      <c r="K795" s="185"/>
      <c r="L795" s="185"/>
      <c r="M795" s="185"/>
      <c r="N795" s="228"/>
      <c r="O795" s="229" t="s">
        <v>733</v>
      </c>
      <c r="P795" s="230"/>
      <c r="Q795" s="185"/>
      <c r="R795" s="231">
        <v>0</v>
      </c>
      <c r="S795" s="232">
        <v>0</v>
      </c>
      <c r="T795" s="232">
        <v>0</v>
      </c>
      <c r="U795" s="232">
        <v>0</v>
      </c>
      <c r="V795" s="232">
        <v>0</v>
      </c>
      <c r="W795" s="232">
        <v>0</v>
      </c>
      <c r="X795" s="232">
        <v>0</v>
      </c>
      <c r="Y795" s="232">
        <v>0</v>
      </c>
      <c r="Z795" s="232">
        <v>0</v>
      </c>
      <c r="AA795" s="232"/>
      <c r="AB795" s="232"/>
      <c r="AC795" s="232"/>
      <c r="AD795" s="233">
        <v>0</v>
      </c>
      <c r="AE795" s="185"/>
      <c r="AF795" s="234"/>
      <c r="AG795" s="235">
        <v>0</v>
      </c>
      <c r="AH795" s="235"/>
      <c r="AI795" s="236">
        <v>0</v>
      </c>
      <c r="AJ795" s="237">
        <v>0</v>
      </c>
    </row>
    <row r="796" spans="2:36" hidden="1" x14ac:dyDescent="0.2">
      <c r="B796" s="184" t="s">
        <v>674</v>
      </c>
      <c r="C796" s="186">
        <v>13</v>
      </c>
      <c r="D796" s="174"/>
      <c r="E796" s="184" t="s">
        <v>1107</v>
      </c>
      <c r="F796" s="184" t="s">
        <v>693</v>
      </c>
      <c r="G796" s="184" t="s">
        <v>698</v>
      </c>
      <c r="H796" s="174" t="s">
        <v>1373</v>
      </c>
      <c r="I796" s="204" t="e">
        <v>#N/A</v>
      </c>
      <c r="J796" s="204" t="e">
        <v>#N/A</v>
      </c>
      <c r="K796" s="185"/>
      <c r="L796" s="185"/>
      <c r="M796" s="185"/>
      <c r="N796" s="205" t="e">
        <v>#N/A</v>
      </c>
      <c r="O796" s="206" t="s">
        <v>724</v>
      </c>
      <c r="P796" s="207"/>
      <c r="Q796" s="185"/>
      <c r="R796" s="208">
        <v>0</v>
      </c>
      <c r="S796" s="209">
        <v>0</v>
      </c>
      <c r="T796" s="209">
        <v>0</v>
      </c>
      <c r="U796" s="209">
        <v>0</v>
      </c>
      <c r="V796" s="209">
        <v>0</v>
      </c>
      <c r="W796" s="209">
        <v>0</v>
      </c>
      <c r="X796" s="209">
        <v>0</v>
      </c>
      <c r="Y796" s="209">
        <v>0</v>
      </c>
      <c r="Z796" s="209">
        <v>0</v>
      </c>
      <c r="AA796" s="209">
        <v>0</v>
      </c>
      <c r="AB796" s="209">
        <v>0</v>
      </c>
      <c r="AC796" s="210">
        <v>0</v>
      </c>
      <c r="AD796" s="211">
        <v>0</v>
      </c>
      <c r="AE796" s="185"/>
      <c r="AF796" s="212"/>
      <c r="AG796" s="213"/>
      <c r="AH796" s="213"/>
      <c r="AI796" s="213"/>
      <c r="AJ796" s="214"/>
    </row>
    <row r="797" spans="2:36" hidden="1" x14ac:dyDescent="0.2">
      <c r="B797" s="184" t="s">
        <v>674</v>
      </c>
      <c r="C797" s="215">
        <v>13</v>
      </c>
      <c r="D797" s="174">
        <v>1</v>
      </c>
      <c r="E797" s="204" t="s">
        <v>1107</v>
      </c>
      <c r="F797" s="204" t="s">
        <v>693</v>
      </c>
      <c r="G797" s="204" t="s">
        <v>698</v>
      </c>
      <c r="H797" s="174" t="s">
        <v>1374</v>
      </c>
      <c r="I797" s="204" t="e">
        <v>#N/A</v>
      </c>
      <c r="J797" s="184" t="e">
        <v>#N/A</v>
      </c>
      <c r="K797" s="185"/>
      <c r="L797" s="185"/>
      <c r="M797" s="185"/>
      <c r="N797" s="216"/>
      <c r="O797" s="217" t="s">
        <v>726</v>
      </c>
      <c r="P797" s="218" t="e">
        <v>#N/A</v>
      </c>
      <c r="Q797" s="185"/>
      <c r="R797" s="219">
        <v>0</v>
      </c>
      <c r="S797" s="220">
        <v>0</v>
      </c>
      <c r="T797" s="220">
        <v>0</v>
      </c>
      <c r="U797" s="220">
        <v>0</v>
      </c>
      <c r="V797" s="220">
        <v>0</v>
      </c>
      <c r="W797" s="220">
        <v>0</v>
      </c>
      <c r="X797" s="220">
        <v>0</v>
      </c>
      <c r="Y797" s="220">
        <v>0</v>
      </c>
      <c r="Z797" s="220">
        <v>0</v>
      </c>
      <c r="AA797" s="220">
        <v>0</v>
      </c>
      <c r="AB797" s="220">
        <v>0</v>
      </c>
      <c r="AC797" s="221">
        <v>0</v>
      </c>
      <c r="AD797" s="222">
        <v>0</v>
      </c>
      <c r="AE797" s="185"/>
      <c r="AF797" s="223" t="e">
        <v>#DIV/0!</v>
      </c>
      <c r="AG797" s="224">
        <v>0</v>
      </c>
      <c r="AH797" s="225" t="e">
        <v>#DIV/0!</v>
      </c>
      <c r="AI797" s="226">
        <v>0</v>
      </c>
      <c r="AJ797" s="227">
        <v>0</v>
      </c>
    </row>
    <row r="798" spans="2:36" hidden="1" x14ac:dyDescent="0.2">
      <c r="B798" s="184" t="s">
        <v>674</v>
      </c>
      <c r="C798" s="215">
        <v>13</v>
      </c>
      <c r="D798" s="174">
        <v>2</v>
      </c>
      <c r="E798" s="204" t="s">
        <v>1107</v>
      </c>
      <c r="F798" s="204" t="s">
        <v>693</v>
      </c>
      <c r="G798" s="204" t="s">
        <v>698</v>
      </c>
      <c r="H798" s="174" t="s">
        <v>1375</v>
      </c>
      <c r="I798" s="204" t="e">
        <v>#N/A</v>
      </c>
      <c r="J798" s="184" t="e">
        <v>#N/A</v>
      </c>
      <c r="K798" s="185"/>
      <c r="L798" s="185"/>
      <c r="M798" s="185"/>
      <c r="N798" s="216"/>
      <c r="O798" s="217" t="s">
        <v>726</v>
      </c>
      <c r="P798" s="218" t="e">
        <v>#N/A</v>
      </c>
      <c r="Q798" s="185"/>
      <c r="R798" s="219">
        <v>0</v>
      </c>
      <c r="S798" s="220">
        <v>0</v>
      </c>
      <c r="T798" s="220">
        <v>0</v>
      </c>
      <c r="U798" s="220">
        <v>0</v>
      </c>
      <c r="V798" s="220">
        <v>0</v>
      </c>
      <c r="W798" s="220">
        <v>0</v>
      </c>
      <c r="X798" s="220">
        <v>0</v>
      </c>
      <c r="Y798" s="220">
        <v>0</v>
      </c>
      <c r="Z798" s="220">
        <v>0</v>
      </c>
      <c r="AA798" s="220">
        <v>0</v>
      </c>
      <c r="AB798" s="220">
        <v>0</v>
      </c>
      <c r="AC798" s="221">
        <v>0</v>
      </c>
      <c r="AD798" s="222">
        <v>0</v>
      </c>
      <c r="AE798" s="185"/>
      <c r="AF798" s="223" t="e">
        <v>#DIV/0!</v>
      </c>
      <c r="AG798" s="224">
        <v>0</v>
      </c>
      <c r="AH798" s="225" t="e">
        <v>#DIV/0!</v>
      </c>
      <c r="AI798" s="226">
        <v>0</v>
      </c>
      <c r="AJ798" s="227">
        <v>0</v>
      </c>
    </row>
    <row r="799" spans="2:36" hidden="1" x14ac:dyDescent="0.2">
      <c r="B799" s="184" t="s">
        <v>674</v>
      </c>
      <c r="C799" s="215">
        <v>13</v>
      </c>
      <c r="D799" s="174">
        <v>3</v>
      </c>
      <c r="E799" s="204" t="s">
        <v>1107</v>
      </c>
      <c r="F799" s="204" t="s">
        <v>693</v>
      </c>
      <c r="G799" s="204" t="s">
        <v>698</v>
      </c>
      <c r="H799" s="174" t="s">
        <v>1376</v>
      </c>
      <c r="I799" s="204" t="e">
        <v>#N/A</v>
      </c>
      <c r="J799" s="184" t="e">
        <v>#N/A</v>
      </c>
      <c r="K799" s="185"/>
      <c r="L799" s="185"/>
      <c r="M799" s="185"/>
      <c r="N799" s="216"/>
      <c r="O799" s="217" t="s">
        <v>726</v>
      </c>
      <c r="P799" s="218" t="e">
        <v>#N/A</v>
      </c>
      <c r="Q799" s="185"/>
      <c r="R799" s="219">
        <v>0</v>
      </c>
      <c r="S799" s="220">
        <v>0</v>
      </c>
      <c r="T799" s="220">
        <v>0</v>
      </c>
      <c r="U799" s="220">
        <v>0</v>
      </c>
      <c r="V799" s="220">
        <v>0</v>
      </c>
      <c r="W799" s="220">
        <v>0</v>
      </c>
      <c r="X799" s="220">
        <v>0</v>
      </c>
      <c r="Y799" s="220">
        <v>0</v>
      </c>
      <c r="Z799" s="220">
        <v>0</v>
      </c>
      <c r="AA799" s="220">
        <v>0</v>
      </c>
      <c r="AB799" s="220">
        <v>0</v>
      </c>
      <c r="AC799" s="221">
        <v>0</v>
      </c>
      <c r="AD799" s="222">
        <v>0</v>
      </c>
      <c r="AE799" s="185"/>
      <c r="AF799" s="223" t="e">
        <v>#DIV/0!</v>
      </c>
      <c r="AG799" s="224">
        <v>0</v>
      </c>
      <c r="AH799" s="225" t="e">
        <v>#DIV/0!</v>
      </c>
      <c r="AI799" s="226">
        <v>0</v>
      </c>
      <c r="AJ799" s="227">
        <v>0</v>
      </c>
    </row>
    <row r="800" spans="2:36" hidden="1" x14ac:dyDescent="0.2">
      <c r="B800" s="184" t="s">
        <v>674</v>
      </c>
      <c r="C800" s="215">
        <v>13</v>
      </c>
      <c r="D800" s="174">
        <v>4</v>
      </c>
      <c r="E800" s="204" t="s">
        <v>1107</v>
      </c>
      <c r="F800" s="204" t="s">
        <v>693</v>
      </c>
      <c r="G800" s="204" t="s">
        <v>698</v>
      </c>
      <c r="H800" s="174" t="s">
        <v>1377</v>
      </c>
      <c r="I800" s="204" t="e">
        <v>#N/A</v>
      </c>
      <c r="J800" s="184" t="e">
        <v>#N/A</v>
      </c>
      <c r="K800" s="185"/>
      <c r="L800" s="185"/>
      <c r="M800" s="185"/>
      <c r="N800" s="216"/>
      <c r="O800" s="217" t="s">
        <v>726</v>
      </c>
      <c r="P800" s="218" t="e">
        <v>#N/A</v>
      </c>
      <c r="Q800" s="185"/>
      <c r="R800" s="219">
        <v>0</v>
      </c>
      <c r="S800" s="220">
        <v>0</v>
      </c>
      <c r="T800" s="220">
        <v>0</v>
      </c>
      <c r="U800" s="220">
        <v>0</v>
      </c>
      <c r="V800" s="220">
        <v>0</v>
      </c>
      <c r="W800" s="220">
        <v>0</v>
      </c>
      <c r="X800" s="220">
        <v>0</v>
      </c>
      <c r="Y800" s="220">
        <v>0</v>
      </c>
      <c r="Z800" s="220">
        <v>0</v>
      </c>
      <c r="AA800" s="220">
        <v>0</v>
      </c>
      <c r="AB800" s="220">
        <v>0</v>
      </c>
      <c r="AC800" s="221">
        <v>0</v>
      </c>
      <c r="AD800" s="222">
        <v>0</v>
      </c>
      <c r="AE800" s="185"/>
      <c r="AF800" s="223" t="e">
        <v>#DIV/0!</v>
      </c>
      <c r="AG800" s="224">
        <v>0</v>
      </c>
      <c r="AH800" s="225" t="e">
        <v>#DIV/0!</v>
      </c>
      <c r="AI800" s="226">
        <v>0</v>
      </c>
      <c r="AJ800" s="227">
        <v>0</v>
      </c>
    </row>
    <row r="801" spans="2:36" hidden="1" x14ac:dyDescent="0.2">
      <c r="B801" s="184" t="s">
        <v>674</v>
      </c>
      <c r="C801" s="215">
        <v>13</v>
      </c>
      <c r="D801" s="174">
        <v>5</v>
      </c>
      <c r="E801" s="204" t="s">
        <v>1107</v>
      </c>
      <c r="F801" s="204" t="s">
        <v>693</v>
      </c>
      <c r="G801" s="204" t="s">
        <v>698</v>
      </c>
      <c r="H801" s="174" t="s">
        <v>1378</v>
      </c>
      <c r="I801" s="204" t="e">
        <v>#N/A</v>
      </c>
      <c r="J801" s="184" t="e">
        <v>#N/A</v>
      </c>
      <c r="K801" s="185"/>
      <c r="L801" s="185"/>
      <c r="M801" s="185"/>
      <c r="N801" s="216"/>
      <c r="O801" s="217" t="s">
        <v>726</v>
      </c>
      <c r="P801" s="218" t="e">
        <v>#N/A</v>
      </c>
      <c r="Q801" s="185"/>
      <c r="R801" s="219">
        <v>0</v>
      </c>
      <c r="S801" s="220">
        <v>0</v>
      </c>
      <c r="T801" s="220">
        <v>0</v>
      </c>
      <c r="U801" s="220">
        <v>0</v>
      </c>
      <c r="V801" s="220">
        <v>0</v>
      </c>
      <c r="W801" s="220">
        <v>0</v>
      </c>
      <c r="X801" s="220">
        <v>0</v>
      </c>
      <c r="Y801" s="220">
        <v>0</v>
      </c>
      <c r="Z801" s="220">
        <v>0</v>
      </c>
      <c r="AA801" s="220">
        <v>0</v>
      </c>
      <c r="AB801" s="220">
        <v>0</v>
      </c>
      <c r="AC801" s="221">
        <v>0</v>
      </c>
      <c r="AD801" s="222">
        <v>0</v>
      </c>
      <c r="AE801" s="185"/>
      <c r="AF801" s="223" t="e">
        <v>#DIV/0!</v>
      </c>
      <c r="AG801" s="224">
        <v>0</v>
      </c>
      <c r="AH801" s="225" t="e">
        <v>#DIV/0!</v>
      </c>
      <c r="AI801" s="226">
        <v>0</v>
      </c>
      <c r="AJ801" s="227">
        <v>0</v>
      </c>
    </row>
    <row r="802" spans="2:36" ht="13.5" hidden="1" thickBot="1" x14ac:dyDescent="0.25">
      <c r="B802" s="184" t="s">
        <v>674</v>
      </c>
      <c r="C802" s="174"/>
      <c r="D802" s="174"/>
      <c r="E802" s="184"/>
      <c r="F802" s="184"/>
      <c r="G802" s="184"/>
      <c r="H802" s="174"/>
      <c r="I802" s="204" t="e">
        <v>#N/A</v>
      </c>
      <c r="J802" s="204" t="e">
        <v>#N/A</v>
      </c>
      <c r="K802" s="185"/>
      <c r="L802" s="185"/>
      <c r="M802" s="185"/>
      <c r="N802" s="228"/>
      <c r="O802" s="229" t="s">
        <v>733</v>
      </c>
      <c r="P802" s="230"/>
      <c r="Q802" s="185"/>
      <c r="R802" s="231">
        <v>0</v>
      </c>
      <c r="S802" s="232">
        <v>0</v>
      </c>
      <c r="T802" s="232">
        <v>0</v>
      </c>
      <c r="U802" s="232">
        <v>0</v>
      </c>
      <c r="V802" s="232">
        <v>0</v>
      </c>
      <c r="W802" s="232">
        <v>0</v>
      </c>
      <c r="X802" s="232">
        <v>0</v>
      </c>
      <c r="Y802" s="232">
        <v>0</v>
      </c>
      <c r="Z802" s="232">
        <v>0</v>
      </c>
      <c r="AA802" s="232"/>
      <c r="AB802" s="232"/>
      <c r="AC802" s="232"/>
      <c r="AD802" s="233">
        <v>0</v>
      </c>
      <c r="AE802" s="185"/>
      <c r="AF802" s="234"/>
      <c r="AG802" s="235">
        <v>0</v>
      </c>
      <c r="AH802" s="235"/>
      <c r="AI802" s="236">
        <v>0</v>
      </c>
      <c r="AJ802" s="237">
        <v>0</v>
      </c>
    </row>
    <row r="803" spans="2:36" hidden="1" x14ac:dyDescent="0.2">
      <c r="B803" s="184" t="s">
        <v>674</v>
      </c>
      <c r="C803" s="186">
        <v>14</v>
      </c>
      <c r="D803" s="174"/>
      <c r="E803" s="184" t="s">
        <v>1107</v>
      </c>
      <c r="F803" s="184" t="s">
        <v>693</v>
      </c>
      <c r="G803" s="184" t="s">
        <v>698</v>
      </c>
      <c r="H803" s="174" t="s">
        <v>1379</v>
      </c>
      <c r="I803" s="204" t="e">
        <v>#N/A</v>
      </c>
      <c r="J803" s="204" t="e">
        <v>#N/A</v>
      </c>
      <c r="K803" s="185"/>
      <c r="L803" s="185"/>
      <c r="M803" s="185"/>
      <c r="N803" s="205" t="e">
        <v>#N/A</v>
      </c>
      <c r="O803" s="206" t="s">
        <v>724</v>
      </c>
      <c r="P803" s="207"/>
      <c r="Q803" s="185"/>
      <c r="R803" s="208">
        <v>0</v>
      </c>
      <c r="S803" s="209">
        <v>0</v>
      </c>
      <c r="T803" s="209">
        <v>0</v>
      </c>
      <c r="U803" s="209">
        <v>0</v>
      </c>
      <c r="V803" s="209">
        <v>0</v>
      </c>
      <c r="W803" s="209">
        <v>0</v>
      </c>
      <c r="X803" s="209">
        <v>0</v>
      </c>
      <c r="Y803" s="209">
        <v>0</v>
      </c>
      <c r="Z803" s="209">
        <v>0</v>
      </c>
      <c r="AA803" s="209">
        <v>0</v>
      </c>
      <c r="AB803" s="209">
        <v>0</v>
      </c>
      <c r="AC803" s="210">
        <v>0</v>
      </c>
      <c r="AD803" s="211">
        <v>0</v>
      </c>
      <c r="AE803" s="185"/>
      <c r="AF803" s="212"/>
      <c r="AG803" s="213"/>
      <c r="AH803" s="213"/>
      <c r="AI803" s="213"/>
      <c r="AJ803" s="214"/>
    </row>
    <row r="804" spans="2:36" hidden="1" x14ac:dyDescent="0.2">
      <c r="B804" s="184" t="s">
        <v>674</v>
      </c>
      <c r="C804" s="215">
        <v>14</v>
      </c>
      <c r="D804" s="174">
        <v>1</v>
      </c>
      <c r="E804" s="204" t="s">
        <v>1107</v>
      </c>
      <c r="F804" s="204" t="s">
        <v>693</v>
      </c>
      <c r="G804" s="204" t="s">
        <v>698</v>
      </c>
      <c r="H804" s="174" t="s">
        <v>1380</v>
      </c>
      <c r="I804" s="204" t="e">
        <v>#N/A</v>
      </c>
      <c r="J804" s="184" t="e">
        <v>#N/A</v>
      </c>
      <c r="K804" s="185"/>
      <c r="L804" s="185"/>
      <c r="M804" s="185"/>
      <c r="N804" s="216"/>
      <c r="O804" s="217" t="s">
        <v>726</v>
      </c>
      <c r="P804" s="218" t="e">
        <v>#N/A</v>
      </c>
      <c r="Q804" s="185"/>
      <c r="R804" s="219">
        <v>0</v>
      </c>
      <c r="S804" s="220">
        <v>0</v>
      </c>
      <c r="T804" s="220">
        <v>0</v>
      </c>
      <c r="U804" s="220">
        <v>0</v>
      </c>
      <c r="V804" s="220">
        <v>0</v>
      </c>
      <c r="W804" s="220">
        <v>0</v>
      </c>
      <c r="X804" s="220">
        <v>0</v>
      </c>
      <c r="Y804" s="220">
        <v>0</v>
      </c>
      <c r="Z804" s="220">
        <v>0</v>
      </c>
      <c r="AA804" s="220">
        <v>0</v>
      </c>
      <c r="AB804" s="220">
        <v>0</v>
      </c>
      <c r="AC804" s="221">
        <v>0</v>
      </c>
      <c r="AD804" s="222">
        <v>0</v>
      </c>
      <c r="AE804" s="185"/>
      <c r="AF804" s="223" t="e">
        <v>#DIV/0!</v>
      </c>
      <c r="AG804" s="224">
        <v>0</v>
      </c>
      <c r="AH804" s="225" t="e">
        <v>#DIV/0!</v>
      </c>
      <c r="AI804" s="226">
        <v>0</v>
      </c>
      <c r="AJ804" s="227">
        <v>0</v>
      </c>
    </row>
    <row r="805" spans="2:36" hidden="1" x14ac:dyDescent="0.2">
      <c r="B805" s="184" t="s">
        <v>674</v>
      </c>
      <c r="C805" s="215">
        <v>14</v>
      </c>
      <c r="D805" s="174">
        <v>2</v>
      </c>
      <c r="E805" s="204" t="s">
        <v>1107</v>
      </c>
      <c r="F805" s="204" t="s">
        <v>693</v>
      </c>
      <c r="G805" s="204" t="s">
        <v>698</v>
      </c>
      <c r="H805" s="174" t="s">
        <v>1381</v>
      </c>
      <c r="I805" s="204" t="e">
        <v>#N/A</v>
      </c>
      <c r="J805" s="184" t="e">
        <v>#N/A</v>
      </c>
      <c r="K805" s="185"/>
      <c r="L805" s="185"/>
      <c r="M805" s="185"/>
      <c r="N805" s="216"/>
      <c r="O805" s="217" t="s">
        <v>726</v>
      </c>
      <c r="P805" s="218" t="e">
        <v>#N/A</v>
      </c>
      <c r="Q805" s="185"/>
      <c r="R805" s="219">
        <v>0</v>
      </c>
      <c r="S805" s="220">
        <v>0</v>
      </c>
      <c r="T805" s="220">
        <v>0</v>
      </c>
      <c r="U805" s="220">
        <v>0</v>
      </c>
      <c r="V805" s="220">
        <v>0</v>
      </c>
      <c r="W805" s="220">
        <v>0</v>
      </c>
      <c r="X805" s="220">
        <v>0</v>
      </c>
      <c r="Y805" s="220">
        <v>0</v>
      </c>
      <c r="Z805" s="220">
        <v>0</v>
      </c>
      <c r="AA805" s="220">
        <v>0</v>
      </c>
      <c r="AB805" s="220">
        <v>0</v>
      </c>
      <c r="AC805" s="221">
        <v>0</v>
      </c>
      <c r="AD805" s="222">
        <v>0</v>
      </c>
      <c r="AE805" s="185"/>
      <c r="AF805" s="223" t="e">
        <v>#DIV/0!</v>
      </c>
      <c r="AG805" s="224">
        <v>0</v>
      </c>
      <c r="AH805" s="225" t="e">
        <v>#DIV/0!</v>
      </c>
      <c r="AI805" s="226">
        <v>0</v>
      </c>
      <c r="AJ805" s="227">
        <v>0</v>
      </c>
    </row>
    <row r="806" spans="2:36" hidden="1" x14ac:dyDescent="0.2">
      <c r="B806" s="184" t="s">
        <v>674</v>
      </c>
      <c r="C806" s="215">
        <v>14</v>
      </c>
      <c r="D806" s="174">
        <v>3</v>
      </c>
      <c r="E806" s="204" t="s">
        <v>1107</v>
      </c>
      <c r="F806" s="204" t="s">
        <v>693</v>
      </c>
      <c r="G806" s="204" t="s">
        <v>698</v>
      </c>
      <c r="H806" s="174" t="s">
        <v>1382</v>
      </c>
      <c r="I806" s="204" t="e">
        <v>#N/A</v>
      </c>
      <c r="J806" s="184" t="e">
        <v>#N/A</v>
      </c>
      <c r="K806" s="185"/>
      <c r="L806" s="185"/>
      <c r="M806" s="185"/>
      <c r="N806" s="216"/>
      <c r="O806" s="217" t="s">
        <v>726</v>
      </c>
      <c r="P806" s="218" t="e">
        <v>#N/A</v>
      </c>
      <c r="Q806" s="185"/>
      <c r="R806" s="219">
        <v>0</v>
      </c>
      <c r="S806" s="220">
        <v>0</v>
      </c>
      <c r="T806" s="220">
        <v>0</v>
      </c>
      <c r="U806" s="220">
        <v>0</v>
      </c>
      <c r="V806" s="220">
        <v>0</v>
      </c>
      <c r="W806" s="220">
        <v>0</v>
      </c>
      <c r="X806" s="220">
        <v>0</v>
      </c>
      <c r="Y806" s="220">
        <v>0</v>
      </c>
      <c r="Z806" s="220">
        <v>0</v>
      </c>
      <c r="AA806" s="220">
        <v>0</v>
      </c>
      <c r="AB806" s="220">
        <v>0</v>
      </c>
      <c r="AC806" s="221">
        <v>0</v>
      </c>
      <c r="AD806" s="222">
        <v>0</v>
      </c>
      <c r="AE806" s="185"/>
      <c r="AF806" s="223" t="e">
        <v>#DIV/0!</v>
      </c>
      <c r="AG806" s="224">
        <v>0</v>
      </c>
      <c r="AH806" s="225" t="e">
        <v>#DIV/0!</v>
      </c>
      <c r="AI806" s="226">
        <v>0</v>
      </c>
      <c r="AJ806" s="227">
        <v>0</v>
      </c>
    </row>
    <row r="807" spans="2:36" hidden="1" x14ac:dyDescent="0.2">
      <c r="B807" s="184" t="s">
        <v>674</v>
      </c>
      <c r="C807" s="215">
        <v>14</v>
      </c>
      <c r="D807" s="174">
        <v>4</v>
      </c>
      <c r="E807" s="204" t="s">
        <v>1107</v>
      </c>
      <c r="F807" s="204" t="s">
        <v>693</v>
      </c>
      <c r="G807" s="204" t="s">
        <v>698</v>
      </c>
      <c r="H807" s="174" t="s">
        <v>1383</v>
      </c>
      <c r="I807" s="204" t="e">
        <v>#N/A</v>
      </c>
      <c r="J807" s="184" t="e">
        <v>#N/A</v>
      </c>
      <c r="K807" s="185"/>
      <c r="L807" s="185"/>
      <c r="M807" s="185"/>
      <c r="N807" s="216"/>
      <c r="O807" s="217" t="s">
        <v>726</v>
      </c>
      <c r="P807" s="218" t="e">
        <v>#N/A</v>
      </c>
      <c r="Q807" s="185"/>
      <c r="R807" s="219">
        <v>0</v>
      </c>
      <c r="S807" s="220">
        <v>0</v>
      </c>
      <c r="T807" s="220">
        <v>0</v>
      </c>
      <c r="U807" s="220">
        <v>0</v>
      </c>
      <c r="V807" s="220">
        <v>0</v>
      </c>
      <c r="W807" s="220">
        <v>0</v>
      </c>
      <c r="X807" s="220">
        <v>0</v>
      </c>
      <c r="Y807" s="220">
        <v>0</v>
      </c>
      <c r="Z807" s="220">
        <v>0</v>
      </c>
      <c r="AA807" s="220">
        <v>0</v>
      </c>
      <c r="AB807" s="220">
        <v>0</v>
      </c>
      <c r="AC807" s="221">
        <v>0</v>
      </c>
      <c r="AD807" s="222">
        <v>0</v>
      </c>
      <c r="AE807" s="185"/>
      <c r="AF807" s="223" t="e">
        <v>#DIV/0!</v>
      </c>
      <c r="AG807" s="224">
        <v>0</v>
      </c>
      <c r="AH807" s="225" t="e">
        <v>#DIV/0!</v>
      </c>
      <c r="AI807" s="226">
        <v>0</v>
      </c>
      <c r="AJ807" s="227">
        <v>0</v>
      </c>
    </row>
    <row r="808" spans="2:36" hidden="1" x14ac:dyDescent="0.2">
      <c r="B808" s="184" t="s">
        <v>674</v>
      </c>
      <c r="C808" s="215">
        <v>14</v>
      </c>
      <c r="D808" s="174">
        <v>5</v>
      </c>
      <c r="E808" s="204" t="s">
        <v>1107</v>
      </c>
      <c r="F808" s="204" t="s">
        <v>693</v>
      </c>
      <c r="G808" s="204" t="s">
        <v>698</v>
      </c>
      <c r="H808" s="174" t="s">
        <v>1384</v>
      </c>
      <c r="I808" s="204" t="e">
        <v>#N/A</v>
      </c>
      <c r="J808" s="184" t="e">
        <v>#N/A</v>
      </c>
      <c r="K808" s="185"/>
      <c r="L808" s="185"/>
      <c r="M808" s="185"/>
      <c r="N808" s="216"/>
      <c r="O808" s="217" t="s">
        <v>726</v>
      </c>
      <c r="P808" s="218" t="e">
        <v>#N/A</v>
      </c>
      <c r="Q808" s="185"/>
      <c r="R808" s="219">
        <v>0</v>
      </c>
      <c r="S808" s="220">
        <v>0</v>
      </c>
      <c r="T808" s="220">
        <v>0</v>
      </c>
      <c r="U808" s="220">
        <v>0</v>
      </c>
      <c r="V808" s="220">
        <v>0</v>
      </c>
      <c r="W808" s="220">
        <v>0</v>
      </c>
      <c r="X808" s="220">
        <v>0</v>
      </c>
      <c r="Y808" s="220">
        <v>0</v>
      </c>
      <c r="Z808" s="220">
        <v>0</v>
      </c>
      <c r="AA808" s="220">
        <v>0</v>
      </c>
      <c r="AB808" s="220">
        <v>0</v>
      </c>
      <c r="AC808" s="221">
        <v>0</v>
      </c>
      <c r="AD808" s="222">
        <v>0</v>
      </c>
      <c r="AE808" s="185"/>
      <c r="AF808" s="223" t="e">
        <v>#DIV/0!</v>
      </c>
      <c r="AG808" s="224">
        <v>0</v>
      </c>
      <c r="AH808" s="225" t="e">
        <v>#DIV/0!</v>
      </c>
      <c r="AI808" s="226">
        <v>0</v>
      </c>
      <c r="AJ808" s="227">
        <v>0</v>
      </c>
    </row>
    <row r="809" spans="2:36" ht="13.5" hidden="1" thickBot="1" x14ac:dyDescent="0.25">
      <c r="B809" s="184" t="s">
        <v>674</v>
      </c>
      <c r="C809" s="174"/>
      <c r="D809" s="174"/>
      <c r="E809" s="184"/>
      <c r="F809" s="184"/>
      <c r="G809" s="184"/>
      <c r="H809" s="174"/>
      <c r="I809" s="204" t="e">
        <v>#N/A</v>
      </c>
      <c r="J809" s="204" t="e">
        <v>#N/A</v>
      </c>
      <c r="K809" s="185"/>
      <c r="L809" s="185"/>
      <c r="M809" s="185"/>
      <c r="N809" s="228"/>
      <c r="O809" s="229" t="s">
        <v>733</v>
      </c>
      <c r="P809" s="230"/>
      <c r="Q809" s="185"/>
      <c r="R809" s="231">
        <v>0</v>
      </c>
      <c r="S809" s="232">
        <v>0</v>
      </c>
      <c r="T809" s="232">
        <v>0</v>
      </c>
      <c r="U809" s="232">
        <v>0</v>
      </c>
      <c r="V809" s="232">
        <v>0</v>
      </c>
      <c r="W809" s="232">
        <v>0</v>
      </c>
      <c r="X809" s="232">
        <v>0</v>
      </c>
      <c r="Y809" s="232">
        <v>0</v>
      </c>
      <c r="Z809" s="232">
        <v>0</v>
      </c>
      <c r="AA809" s="232"/>
      <c r="AB809" s="232"/>
      <c r="AC809" s="232"/>
      <c r="AD809" s="233">
        <v>0</v>
      </c>
      <c r="AE809" s="185"/>
      <c r="AF809" s="234"/>
      <c r="AG809" s="235">
        <v>0</v>
      </c>
      <c r="AH809" s="235"/>
      <c r="AI809" s="236">
        <v>0</v>
      </c>
      <c r="AJ809" s="237">
        <v>0</v>
      </c>
    </row>
    <row r="810" spans="2:36" hidden="1" x14ac:dyDescent="0.2">
      <c r="B810" s="184" t="s">
        <v>674</v>
      </c>
      <c r="C810" s="186">
        <v>15</v>
      </c>
      <c r="D810" s="174"/>
      <c r="E810" s="184" t="s">
        <v>1107</v>
      </c>
      <c r="F810" s="184" t="s">
        <v>693</v>
      </c>
      <c r="G810" s="184" t="s">
        <v>698</v>
      </c>
      <c r="H810" s="174" t="s">
        <v>1385</v>
      </c>
      <c r="I810" s="204" t="e">
        <v>#N/A</v>
      </c>
      <c r="J810" s="204" t="e">
        <v>#N/A</v>
      </c>
      <c r="K810" s="185"/>
      <c r="L810" s="185"/>
      <c r="M810" s="185"/>
      <c r="N810" s="205" t="e">
        <v>#N/A</v>
      </c>
      <c r="O810" s="206" t="s">
        <v>724</v>
      </c>
      <c r="P810" s="207"/>
      <c r="Q810" s="185"/>
      <c r="R810" s="208">
        <v>0</v>
      </c>
      <c r="S810" s="209">
        <v>0</v>
      </c>
      <c r="T810" s="209">
        <v>0</v>
      </c>
      <c r="U810" s="209">
        <v>0</v>
      </c>
      <c r="V810" s="209">
        <v>0</v>
      </c>
      <c r="W810" s="209">
        <v>0</v>
      </c>
      <c r="X810" s="209">
        <v>0</v>
      </c>
      <c r="Y810" s="209">
        <v>0</v>
      </c>
      <c r="Z810" s="209">
        <v>0</v>
      </c>
      <c r="AA810" s="209">
        <v>0</v>
      </c>
      <c r="AB810" s="209">
        <v>0</v>
      </c>
      <c r="AC810" s="210">
        <v>0</v>
      </c>
      <c r="AD810" s="211">
        <v>0</v>
      </c>
      <c r="AE810" s="185"/>
      <c r="AF810" s="212"/>
      <c r="AG810" s="213"/>
      <c r="AH810" s="213"/>
      <c r="AI810" s="213"/>
      <c r="AJ810" s="214"/>
    </row>
    <row r="811" spans="2:36" hidden="1" x14ac:dyDescent="0.2">
      <c r="B811" s="184" t="s">
        <v>674</v>
      </c>
      <c r="C811" s="215">
        <v>15</v>
      </c>
      <c r="D811" s="174">
        <v>1</v>
      </c>
      <c r="E811" s="204" t="s">
        <v>1107</v>
      </c>
      <c r="F811" s="204" t="s">
        <v>693</v>
      </c>
      <c r="G811" s="204" t="s">
        <v>698</v>
      </c>
      <c r="H811" s="174" t="s">
        <v>1386</v>
      </c>
      <c r="I811" s="204" t="e">
        <v>#N/A</v>
      </c>
      <c r="J811" s="184" t="e">
        <v>#N/A</v>
      </c>
      <c r="K811" s="185"/>
      <c r="L811" s="185"/>
      <c r="M811" s="185"/>
      <c r="N811" s="216"/>
      <c r="O811" s="217" t="s">
        <v>726</v>
      </c>
      <c r="P811" s="218" t="e">
        <v>#N/A</v>
      </c>
      <c r="Q811" s="185"/>
      <c r="R811" s="219">
        <v>0</v>
      </c>
      <c r="S811" s="220">
        <v>0</v>
      </c>
      <c r="T811" s="220">
        <v>0</v>
      </c>
      <c r="U811" s="220">
        <v>0</v>
      </c>
      <c r="V811" s="220">
        <v>0</v>
      </c>
      <c r="W811" s="220">
        <v>0</v>
      </c>
      <c r="X811" s="220">
        <v>0</v>
      </c>
      <c r="Y811" s="220">
        <v>0</v>
      </c>
      <c r="Z811" s="220">
        <v>0</v>
      </c>
      <c r="AA811" s="220">
        <v>0</v>
      </c>
      <c r="AB811" s="220">
        <v>0</v>
      </c>
      <c r="AC811" s="221">
        <v>0</v>
      </c>
      <c r="AD811" s="222">
        <v>0</v>
      </c>
      <c r="AE811" s="185"/>
      <c r="AF811" s="223" t="e">
        <v>#DIV/0!</v>
      </c>
      <c r="AG811" s="224">
        <v>0</v>
      </c>
      <c r="AH811" s="225" t="e">
        <v>#DIV/0!</v>
      </c>
      <c r="AI811" s="226">
        <v>0</v>
      </c>
      <c r="AJ811" s="227">
        <v>0</v>
      </c>
    </row>
    <row r="812" spans="2:36" hidden="1" x14ac:dyDescent="0.2">
      <c r="B812" s="184" t="s">
        <v>674</v>
      </c>
      <c r="C812" s="215">
        <v>15</v>
      </c>
      <c r="D812" s="174">
        <v>2</v>
      </c>
      <c r="E812" s="204" t="s">
        <v>1107</v>
      </c>
      <c r="F812" s="204" t="s">
        <v>693</v>
      </c>
      <c r="G812" s="204" t="s">
        <v>698</v>
      </c>
      <c r="H812" s="174" t="s">
        <v>1387</v>
      </c>
      <c r="I812" s="204" t="e">
        <v>#N/A</v>
      </c>
      <c r="J812" s="184" t="e">
        <v>#N/A</v>
      </c>
      <c r="K812" s="185"/>
      <c r="L812" s="185"/>
      <c r="M812" s="185"/>
      <c r="N812" s="216"/>
      <c r="O812" s="217" t="s">
        <v>726</v>
      </c>
      <c r="P812" s="218" t="e">
        <v>#N/A</v>
      </c>
      <c r="Q812" s="185"/>
      <c r="R812" s="219">
        <v>0</v>
      </c>
      <c r="S812" s="220">
        <v>0</v>
      </c>
      <c r="T812" s="220">
        <v>0</v>
      </c>
      <c r="U812" s="220">
        <v>0</v>
      </c>
      <c r="V812" s="220">
        <v>0</v>
      </c>
      <c r="W812" s="220">
        <v>0</v>
      </c>
      <c r="X812" s="220">
        <v>0</v>
      </c>
      <c r="Y812" s="220">
        <v>0</v>
      </c>
      <c r="Z812" s="220">
        <v>0</v>
      </c>
      <c r="AA812" s="220">
        <v>0</v>
      </c>
      <c r="AB812" s="220">
        <v>0</v>
      </c>
      <c r="AC812" s="221">
        <v>0</v>
      </c>
      <c r="AD812" s="222">
        <v>0</v>
      </c>
      <c r="AE812" s="185"/>
      <c r="AF812" s="223" t="e">
        <v>#DIV/0!</v>
      </c>
      <c r="AG812" s="224">
        <v>0</v>
      </c>
      <c r="AH812" s="225" t="e">
        <v>#DIV/0!</v>
      </c>
      <c r="AI812" s="226">
        <v>0</v>
      </c>
      <c r="AJ812" s="227">
        <v>0</v>
      </c>
    </row>
    <row r="813" spans="2:36" hidden="1" x14ac:dyDescent="0.2">
      <c r="B813" s="184" t="s">
        <v>674</v>
      </c>
      <c r="C813" s="215">
        <v>15</v>
      </c>
      <c r="D813" s="174">
        <v>3</v>
      </c>
      <c r="E813" s="204" t="s">
        <v>1107</v>
      </c>
      <c r="F813" s="204" t="s">
        <v>693</v>
      </c>
      <c r="G813" s="204" t="s">
        <v>698</v>
      </c>
      <c r="H813" s="174" t="s">
        <v>1388</v>
      </c>
      <c r="I813" s="204" t="e">
        <v>#N/A</v>
      </c>
      <c r="J813" s="184" t="e">
        <v>#N/A</v>
      </c>
      <c r="K813" s="185"/>
      <c r="L813" s="185"/>
      <c r="M813" s="185"/>
      <c r="N813" s="216"/>
      <c r="O813" s="217" t="s">
        <v>726</v>
      </c>
      <c r="P813" s="218" t="e">
        <v>#N/A</v>
      </c>
      <c r="Q813" s="185"/>
      <c r="R813" s="219">
        <v>0</v>
      </c>
      <c r="S813" s="220">
        <v>0</v>
      </c>
      <c r="T813" s="220">
        <v>0</v>
      </c>
      <c r="U813" s="220">
        <v>0</v>
      </c>
      <c r="V813" s="220">
        <v>0</v>
      </c>
      <c r="W813" s="220">
        <v>0</v>
      </c>
      <c r="X813" s="220">
        <v>0</v>
      </c>
      <c r="Y813" s="220">
        <v>0</v>
      </c>
      <c r="Z813" s="220">
        <v>0</v>
      </c>
      <c r="AA813" s="220">
        <v>0</v>
      </c>
      <c r="AB813" s="220">
        <v>0</v>
      </c>
      <c r="AC813" s="221">
        <v>0</v>
      </c>
      <c r="AD813" s="222">
        <v>0</v>
      </c>
      <c r="AE813" s="185"/>
      <c r="AF813" s="223" t="e">
        <v>#DIV/0!</v>
      </c>
      <c r="AG813" s="224">
        <v>0</v>
      </c>
      <c r="AH813" s="225" t="e">
        <v>#DIV/0!</v>
      </c>
      <c r="AI813" s="226">
        <v>0</v>
      </c>
      <c r="AJ813" s="227">
        <v>0</v>
      </c>
    </row>
    <row r="814" spans="2:36" hidden="1" x14ac:dyDescent="0.2">
      <c r="B814" s="184" t="s">
        <v>674</v>
      </c>
      <c r="C814" s="215">
        <v>15</v>
      </c>
      <c r="D814" s="174">
        <v>4</v>
      </c>
      <c r="E814" s="204" t="s">
        <v>1107</v>
      </c>
      <c r="F814" s="204" t="s">
        <v>693</v>
      </c>
      <c r="G814" s="204" t="s">
        <v>698</v>
      </c>
      <c r="H814" s="174" t="s">
        <v>1389</v>
      </c>
      <c r="I814" s="204" t="e">
        <v>#N/A</v>
      </c>
      <c r="J814" s="184" t="e">
        <v>#N/A</v>
      </c>
      <c r="K814" s="185"/>
      <c r="L814" s="185"/>
      <c r="M814" s="185"/>
      <c r="N814" s="216"/>
      <c r="O814" s="217" t="s">
        <v>726</v>
      </c>
      <c r="P814" s="218" t="e">
        <v>#N/A</v>
      </c>
      <c r="Q814" s="185"/>
      <c r="R814" s="219">
        <v>0</v>
      </c>
      <c r="S814" s="220">
        <v>0</v>
      </c>
      <c r="T814" s="220">
        <v>0</v>
      </c>
      <c r="U814" s="220">
        <v>0</v>
      </c>
      <c r="V814" s="220">
        <v>0</v>
      </c>
      <c r="W814" s="220">
        <v>0</v>
      </c>
      <c r="X814" s="220">
        <v>0</v>
      </c>
      <c r="Y814" s="220">
        <v>0</v>
      </c>
      <c r="Z814" s="220">
        <v>0</v>
      </c>
      <c r="AA814" s="220">
        <v>0</v>
      </c>
      <c r="AB814" s="220">
        <v>0</v>
      </c>
      <c r="AC814" s="221">
        <v>0</v>
      </c>
      <c r="AD814" s="222">
        <v>0</v>
      </c>
      <c r="AE814" s="185"/>
      <c r="AF814" s="223" t="e">
        <v>#DIV/0!</v>
      </c>
      <c r="AG814" s="224">
        <v>0</v>
      </c>
      <c r="AH814" s="225" t="e">
        <v>#DIV/0!</v>
      </c>
      <c r="AI814" s="226">
        <v>0</v>
      </c>
      <c r="AJ814" s="227">
        <v>0</v>
      </c>
    </row>
    <row r="815" spans="2:36" hidden="1" x14ac:dyDescent="0.2">
      <c r="B815" s="184" t="s">
        <v>674</v>
      </c>
      <c r="C815" s="215">
        <v>15</v>
      </c>
      <c r="D815" s="174">
        <v>5</v>
      </c>
      <c r="E815" s="204" t="s">
        <v>1107</v>
      </c>
      <c r="F815" s="204" t="s">
        <v>693</v>
      </c>
      <c r="G815" s="204" t="s">
        <v>698</v>
      </c>
      <c r="H815" s="174" t="s">
        <v>1390</v>
      </c>
      <c r="I815" s="204" t="e">
        <v>#N/A</v>
      </c>
      <c r="J815" s="184" t="e">
        <v>#N/A</v>
      </c>
      <c r="K815" s="185"/>
      <c r="L815" s="185"/>
      <c r="M815" s="185"/>
      <c r="N815" s="216"/>
      <c r="O815" s="217" t="s">
        <v>726</v>
      </c>
      <c r="P815" s="218" t="e">
        <v>#N/A</v>
      </c>
      <c r="Q815" s="185"/>
      <c r="R815" s="219">
        <v>0</v>
      </c>
      <c r="S815" s="220">
        <v>0</v>
      </c>
      <c r="T815" s="220">
        <v>0</v>
      </c>
      <c r="U815" s="220">
        <v>0</v>
      </c>
      <c r="V815" s="220">
        <v>0</v>
      </c>
      <c r="W815" s="220">
        <v>0</v>
      </c>
      <c r="X815" s="220">
        <v>0</v>
      </c>
      <c r="Y815" s="220">
        <v>0</v>
      </c>
      <c r="Z815" s="220">
        <v>0</v>
      </c>
      <c r="AA815" s="220">
        <v>0</v>
      </c>
      <c r="AB815" s="220">
        <v>0</v>
      </c>
      <c r="AC815" s="221">
        <v>0</v>
      </c>
      <c r="AD815" s="222">
        <v>0</v>
      </c>
      <c r="AE815" s="185"/>
      <c r="AF815" s="223" t="e">
        <v>#DIV/0!</v>
      </c>
      <c r="AG815" s="224">
        <v>0</v>
      </c>
      <c r="AH815" s="225" t="e">
        <v>#DIV/0!</v>
      </c>
      <c r="AI815" s="226">
        <v>0</v>
      </c>
      <c r="AJ815" s="227">
        <v>0</v>
      </c>
    </row>
    <row r="816" spans="2:36" ht="13.5" hidden="1" thickBot="1" x14ac:dyDescent="0.25">
      <c r="B816" s="184" t="s">
        <v>674</v>
      </c>
      <c r="C816" s="174"/>
      <c r="D816" s="174"/>
      <c r="E816" s="184"/>
      <c r="F816" s="184"/>
      <c r="G816" s="184"/>
      <c r="H816" s="174"/>
      <c r="I816" s="204" t="e">
        <v>#N/A</v>
      </c>
      <c r="J816" s="204" t="e">
        <v>#N/A</v>
      </c>
      <c r="K816" s="185"/>
      <c r="L816" s="185"/>
      <c r="M816" s="185"/>
      <c r="N816" s="228"/>
      <c r="O816" s="229" t="s">
        <v>733</v>
      </c>
      <c r="P816" s="230"/>
      <c r="Q816" s="185"/>
      <c r="R816" s="231">
        <v>0</v>
      </c>
      <c r="S816" s="232">
        <v>0</v>
      </c>
      <c r="T816" s="232">
        <v>0</v>
      </c>
      <c r="U816" s="232">
        <v>0</v>
      </c>
      <c r="V816" s="232">
        <v>0</v>
      </c>
      <c r="W816" s="232">
        <v>0</v>
      </c>
      <c r="X816" s="232">
        <v>0</v>
      </c>
      <c r="Y816" s="232">
        <v>0</v>
      </c>
      <c r="Z816" s="232">
        <v>0</v>
      </c>
      <c r="AA816" s="232"/>
      <c r="AB816" s="232"/>
      <c r="AC816" s="232"/>
      <c r="AD816" s="233">
        <v>0</v>
      </c>
      <c r="AE816" s="185"/>
      <c r="AF816" s="234"/>
      <c r="AG816" s="235">
        <v>0</v>
      </c>
      <c r="AH816" s="235"/>
      <c r="AI816" s="236">
        <v>0</v>
      </c>
      <c r="AJ816" s="237">
        <v>0</v>
      </c>
    </row>
    <row r="817" spans="2:36" x14ac:dyDescent="0.2">
      <c r="B817" s="184" t="s">
        <v>673</v>
      </c>
      <c r="C817" s="184"/>
      <c r="D817" s="184"/>
      <c r="E817" s="184"/>
      <c r="F817" s="184"/>
      <c r="G817" s="184"/>
      <c r="H817" s="174"/>
      <c r="I817" s="174"/>
      <c r="J817" s="184"/>
      <c r="K817" s="184"/>
      <c r="L817" s="185"/>
      <c r="M817" s="185"/>
      <c r="N817" s="185"/>
      <c r="O817" s="185"/>
      <c r="P817" s="185"/>
      <c r="Q817" s="185"/>
      <c r="R817" s="185"/>
      <c r="S817" s="185"/>
      <c r="T817" s="185"/>
      <c r="U817" s="185"/>
      <c r="V817" s="185"/>
      <c r="W817" s="185"/>
      <c r="X817" s="185"/>
      <c r="Y817" s="185"/>
      <c r="Z817" s="185"/>
      <c r="AA817" s="185"/>
      <c r="AB817" s="185"/>
      <c r="AC817" s="185"/>
      <c r="AD817" s="185"/>
      <c r="AE817" s="185"/>
      <c r="AF817" s="185"/>
      <c r="AG817" s="185"/>
      <c r="AH817" s="185"/>
      <c r="AI817" s="185"/>
      <c r="AJ817" s="185"/>
    </row>
    <row r="818" spans="2:36" x14ac:dyDescent="0.2">
      <c r="B818" s="184" t="s">
        <v>673</v>
      </c>
      <c r="C818" s="184"/>
      <c r="D818" s="184"/>
      <c r="E818" s="184"/>
      <c r="F818" s="184"/>
      <c r="G818" s="184"/>
      <c r="H818" s="174"/>
      <c r="I818" s="174"/>
      <c r="J818" s="184"/>
      <c r="K818" s="184"/>
      <c r="L818" s="185"/>
      <c r="M818" s="185"/>
      <c r="N818" s="238" t="s">
        <v>828</v>
      </c>
      <c r="O818" s="239"/>
      <c r="P818" s="240"/>
      <c r="Q818" s="185"/>
      <c r="R818" s="241">
        <v>325282.49600000004</v>
      </c>
      <c r="S818" s="242">
        <v>0</v>
      </c>
      <c r="T818" s="242">
        <v>446861.18400000007</v>
      </c>
      <c r="U818" s="242">
        <v>0</v>
      </c>
      <c r="V818" s="242">
        <v>39559.520000000004</v>
      </c>
      <c r="W818" s="242">
        <v>0</v>
      </c>
      <c r="X818" s="242">
        <v>0</v>
      </c>
      <c r="Y818" s="242">
        <v>0</v>
      </c>
      <c r="Z818" s="242">
        <v>0</v>
      </c>
      <c r="AA818" s="242">
        <v>0</v>
      </c>
      <c r="AB818" s="242">
        <v>0</v>
      </c>
      <c r="AC818" s="242">
        <v>0</v>
      </c>
      <c r="AD818" s="243">
        <v>811703.20000000019</v>
      </c>
      <c r="AE818" s="185"/>
      <c r="AF818" s="244"/>
      <c r="AG818" s="242">
        <v>737912.00000000012</v>
      </c>
      <c r="AH818" s="242"/>
      <c r="AI818" s="242">
        <v>73791.200000000012</v>
      </c>
      <c r="AJ818" s="243">
        <v>811703.20000000007</v>
      </c>
    </row>
    <row r="819" spans="2:36" hidden="1" x14ac:dyDescent="0.2">
      <c r="B819" s="184" t="s">
        <v>674</v>
      </c>
      <c r="C819" s="184"/>
      <c r="D819" s="184"/>
      <c r="E819" s="184"/>
      <c r="F819" s="184"/>
      <c r="G819" s="184"/>
      <c r="H819" s="174"/>
      <c r="I819" s="174"/>
      <c r="J819" s="184"/>
      <c r="K819" s="184"/>
      <c r="L819" s="185"/>
      <c r="M819" s="185"/>
      <c r="N819" s="185"/>
      <c r="O819" s="185"/>
      <c r="P819" s="185"/>
      <c r="Q819" s="185"/>
      <c r="R819" s="185"/>
      <c r="S819" s="185"/>
      <c r="T819" s="185"/>
      <c r="U819" s="185"/>
      <c r="V819" s="185"/>
      <c r="W819" s="185"/>
      <c r="X819" s="185"/>
      <c r="Y819" s="185"/>
      <c r="Z819" s="185"/>
      <c r="AA819" s="185"/>
      <c r="AB819" s="185"/>
      <c r="AC819" s="185"/>
      <c r="AD819" s="185"/>
      <c r="AE819" s="185"/>
      <c r="AF819" s="185"/>
      <c r="AG819" s="185"/>
      <c r="AH819" s="185"/>
      <c r="AI819" s="185"/>
      <c r="AJ819" s="185"/>
    </row>
    <row r="820" spans="2:36" hidden="1" x14ac:dyDescent="0.2">
      <c r="B820" s="184" t="s">
        <v>674</v>
      </c>
      <c r="C820" s="184"/>
      <c r="D820" s="184"/>
      <c r="E820" s="184"/>
      <c r="F820" s="184"/>
      <c r="G820" s="184"/>
      <c r="H820" s="174"/>
      <c r="I820" s="174"/>
      <c r="J820" s="184"/>
      <c r="K820" s="184"/>
      <c r="L820" s="185"/>
      <c r="M820" s="185"/>
      <c r="N820" s="185"/>
      <c r="O820" s="185"/>
      <c r="P820" s="185"/>
      <c r="Q820" s="185"/>
      <c r="R820" s="185"/>
      <c r="S820" s="185"/>
      <c r="T820" s="185"/>
      <c r="U820" s="185"/>
      <c r="V820" s="185"/>
      <c r="W820" s="185"/>
      <c r="X820" s="185"/>
      <c r="Y820" s="185"/>
      <c r="Z820" s="185"/>
      <c r="AA820" s="185"/>
      <c r="AB820" s="185"/>
      <c r="AC820" s="185"/>
      <c r="AD820" s="185"/>
      <c r="AE820" s="185"/>
      <c r="AF820" s="185"/>
      <c r="AG820" s="185"/>
      <c r="AH820" s="185"/>
      <c r="AI820" s="185"/>
      <c r="AJ820" s="185"/>
    </row>
    <row r="821" spans="2:36" ht="18" hidden="1" x14ac:dyDescent="0.25">
      <c r="B821" s="184" t="s">
        <v>674</v>
      </c>
      <c r="C821" s="184"/>
      <c r="D821" s="184"/>
      <c r="E821" s="184"/>
      <c r="F821" s="184"/>
      <c r="G821" s="184"/>
      <c r="H821" s="174"/>
      <c r="I821" s="174"/>
      <c r="J821" s="184"/>
      <c r="K821" s="184"/>
      <c r="L821" s="185"/>
      <c r="M821" s="188" t="s">
        <v>1391</v>
      </c>
      <c r="N821" s="189"/>
      <c r="O821" s="188"/>
      <c r="P821" s="188"/>
      <c r="Q821" s="190"/>
      <c r="R821" s="188"/>
      <c r="S821" s="188"/>
      <c r="T821" s="188"/>
      <c r="U821" s="191"/>
      <c r="V821" s="190"/>
      <c r="W821" s="190"/>
      <c r="X821" s="190"/>
      <c r="Y821" s="190"/>
      <c r="Z821" s="190"/>
      <c r="AA821" s="190"/>
      <c r="AB821" s="190"/>
      <c r="AC821" s="190"/>
      <c r="AD821" s="190"/>
      <c r="AE821" s="190"/>
      <c r="AF821" s="190"/>
      <c r="AG821" s="190"/>
      <c r="AH821" s="190"/>
      <c r="AI821" s="190"/>
      <c r="AJ821" s="190"/>
    </row>
    <row r="822" spans="2:36" hidden="1" x14ac:dyDescent="0.2">
      <c r="B822" s="184" t="s">
        <v>674</v>
      </c>
      <c r="C822" s="184"/>
      <c r="D822" s="184"/>
      <c r="E822" s="184"/>
      <c r="F822" s="184"/>
      <c r="G822" s="184"/>
      <c r="H822" s="174"/>
      <c r="I822" s="174"/>
      <c r="J822" s="184"/>
      <c r="K822" s="184"/>
      <c r="L822" s="185"/>
      <c r="M822" s="174"/>
      <c r="N822" s="174"/>
      <c r="O822" s="174"/>
      <c r="P822" s="174"/>
      <c r="Q822" s="174"/>
      <c r="R822" s="174"/>
      <c r="S822" s="174"/>
      <c r="T822" s="174"/>
      <c r="U822" s="174"/>
      <c r="V822" s="174"/>
      <c r="W822" s="174"/>
      <c r="X822" s="174"/>
      <c r="Y822" s="174"/>
      <c r="Z822" s="174"/>
      <c r="AA822" s="174"/>
      <c r="AB822" s="174"/>
      <c r="AC822" s="174"/>
      <c r="AD822" s="174"/>
      <c r="AE822" s="174"/>
      <c r="AF822" s="185"/>
      <c r="AG822" s="185"/>
      <c r="AH822" s="185"/>
      <c r="AI822" s="185"/>
      <c r="AJ822" s="185"/>
    </row>
    <row r="823" spans="2:36" hidden="1" x14ac:dyDescent="0.2">
      <c r="B823" s="184" t="s">
        <v>674</v>
      </c>
      <c r="C823" s="192" t="s">
        <v>690</v>
      </c>
      <c r="D823" s="193" t="s">
        <v>1107</v>
      </c>
      <c r="E823" s="184"/>
      <c r="F823" s="192" t="s">
        <v>692</v>
      </c>
      <c r="G823" s="193" t="s">
        <v>830</v>
      </c>
      <c r="H823" s="174"/>
      <c r="I823" s="194" t="s">
        <v>694</v>
      </c>
      <c r="J823" s="193" t="s">
        <v>698</v>
      </c>
      <c r="K823" s="184"/>
      <c r="L823" s="185"/>
      <c r="M823" s="174"/>
      <c r="N823" s="174"/>
      <c r="O823" s="174"/>
      <c r="P823" s="174"/>
      <c r="Q823" s="174"/>
      <c r="R823" s="174"/>
      <c r="S823" s="174"/>
      <c r="T823" s="174"/>
      <c r="U823" s="174"/>
      <c r="V823" s="174"/>
      <c r="W823" s="174"/>
      <c r="X823" s="174"/>
      <c r="Y823" s="174"/>
      <c r="Z823" s="174"/>
      <c r="AA823" s="174"/>
      <c r="AB823" s="174"/>
      <c r="AC823" s="174"/>
      <c r="AD823" s="174"/>
      <c r="AE823" s="174"/>
      <c r="AF823" s="185"/>
      <c r="AG823" s="185"/>
      <c r="AH823" s="185"/>
      <c r="AI823" s="185"/>
      <c r="AJ823" s="185"/>
    </row>
    <row r="824" spans="2:36" hidden="1" x14ac:dyDescent="0.2">
      <c r="B824" s="184" t="s">
        <v>674</v>
      </c>
      <c r="C824" s="184"/>
      <c r="D824" s="184"/>
      <c r="E824" s="184"/>
      <c r="F824" s="184"/>
      <c r="G824" s="184"/>
      <c r="H824" s="174"/>
      <c r="I824" s="174"/>
      <c r="J824" s="184"/>
      <c r="K824" s="184"/>
      <c r="L824" s="185"/>
      <c r="M824" s="174"/>
      <c r="N824" s="174"/>
      <c r="O824" s="174"/>
      <c r="P824" s="174"/>
      <c r="Q824" s="174"/>
      <c r="R824" s="174"/>
      <c r="S824" s="174"/>
      <c r="T824" s="174"/>
      <c r="U824" s="174"/>
      <c r="V824" s="174"/>
      <c r="W824" s="174"/>
      <c r="X824" s="174"/>
      <c r="Y824" s="174"/>
      <c r="Z824" s="174"/>
      <c r="AA824" s="174"/>
      <c r="AB824" s="174"/>
      <c r="AC824" s="174"/>
      <c r="AD824" s="174"/>
      <c r="AE824" s="174"/>
      <c r="AF824" s="185"/>
      <c r="AG824" s="185"/>
      <c r="AH824" s="185"/>
      <c r="AI824" s="185"/>
      <c r="AJ824" s="185"/>
    </row>
    <row r="825" spans="2:36" s="197" customFormat="1" ht="25.5" hidden="1" x14ac:dyDescent="0.2">
      <c r="B825" s="184" t="s">
        <v>674</v>
      </c>
      <c r="C825" s="195" t="s">
        <v>696</v>
      </c>
      <c r="D825" s="195" t="s">
        <v>697</v>
      </c>
      <c r="E825" s="195" t="s">
        <v>690</v>
      </c>
      <c r="F825" s="195" t="s">
        <v>692</v>
      </c>
      <c r="G825" s="195" t="s">
        <v>698</v>
      </c>
      <c r="H825" s="195" t="s">
        <v>699</v>
      </c>
      <c r="I825" s="195" t="s">
        <v>700</v>
      </c>
      <c r="J825" s="196" t="s">
        <v>701</v>
      </c>
      <c r="N825" s="198" t="s">
        <v>700</v>
      </c>
      <c r="O825" s="199" t="s">
        <v>702</v>
      </c>
      <c r="P825" s="200" t="s">
        <v>703</v>
      </c>
      <c r="R825" s="198" t="s">
        <v>704</v>
      </c>
      <c r="S825" s="199" t="s">
        <v>705</v>
      </c>
      <c r="T825" s="199" t="s">
        <v>706</v>
      </c>
      <c r="U825" s="199" t="s">
        <v>707</v>
      </c>
      <c r="V825" s="199" t="s">
        <v>708</v>
      </c>
      <c r="W825" s="199" t="s">
        <v>709</v>
      </c>
      <c r="X825" s="199" t="s">
        <v>710</v>
      </c>
      <c r="Y825" s="199" t="s">
        <v>711</v>
      </c>
      <c r="Z825" s="199" t="s">
        <v>712</v>
      </c>
      <c r="AA825" s="199" t="s">
        <v>713</v>
      </c>
      <c r="AB825" s="199" t="s">
        <v>714</v>
      </c>
      <c r="AC825" s="200" t="s">
        <v>715</v>
      </c>
      <c r="AD825" s="201" t="s">
        <v>716</v>
      </c>
      <c r="AF825" s="198" t="s">
        <v>717</v>
      </c>
      <c r="AG825" s="199" t="s">
        <v>718</v>
      </c>
      <c r="AH825" s="199" t="s">
        <v>719</v>
      </c>
      <c r="AI825" s="199" t="s">
        <v>720</v>
      </c>
      <c r="AJ825" s="201" t="s">
        <v>721</v>
      </c>
    </row>
    <row r="826" spans="2:36" hidden="1" x14ac:dyDescent="0.2">
      <c r="B826" s="184" t="s">
        <v>674</v>
      </c>
      <c r="C826" s="174"/>
      <c r="D826" s="174"/>
      <c r="E826" s="184"/>
      <c r="F826" s="184"/>
      <c r="G826" s="184"/>
      <c r="H826" s="174"/>
      <c r="I826" s="184"/>
      <c r="J826" s="184"/>
      <c r="K826" s="184"/>
      <c r="L826" s="185"/>
      <c r="M826" s="185"/>
      <c r="N826" s="185"/>
      <c r="O826" s="185"/>
      <c r="P826" s="185"/>
      <c r="Q826" s="185"/>
      <c r="R826" s="202"/>
      <c r="S826" s="202"/>
      <c r="T826" s="202"/>
      <c r="U826" s="202"/>
      <c r="V826" s="202"/>
      <c r="W826" s="202"/>
      <c r="X826" s="185"/>
      <c r="Y826" s="185"/>
      <c r="Z826" s="185"/>
      <c r="AA826" s="185"/>
      <c r="AB826" s="185"/>
      <c r="AC826" s="185"/>
      <c r="AD826" s="203"/>
      <c r="AE826" s="185"/>
      <c r="AF826" s="185"/>
      <c r="AG826" s="185"/>
      <c r="AH826" s="185"/>
      <c r="AI826" s="185"/>
      <c r="AJ826" s="185"/>
    </row>
    <row r="827" spans="2:36" hidden="1" x14ac:dyDescent="0.2">
      <c r="B827" s="184" t="s">
        <v>674</v>
      </c>
      <c r="C827" s="186">
        <v>1</v>
      </c>
      <c r="D827" s="174"/>
      <c r="E827" s="184" t="s">
        <v>1107</v>
      </c>
      <c r="F827" s="184" t="s">
        <v>830</v>
      </c>
      <c r="G827" s="184" t="s">
        <v>698</v>
      </c>
      <c r="H827" s="174" t="s">
        <v>1392</v>
      </c>
      <c r="I827" s="204" t="e">
        <v>#N/A</v>
      </c>
      <c r="J827" s="204" t="e">
        <v>#N/A</v>
      </c>
      <c r="K827" s="184"/>
      <c r="L827" s="185"/>
      <c r="M827" s="185"/>
      <c r="N827" s="205" t="e">
        <v>#N/A</v>
      </c>
      <c r="O827" s="206" t="s">
        <v>724</v>
      </c>
      <c r="P827" s="207"/>
      <c r="Q827" s="185"/>
      <c r="R827" s="208">
        <v>0</v>
      </c>
      <c r="S827" s="209">
        <v>0</v>
      </c>
      <c r="T827" s="209">
        <v>0</v>
      </c>
      <c r="U827" s="209">
        <v>0</v>
      </c>
      <c r="V827" s="209">
        <v>0</v>
      </c>
      <c r="W827" s="209">
        <v>0</v>
      </c>
      <c r="X827" s="209">
        <v>0</v>
      </c>
      <c r="Y827" s="209">
        <v>0</v>
      </c>
      <c r="Z827" s="209">
        <v>0</v>
      </c>
      <c r="AA827" s="209">
        <v>0</v>
      </c>
      <c r="AB827" s="209">
        <v>0</v>
      </c>
      <c r="AC827" s="210">
        <v>0</v>
      </c>
      <c r="AD827" s="211">
        <v>0</v>
      </c>
      <c r="AE827" s="185"/>
      <c r="AF827" s="212"/>
      <c r="AG827" s="213"/>
      <c r="AH827" s="213"/>
      <c r="AI827" s="213"/>
      <c r="AJ827" s="214"/>
    </row>
    <row r="828" spans="2:36" hidden="1" x14ac:dyDescent="0.2">
      <c r="B828" s="184" t="s">
        <v>674</v>
      </c>
      <c r="C828" s="215">
        <v>1</v>
      </c>
      <c r="D828" s="174">
        <v>1</v>
      </c>
      <c r="E828" s="204" t="s">
        <v>1107</v>
      </c>
      <c r="F828" s="204" t="s">
        <v>830</v>
      </c>
      <c r="G828" s="204" t="s">
        <v>698</v>
      </c>
      <c r="H828" s="174" t="s">
        <v>1393</v>
      </c>
      <c r="I828" s="204" t="e">
        <v>#N/A</v>
      </c>
      <c r="J828" s="184" t="e">
        <v>#N/A</v>
      </c>
      <c r="K828" s="184"/>
      <c r="L828" s="185"/>
      <c r="M828" s="185"/>
      <c r="N828" s="216"/>
      <c r="O828" s="217" t="s">
        <v>726</v>
      </c>
      <c r="P828" s="218" t="e">
        <v>#N/A</v>
      </c>
      <c r="Q828" s="185"/>
      <c r="R828" s="219">
        <v>0</v>
      </c>
      <c r="S828" s="220">
        <v>0</v>
      </c>
      <c r="T828" s="220">
        <v>0</v>
      </c>
      <c r="U828" s="220">
        <v>0</v>
      </c>
      <c r="V828" s="220">
        <v>0</v>
      </c>
      <c r="W828" s="220">
        <v>0</v>
      </c>
      <c r="X828" s="220">
        <v>0</v>
      </c>
      <c r="Y828" s="220">
        <v>0</v>
      </c>
      <c r="Z828" s="220">
        <v>0</v>
      </c>
      <c r="AA828" s="220">
        <v>0</v>
      </c>
      <c r="AB828" s="220">
        <v>0</v>
      </c>
      <c r="AC828" s="221">
        <v>0</v>
      </c>
      <c r="AD828" s="222">
        <v>0</v>
      </c>
      <c r="AE828" s="185"/>
      <c r="AF828" s="223" t="e">
        <v>#DIV/0!</v>
      </c>
      <c r="AG828" s="224">
        <v>0</v>
      </c>
      <c r="AH828" s="225" t="e">
        <v>#DIV/0!</v>
      </c>
      <c r="AI828" s="226">
        <v>0</v>
      </c>
      <c r="AJ828" s="227">
        <v>0</v>
      </c>
    </row>
    <row r="829" spans="2:36" hidden="1" x14ac:dyDescent="0.2">
      <c r="B829" s="184" t="s">
        <v>674</v>
      </c>
      <c r="C829" s="215">
        <v>1</v>
      </c>
      <c r="D829" s="174">
        <v>2</v>
      </c>
      <c r="E829" s="204" t="s">
        <v>1107</v>
      </c>
      <c r="F829" s="204" t="s">
        <v>830</v>
      </c>
      <c r="G829" s="204" t="s">
        <v>698</v>
      </c>
      <c r="H829" s="174" t="s">
        <v>1394</v>
      </c>
      <c r="I829" s="204" t="e">
        <v>#N/A</v>
      </c>
      <c r="J829" s="184" t="e">
        <v>#N/A</v>
      </c>
      <c r="K829" s="184"/>
      <c r="L829" s="185"/>
      <c r="M829" s="185"/>
      <c r="N829" s="216"/>
      <c r="O829" s="217" t="s">
        <v>726</v>
      </c>
      <c r="P829" s="218" t="e">
        <v>#N/A</v>
      </c>
      <c r="Q829" s="185"/>
      <c r="R829" s="219">
        <v>0</v>
      </c>
      <c r="S829" s="220">
        <v>0</v>
      </c>
      <c r="T829" s="220">
        <v>0</v>
      </c>
      <c r="U829" s="220">
        <v>0</v>
      </c>
      <c r="V829" s="220">
        <v>0</v>
      </c>
      <c r="W829" s="220">
        <v>0</v>
      </c>
      <c r="X829" s="220">
        <v>0</v>
      </c>
      <c r="Y829" s="220">
        <v>0</v>
      </c>
      <c r="Z829" s="220">
        <v>0</v>
      </c>
      <c r="AA829" s="220">
        <v>0</v>
      </c>
      <c r="AB829" s="220">
        <v>0</v>
      </c>
      <c r="AC829" s="221">
        <v>0</v>
      </c>
      <c r="AD829" s="222">
        <v>0</v>
      </c>
      <c r="AE829" s="185"/>
      <c r="AF829" s="223" t="e">
        <v>#DIV/0!</v>
      </c>
      <c r="AG829" s="224">
        <v>0</v>
      </c>
      <c r="AH829" s="225" t="e">
        <v>#DIV/0!</v>
      </c>
      <c r="AI829" s="226">
        <v>0</v>
      </c>
      <c r="AJ829" s="227">
        <v>0</v>
      </c>
    </row>
    <row r="830" spans="2:36" hidden="1" x14ac:dyDescent="0.2">
      <c r="B830" s="184" t="s">
        <v>674</v>
      </c>
      <c r="C830" s="215">
        <v>1</v>
      </c>
      <c r="D830" s="174">
        <v>3</v>
      </c>
      <c r="E830" s="204" t="s">
        <v>1107</v>
      </c>
      <c r="F830" s="204" t="s">
        <v>830</v>
      </c>
      <c r="G830" s="204" t="s">
        <v>698</v>
      </c>
      <c r="H830" s="174" t="s">
        <v>1395</v>
      </c>
      <c r="I830" s="204" t="e">
        <v>#N/A</v>
      </c>
      <c r="J830" s="184" t="e">
        <v>#N/A</v>
      </c>
      <c r="K830" s="184"/>
      <c r="L830" s="185"/>
      <c r="M830" s="185"/>
      <c r="N830" s="216"/>
      <c r="O830" s="217" t="s">
        <v>726</v>
      </c>
      <c r="P830" s="218" t="e">
        <v>#N/A</v>
      </c>
      <c r="Q830" s="185"/>
      <c r="R830" s="219">
        <v>0</v>
      </c>
      <c r="S830" s="220">
        <v>0</v>
      </c>
      <c r="T830" s="220">
        <v>0</v>
      </c>
      <c r="U830" s="220">
        <v>0</v>
      </c>
      <c r="V830" s="220">
        <v>0</v>
      </c>
      <c r="W830" s="220">
        <v>0</v>
      </c>
      <c r="X830" s="220">
        <v>0</v>
      </c>
      <c r="Y830" s="220">
        <v>0</v>
      </c>
      <c r="Z830" s="220">
        <v>0</v>
      </c>
      <c r="AA830" s="220">
        <v>0</v>
      </c>
      <c r="AB830" s="220">
        <v>0</v>
      </c>
      <c r="AC830" s="221">
        <v>0</v>
      </c>
      <c r="AD830" s="222">
        <v>0</v>
      </c>
      <c r="AE830" s="185"/>
      <c r="AF830" s="223" t="e">
        <v>#DIV/0!</v>
      </c>
      <c r="AG830" s="224">
        <v>0</v>
      </c>
      <c r="AH830" s="225" t="e">
        <v>#DIV/0!</v>
      </c>
      <c r="AI830" s="226">
        <v>0</v>
      </c>
      <c r="AJ830" s="227">
        <v>0</v>
      </c>
    </row>
    <row r="831" spans="2:36" hidden="1" x14ac:dyDescent="0.2">
      <c r="B831" s="184" t="s">
        <v>674</v>
      </c>
      <c r="C831" s="215">
        <v>1</v>
      </c>
      <c r="D831" s="174">
        <v>4</v>
      </c>
      <c r="E831" s="204" t="s">
        <v>1107</v>
      </c>
      <c r="F831" s="204" t="s">
        <v>830</v>
      </c>
      <c r="G831" s="204" t="s">
        <v>698</v>
      </c>
      <c r="H831" s="174" t="s">
        <v>1396</v>
      </c>
      <c r="I831" s="204" t="e">
        <v>#N/A</v>
      </c>
      <c r="J831" s="184" t="e">
        <v>#N/A</v>
      </c>
      <c r="K831" s="184"/>
      <c r="L831" s="185"/>
      <c r="M831" s="185"/>
      <c r="N831" s="216"/>
      <c r="O831" s="217" t="s">
        <v>726</v>
      </c>
      <c r="P831" s="218" t="e">
        <v>#N/A</v>
      </c>
      <c r="Q831" s="185"/>
      <c r="R831" s="219">
        <v>0</v>
      </c>
      <c r="S831" s="220">
        <v>0</v>
      </c>
      <c r="T831" s="220">
        <v>0</v>
      </c>
      <c r="U831" s="220">
        <v>0</v>
      </c>
      <c r="V831" s="220">
        <v>0</v>
      </c>
      <c r="W831" s="220">
        <v>0</v>
      </c>
      <c r="X831" s="220">
        <v>0</v>
      </c>
      <c r="Y831" s="220">
        <v>0</v>
      </c>
      <c r="Z831" s="220">
        <v>0</v>
      </c>
      <c r="AA831" s="220">
        <v>0</v>
      </c>
      <c r="AB831" s="220">
        <v>0</v>
      </c>
      <c r="AC831" s="221">
        <v>0</v>
      </c>
      <c r="AD831" s="222">
        <v>0</v>
      </c>
      <c r="AE831" s="185"/>
      <c r="AF831" s="223" t="e">
        <v>#DIV/0!</v>
      </c>
      <c r="AG831" s="224">
        <v>0</v>
      </c>
      <c r="AH831" s="225" t="e">
        <v>#DIV/0!</v>
      </c>
      <c r="AI831" s="226">
        <v>0</v>
      </c>
      <c r="AJ831" s="227">
        <v>0</v>
      </c>
    </row>
    <row r="832" spans="2:36" hidden="1" x14ac:dyDescent="0.2">
      <c r="B832" s="184" t="s">
        <v>674</v>
      </c>
      <c r="C832" s="215">
        <v>1</v>
      </c>
      <c r="D832" s="174">
        <v>5</v>
      </c>
      <c r="E832" s="204" t="s">
        <v>1107</v>
      </c>
      <c r="F832" s="204" t="s">
        <v>830</v>
      </c>
      <c r="G832" s="204" t="s">
        <v>698</v>
      </c>
      <c r="H832" s="174" t="s">
        <v>1397</v>
      </c>
      <c r="I832" s="204" t="e">
        <v>#N/A</v>
      </c>
      <c r="J832" s="184" t="e">
        <v>#N/A</v>
      </c>
      <c r="K832" s="184"/>
      <c r="L832" s="185"/>
      <c r="M832" s="185"/>
      <c r="N832" s="216"/>
      <c r="O832" s="217" t="s">
        <v>726</v>
      </c>
      <c r="P832" s="218" t="e">
        <v>#N/A</v>
      </c>
      <c r="Q832" s="185"/>
      <c r="R832" s="219">
        <v>0</v>
      </c>
      <c r="S832" s="220">
        <v>0</v>
      </c>
      <c r="T832" s="220">
        <v>0</v>
      </c>
      <c r="U832" s="220">
        <v>0</v>
      </c>
      <c r="V832" s="220">
        <v>0</v>
      </c>
      <c r="W832" s="220">
        <v>0</v>
      </c>
      <c r="X832" s="220">
        <v>0</v>
      </c>
      <c r="Y832" s="220">
        <v>0</v>
      </c>
      <c r="Z832" s="220">
        <v>0</v>
      </c>
      <c r="AA832" s="220">
        <v>0</v>
      </c>
      <c r="AB832" s="220">
        <v>0</v>
      </c>
      <c r="AC832" s="221">
        <v>0</v>
      </c>
      <c r="AD832" s="222">
        <v>0</v>
      </c>
      <c r="AE832" s="185"/>
      <c r="AF832" s="223" t="e">
        <v>#DIV/0!</v>
      </c>
      <c r="AG832" s="224">
        <v>0</v>
      </c>
      <c r="AH832" s="225" t="e">
        <v>#DIV/0!</v>
      </c>
      <c r="AI832" s="226">
        <v>0</v>
      </c>
      <c r="AJ832" s="227">
        <v>0</v>
      </c>
    </row>
    <row r="833" spans="2:36" ht="13.5" hidden="1" thickBot="1" x14ac:dyDescent="0.25">
      <c r="B833" s="184" t="s">
        <v>674</v>
      </c>
      <c r="C833" s="174"/>
      <c r="D833" s="174"/>
      <c r="E833" s="184"/>
      <c r="F833" s="184"/>
      <c r="G833" s="184"/>
      <c r="H833" s="174"/>
      <c r="I833" s="204" t="e">
        <v>#N/A</v>
      </c>
      <c r="J833" s="204" t="e">
        <v>#N/A</v>
      </c>
      <c r="K833" s="184"/>
      <c r="L833" s="185"/>
      <c r="M833" s="185"/>
      <c r="N833" s="228"/>
      <c r="O833" s="229" t="s">
        <v>733</v>
      </c>
      <c r="P833" s="230"/>
      <c r="Q833" s="185"/>
      <c r="R833" s="231">
        <v>0</v>
      </c>
      <c r="S833" s="232">
        <v>0</v>
      </c>
      <c r="T833" s="232">
        <v>0</v>
      </c>
      <c r="U833" s="232">
        <v>0</v>
      </c>
      <c r="V833" s="232">
        <v>0</v>
      </c>
      <c r="W833" s="232">
        <v>0</v>
      </c>
      <c r="X833" s="232">
        <v>0</v>
      </c>
      <c r="Y833" s="232">
        <v>0</v>
      </c>
      <c r="Z833" s="232">
        <v>0</v>
      </c>
      <c r="AA833" s="232"/>
      <c r="AB833" s="232"/>
      <c r="AC833" s="232"/>
      <c r="AD833" s="233">
        <v>0</v>
      </c>
      <c r="AE833" s="185"/>
      <c r="AF833" s="234"/>
      <c r="AG833" s="235">
        <v>0</v>
      </c>
      <c r="AH833" s="235"/>
      <c r="AI833" s="236">
        <v>0</v>
      </c>
      <c r="AJ833" s="237">
        <v>0</v>
      </c>
    </row>
    <row r="834" spans="2:36" hidden="1" x14ac:dyDescent="0.2">
      <c r="B834" s="184" t="s">
        <v>674</v>
      </c>
      <c r="C834" s="186">
        <v>2</v>
      </c>
      <c r="D834" s="174"/>
      <c r="E834" s="184" t="s">
        <v>1107</v>
      </c>
      <c r="F834" s="184" t="s">
        <v>830</v>
      </c>
      <c r="G834" s="184" t="s">
        <v>698</v>
      </c>
      <c r="H834" s="174" t="s">
        <v>1398</v>
      </c>
      <c r="I834" s="204" t="e">
        <v>#N/A</v>
      </c>
      <c r="J834" s="204" t="e">
        <v>#N/A</v>
      </c>
      <c r="K834" s="184"/>
      <c r="L834" s="185"/>
      <c r="M834" s="185"/>
      <c r="N834" s="205" t="e">
        <v>#N/A</v>
      </c>
      <c r="O834" s="206" t="s">
        <v>724</v>
      </c>
      <c r="P834" s="207"/>
      <c r="Q834" s="185"/>
      <c r="R834" s="208">
        <v>0</v>
      </c>
      <c r="S834" s="209">
        <v>0</v>
      </c>
      <c r="T834" s="209">
        <v>0</v>
      </c>
      <c r="U834" s="209">
        <v>0</v>
      </c>
      <c r="V834" s="209">
        <v>0</v>
      </c>
      <c r="W834" s="209">
        <v>0</v>
      </c>
      <c r="X834" s="209">
        <v>0</v>
      </c>
      <c r="Y834" s="209">
        <v>0</v>
      </c>
      <c r="Z834" s="209">
        <v>0</v>
      </c>
      <c r="AA834" s="209">
        <v>0</v>
      </c>
      <c r="AB834" s="209">
        <v>0</v>
      </c>
      <c r="AC834" s="210">
        <v>0</v>
      </c>
      <c r="AD834" s="211">
        <v>0</v>
      </c>
      <c r="AE834" s="185"/>
      <c r="AF834" s="212"/>
      <c r="AG834" s="213"/>
      <c r="AH834" s="213"/>
      <c r="AI834" s="213"/>
      <c r="AJ834" s="214"/>
    </row>
    <row r="835" spans="2:36" hidden="1" x14ac:dyDescent="0.2">
      <c r="B835" s="184" t="s">
        <v>674</v>
      </c>
      <c r="C835" s="215">
        <v>2</v>
      </c>
      <c r="D835" s="174">
        <v>1</v>
      </c>
      <c r="E835" s="204" t="s">
        <v>1107</v>
      </c>
      <c r="F835" s="204" t="s">
        <v>830</v>
      </c>
      <c r="G835" s="204" t="s">
        <v>698</v>
      </c>
      <c r="H835" s="174" t="s">
        <v>1399</v>
      </c>
      <c r="I835" s="204" t="e">
        <v>#N/A</v>
      </c>
      <c r="J835" s="184" t="e">
        <v>#N/A</v>
      </c>
      <c r="K835" s="184"/>
      <c r="L835" s="185"/>
      <c r="M835" s="185"/>
      <c r="N835" s="216"/>
      <c r="O835" s="217" t="s">
        <v>726</v>
      </c>
      <c r="P835" s="218" t="e">
        <v>#N/A</v>
      </c>
      <c r="Q835" s="185"/>
      <c r="R835" s="219">
        <v>0</v>
      </c>
      <c r="S835" s="220">
        <v>0</v>
      </c>
      <c r="T835" s="220">
        <v>0</v>
      </c>
      <c r="U835" s="220">
        <v>0</v>
      </c>
      <c r="V835" s="220">
        <v>0</v>
      </c>
      <c r="W835" s="220">
        <v>0</v>
      </c>
      <c r="X835" s="220">
        <v>0</v>
      </c>
      <c r="Y835" s="220">
        <v>0</v>
      </c>
      <c r="Z835" s="220">
        <v>0</v>
      </c>
      <c r="AA835" s="220">
        <v>0</v>
      </c>
      <c r="AB835" s="220">
        <v>0</v>
      </c>
      <c r="AC835" s="221">
        <v>0</v>
      </c>
      <c r="AD835" s="222">
        <v>0</v>
      </c>
      <c r="AE835" s="185"/>
      <c r="AF835" s="223" t="e">
        <v>#DIV/0!</v>
      </c>
      <c r="AG835" s="224">
        <v>0</v>
      </c>
      <c r="AH835" s="225" t="e">
        <v>#DIV/0!</v>
      </c>
      <c r="AI835" s="226">
        <v>0</v>
      </c>
      <c r="AJ835" s="227">
        <v>0</v>
      </c>
    </row>
    <row r="836" spans="2:36" hidden="1" x14ac:dyDescent="0.2">
      <c r="B836" s="184" t="s">
        <v>674</v>
      </c>
      <c r="C836" s="215">
        <v>2</v>
      </c>
      <c r="D836" s="174">
        <v>2</v>
      </c>
      <c r="E836" s="204" t="s">
        <v>1107</v>
      </c>
      <c r="F836" s="204" t="s">
        <v>830</v>
      </c>
      <c r="G836" s="204" t="s">
        <v>698</v>
      </c>
      <c r="H836" s="174" t="s">
        <v>1400</v>
      </c>
      <c r="I836" s="204" t="e">
        <v>#N/A</v>
      </c>
      <c r="J836" s="184" t="e">
        <v>#N/A</v>
      </c>
      <c r="K836" s="184"/>
      <c r="L836" s="185"/>
      <c r="M836" s="185"/>
      <c r="N836" s="216"/>
      <c r="O836" s="217" t="s">
        <v>726</v>
      </c>
      <c r="P836" s="218" t="e">
        <v>#N/A</v>
      </c>
      <c r="Q836" s="185"/>
      <c r="R836" s="219">
        <v>0</v>
      </c>
      <c r="S836" s="220">
        <v>0</v>
      </c>
      <c r="T836" s="220">
        <v>0</v>
      </c>
      <c r="U836" s="220">
        <v>0</v>
      </c>
      <c r="V836" s="220">
        <v>0</v>
      </c>
      <c r="W836" s="220">
        <v>0</v>
      </c>
      <c r="X836" s="220">
        <v>0</v>
      </c>
      <c r="Y836" s="220">
        <v>0</v>
      </c>
      <c r="Z836" s="220">
        <v>0</v>
      </c>
      <c r="AA836" s="220">
        <v>0</v>
      </c>
      <c r="AB836" s="220">
        <v>0</v>
      </c>
      <c r="AC836" s="221">
        <v>0</v>
      </c>
      <c r="AD836" s="222">
        <v>0</v>
      </c>
      <c r="AE836" s="185"/>
      <c r="AF836" s="223" t="e">
        <v>#DIV/0!</v>
      </c>
      <c r="AG836" s="224">
        <v>0</v>
      </c>
      <c r="AH836" s="225" t="e">
        <v>#DIV/0!</v>
      </c>
      <c r="AI836" s="226">
        <v>0</v>
      </c>
      <c r="AJ836" s="227">
        <v>0</v>
      </c>
    </row>
    <row r="837" spans="2:36" hidden="1" x14ac:dyDescent="0.2">
      <c r="B837" s="184" t="s">
        <v>674</v>
      </c>
      <c r="C837" s="215">
        <v>2</v>
      </c>
      <c r="D837" s="174">
        <v>3</v>
      </c>
      <c r="E837" s="204" t="s">
        <v>1107</v>
      </c>
      <c r="F837" s="204" t="s">
        <v>830</v>
      </c>
      <c r="G837" s="204" t="s">
        <v>698</v>
      </c>
      <c r="H837" s="174" t="s">
        <v>1401</v>
      </c>
      <c r="I837" s="204" t="e">
        <v>#N/A</v>
      </c>
      <c r="J837" s="184" t="e">
        <v>#N/A</v>
      </c>
      <c r="K837" s="184"/>
      <c r="L837" s="185"/>
      <c r="M837" s="185"/>
      <c r="N837" s="216"/>
      <c r="O837" s="217" t="s">
        <v>726</v>
      </c>
      <c r="P837" s="218" t="e">
        <v>#N/A</v>
      </c>
      <c r="Q837" s="185"/>
      <c r="R837" s="219">
        <v>0</v>
      </c>
      <c r="S837" s="220">
        <v>0</v>
      </c>
      <c r="T837" s="220">
        <v>0</v>
      </c>
      <c r="U837" s="220">
        <v>0</v>
      </c>
      <c r="V837" s="220">
        <v>0</v>
      </c>
      <c r="W837" s="220">
        <v>0</v>
      </c>
      <c r="X837" s="220">
        <v>0</v>
      </c>
      <c r="Y837" s="220">
        <v>0</v>
      </c>
      <c r="Z837" s="220">
        <v>0</v>
      </c>
      <c r="AA837" s="220">
        <v>0</v>
      </c>
      <c r="AB837" s="220">
        <v>0</v>
      </c>
      <c r="AC837" s="221">
        <v>0</v>
      </c>
      <c r="AD837" s="222">
        <v>0</v>
      </c>
      <c r="AE837" s="185"/>
      <c r="AF837" s="223" t="e">
        <v>#DIV/0!</v>
      </c>
      <c r="AG837" s="224">
        <v>0</v>
      </c>
      <c r="AH837" s="225" t="e">
        <v>#DIV/0!</v>
      </c>
      <c r="AI837" s="226">
        <v>0</v>
      </c>
      <c r="AJ837" s="227">
        <v>0</v>
      </c>
    </row>
    <row r="838" spans="2:36" hidden="1" x14ac:dyDescent="0.2">
      <c r="B838" s="184" t="s">
        <v>674</v>
      </c>
      <c r="C838" s="215">
        <v>2</v>
      </c>
      <c r="D838" s="174">
        <v>4</v>
      </c>
      <c r="E838" s="204" t="s">
        <v>1107</v>
      </c>
      <c r="F838" s="204" t="s">
        <v>830</v>
      </c>
      <c r="G838" s="204" t="s">
        <v>698</v>
      </c>
      <c r="H838" s="174" t="s">
        <v>1402</v>
      </c>
      <c r="I838" s="204" t="e">
        <v>#N/A</v>
      </c>
      <c r="J838" s="184" t="e">
        <v>#N/A</v>
      </c>
      <c r="K838" s="184"/>
      <c r="L838" s="185"/>
      <c r="M838" s="185"/>
      <c r="N838" s="216"/>
      <c r="O838" s="217" t="s">
        <v>726</v>
      </c>
      <c r="P838" s="218" t="e">
        <v>#N/A</v>
      </c>
      <c r="Q838" s="185"/>
      <c r="R838" s="219">
        <v>0</v>
      </c>
      <c r="S838" s="220">
        <v>0</v>
      </c>
      <c r="T838" s="220">
        <v>0</v>
      </c>
      <c r="U838" s="220">
        <v>0</v>
      </c>
      <c r="V838" s="220">
        <v>0</v>
      </c>
      <c r="W838" s="220">
        <v>0</v>
      </c>
      <c r="X838" s="220">
        <v>0</v>
      </c>
      <c r="Y838" s="220">
        <v>0</v>
      </c>
      <c r="Z838" s="220">
        <v>0</v>
      </c>
      <c r="AA838" s="220">
        <v>0</v>
      </c>
      <c r="AB838" s="220">
        <v>0</v>
      </c>
      <c r="AC838" s="221">
        <v>0</v>
      </c>
      <c r="AD838" s="222">
        <v>0</v>
      </c>
      <c r="AE838" s="185"/>
      <c r="AF838" s="223" t="e">
        <v>#DIV/0!</v>
      </c>
      <c r="AG838" s="224">
        <v>0</v>
      </c>
      <c r="AH838" s="225" t="e">
        <v>#DIV/0!</v>
      </c>
      <c r="AI838" s="226">
        <v>0</v>
      </c>
      <c r="AJ838" s="227">
        <v>0</v>
      </c>
    </row>
    <row r="839" spans="2:36" hidden="1" x14ac:dyDescent="0.2">
      <c r="B839" s="184" t="s">
        <v>674</v>
      </c>
      <c r="C839" s="215">
        <v>2</v>
      </c>
      <c r="D839" s="174">
        <v>5</v>
      </c>
      <c r="E839" s="204" t="s">
        <v>1107</v>
      </c>
      <c r="F839" s="204" t="s">
        <v>830</v>
      </c>
      <c r="G839" s="204" t="s">
        <v>698</v>
      </c>
      <c r="H839" s="174" t="s">
        <v>1403</v>
      </c>
      <c r="I839" s="204" t="e">
        <v>#N/A</v>
      </c>
      <c r="J839" s="184" t="e">
        <v>#N/A</v>
      </c>
      <c r="K839" s="184"/>
      <c r="L839" s="185"/>
      <c r="M839" s="185"/>
      <c r="N839" s="216"/>
      <c r="O839" s="217" t="s">
        <v>726</v>
      </c>
      <c r="P839" s="218" t="e">
        <v>#N/A</v>
      </c>
      <c r="Q839" s="185"/>
      <c r="R839" s="219">
        <v>0</v>
      </c>
      <c r="S839" s="220">
        <v>0</v>
      </c>
      <c r="T839" s="220">
        <v>0</v>
      </c>
      <c r="U839" s="220">
        <v>0</v>
      </c>
      <c r="V839" s="220">
        <v>0</v>
      </c>
      <c r="W839" s="220">
        <v>0</v>
      </c>
      <c r="X839" s="220">
        <v>0</v>
      </c>
      <c r="Y839" s="220">
        <v>0</v>
      </c>
      <c r="Z839" s="220">
        <v>0</v>
      </c>
      <c r="AA839" s="220">
        <v>0</v>
      </c>
      <c r="AB839" s="220">
        <v>0</v>
      </c>
      <c r="AC839" s="221">
        <v>0</v>
      </c>
      <c r="AD839" s="222">
        <v>0</v>
      </c>
      <c r="AE839" s="185"/>
      <c r="AF839" s="223" t="e">
        <v>#DIV/0!</v>
      </c>
      <c r="AG839" s="224">
        <v>0</v>
      </c>
      <c r="AH839" s="225" t="e">
        <v>#DIV/0!</v>
      </c>
      <c r="AI839" s="226">
        <v>0</v>
      </c>
      <c r="AJ839" s="227">
        <v>0</v>
      </c>
    </row>
    <row r="840" spans="2:36" ht="13.5" hidden="1" thickBot="1" x14ac:dyDescent="0.25">
      <c r="B840" s="184" t="s">
        <v>674</v>
      </c>
      <c r="C840" s="174"/>
      <c r="D840" s="174"/>
      <c r="E840" s="184"/>
      <c r="F840" s="184"/>
      <c r="G840" s="184"/>
      <c r="H840" s="174"/>
      <c r="I840" s="204" t="e">
        <v>#N/A</v>
      </c>
      <c r="J840" s="204" t="e">
        <v>#N/A</v>
      </c>
      <c r="K840" s="184"/>
      <c r="L840" s="185"/>
      <c r="M840" s="185"/>
      <c r="N840" s="228"/>
      <c r="O840" s="229" t="s">
        <v>733</v>
      </c>
      <c r="P840" s="230"/>
      <c r="Q840" s="185"/>
      <c r="R840" s="231">
        <v>0</v>
      </c>
      <c r="S840" s="232">
        <v>0</v>
      </c>
      <c r="T840" s="232">
        <v>0</v>
      </c>
      <c r="U840" s="232">
        <v>0</v>
      </c>
      <c r="V840" s="232">
        <v>0</v>
      </c>
      <c r="W840" s="232">
        <v>0</v>
      </c>
      <c r="X840" s="232">
        <v>0</v>
      </c>
      <c r="Y840" s="232">
        <v>0</v>
      </c>
      <c r="Z840" s="232">
        <v>0</v>
      </c>
      <c r="AA840" s="232"/>
      <c r="AB840" s="232"/>
      <c r="AC840" s="232"/>
      <c r="AD840" s="233">
        <v>0</v>
      </c>
      <c r="AE840" s="185"/>
      <c r="AF840" s="234"/>
      <c r="AG840" s="235">
        <v>0</v>
      </c>
      <c r="AH840" s="235"/>
      <c r="AI840" s="236">
        <v>0</v>
      </c>
      <c r="AJ840" s="237">
        <v>0</v>
      </c>
    </row>
    <row r="841" spans="2:36" hidden="1" x14ac:dyDescent="0.2">
      <c r="B841" s="184" t="s">
        <v>674</v>
      </c>
      <c r="C841" s="186">
        <v>3</v>
      </c>
      <c r="D841" s="174"/>
      <c r="E841" s="184" t="s">
        <v>1107</v>
      </c>
      <c r="F841" s="184" t="s">
        <v>830</v>
      </c>
      <c r="G841" s="184" t="s">
        <v>698</v>
      </c>
      <c r="H841" s="174" t="s">
        <v>1404</v>
      </c>
      <c r="I841" s="204" t="e">
        <v>#N/A</v>
      </c>
      <c r="J841" s="204" t="e">
        <v>#N/A</v>
      </c>
      <c r="K841" s="185"/>
      <c r="L841" s="185"/>
      <c r="M841" s="185"/>
      <c r="N841" s="205" t="e">
        <v>#N/A</v>
      </c>
      <c r="O841" s="206" t="s">
        <v>724</v>
      </c>
      <c r="P841" s="207"/>
      <c r="Q841" s="185"/>
      <c r="R841" s="208">
        <v>0</v>
      </c>
      <c r="S841" s="209">
        <v>0</v>
      </c>
      <c r="T841" s="209">
        <v>0</v>
      </c>
      <c r="U841" s="209">
        <v>0</v>
      </c>
      <c r="V841" s="209">
        <v>0</v>
      </c>
      <c r="W841" s="209">
        <v>0</v>
      </c>
      <c r="X841" s="209">
        <v>0</v>
      </c>
      <c r="Y841" s="209">
        <v>0</v>
      </c>
      <c r="Z841" s="209">
        <v>0</v>
      </c>
      <c r="AA841" s="209">
        <v>0</v>
      </c>
      <c r="AB841" s="209">
        <v>0</v>
      </c>
      <c r="AC841" s="210">
        <v>0</v>
      </c>
      <c r="AD841" s="211">
        <v>0</v>
      </c>
      <c r="AE841" s="185"/>
      <c r="AF841" s="212"/>
      <c r="AG841" s="213"/>
      <c r="AH841" s="213"/>
      <c r="AI841" s="213"/>
      <c r="AJ841" s="214"/>
    </row>
    <row r="842" spans="2:36" hidden="1" x14ac:dyDescent="0.2">
      <c r="B842" s="184" t="s">
        <v>674</v>
      </c>
      <c r="C842" s="215">
        <v>3</v>
      </c>
      <c r="D842" s="174">
        <v>1</v>
      </c>
      <c r="E842" s="204" t="s">
        <v>1107</v>
      </c>
      <c r="F842" s="204" t="s">
        <v>830</v>
      </c>
      <c r="G842" s="204" t="s">
        <v>698</v>
      </c>
      <c r="H842" s="174" t="s">
        <v>1405</v>
      </c>
      <c r="I842" s="204" t="e">
        <v>#N/A</v>
      </c>
      <c r="J842" s="184" t="e">
        <v>#N/A</v>
      </c>
      <c r="K842" s="185"/>
      <c r="L842" s="185"/>
      <c r="M842" s="185"/>
      <c r="N842" s="216"/>
      <c r="O842" s="217" t="s">
        <v>726</v>
      </c>
      <c r="P842" s="218" t="e">
        <v>#N/A</v>
      </c>
      <c r="Q842" s="185"/>
      <c r="R842" s="219">
        <v>0</v>
      </c>
      <c r="S842" s="220">
        <v>0</v>
      </c>
      <c r="T842" s="220">
        <v>0</v>
      </c>
      <c r="U842" s="220">
        <v>0</v>
      </c>
      <c r="V842" s="220">
        <v>0</v>
      </c>
      <c r="W842" s="220">
        <v>0</v>
      </c>
      <c r="X842" s="220">
        <v>0</v>
      </c>
      <c r="Y842" s="220">
        <v>0</v>
      </c>
      <c r="Z842" s="220">
        <v>0</v>
      </c>
      <c r="AA842" s="220">
        <v>0</v>
      </c>
      <c r="AB842" s="220">
        <v>0</v>
      </c>
      <c r="AC842" s="221">
        <v>0</v>
      </c>
      <c r="AD842" s="222">
        <v>0</v>
      </c>
      <c r="AE842" s="185"/>
      <c r="AF842" s="223" t="e">
        <v>#DIV/0!</v>
      </c>
      <c r="AG842" s="224">
        <v>0</v>
      </c>
      <c r="AH842" s="225" t="e">
        <v>#DIV/0!</v>
      </c>
      <c r="AI842" s="226">
        <v>0</v>
      </c>
      <c r="AJ842" s="227">
        <v>0</v>
      </c>
    </row>
    <row r="843" spans="2:36" hidden="1" x14ac:dyDescent="0.2">
      <c r="B843" s="184" t="s">
        <v>674</v>
      </c>
      <c r="C843" s="215">
        <v>3</v>
      </c>
      <c r="D843" s="174">
        <v>2</v>
      </c>
      <c r="E843" s="204" t="s">
        <v>1107</v>
      </c>
      <c r="F843" s="204" t="s">
        <v>830</v>
      </c>
      <c r="G843" s="204" t="s">
        <v>698</v>
      </c>
      <c r="H843" s="174" t="s">
        <v>1406</v>
      </c>
      <c r="I843" s="204" t="e">
        <v>#N/A</v>
      </c>
      <c r="J843" s="184" t="e">
        <v>#N/A</v>
      </c>
      <c r="K843" s="185"/>
      <c r="L843" s="185"/>
      <c r="M843" s="185"/>
      <c r="N843" s="216"/>
      <c r="O843" s="217" t="s">
        <v>726</v>
      </c>
      <c r="P843" s="218" t="e">
        <v>#N/A</v>
      </c>
      <c r="Q843" s="185"/>
      <c r="R843" s="219">
        <v>0</v>
      </c>
      <c r="S843" s="220">
        <v>0</v>
      </c>
      <c r="T843" s="220">
        <v>0</v>
      </c>
      <c r="U843" s="220">
        <v>0</v>
      </c>
      <c r="V843" s="220">
        <v>0</v>
      </c>
      <c r="W843" s="220">
        <v>0</v>
      </c>
      <c r="X843" s="220">
        <v>0</v>
      </c>
      <c r="Y843" s="220">
        <v>0</v>
      </c>
      <c r="Z843" s="220">
        <v>0</v>
      </c>
      <c r="AA843" s="220">
        <v>0</v>
      </c>
      <c r="AB843" s="220">
        <v>0</v>
      </c>
      <c r="AC843" s="221">
        <v>0</v>
      </c>
      <c r="AD843" s="222">
        <v>0</v>
      </c>
      <c r="AE843" s="185"/>
      <c r="AF843" s="223" t="e">
        <v>#DIV/0!</v>
      </c>
      <c r="AG843" s="224">
        <v>0</v>
      </c>
      <c r="AH843" s="225" t="e">
        <v>#DIV/0!</v>
      </c>
      <c r="AI843" s="226">
        <v>0</v>
      </c>
      <c r="AJ843" s="227">
        <v>0</v>
      </c>
    </row>
    <row r="844" spans="2:36" hidden="1" x14ac:dyDescent="0.2">
      <c r="B844" s="184" t="s">
        <v>674</v>
      </c>
      <c r="C844" s="215">
        <v>3</v>
      </c>
      <c r="D844" s="174">
        <v>3</v>
      </c>
      <c r="E844" s="204" t="s">
        <v>1107</v>
      </c>
      <c r="F844" s="204" t="s">
        <v>830</v>
      </c>
      <c r="G844" s="204" t="s">
        <v>698</v>
      </c>
      <c r="H844" s="174" t="s">
        <v>1407</v>
      </c>
      <c r="I844" s="204" t="e">
        <v>#N/A</v>
      </c>
      <c r="J844" s="184" t="e">
        <v>#N/A</v>
      </c>
      <c r="K844" s="185"/>
      <c r="L844" s="185"/>
      <c r="M844" s="185"/>
      <c r="N844" s="216"/>
      <c r="O844" s="217" t="s">
        <v>726</v>
      </c>
      <c r="P844" s="218" t="e">
        <v>#N/A</v>
      </c>
      <c r="Q844" s="185"/>
      <c r="R844" s="219">
        <v>0</v>
      </c>
      <c r="S844" s="220">
        <v>0</v>
      </c>
      <c r="T844" s="220">
        <v>0</v>
      </c>
      <c r="U844" s="220">
        <v>0</v>
      </c>
      <c r="V844" s="220">
        <v>0</v>
      </c>
      <c r="W844" s="220">
        <v>0</v>
      </c>
      <c r="X844" s="220">
        <v>0</v>
      </c>
      <c r="Y844" s="220">
        <v>0</v>
      </c>
      <c r="Z844" s="220">
        <v>0</v>
      </c>
      <c r="AA844" s="220">
        <v>0</v>
      </c>
      <c r="AB844" s="220">
        <v>0</v>
      </c>
      <c r="AC844" s="221">
        <v>0</v>
      </c>
      <c r="AD844" s="222">
        <v>0</v>
      </c>
      <c r="AE844" s="185"/>
      <c r="AF844" s="223" t="e">
        <v>#DIV/0!</v>
      </c>
      <c r="AG844" s="224">
        <v>0</v>
      </c>
      <c r="AH844" s="225" t="e">
        <v>#DIV/0!</v>
      </c>
      <c r="AI844" s="226">
        <v>0</v>
      </c>
      <c r="AJ844" s="227">
        <v>0</v>
      </c>
    </row>
    <row r="845" spans="2:36" hidden="1" x14ac:dyDescent="0.2">
      <c r="B845" s="184" t="s">
        <v>674</v>
      </c>
      <c r="C845" s="215">
        <v>3</v>
      </c>
      <c r="D845" s="174">
        <v>4</v>
      </c>
      <c r="E845" s="204" t="s">
        <v>1107</v>
      </c>
      <c r="F845" s="204" t="s">
        <v>830</v>
      </c>
      <c r="G845" s="204" t="s">
        <v>698</v>
      </c>
      <c r="H845" s="174" t="s">
        <v>1408</v>
      </c>
      <c r="I845" s="204" t="e">
        <v>#N/A</v>
      </c>
      <c r="J845" s="184" t="e">
        <v>#N/A</v>
      </c>
      <c r="K845" s="185"/>
      <c r="L845" s="185"/>
      <c r="M845" s="185"/>
      <c r="N845" s="216"/>
      <c r="O845" s="217" t="s">
        <v>726</v>
      </c>
      <c r="P845" s="218" t="e">
        <v>#N/A</v>
      </c>
      <c r="Q845" s="185"/>
      <c r="R845" s="219">
        <v>0</v>
      </c>
      <c r="S845" s="220">
        <v>0</v>
      </c>
      <c r="T845" s="220">
        <v>0</v>
      </c>
      <c r="U845" s="220">
        <v>0</v>
      </c>
      <c r="V845" s="220">
        <v>0</v>
      </c>
      <c r="W845" s="220">
        <v>0</v>
      </c>
      <c r="X845" s="220">
        <v>0</v>
      </c>
      <c r="Y845" s="220">
        <v>0</v>
      </c>
      <c r="Z845" s="220">
        <v>0</v>
      </c>
      <c r="AA845" s="220">
        <v>0</v>
      </c>
      <c r="AB845" s="220">
        <v>0</v>
      </c>
      <c r="AC845" s="221">
        <v>0</v>
      </c>
      <c r="AD845" s="222">
        <v>0</v>
      </c>
      <c r="AE845" s="185"/>
      <c r="AF845" s="223" t="e">
        <v>#DIV/0!</v>
      </c>
      <c r="AG845" s="224">
        <v>0</v>
      </c>
      <c r="AH845" s="225" t="e">
        <v>#DIV/0!</v>
      </c>
      <c r="AI845" s="226">
        <v>0</v>
      </c>
      <c r="AJ845" s="227">
        <v>0</v>
      </c>
    </row>
    <row r="846" spans="2:36" hidden="1" x14ac:dyDescent="0.2">
      <c r="B846" s="184" t="s">
        <v>674</v>
      </c>
      <c r="C846" s="215">
        <v>3</v>
      </c>
      <c r="D846" s="174">
        <v>5</v>
      </c>
      <c r="E846" s="204" t="s">
        <v>1107</v>
      </c>
      <c r="F846" s="204" t="s">
        <v>830</v>
      </c>
      <c r="G846" s="204" t="s">
        <v>698</v>
      </c>
      <c r="H846" s="174" t="s">
        <v>1409</v>
      </c>
      <c r="I846" s="204" t="e">
        <v>#N/A</v>
      </c>
      <c r="J846" s="184" t="e">
        <v>#N/A</v>
      </c>
      <c r="K846" s="185"/>
      <c r="L846" s="185"/>
      <c r="M846" s="185"/>
      <c r="N846" s="216"/>
      <c r="O846" s="217" t="s">
        <v>726</v>
      </c>
      <c r="P846" s="218" t="e">
        <v>#N/A</v>
      </c>
      <c r="Q846" s="185"/>
      <c r="R846" s="219">
        <v>0</v>
      </c>
      <c r="S846" s="220">
        <v>0</v>
      </c>
      <c r="T846" s="220">
        <v>0</v>
      </c>
      <c r="U846" s="220">
        <v>0</v>
      </c>
      <c r="V846" s="220">
        <v>0</v>
      </c>
      <c r="W846" s="220">
        <v>0</v>
      </c>
      <c r="X846" s="220">
        <v>0</v>
      </c>
      <c r="Y846" s="220">
        <v>0</v>
      </c>
      <c r="Z846" s="220">
        <v>0</v>
      </c>
      <c r="AA846" s="220">
        <v>0</v>
      </c>
      <c r="AB846" s="220">
        <v>0</v>
      </c>
      <c r="AC846" s="221">
        <v>0</v>
      </c>
      <c r="AD846" s="222">
        <v>0</v>
      </c>
      <c r="AE846" s="185"/>
      <c r="AF846" s="223" t="e">
        <v>#DIV/0!</v>
      </c>
      <c r="AG846" s="224">
        <v>0</v>
      </c>
      <c r="AH846" s="225" t="e">
        <v>#DIV/0!</v>
      </c>
      <c r="AI846" s="226">
        <v>0</v>
      </c>
      <c r="AJ846" s="227">
        <v>0</v>
      </c>
    </row>
    <row r="847" spans="2:36" ht="13.5" hidden="1" thickBot="1" x14ac:dyDescent="0.25">
      <c r="B847" s="184" t="s">
        <v>674</v>
      </c>
      <c r="C847" s="174"/>
      <c r="D847" s="174"/>
      <c r="E847" s="184"/>
      <c r="F847" s="184"/>
      <c r="G847" s="184"/>
      <c r="H847" s="174"/>
      <c r="I847" s="204" t="e">
        <v>#N/A</v>
      </c>
      <c r="J847" s="204" t="e">
        <v>#N/A</v>
      </c>
      <c r="K847" s="185"/>
      <c r="L847" s="185"/>
      <c r="M847" s="185"/>
      <c r="N847" s="228"/>
      <c r="O847" s="229" t="s">
        <v>733</v>
      </c>
      <c r="P847" s="230"/>
      <c r="Q847" s="185"/>
      <c r="R847" s="231">
        <v>0</v>
      </c>
      <c r="S847" s="232">
        <v>0</v>
      </c>
      <c r="T847" s="232">
        <v>0</v>
      </c>
      <c r="U847" s="232">
        <v>0</v>
      </c>
      <c r="V847" s="232">
        <v>0</v>
      </c>
      <c r="W847" s="232">
        <v>0</v>
      </c>
      <c r="X847" s="232">
        <v>0</v>
      </c>
      <c r="Y847" s="232">
        <v>0</v>
      </c>
      <c r="Z847" s="232">
        <v>0</v>
      </c>
      <c r="AA847" s="232"/>
      <c r="AB847" s="232"/>
      <c r="AC847" s="232"/>
      <c r="AD847" s="233">
        <v>0</v>
      </c>
      <c r="AE847" s="185"/>
      <c r="AF847" s="234"/>
      <c r="AG847" s="235">
        <v>0</v>
      </c>
      <c r="AH847" s="235"/>
      <c r="AI847" s="236">
        <v>0</v>
      </c>
      <c r="AJ847" s="237">
        <v>0</v>
      </c>
    </row>
    <row r="848" spans="2:36" hidden="1" x14ac:dyDescent="0.2">
      <c r="B848" s="184" t="s">
        <v>674</v>
      </c>
      <c r="C848" s="186">
        <v>4</v>
      </c>
      <c r="D848" s="174"/>
      <c r="E848" s="184" t="s">
        <v>1107</v>
      </c>
      <c r="F848" s="184" t="s">
        <v>830</v>
      </c>
      <c r="G848" s="184" t="s">
        <v>698</v>
      </c>
      <c r="H848" s="174" t="s">
        <v>1410</v>
      </c>
      <c r="I848" s="204" t="e">
        <v>#N/A</v>
      </c>
      <c r="J848" s="204" t="e">
        <v>#N/A</v>
      </c>
      <c r="K848" s="185"/>
      <c r="L848" s="185"/>
      <c r="M848" s="185"/>
      <c r="N848" s="205" t="e">
        <v>#N/A</v>
      </c>
      <c r="O848" s="206" t="s">
        <v>724</v>
      </c>
      <c r="P848" s="207"/>
      <c r="Q848" s="185"/>
      <c r="R848" s="208">
        <v>0</v>
      </c>
      <c r="S848" s="209">
        <v>0</v>
      </c>
      <c r="T848" s="209">
        <v>0</v>
      </c>
      <c r="U848" s="209">
        <v>0</v>
      </c>
      <c r="V848" s="209">
        <v>0</v>
      </c>
      <c r="W848" s="209">
        <v>0</v>
      </c>
      <c r="X848" s="209">
        <v>0</v>
      </c>
      <c r="Y848" s="209">
        <v>0</v>
      </c>
      <c r="Z848" s="209">
        <v>0</v>
      </c>
      <c r="AA848" s="209">
        <v>0</v>
      </c>
      <c r="AB848" s="209">
        <v>0</v>
      </c>
      <c r="AC848" s="210">
        <v>0</v>
      </c>
      <c r="AD848" s="211">
        <v>0</v>
      </c>
      <c r="AE848" s="185"/>
      <c r="AF848" s="212"/>
      <c r="AG848" s="213"/>
      <c r="AH848" s="213"/>
      <c r="AI848" s="213"/>
      <c r="AJ848" s="214"/>
    </row>
    <row r="849" spans="2:36" hidden="1" x14ac:dyDescent="0.2">
      <c r="B849" s="184" t="s">
        <v>674</v>
      </c>
      <c r="C849" s="215">
        <v>4</v>
      </c>
      <c r="D849" s="174">
        <v>1</v>
      </c>
      <c r="E849" s="204" t="s">
        <v>1107</v>
      </c>
      <c r="F849" s="204" t="s">
        <v>830</v>
      </c>
      <c r="G849" s="204" t="s">
        <v>698</v>
      </c>
      <c r="H849" s="174" t="s">
        <v>1411</v>
      </c>
      <c r="I849" s="204" t="e">
        <v>#N/A</v>
      </c>
      <c r="J849" s="184" t="e">
        <v>#N/A</v>
      </c>
      <c r="K849" s="185"/>
      <c r="L849" s="185"/>
      <c r="M849" s="185"/>
      <c r="N849" s="216"/>
      <c r="O849" s="217" t="s">
        <v>726</v>
      </c>
      <c r="P849" s="218" t="e">
        <v>#N/A</v>
      </c>
      <c r="Q849" s="185"/>
      <c r="R849" s="219">
        <v>0</v>
      </c>
      <c r="S849" s="220">
        <v>0</v>
      </c>
      <c r="T849" s="220">
        <v>0</v>
      </c>
      <c r="U849" s="220">
        <v>0</v>
      </c>
      <c r="V849" s="220">
        <v>0</v>
      </c>
      <c r="W849" s="220">
        <v>0</v>
      </c>
      <c r="X849" s="220">
        <v>0</v>
      </c>
      <c r="Y849" s="220">
        <v>0</v>
      </c>
      <c r="Z849" s="220">
        <v>0</v>
      </c>
      <c r="AA849" s="220">
        <v>0</v>
      </c>
      <c r="AB849" s="220">
        <v>0</v>
      </c>
      <c r="AC849" s="221">
        <v>0</v>
      </c>
      <c r="AD849" s="222">
        <v>0</v>
      </c>
      <c r="AE849" s="185"/>
      <c r="AF849" s="223" t="e">
        <v>#DIV/0!</v>
      </c>
      <c r="AG849" s="224">
        <v>0</v>
      </c>
      <c r="AH849" s="225" t="e">
        <v>#DIV/0!</v>
      </c>
      <c r="AI849" s="226">
        <v>0</v>
      </c>
      <c r="AJ849" s="227">
        <v>0</v>
      </c>
    </row>
    <row r="850" spans="2:36" hidden="1" x14ac:dyDescent="0.2">
      <c r="B850" s="184" t="s">
        <v>674</v>
      </c>
      <c r="C850" s="215">
        <v>4</v>
      </c>
      <c r="D850" s="174">
        <v>2</v>
      </c>
      <c r="E850" s="204" t="s">
        <v>1107</v>
      </c>
      <c r="F850" s="204" t="s">
        <v>830</v>
      </c>
      <c r="G850" s="204" t="s">
        <v>698</v>
      </c>
      <c r="H850" s="174" t="s">
        <v>1412</v>
      </c>
      <c r="I850" s="204" t="e">
        <v>#N/A</v>
      </c>
      <c r="J850" s="184" t="e">
        <v>#N/A</v>
      </c>
      <c r="K850" s="185"/>
      <c r="L850" s="185"/>
      <c r="M850" s="185"/>
      <c r="N850" s="216"/>
      <c r="O850" s="217" t="s">
        <v>726</v>
      </c>
      <c r="P850" s="218" t="e">
        <v>#N/A</v>
      </c>
      <c r="Q850" s="185"/>
      <c r="R850" s="219">
        <v>0</v>
      </c>
      <c r="S850" s="220">
        <v>0</v>
      </c>
      <c r="T850" s="220">
        <v>0</v>
      </c>
      <c r="U850" s="220">
        <v>0</v>
      </c>
      <c r="V850" s="220">
        <v>0</v>
      </c>
      <c r="W850" s="220">
        <v>0</v>
      </c>
      <c r="X850" s="220">
        <v>0</v>
      </c>
      <c r="Y850" s="220">
        <v>0</v>
      </c>
      <c r="Z850" s="220">
        <v>0</v>
      </c>
      <c r="AA850" s="220">
        <v>0</v>
      </c>
      <c r="AB850" s="220">
        <v>0</v>
      </c>
      <c r="AC850" s="221">
        <v>0</v>
      </c>
      <c r="AD850" s="222">
        <v>0</v>
      </c>
      <c r="AE850" s="185"/>
      <c r="AF850" s="223" t="e">
        <v>#DIV/0!</v>
      </c>
      <c r="AG850" s="224">
        <v>0</v>
      </c>
      <c r="AH850" s="225" t="e">
        <v>#DIV/0!</v>
      </c>
      <c r="AI850" s="226">
        <v>0</v>
      </c>
      <c r="AJ850" s="227">
        <v>0</v>
      </c>
    </row>
    <row r="851" spans="2:36" hidden="1" x14ac:dyDescent="0.2">
      <c r="B851" s="184" t="s">
        <v>674</v>
      </c>
      <c r="C851" s="215">
        <v>4</v>
      </c>
      <c r="D851" s="174">
        <v>3</v>
      </c>
      <c r="E851" s="204" t="s">
        <v>1107</v>
      </c>
      <c r="F851" s="204" t="s">
        <v>830</v>
      </c>
      <c r="G851" s="204" t="s">
        <v>698</v>
      </c>
      <c r="H851" s="174" t="s">
        <v>1413</v>
      </c>
      <c r="I851" s="204" t="e">
        <v>#N/A</v>
      </c>
      <c r="J851" s="184" t="e">
        <v>#N/A</v>
      </c>
      <c r="K851" s="185"/>
      <c r="L851" s="185"/>
      <c r="M851" s="185"/>
      <c r="N851" s="216"/>
      <c r="O851" s="217" t="s">
        <v>726</v>
      </c>
      <c r="P851" s="218" t="e">
        <v>#N/A</v>
      </c>
      <c r="Q851" s="185"/>
      <c r="R851" s="219">
        <v>0</v>
      </c>
      <c r="S851" s="220">
        <v>0</v>
      </c>
      <c r="T851" s="220">
        <v>0</v>
      </c>
      <c r="U851" s="220">
        <v>0</v>
      </c>
      <c r="V851" s="220">
        <v>0</v>
      </c>
      <c r="W851" s="220">
        <v>0</v>
      </c>
      <c r="X851" s="220">
        <v>0</v>
      </c>
      <c r="Y851" s="220">
        <v>0</v>
      </c>
      <c r="Z851" s="220">
        <v>0</v>
      </c>
      <c r="AA851" s="220">
        <v>0</v>
      </c>
      <c r="AB851" s="220">
        <v>0</v>
      </c>
      <c r="AC851" s="221">
        <v>0</v>
      </c>
      <c r="AD851" s="222">
        <v>0</v>
      </c>
      <c r="AE851" s="185"/>
      <c r="AF851" s="223" t="e">
        <v>#DIV/0!</v>
      </c>
      <c r="AG851" s="224">
        <v>0</v>
      </c>
      <c r="AH851" s="225" t="e">
        <v>#DIV/0!</v>
      </c>
      <c r="AI851" s="226">
        <v>0</v>
      </c>
      <c r="AJ851" s="227">
        <v>0</v>
      </c>
    </row>
    <row r="852" spans="2:36" hidden="1" x14ac:dyDescent="0.2">
      <c r="B852" s="184" t="s">
        <v>674</v>
      </c>
      <c r="C852" s="215">
        <v>4</v>
      </c>
      <c r="D852" s="174">
        <v>4</v>
      </c>
      <c r="E852" s="204" t="s">
        <v>1107</v>
      </c>
      <c r="F852" s="204" t="s">
        <v>830</v>
      </c>
      <c r="G852" s="204" t="s">
        <v>698</v>
      </c>
      <c r="H852" s="174" t="s">
        <v>1414</v>
      </c>
      <c r="I852" s="204" t="e">
        <v>#N/A</v>
      </c>
      <c r="J852" s="184" t="e">
        <v>#N/A</v>
      </c>
      <c r="K852" s="185"/>
      <c r="L852" s="185"/>
      <c r="M852" s="185"/>
      <c r="N852" s="216"/>
      <c r="O852" s="217" t="s">
        <v>726</v>
      </c>
      <c r="P852" s="218" t="e">
        <v>#N/A</v>
      </c>
      <c r="Q852" s="185"/>
      <c r="R852" s="219">
        <v>0</v>
      </c>
      <c r="S852" s="220">
        <v>0</v>
      </c>
      <c r="T852" s="220">
        <v>0</v>
      </c>
      <c r="U852" s="220">
        <v>0</v>
      </c>
      <c r="V852" s="220">
        <v>0</v>
      </c>
      <c r="W852" s="220">
        <v>0</v>
      </c>
      <c r="X852" s="220">
        <v>0</v>
      </c>
      <c r="Y852" s="220">
        <v>0</v>
      </c>
      <c r="Z852" s="220">
        <v>0</v>
      </c>
      <c r="AA852" s="220">
        <v>0</v>
      </c>
      <c r="AB852" s="220">
        <v>0</v>
      </c>
      <c r="AC852" s="221">
        <v>0</v>
      </c>
      <c r="AD852" s="222">
        <v>0</v>
      </c>
      <c r="AE852" s="185"/>
      <c r="AF852" s="223" t="e">
        <v>#DIV/0!</v>
      </c>
      <c r="AG852" s="224">
        <v>0</v>
      </c>
      <c r="AH852" s="225" t="e">
        <v>#DIV/0!</v>
      </c>
      <c r="AI852" s="226">
        <v>0</v>
      </c>
      <c r="AJ852" s="227">
        <v>0</v>
      </c>
    </row>
    <row r="853" spans="2:36" hidden="1" x14ac:dyDescent="0.2">
      <c r="B853" s="184" t="s">
        <v>674</v>
      </c>
      <c r="C853" s="215">
        <v>4</v>
      </c>
      <c r="D853" s="174">
        <v>5</v>
      </c>
      <c r="E853" s="204" t="s">
        <v>1107</v>
      </c>
      <c r="F853" s="204" t="s">
        <v>830</v>
      </c>
      <c r="G853" s="204" t="s">
        <v>698</v>
      </c>
      <c r="H853" s="174" t="s">
        <v>1415</v>
      </c>
      <c r="I853" s="204" t="e">
        <v>#N/A</v>
      </c>
      <c r="J853" s="184" t="e">
        <v>#N/A</v>
      </c>
      <c r="K853" s="185"/>
      <c r="L853" s="185"/>
      <c r="M853" s="185"/>
      <c r="N853" s="216"/>
      <c r="O853" s="217" t="s">
        <v>726</v>
      </c>
      <c r="P853" s="218" t="e">
        <v>#N/A</v>
      </c>
      <c r="Q853" s="185"/>
      <c r="R853" s="219">
        <v>0</v>
      </c>
      <c r="S853" s="220">
        <v>0</v>
      </c>
      <c r="T853" s="220">
        <v>0</v>
      </c>
      <c r="U853" s="220">
        <v>0</v>
      </c>
      <c r="V853" s="220">
        <v>0</v>
      </c>
      <c r="W853" s="220">
        <v>0</v>
      </c>
      <c r="X853" s="220">
        <v>0</v>
      </c>
      <c r="Y853" s="220">
        <v>0</v>
      </c>
      <c r="Z853" s="220">
        <v>0</v>
      </c>
      <c r="AA853" s="220">
        <v>0</v>
      </c>
      <c r="AB853" s="220">
        <v>0</v>
      </c>
      <c r="AC853" s="221">
        <v>0</v>
      </c>
      <c r="AD853" s="222">
        <v>0</v>
      </c>
      <c r="AE853" s="185"/>
      <c r="AF853" s="223" t="e">
        <v>#DIV/0!</v>
      </c>
      <c r="AG853" s="224">
        <v>0</v>
      </c>
      <c r="AH853" s="225" t="e">
        <v>#DIV/0!</v>
      </c>
      <c r="AI853" s="226">
        <v>0</v>
      </c>
      <c r="AJ853" s="227">
        <v>0</v>
      </c>
    </row>
    <row r="854" spans="2:36" ht="13.5" hidden="1" thickBot="1" x14ac:dyDescent="0.25">
      <c r="B854" s="184" t="s">
        <v>674</v>
      </c>
      <c r="C854" s="174"/>
      <c r="D854" s="174"/>
      <c r="E854" s="184"/>
      <c r="F854" s="184"/>
      <c r="G854" s="184"/>
      <c r="H854" s="174"/>
      <c r="I854" s="204" t="e">
        <v>#N/A</v>
      </c>
      <c r="J854" s="204" t="e">
        <v>#N/A</v>
      </c>
      <c r="K854" s="185"/>
      <c r="L854" s="185"/>
      <c r="M854" s="185"/>
      <c r="N854" s="228"/>
      <c r="O854" s="229" t="s">
        <v>733</v>
      </c>
      <c r="P854" s="230"/>
      <c r="Q854" s="185"/>
      <c r="R854" s="231">
        <v>0</v>
      </c>
      <c r="S854" s="232">
        <v>0</v>
      </c>
      <c r="T854" s="232">
        <v>0</v>
      </c>
      <c r="U854" s="232">
        <v>0</v>
      </c>
      <c r="V854" s="232">
        <v>0</v>
      </c>
      <c r="W854" s="232">
        <v>0</v>
      </c>
      <c r="X854" s="232">
        <v>0</v>
      </c>
      <c r="Y854" s="232">
        <v>0</v>
      </c>
      <c r="Z854" s="232">
        <v>0</v>
      </c>
      <c r="AA854" s="232"/>
      <c r="AB854" s="232"/>
      <c r="AC854" s="232"/>
      <c r="AD854" s="233">
        <v>0</v>
      </c>
      <c r="AE854" s="185"/>
      <c r="AF854" s="234"/>
      <c r="AG854" s="235">
        <v>0</v>
      </c>
      <c r="AH854" s="235"/>
      <c r="AI854" s="236">
        <v>0</v>
      </c>
      <c r="AJ854" s="237">
        <v>0</v>
      </c>
    </row>
    <row r="855" spans="2:36" hidden="1" x14ac:dyDescent="0.2">
      <c r="B855" s="184" t="s">
        <v>674</v>
      </c>
      <c r="C855" s="186">
        <v>5</v>
      </c>
      <c r="D855" s="174"/>
      <c r="E855" s="184" t="s">
        <v>1107</v>
      </c>
      <c r="F855" s="184" t="s">
        <v>830</v>
      </c>
      <c r="G855" s="184" t="s">
        <v>698</v>
      </c>
      <c r="H855" s="174" t="s">
        <v>1416</v>
      </c>
      <c r="I855" s="204" t="e">
        <v>#N/A</v>
      </c>
      <c r="J855" s="204" t="e">
        <v>#N/A</v>
      </c>
      <c r="K855" s="185"/>
      <c r="L855" s="185"/>
      <c r="M855" s="185"/>
      <c r="N855" s="205" t="e">
        <v>#N/A</v>
      </c>
      <c r="O855" s="206" t="s">
        <v>724</v>
      </c>
      <c r="P855" s="207"/>
      <c r="Q855" s="185"/>
      <c r="R855" s="208">
        <v>0</v>
      </c>
      <c r="S855" s="209">
        <v>0</v>
      </c>
      <c r="T855" s="209">
        <v>0</v>
      </c>
      <c r="U855" s="209">
        <v>0</v>
      </c>
      <c r="V855" s="209">
        <v>0</v>
      </c>
      <c r="W855" s="209">
        <v>0</v>
      </c>
      <c r="X855" s="209">
        <v>0</v>
      </c>
      <c r="Y855" s="209">
        <v>0</v>
      </c>
      <c r="Z855" s="209">
        <v>0</v>
      </c>
      <c r="AA855" s="209">
        <v>0</v>
      </c>
      <c r="AB855" s="209">
        <v>0</v>
      </c>
      <c r="AC855" s="210">
        <v>0</v>
      </c>
      <c r="AD855" s="211">
        <v>0</v>
      </c>
      <c r="AE855" s="185"/>
      <c r="AF855" s="212"/>
      <c r="AG855" s="213"/>
      <c r="AH855" s="213"/>
      <c r="AI855" s="213"/>
      <c r="AJ855" s="214"/>
    </row>
    <row r="856" spans="2:36" hidden="1" x14ac:dyDescent="0.2">
      <c r="B856" s="184" t="s">
        <v>674</v>
      </c>
      <c r="C856" s="215">
        <v>5</v>
      </c>
      <c r="D856" s="174">
        <v>1</v>
      </c>
      <c r="E856" s="204" t="s">
        <v>1107</v>
      </c>
      <c r="F856" s="204" t="s">
        <v>830</v>
      </c>
      <c r="G856" s="204" t="s">
        <v>698</v>
      </c>
      <c r="H856" s="174" t="s">
        <v>1417</v>
      </c>
      <c r="I856" s="204" t="e">
        <v>#N/A</v>
      </c>
      <c r="J856" s="184" t="e">
        <v>#N/A</v>
      </c>
      <c r="K856" s="185"/>
      <c r="L856" s="185"/>
      <c r="M856" s="185"/>
      <c r="N856" s="216"/>
      <c r="O856" s="217" t="s">
        <v>726</v>
      </c>
      <c r="P856" s="218" t="e">
        <v>#N/A</v>
      </c>
      <c r="Q856" s="185"/>
      <c r="R856" s="219">
        <v>0</v>
      </c>
      <c r="S856" s="220">
        <v>0</v>
      </c>
      <c r="T856" s="220">
        <v>0</v>
      </c>
      <c r="U856" s="220">
        <v>0</v>
      </c>
      <c r="V856" s="220">
        <v>0</v>
      </c>
      <c r="W856" s="220">
        <v>0</v>
      </c>
      <c r="X856" s="220">
        <v>0</v>
      </c>
      <c r="Y856" s="220">
        <v>0</v>
      </c>
      <c r="Z856" s="220">
        <v>0</v>
      </c>
      <c r="AA856" s="220">
        <v>0</v>
      </c>
      <c r="AB856" s="220">
        <v>0</v>
      </c>
      <c r="AC856" s="221">
        <v>0</v>
      </c>
      <c r="AD856" s="222">
        <v>0</v>
      </c>
      <c r="AE856" s="185"/>
      <c r="AF856" s="223" t="e">
        <v>#DIV/0!</v>
      </c>
      <c r="AG856" s="224">
        <v>0</v>
      </c>
      <c r="AH856" s="225" t="e">
        <v>#DIV/0!</v>
      </c>
      <c r="AI856" s="226">
        <v>0</v>
      </c>
      <c r="AJ856" s="227">
        <v>0</v>
      </c>
    </row>
    <row r="857" spans="2:36" hidden="1" x14ac:dyDescent="0.2">
      <c r="B857" s="184" t="s">
        <v>674</v>
      </c>
      <c r="C857" s="215">
        <v>5</v>
      </c>
      <c r="D857" s="174">
        <v>2</v>
      </c>
      <c r="E857" s="204" t="s">
        <v>1107</v>
      </c>
      <c r="F857" s="204" t="s">
        <v>830</v>
      </c>
      <c r="G857" s="204" t="s">
        <v>698</v>
      </c>
      <c r="H857" s="174" t="s">
        <v>1418</v>
      </c>
      <c r="I857" s="204" t="e">
        <v>#N/A</v>
      </c>
      <c r="J857" s="184" t="e">
        <v>#N/A</v>
      </c>
      <c r="K857" s="185"/>
      <c r="L857" s="185"/>
      <c r="M857" s="185"/>
      <c r="N857" s="216"/>
      <c r="O857" s="217" t="s">
        <v>726</v>
      </c>
      <c r="P857" s="218" t="e">
        <v>#N/A</v>
      </c>
      <c r="Q857" s="185"/>
      <c r="R857" s="219">
        <v>0</v>
      </c>
      <c r="S857" s="220">
        <v>0</v>
      </c>
      <c r="T857" s="220">
        <v>0</v>
      </c>
      <c r="U857" s="220">
        <v>0</v>
      </c>
      <c r="V857" s="220">
        <v>0</v>
      </c>
      <c r="W857" s="220">
        <v>0</v>
      </c>
      <c r="X857" s="220">
        <v>0</v>
      </c>
      <c r="Y857" s="220">
        <v>0</v>
      </c>
      <c r="Z857" s="220">
        <v>0</v>
      </c>
      <c r="AA857" s="220">
        <v>0</v>
      </c>
      <c r="AB857" s="220">
        <v>0</v>
      </c>
      <c r="AC857" s="221">
        <v>0</v>
      </c>
      <c r="AD857" s="222">
        <v>0</v>
      </c>
      <c r="AE857" s="185"/>
      <c r="AF857" s="223" t="e">
        <v>#DIV/0!</v>
      </c>
      <c r="AG857" s="224">
        <v>0</v>
      </c>
      <c r="AH857" s="225" t="e">
        <v>#DIV/0!</v>
      </c>
      <c r="AI857" s="226">
        <v>0</v>
      </c>
      <c r="AJ857" s="227">
        <v>0</v>
      </c>
    </row>
    <row r="858" spans="2:36" hidden="1" x14ac:dyDescent="0.2">
      <c r="B858" s="184" t="s">
        <v>674</v>
      </c>
      <c r="C858" s="215">
        <v>5</v>
      </c>
      <c r="D858" s="174">
        <v>3</v>
      </c>
      <c r="E858" s="204" t="s">
        <v>1107</v>
      </c>
      <c r="F858" s="204" t="s">
        <v>830</v>
      </c>
      <c r="G858" s="204" t="s">
        <v>698</v>
      </c>
      <c r="H858" s="174" t="s">
        <v>1419</v>
      </c>
      <c r="I858" s="204" t="e">
        <v>#N/A</v>
      </c>
      <c r="J858" s="184" t="e">
        <v>#N/A</v>
      </c>
      <c r="K858" s="185"/>
      <c r="L858" s="185"/>
      <c r="M858" s="185"/>
      <c r="N858" s="216"/>
      <c r="O858" s="217" t="s">
        <v>726</v>
      </c>
      <c r="P858" s="218" t="e">
        <v>#N/A</v>
      </c>
      <c r="Q858" s="185"/>
      <c r="R858" s="219">
        <v>0</v>
      </c>
      <c r="S858" s="220">
        <v>0</v>
      </c>
      <c r="T858" s="220">
        <v>0</v>
      </c>
      <c r="U858" s="220">
        <v>0</v>
      </c>
      <c r="V858" s="220">
        <v>0</v>
      </c>
      <c r="W858" s="220">
        <v>0</v>
      </c>
      <c r="X858" s="220">
        <v>0</v>
      </c>
      <c r="Y858" s="220">
        <v>0</v>
      </c>
      <c r="Z858" s="220">
        <v>0</v>
      </c>
      <c r="AA858" s="220">
        <v>0</v>
      </c>
      <c r="AB858" s="220">
        <v>0</v>
      </c>
      <c r="AC858" s="221">
        <v>0</v>
      </c>
      <c r="AD858" s="222">
        <v>0</v>
      </c>
      <c r="AE858" s="185"/>
      <c r="AF858" s="223" t="e">
        <v>#DIV/0!</v>
      </c>
      <c r="AG858" s="224">
        <v>0</v>
      </c>
      <c r="AH858" s="225" t="e">
        <v>#DIV/0!</v>
      </c>
      <c r="AI858" s="226">
        <v>0</v>
      </c>
      <c r="AJ858" s="227">
        <v>0</v>
      </c>
    </row>
    <row r="859" spans="2:36" hidden="1" x14ac:dyDescent="0.2">
      <c r="B859" s="184" t="s">
        <v>674</v>
      </c>
      <c r="C859" s="215">
        <v>5</v>
      </c>
      <c r="D859" s="174">
        <v>4</v>
      </c>
      <c r="E859" s="204" t="s">
        <v>1107</v>
      </c>
      <c r="F859" s="204" t="s">
        <v>830</v>
      </c>
      <c r="G859" s="204" t="s">
        <v>698</v>
      </c>
      <c r="H859" s="174" t="s">
        <v>1420</v>
      </c>
      <c r="I859" s="204" t="e">
        <v>#N/A</v>
      </c>
      <c r="J859" s="184" t="e">
        <v>#N/A</v>
      </c>
      <c r="K859" s="185"/>
      <c r="L859" s="185"/>
      <c r="M859" s="185"/>
      <c r="N859" s="216"/>
      <c r="O859" s="217" t="s">
        <v>726</v>
      </c>
      <c r="P859" s="218" t="e">
        <v>#N/A</v>
      </c>
      <c r="Q859" s="185"/>
      <c r="R859" s="219">
        <v>0</v>
      </c>
      <c r="S859" s="220">
        <v>0</v>
      </c>
      <c r="T859" s="220">
        <v>0</v>
      </c>
      <c r="U859" s="220">
        <v>0</v>
      </c>
      <c r="V859" s="220">
        <v>0</v>
      </c>
      <c r="W859" s="220">
        <v>0</v>
      </c>
      <c r="X859" s="220">
        <v>0</v>
      </c>
      <c r="Y859" s="220">
        <v>0</v>
      </c>
      <c r="Z859" s="220">
        <v>0</v>
      </c>
      <c r="AA859" s="220">
        <v>0</v>
      </c>
      <c r="AB859" s="220">
        <v>0</v>
      </c>
      <c r="AC859" s="221">
        <v>0</v>
      </c>
      <c r="AD859" s="222">
        <v>0</v>
      </c>
      <c r="AE859" s="185"/>
      <c r="AF859" s="223" t="e">
        <v>#DIV/0!</v>
      </c>
      <c r="AG859" s="224">
        <v>0</v>
      </c>
      <c r="AH859" s="225" t="e">
        <v>#DIV/0!</v>
      </c>
      <c r="AI859" s="226">
        <v>0</v>
      </c>
      <c r="AJ859" s="227">
        <v>0</v>
      </c>
    </row>
    <row r="860" spans="2:36" hidden="1" x14ac:dyDescent="0.2">
      <c r="B860" s="184" t="s">
        <v>674</v>
      </c>
      <c r="C860" s="215">
        <v>5</v>
      </c>
      <c r="D860" s="174">
        <v>5</v>
      </c>
      <c r="E860" s="204" t="s">
        <v>1107</v>
      </c>
      <c r="F860" s="204" t="s">
        <v>830</v>
      </c>
      <c r="G860" s="204" t="s">
        <v>698</v>
      </c>
      <c r="H860" s="174" t="s">
        <v>1421</v>
      </c>
      <c r="I860" s="204" t="e">
        <v>#N/A</v>
      </c>
      <c r="J860" s="184" t="e">
        <v>#N/A</v>
      </c>
      <c r="K860" s="185"/>
      <c r="L860" s="185"/>
      <c r="M860" s="185"/>
      <c r="N860" s="216"/>
      <c r="O860" s="217" t="s">
        <v>726</v>
      </c>
      <c r="P860" s="218" t="e">
        <v>#N/A</v>
      </c>
      <c r="Q860" s="185"/>
      <c r="R860" s="219">
        <v>0</v>
      </c>
      <c r="S860" s="220">
        <v>0</v>
      </c>
      <c r="T860" s="220">
        <v>0</v>
      </c>
      <c r="U860" s="220">
        <v>0</v>
      </c>
      <c r="V860" s="220">
        <v>0</v>
      </c>
      <c r="W860" s="220">
        <v>0</v>
      </c>
      <c r="X860" s="220">
        <v>0</v>
      </c>
      <c r="Y860" s="220">
        <v>0</v>
      </c>
      <c r="Z860" s="220">
        <v>0</v>
      </c>
      <c r="AA860" s="220">
        <v>0</v>
      </c>
      <c r="AB860" s="220">
        <v>0</v>
      </c>
      <c r="AC860" s="221">
        <v>0</v>
      </c>
      <c r="AD860" s="222">
        <v>0</v>
      </c>
      <c r="AE860" s="185"/>
      <c r="AF860" s="223" t="e">
        <v>#DIV/0!</v>
      </c>
      <c r="AG860" s="224">
        <v>0</v>
      </c>
      <c r="AH860" s="225" t="e">
        <v>#DIV/0!</v>
      </c>
      <c r="AI860" s="226">
        <v>0</v>
      </c>
      <c r="AJ860" s="227">
        <v>0</v>
      </c>
    </row>
    <row r="861" spans="2:36" ht="13.5" hidden="1" thickBot="1" x14ac:dyDescent="0.25">
      <c r="B861" s="184" t="s">
        <v>674</v>
      </c>
      <c r="C861" s="174"/>
      <c r="D861" s="174"/>
      <c r="E861" s="184"/>
      <c r="F861" s="184"/>
      <c r="G861" s="184"/>
      <c r="H861" s="174"/>
      <c r="I861" s="204" t="e">
        <v>#N/A</v>
      </c>
      <c r="J861" s="204" t="e">
        <v>#N/A</v>
      </c>
      <c r="K861" s="185"/>
      <c r="L861" s="185"/>
      <c r="M861" s="185"/>
      <c r="N861" s="228"/>
      <c r="O861" s="229" t="s">
        <v>733</v>
      </c>
      <c r="P861" s="230"/>
      <c r="Q861" s="185"/>
      <c r="R861" s="231">
        <v>0</v>
      </c>
      <c r="S861" s="232">
        <v>0</v>
      </c>
      <c r="T861" s="232">
        <v>0</v>
      </c>
      <c r="U861" s="232">
        <v>0</v>
      </c>
      <c r="V861" s="232">
        <v>0</v>
      </c>
      <c r="W861" s="232">
        <v>0</v>
      </c>
      <c r="X861" s="232">
        <v>0</v>
      </c>
      <c r="Y861" s="232">
        <v>0</v>
      </c>
      <c r="Z861" s="232">
        <v>0</v>
      </c>
      <c r="AA861" s="232"/>
      <c r="AB861" s="232"/>
      <c r="AC861" s="232"/>
      <c r="AD861" s="233">
        <v>0</v>
      </c>
      <c r="AE861" s="185"/>
      <c r="AF861" s="234"/>
      <c r="AG861" s="235">
        <v>0</v>
      </c>
      <c r="AH861" s="235"/>
      <c r="AI861" s="236">
        <v>0</v>
      </c>
      <c r="AJ861" s="237">
        <v>0</v>
      </c>
    </row>
    <row r="862" spans="2:36" hidden="1" x14ac:dyDescent="0.2">
      <c r="B862" s="184" t="s">
        <v>674</v>
      </c>
      <c r="C862" s="186">
        <v>6</v>
      </c>
      <c r="D862" s="174"/>
      <c r="E862" s="184" t="s">
        <v>1107</v>
      </c>
      <c r="F862" s="184" t="s">
        <v>830</v>
      </c>
      <c r="G862" s="184" t="s">
        <v>698</v>
      </c>
      <c r="H862" s="174" t="s">
        <v>1422</v>
      </c>
      <c r="I862" s="204" t="e">
        <v>#N/A</v>
      </c>
      <c r="J862" s="204" t="e">
        <v>#N/A</v>
      </c>
      <c r="K862" s="184"/>
      <c r="L862" s="185"/>
      <c r="M862" s="185"/>
      <c r="N862" s="205" t="e">
        <v>#N/A</v>
      </c>
      <c r="O862" s="206" t="s">
        <v>724</v>
      </c>
      <c r="P862" s="207"/>
      <c r="Q862" s="185"/>
      <c r="R862" s="208">
        <v>0</v>
      </c>
      <c r="S862" s="209">
        <v>0</v>
      </c>
      <c r="T862" s="209">
        <v>0</v>
      </c>
      <c r="U862" s="209">
        <v>0</v>
      </c>
      <c r="V862" s="209">
        <v>0</v>
      </c>
      <c r="W862" s="209">
        <v>0</v>
      </c>
      <c r="X862" s="209">
        <v>0</v>
      </c>
      <c r="Y862" s="209">
        <v>0</v>
      </c>
      <c r="Z862" s="209">
        <v>0</v>
      </c>
      <c r="AA862" s="209">
        <v>0</v>
      </c>
      <c r="AB862" s="209">
        <v>0</v>
      </c>
      <c r="AC862" s="210">
        <v>0</v>
      </c>
      <c r="AD862" s="211">
        <v>0</v>
      </c>
      <c r="AE862" s="185"/>
      <c r="AF862" s="212"/>
      <c r="AG862" s="213"/>
      <c r="AH862" s="213"/>
      <c r="AI862" s="213"/>
      <c r="AJ862" s="214"/>
    </row>
    <row r="863" spans="2:36" hidden="1" x14ac:dyDescent="0.2">
      <c r="B863" s="184" t="s">
        <v>674</v>
      </c>
      <c r="C863" s="215">
        <v>6</v>
      </c>
      <c r="D863" s="174">
        <v>1</v>
      </c>
      <c r="E863" s="204" t="s">
        <v>1107</v>
      </c>
      <c r="F863" s="204" t="s">
        <v>830</v>
      </c>
      <c r="G863" s="204" t="s">
        <v>698</v>
      </c>
      <c r="H863" s="174" t="s">
        <v>1423</v>
      </c>
      <c r="I863" s="204" t="e">
        <v>#N/A</v>
      </c>
      <c r="J863" s="184" t="e">
        <v>#N/A</v>
      </c>
      <c r="K863" s="184"/>
      <c r="L863" s="185"/>
      <c r="M863" s="185"/>
      <c r="N863" s="216"/>
      <c r="O863" s="217" t="s">
        <v>726</v>
      </c>
      <c r="P863" s="218" t="e">
        <v>#N/A</v>
      </c>
      <c r="Q863" s="185"/>
      <c r="R863" s="219">
        <v>0</v>
      </c>
      <c r="S863" s="220">
        <v>0</v>
      </c>
      <c r="T863" s="220">
        <v>0</v>
      </c>
      <c r="U863" s="220">
        <v>0</v>
      </c>
      <c r="V863" s="220">
        <v>0</v>
      </c>
      <c r="W863" s="220">
        <v>0</v>
      </c>
      <c r="X863" s="220">
        <v>0</v>
      </c>
      <c r="Y863" s="220">
        <v>0</v>
      </c>
      <c r="Z863" s="220">
        <v>0</v>
      </c>
      <c r="AA863" s="220">
        <v>0</v>
      </c>
      <c r="AB863" s="220">
        <v>0</v>
      </c>
      <c r="AC863" s="221">
        <v>0</v>
      </c>
      <c r="AD863" s="222">
        <v>0</v>
      </c>
      <c r="AE863" s="185"/>
      <c r="AF863" s="223" t="e">
        <v>#DIV/0!</v>
      </c>
      <c r="AG863" s="224">
        <v>0</v>
      </c>
      <c r="AH863" s="225" t="e">
        <v>#DIV/0!</v>
      </c>
      <c r="AI863" s="226">
        <v>0</v>
      </c>
      <c r="AJ863" s="227">
        <v>0</v>
      </c>
    </row>
    <row r="864" spans="2:36" hidden="1" x14ac:dyDescent="0.2">
      <c r="B864" s="184" t="s">
        <v>674</v>
      </c>
      <c r="C864" s="215">
        <v>6</v>
      </c>
      <c r="D864" s="174">
        <v>2</v>
      </c>
      <c r="E864" s="204" t="s">
        <v>1107</v>
      </c>
      <c r="F864" s="204" t="s">
        <v>830</v>
      </c>
      <c r="G864" s="204" t="s">
        <v>698</v>
      </c>
      <c r="H864" s="174" t="s">
        <v>1424</v>
      </c>
      <c r="I864" s="204" t="e">
        <v>#N/A</v>
      </c>
      <c r="J864" s="184" t="e">
        <v>#N/A</v>
      </c>
      <c r="K864" s="184"/>
      <c r="L864" s="185"/>
      <c r="M864" s="185"/>
      <c r="N864" s="216"/>
      <c r="O864" s="217" t="s">
        <v>726</v>
      </c>
      <c r="P864" s="218" t="e">
        <v>#N/A</v>
      </c>
      <c r="Q864" s="185"/>
      <c r="R864" s="219">
        <v>0</v>
      </c>
      <c r="S864" s="220">
        <v>0</v>
      </c>
      <c r="T864" s="220">
        <v>0</v>
      </c>
      <c r="U864" s="220">
        <v>0</v>
      </c>
      <c r="V864" s="220">
        <v>0</v>
      </c>
      <c r="W864" s="220">
        <v>0</v>
      </c>
      <c r="X864" s="220">
        <v>0</v>
      </c>
      <c r="Y864" s="220">
        <v>0</v>
      </c>
      <c r="Z864" s="220">
        <v>0</v>
      </c>
      <c r="AA864" s="220">
        <v>0</v>
      </c>
      <c r="AB864" s="220">
        <v>0</v>
      </c>
      <c r="AC864" s="221">
        <v>0</v>
      </c>
      <c r="AD864" s="222">
        <v>0</v>
      </c>
      <c r="AE864" s="185"/>
      <c r="AF864" s="223" t="e">
        <v>#DIV/0!</v>
      </c>
      <c r="AG864" s="224">
        <v>0</v>
      </c>
      <c r="AH864" s="225" t="e">
        <v>#DIV/0!</v>
      </c>
      <c r="AI864" s="226">
        <v>0</v>
      </c>
      <c r="AJ864" s="227">
        <v>0</v>
      </c>
    </row>
    <row r="865" spans="2:36" hidden="1" x14ac:dyDescent="0.2">
      <c r="B865" s="184" t="s">
        <v>674</v>
      </c>
      <c r="C865" s="215">
        <v>6</v>
      </c>
      <c r="D865" s="174">
        <v>3</v>
      </c>
      <c r="E865" s="204" t="s">
        <v>1107</v>
      </c>
      <c r="F865" s="204" t="s">
        <v>830</v>
      </c>
      <c r="G865" s="204" t="s">
        <v>698</v>
      </c>
      <c r="H865" s="174" t="s">
        <v>1425</v>
      </c>
      <c r="I865" s="204" t="e">
        <v>#N/A</v>
      </c>
      <c r="J865" s="184" t="e">
        <v>#N/A</v>
      </c>
      <c r="K865" s="184"/>
      <c r="L865" s="185"/>
      <c r="M865" s="185"/>
      <c r="N865" s="216"/>
      <c r="O865" s="217" t="s">
        <v>726</v>
      </c>
      <c r="P865" s="218" t="e">
        <v>#N/A</v>
      </c>
      <c r="Q865" s="185"/>
      <c r="R865" s="219">
        <v>0</v>
      </c>
      <c r="S865" s="220">
        <v>0</v>
      </c>
      <c r="T865" s="220">
        <v>0</v>
      </c>
      <c r="U865" s="220">
        <v>0</v>
      </c>
      <c r="V865" s="220">
        <v>0</v>
      </c>
      <c r="W865" s="220">
        <v>0</v>
      </c>
      <c r="X865" s="220">
        <v>0</v>
      </c>
      <c r="Y865" s="220">
        <v>0</v>
      </c>
      <c r="Z865" s="220">
        <v>0</v>
      </c>
      <c r="AA865" s="220">
        <v>0</v>
      </c>
      <c r="AB865" s="220">
        <v>0</v>
      </c>
      <c r="AC865" s="221">
        <v>0</v>
      </c>
      <c r="AD865" s="222">
        <v>0</v>
      </c>
      <c r="AE865" s="185"/>
      <c r="AF865" s="223" t="e">
        <v>#DIV/0!</v>
      </c>
      <c r="AG865" s="224">
        <v>0</v>
      </c>
      <c r="AH865" s="225" t="e">
        <v>#DIV/0!</v>
      </c>
      <c r="AI865" s="226">
        <v>0</v>
      </c>
      <c r="AJ865" s="227">
        <v>0</v>
      </c>
    </row>
    <row r="866" spans="2:36" hidden="1" x14ac:dyDescent="0.2">
      <c r="B866" s="184" t="s">
        <v>674</v>
      </c>
      <c r="C866" s="215">
        <v>6</v>
      </c>
      <c r="D866" s="174">
        <v>4</v>
      </c>
      <c r="E866" s="204" t="s">
        <v>1107</v>
      </c>
      <c r="F866" s="204" t="s">
        <v>830</v>
      </c>
      <c r="G866" s="204" t="s">
        <v>698</v>
      </c>
      <c r="H866" s="174" t="s">
        <v>1426</v>
      </c>
      <c r="I866" s="204" t="e">
        <v>#N/A</v>
      </c>
      <c r="J866" s="184" t="e">
        <v>#N/A</v>
      </c>
      <c r="K866" s="184"/>
      <c r="L866" s="185"/>
      <c r="M866" s="185"/>
      <c r="N866" s="216"/>
      <c r="O866" s="217" t="s">
        <v>726</v>
      </c>
      <c r="P866" s="218" t="e">
        <v>#N/A</v>
      </c>
      <c r="Q866" s="185"/>
      <c r="R866" s="219">
        <v>0</v>
      </c>
      <c r="S866" s="220">
        <v>0</v>
      </c>
      <c r="T866" s="220">
        <v>0</v>
      </c>
      <c r="U866" s="220">
        <v>0</v>
      </c>
      <c r="V866" s="220">
        <v>0</v>
      </c>
      <c r="W866" s="220">
        <v>0</v>
      </c>
      <c r="X866" s="220">
        <v>0</v>
      </c>
      <c r="Y866" s="220">
        <v>0</v>
      </c>
      <c r="Z866" s="220">
        <v>0</v>
      </c>
      <c r="AA866" s="220">
        <v>0</v>
      </c>
      <c r="AB866" s="220">
        <v>0</v>
      </c>
      <c r="AC866" s="221">
        <v>0</v>
      </c>
      <c r="AD866" s="222">
        <v>0</v>
      </c>
      <c r="AE866" s="185"/>
      <c r="AF866" s="223" t="e">
        <v>#DIV/0!</v>
      </c>
      <c r="AG866" s="224">
        <v>0</v>
      </c>
      <c r="AH866" s="225" t="e">
        <v>#DIV/0!</v>
      </c>
      <c r="AI866" s="226">
        <v>0</v>
      </c>
      <c r="AJ866" s="227">
        <v>0</v>
      </c>
    </row>
    <row r="867" spans="2:36" hidden="1" x14ac:dyDescent="0.2">
      <c r="B867" s="184" t="s">
        <v>674</v>
      </c>
      <c r="C867" s="215">
        <v>6</v>
      </c>
      <c r="D867" s="174">
        <v>5</v>
      </c>
      <c r="E867" s="204" t="s">
        <v>1107</v>
      </c>
      <c r="F867" s="204" t="s">
        <v>830</v>
      </c>
      <c r="G867" s="204" t="s">
        <v>698</v>
      </c>
      <c r="H867" s="174" t="s">
        <v>1427</v>
      </c>
      <c r="I867" s="204" t="e">
        <v>#N/A</v>
      </c>
      <c r="J867" s="184" t="e">
        <v>#N/A</v>
      </c>
      <c r="K867" s="184"/>
      <c r="L867" s="185"/>
      <c r="M867" s="185"/>
      <c r="N867" s="216"/>
      <c r="O867" s="217" t="s">
        <v>726</v>
      </c>
      <c r="P867" s="218" t="e">
        <v>#N/A</v>
      </c>
      <c r="Q867" s="185"/>
      <c r="R867" s="219">
        <v>0</v>
      </c>
      <c r="S867" s="220">
        <v>0</v>
      </c>
      <c r="T867" s="220">
        <v>0</v>
      </c>
      <c r="U867" s="220">
        <v>0</v>
      </c>
      <c r="V867" s="220">
        <v>0</v>
      </c>
      <c r="W867" s="220">
        <v>0</v>
      </c>
      <c r="X867" s="220">
        <v>0</v>
      </c>
      <c r="Y867" s="220">
        <v>0</v>
      </c>
      <c r="Z867" s="220">
        <v>0</v>
      </c>
      <c r="AA867" s="220">
        <v>0</v>
      </c>
      <c r="AB867" s="220">
        <v>0</v>
      </c>
      <c r="AC867" s="221">
        <v>0</v>
      </c>
      <c r="AD867" s="222">
        <v>0</v>
      </c>
      <c r="AE867" s="185"/>
      <c r="AF867" s="223" t="e">
        <v>#DIV/0!</v>
      </c>
      <c r="AG867" s="224">
        <v>0</v>
      </c>
      <c r="AH867" s="225" t="e">
        <v>#DIV/0!</v>
      </c>
      <c r="AI867" s="226">
        <v>0</v>
      </c>
      <c r="AJ867" s="227">
        <v>0</v>
      </c>
    </row>
    <row r="868" spans="2:36" ht="13.5" hidden="1" thickBot="1" x14ac:dyDescent="0.25">
      <c r="B868" s="184" t="s">
        <v>674</v>
      </c>
      <c r="C868" s="174"/>
      <c r="D868" s="174"/>
      <c r="E868" s="184"/>
      <c r="F868" s="184"/>
      <c r="G868" s="184"/>
      <c r="H868" s="174"/>
      <c r="I868" s="204" t="e">
        <v>#N/A</v>
      </c>
      <c r="J868" s="204" t="e">
        <v>#N/A</v>
      </c>
      <c r="K868" s="184"/>
      <c r="L868" s="185"/>
      <c r="M868" s="185"/>
      <c r="N868" s="228"/>
      <c r="O868" s="229" t="s">
        <v>733</v>
      </c>
      <c r="P868" s="230"/>
      <c r="Q868" s="185"/>
      <c r="R868" s="231">
        <v>0</v>
      </c>
      <c r="S868" s="232">
        <v>0</v>
      </c>
      <c r="T868" s="232">
        <v>0</v>
      </c>
      <c r="U868" s="232">
        <v>0</v>
      </c>
      <c r="V868" s="232">
        <v>0</v>
      </c>
      <c r="W868" s="232">
        <v>0</v>
      </c>
      <c r="X868" s="232">
        <v>0</v>
      </c>
      <c r="Y868" s="232">
        <v>0</v>
      </c>
      <c r="Z868" s="232">
        <v>0</v>
      </c>
      <c r="AA868" s="232"/>
      <c r="AB868" s="232"/>
      <c r="AC868" s="232"/>
      <c r="AD868" s="233">
        <v>0</v>
      </c>
      <c r="AE868" s="185"/>
      <c r="AF868" s="234"/>
      <c r="AG868" s="235">
        <v>0</v>
      </c>
      <c r="AH868" s="235"/>
      <c r="AI868" s="236">
        <v>0</v>
      </c>
      <c r="AJ868" s="237">
        <v>0</v>
      </c>
    </row>
    <row r="869" spans="2:36" hidden="1" x14ac:dyDescent="0.2">
      <c r="B869" s="184" t="s">
        <v>674</v>
      </c>
      <c r="C869" s="186">
        <v>7</v>
      </c>
      <c r="D869" s="174"/>
      <c r="E869" s="184" t="s">
        <v>1107</v>
      </c>
      <c r="F869" s="184" t="s">
        <v>830</v>
      </c>
      <c r="G869" s="184" t="s">
        <v>698</v>
      </c>
      <c r="H869" s="174" t="s">
        <v>1428</v>
      </c>
      <c r="I869" s="204" t="e">
        <v>#N/A</v>
      </c>
      <c r="J869" s="204" t="e">
        <v>#N/A</v>
      </c>
      <c r="K869" s="185"/>
      <c r="L869" s="185"/>
      <c r="M869" s="185"/>
      <c r="N869" s="205" t="e">
        <v>#N/A</v>
      </c>
      <c r="O869" s="206" t="s">
        <v>724</v>
      </c>
      <c r="P869" s="207"/>
      <c r="Q869" s="185"/>
      <c r="R869" s="208">
        <v>0</v>
      </c>
      <c r="S869" s="209">
        <v>0</v>
      </c>
      <c r="T869" s="209">
        <v>0</v>
      </c>
      <c r="U869" s="209">
        <v>0</v>
      </c>
      <c r="V869" s="209">
        <v>0</v>
      </c>
      <c r="W869" s="209">
        <v>0</v>
      </c>
      <c r="X869" s="209">
        <v>0</v>
      </c>
      <c r="Y869" s="209">
        <v>0</v>
      </c>
      <c r="Z869" s="209">
        <v>0</v>
      </c>
      <c r="AA869" s="209">
        <v>0</v>
      </c>
      <c r="AB869" s="209">
        <v>0</v>
      </c>
      <c r="AC869" s="210">
        <v>0</v>
      </c>
      <c r="AD869" s="211">
        <v>0</v>
      </c>
      <c r="AE869" s="185"/>
      <c r="AF869" s="212"/>
      <c r="AG869" s="213"/>
      <c r="AH869" s="213"/>
      <c r="AI869" s="213"/>
      <c r="AJ869" s="214"/>
    </row>
    <row r="870" spans="2:36" hidden="1" x14ac:dyDescent="0.2">
      <c r="B870" s="184" t="s">
        <v>674</v>
      </c>
      <c r="C870" s="215">
        <v>7</v>
      </c>
      <c r="D870" s="174">
        <v>1</v>
      </c>
      <c r="E870" s="204" t="s">
        <v>1107</v>
      </c>
      <c r="F870" s="204" t="s">
        <v>830</v>
      </c>
      <c r="G870" s="204" t="s">
        <v>698</v>
      </c>
      <c r="H870" s="174" t="s">
        <v>1429</v>
      </c>
      <c r="I870" s="204" t="e">
        <v>#N/A</v>
      </c>
      <c r="J870" s="184" t="e">
        <v>#N/A</v>
      </c>
      <c r="K870" s="185"/>
      <c r="L870" s="185"/>
      <c r="M870" s="185"/>
      <c r="N870" s="216"/>
      <c r="O870" s="217" t="s">
        <v>726</v>
      </c>
      <c r="P870" s="218" t="e">
        <v>#N/A</v>
      </c>
      <c r="Q870" s="185"/>
      <c r="R870" s="219">
        <v>0</v>
      </c>
      <c r="S870" s="220">
        <v>0</v>
      </c>
      <c r="T870" s="220">
        <v>0</v>
      </c>
      <c r="U870" s="220">
        <v>0</v>
      </c>
      <c r="V870" s="220">
        <v>0</v>
      </c>
      <c r="W870" s="220">
        <v>0</v>
      </c>
      <c r="X870" s="220">
        <v>0</v>
      </c>
      <c r="Y870" s="220">
        <v>0</v>
      </c>
      <c r="Z870" s="220">
        <v>0</v>
      </c>
      <c r="AA870" s="220">
        <v>0</v>
      </c>
      <c r="AB870" s="220">
        <v>0</v>
      </c>
      <c r="AC870" s="221">
        <v>0</v>
      </c>
      <c r="AD870" s="222">
        <v>0</v>
      </c>
      <c r="AE870" s="185"/>
      <c r="AF870" s="223" t="e">
        <v>#DIV/0!</v>
      </c>
      <c r="AG870" s="224">
        <v>0</v>
      </c>
      <c r="AH870" s="225" t="e">
        <v>#DIV/0!</v>
      </c>
      <c r="AI870" s="226">
        <v>0</v>
      </c>
      <c r="AJ870" s="227">
        <v>0</v>
      </c>
    </row>
    <row r="871" spans="2:36" hidden="1" x14ac:dyDescent="0.2">
      <c r="B871" s="184" t="s">
        <v>674</v>
      </c>
      <c r="C871" s="215">
        <v>7</v>
      </c>
      <c r="D871" s="174">
        <v>2</v>
      </c>
      <c r="E871" s="204" t="s">
        <v>1107</v>
      </c>
      <c r="F871" s="204" t="s">
        <v>830</v>
      </c>
      <c r="G871" s="204" t="s">
        <v>698</v>
      </c>
      <c r="H871" s="174" t="s">
        <v>1430</v>
      </c>
      <c r="I871" s="204" t="e">
        <v>#N/A</v>
      </c>
      <c r="J871" s="184" t="e">
        <v>#N/A</v>
      </c>
      <c r="K871" s="185"/>
      <c r="L871" s="185"/>
      <c r="M871" s="185"/>
      <c r="N871" s="216"/>
      <c r="O871" s="217" t="s">
        <v>726</v>
      </c>
      <c r="P871" s="218" t="e">
        <v>#N/A</v>
      </c>
      <c r="Q871" s="185"/>
      <c r="R871" s="219">
        <v>0</v>
      </c>
      <c r="S871" s="220">
        <v>0</v>
      </c>
      <c r="T871" s="220">
        <v>0</v>
      </c>
      <c r="U871" s="220">
        <v>0</v>
      </c>
      <c r="V871" s="220">
        <v>0</v>
      </c>
      <c r="W871" s="220">
        <v>0</v>
      </c>
      <c r="X871" s="220">
        <v>0</v>
      </c>
      <c r="Y871" s="220">
        <v>0</v>
      </c>
      <c r="Z871" s="220">
        <v>0</v>
      </c>
      <c r="AA871" s="220">
        <v>0</v>
      </c>
      <c r="AB871" s="220">
        <v>0</v>
      </c>
      <c r="AC871" s="221">
        <v>0</v>
      </c>
      <c r="AD871" s="222">
        <v>0</v>
      </c>
      <c r="AE871" s="185"/>
      <c r="AF871" s="223" t="e">
        <v>#DIV/0!</v>
      </c>
      <c r="AG871" s="224">
        <v>0</v>
      </c>
      <c r="AH871" s="225" t="e">
        <v>#DIV/0!</v>
      </c>
      <c r="AI871" s="226">
        <v>0</v>
      </c>
      <c r="AJ871" s="227">
        <v>0</v>
      </c>
    </row>
    <row r="872" spans="2:36" hidden="1" x14ac:dyDescent="0.2">
      <c r="B872" s="184" t="s">
        <v>674</v>
      </c>
      <c r="C872" s="215">
        <v>7</v>
      </c>
      <c r="D872" s="174">
        <v>3</v>
      </c>
      <c r="E872" s="204" t="s">
        <v>1107</v>
      </c>
      <c r="F872" s="204" t="s">
        <v>830</v>
      </c>
      <c r="G872" s="204" t="s">
        <v>698</v>
      </c>
      <c r="H872" s="174" t="s">
        <v>1431</v>
      </c>
      <c r="I872" s="204" t="e">
        <v>#N/A</v>
      </c>
      <c r="J872" s="184" t="e">
        <v>#N/A</v>
      </c>
      <c r="K872" s="185"/>
      <c r="L872" s="185"/>
      <c r="M872" s="185"/>
      <c r="N872" s="216"/>
      <c r="O872" s="217" t="s">
        <v>726</v>
      </c>
      <c r="P872" s="218" t="e">
        <v>#N/A</v>
      </c>
      <c r="Q872" s="185"/>
      <c r="R872" s="219">
        <v>0</v>
      </c>
      <c r="S872" s="220">
        <v>0</v>
      </c>
      <c r="T872" s="220">
        <v>0</v>
      </c>
      <c r="U872" s="220">
        <v>0</v>
      </c>
      <c r="V872" s="220">
        <v>0</v>
      </c>
      <c r="W872" s="220">
        <v>0</v>
      </c>
      <c r="X872" s="220">
        <v>0</v>
      </c>
      <c r="Y872" s="220">
        <v>0</v>
      </c>
      <c r="Z872" s="220">
        <v>0</v>
      </c>
      <c r="AA872" s="220">
        <v>0</v>
      </c>
      <c r="AB872" s="220">
        <v>0</v>
      </c>
      <c r="AC872" s="221">
        <v>0</v>
      </c>
      <c r="AD872" s="222">
        <v>0</v>
      </c>
      <c r="AE872" s="185"/>
      <c r="AF872" s="223" t="e">
        <v>#DIV/0!</v>
      </c>
      <c r="AG872" s="224">
        <v>0</v>
      </c>
      <c r="AH872" s="225" t="e">
        <v>#DIV/0!</v>
      </c>
      <c r="AI872" s="226">
        <v>0</v>
      </c>
      <c r="AJ872" s="227">
        <v>0</v>
      </c>
    </row>
    <row r="873" spans="2:36" hidden="1" x14ac:dyDescent="0.2">
      <c r="B873" s="184" t="s">
        <v>674</v>
      </c>
      <c r="C873" s="215">
        <v>7</v>
      </c>
      <c r="D873" s="174">
        <v>4</v>
      </c>
      <c r="E873" s="204" t="s">
        <v>1107</v>
      </c>
      <c r="F873" s="204" t="s">
        <v>830</v>
      </c>
      <c r="G873" s="204" t="s">
        <v>698</v>
      </c>
      <c r="H873" s="174" t="s">
        <v>1432</v>
      </c>
      <c r="I873" s="204" t="e">
        <v>#N/A</v>
      </c>
      <c r="J873" s="184" t="e">
        <v>#N/A</v>
      </c>
      <c r="K873" s="185"/>
      <c r="L873" s="185"/>
      <c r="M873" s="185"/>
      <c r="N873" s="216"/>
      <c r="O873" s="217" t="s">
        <v>726</v>
      </c>
      <c r="P873" s="218" t="e">
        <v>#N/A</v>
      </c>
      <c r="Q873" s="185"/>
      <c r="R873" s="219">
        <v>0</v>
      </c>
      <c r="S873" s="220">
        <v>0</v>
      </c>
      <c r="T873" s="220">
        <v>0</v>
      </c>
      <c r="U873" s="220">
        <v>0</v>
      </c>
      <c r="V873" s="220">
        <v>0</v>
      </c>
      <c r="W873" s="220">
        <v>0</v>
      </c>
      <c r="X873" s="220">
        <v>0</v>
      </c>
      <c r="Y873" s="220">
        <v>0</v>
      </c>
      <c r="Z873" s="220">
        <v>0</v>
      </c>
      <c r="AA873" s="220">
        <v>0</v>
      </c>
      <c r="AB873" s="220">
        <v>0</v>
      </c>
      <c r="AC873" s="221">
        <v>0</v>
      </c>
      <c r="AD873" s="222">
        <v>0</v>
      </c>
      <c r="AE873" s="185"/>
      <c r="AF873" s="223" t="e">
        <v>#DIV/0!</v>
      </c>
      <c r="AG873" s="224">
        <v>0</v>
      </c>
      <c r="AH873" s="225" t="e">
        <v>#DIV/0!</v>
      </c>
      <c r="AI873" s="226">
        <v>0</v>
      </c>
      <c r="AJ873" s="227">
        <v>0</v>
      </c>
    </row>
    <row r="874" spans="2:36" hidden="1" x14ac:dyDescent="0.2">
      <c r="B874" s="184" t="s">
        <v>674</v>
      </c>
      <c r="C874" s="215">
        <v>7</v>
      </c>
      <c r="D874" s="174">
        <v>5</v>
      </c>
      <c r="E874" s="204" t="s">
        <v>1107</v>
      </c>
      <c r="F874" s="204" t="s">
        <v>830</v>
      </c>
      <c r="G874" s="204" t="s">
        <v>698</v>
      </c>
      <c r="H874" s="174" t="s">
        <v>1433</v>
      </c>
      <c r="I874" s="204" t="e">
        <v>#N/A</v>
      </c>
      <c r="J874" s="184" t="e">
        <v>#N/A</v>
      </c>
      <c r="K874" s="185"/>
      <c r="L874" s="185"/>
      <c r="M874" s="185"/>
      <c r="N874" s="216"/>
      <c r="O874" s="217" t="s">
        <v>726</v>
      </c>
      <c r="P874" s="218" t="e">
        <v>#N/A</v>
      </c>
      <c r="Q874" s="185"/>
      <c r="R874" s="219">
        <v>0</v>
      </c>
      <c r="S874" s="220">
        <v>0</v>
      </c>
      <c r="T874" s="220">
        <v>0</v>
      </c>
      <c r="U874" s="220">
        <v>0</v>
      </c>
      <c r="V874" s="220">
        <v>0</v>
      </c>
      <c r="W874" s="220">
        <v>0</v>
      </c>
      <c r="X874" s="220">
        <v>0</v>
      </c>
      <c r="Y874" s="220">
        <v>0</v>
      </c>
      <c r="Z874" s="220">
        <v>0</v>
      </c>
      <c r="AA874" s="220">
        <v>0</v>
      </c>
      <c r="AB874" s="220">
        <v>0</v>
      </c>
      <c r="AC874" s="221">
        <v>0</v>
      </c>
      <c r="AD874" s="222">
        <v>0</v>
      </c>
      <c r="AE874" s="185"/>
      <c r="AF874" s="223" t="e">
        <v>#DIV/0!</v>
      </c>
      <c r="AG874" s="224">
        <v>0</v>
      </c>
      <c r="AH874" s="225" t="e">
        <v>#DIV/0!</v>
      </c>
      <c r="AI874" s="226">
        <v>0</v>
      </c>
      <c r="AJ874" s="227">
        <v>0</v>
      </c>
    </row>
    <row r="875" spans="2:36" ht="13.5" hidden="1" thickBot="1" x14ac:dyDescent="0.25">
      <c r="B875" s="184" t="s">
        <v>674</v>
      </c>
      <c r="C875" s="174"/>
      <c r="D875" s="174"/>
      <c r="E875" s="184"/>
      <c r="F875" s="184"/>
      <c r="G875" s="184"/>
      <c r="H875" s="174"/>
      <c r="I875" s="204" t="e">
        <v>#N/A</v>
      </c>
      <c r="J875" s="204" t="e">
        <v>#N/A</v>
      </c>
      <c r="K875" s="185"/>
      <c r="L875" s="185"/>
      <c r="M875" s="185"/>
      <c r="N875" s="228"/>
      <c r="O875" s="229" t="s">
        <v>733</v>
      </c>
      <c r="P875" s="230"/>
      <c r="Q875" s="185"/>
      <c r="R875" s="231">
        <v>0</v>
      </c>
      <c r="S875" s="232">
        <v>0</v>
      </c>
      <c r="T875" s="232">
        <v>0</v>
      </c>
      <c r="U875" s="232">
        <v>0</v>
      </c>
      <c r="V875" s="232">
        <v>0</v>
      </c>
      <c r="W875" s="232">
        <v>0</v>
      </c>
      <c r="X875" s="232">
        <v>0</v>
      </c>
      <c r="Y875" s="232">
        <v>0</v>
      </c>
      <c r="Z875" s="232">
        <v>0</v>
      </c>
      <c r="AA875" s="232"/>
      <c r="AB875" s="232"/>
      <c r="AC875" s="232"/>
      <c r="AD875" s="233">
        <v>0</v>
      </c>
      <c r="AE875" s="185"/>
      <c r="AF875" s="234"/>
      <c r="AG875" s="235">
        <v>0</v>
      </c>
      <c r="AH875" s="235"/>
      <c r="AI875" s="236">
        <v>0</v>
      </c>
      <c r="AJ875" s="237">
        <v>0</v>
      </c>
    </row>
    <row r="876" spans="2:36" hidden="1" x14ac:dyDescent="0.2">
      <c r="B876" s="184" t="s">
        <v>674</v>
      </c>
      <c r="C876" s="186">
        <v>8</v>
      </c>
      <c r="D876" s="174"/>
      <c r="E876" s="184" t="s">
        <v>1107</v>
      </c>
      <c r="F876" s="184" t="s">
        <v>830</v>
      </c>
      <c r="G876" s="184" t="s">
        <v>698</v>
      </c>
      <c r="H876" s="174" t="s">
        <v>1434</v>
      </c>
      <c r="I876" s="204" t="e">
        <v>#N/A</v>
      </c>
      <c r="J876" s="204" t="e">
        <v>#N/A</v>
      </c>
      <c r="K876" s="185"/>
      <c r="L876" s="185"/>
      <c r="M876" s="185"/>
      <c r="N876" s="205" t="e">
        <v>#N/A</v>
      </c>
      <c r="O876" s="206" t="s">
        <v>724</v>
      </c>
      <c r="P876" s="207"/>
      <c r="Q876" s="185"/>
      <c r="R876" s="208">
        <v>0</v>
      </c>
      <c r="S876" s="209">
        <v>0</v>
      </c>
      <c r="T876" s="209">
        <v>0</v>
      </c>
      <c r="U876" s="209">
        <v>0</v>
      </c>
      <c r="V876" s="209">
        <v>0</v>
      </c>
      <c r="W876" s="209">
        <v>0</v>
      </c>
      <c r="X876" s="209">
        <v>0</v>
      </c>
      <c r="Y876" s="209">
        <v>0</v>
      </c>
      <c r="Z876" s="209">
        <v>0</v>
      </c>
      <c r="AA876" s="209">
        <v>0</v>
      </c>
      <c r="AB876" s="209">
        <v>0</v>
      </c>
      <c r="AC876" s="210">
        <v>0</v>
      </c>
      <c r="AD876" s="211">
        <v>0</v>
      </c>
      <c r="AE876" s="185"/>
      <c r="AF876" s="212"/>
      <c r="AG876" s="213"/>
      <c r="AH876" s="213"/>
      <c r="AI876" s="213"/>
      <c r="AJ876" s="214"/>
    </row>
    <row r="877" spans="2:36" hidden="1" x14ac:dyDescent="0.2">
      <c r="B877" s="184" t="s">
        <v>674</v>
      </c>
      <c r="C877" s="215">
        <v>8</v>
      </c>
      <c r="D877" s="174">
        <v>1</v>
      </c>
      <c r="E877" s="204" t="s">
        <v>1107</v>
      </c>
      <c r="F877" s="204" t="s">
        <v>830</v>
      </c>
      <c r="G877" s="204" t="s">
        <v>698</v>
      </c>
      <c r="H877" s="174" t="s">
        <v>1435</v>
      </c>
      <c r="I877" s="204" t="e">
        <v>#N/A</v>
      </c>
      <c r="J877" s="184" t="e">
        <v>#N/A</v>
      </c>
      <c r="K877" s="185"/>
      <c r="L877" s="185"/>
      <c r="M877" s="185"/>
      <c r="N877" s="216"/>
      <c r="O877" s="217" t="s">
        <v>726</v>
      </c>
      <c r="P877" s="218" t="e">
        <v>#N/A</v>
      </c>
      <c r="Q877" s="185"/>
      <c r="R877" s="219">
        <v>0</v>
      </c>
      <c r="S877" s="220">
        <v>0</v>
      </c>
      <c r="T877" s="220">
        <v>0</v>
      </c>
      <c r="U877" s="220">
        <v>0</v>
      </c>
      <c r="V877" s="220">
        <v>0</v>
      </c>
      <c r="W877" s="220">
        <v>0</v>
      </c>
      <c r="X877" s="220">
        <v>0</v>
      </c>
      <c r="Y877" s="220">
        <v>0</v>
      </c>
      <c r="Z877" s="220">
        <v>0</v>
      </c>
      <c r="AA877" s="220">
        <v>0</v>
      </c>
      <c r="AB877" s="220">
        <v>0</v>
      </c>
      <c r="AC877" s="221">
        <v>0</v>
      </c>
      <c r="AD877" s="222">
        <v>0</v>
      </c>
      <c r="AE877" s="185"/>
      <c r="AF877" s="223" t="e">
        <v>#DIV/0!</v>
      </c>
      <c r="AG877" s="224">
        <v>0</v>
      </c>
      <c r="AH877" s="225" t="e">
        <v>#DIV/0!</v>
      </c>
      <c r="AI877" s="226">
        <v>0</v>
      </c>
      <c r="AJ877" s="227">
        <v>0</v>
      </c>
    </row>
    <row r="878" spans="2:36" hidden="1" x14ac:dyDescent="0.2">
      <c r="B878" s="184" t="s">
        <v>674</v>
      </c>
      <c r="C878" s="215">
        <v>8</v>
      </c>
      <c r="D878" s="174">
        <v>2</v>
      </c>
      <c r="E878" s="204" t="s">
        <v>1107</v>
      </c>
      <c r="F878" s="204" t="s">
        <v>830</v>
      </c>
      <c r="G878" s="204" t="s">
        <v>698</v>
      </c>
      <c r="H878" s="174" t="s">
        <v>1436</v>
      </c>
      <c r="I878" s="204" t="e">
        <v>#N/A</v>
      </c>
      <c r="J878" s="184" t="e">
        <v>#N/A</v>
      </c>
      <c r="K878" s="185"/>
      <c r="L878" s="185"/>
      <c r="M878" s="185"/>
      <c r="N878" s="216"/>
      <c r="O878" s="217" t="s">
        <v>726</v>
      </c>
      <c r="P878" s="218" t="e">
        <v>#N/A</v>
      </c>
      <c r="Q878" s="185"/>
      <c r="R878" s="219">
        <v>0</v>
      </c>
      <c r="S878" s="220">
        <v>0</v>
      </c>
      <c r="T878" s="220">
        <v>0</v>
      </c>
      <c r="U878" s="220">
        <v>0</v>
      </c>
      <c r="V878" s="220">
        <v>0</v>
      </c>
      <c r="W878" s="220">
        <v>0</v>
      </c>
      <c r="X878" s="220">
        <v>0</v>
      </c>
      <c r="Y878" s="220">
        <v>0</v>
      </c>
      <c r="Z878" s="220">
        <v>0</v>
      </c>
      <c r="AA878" s="220">
        <v>0</v>
      </c>
      <c r="AB878" s="220">
        <v>0</v>
      </c>
      <c r="AC878" s="221">
        <v>0</v>
      </c>
      <c r="AD878" s="222">
        <v>0</v>
      </c>
      <c r="AE878" s="185"/>
      <c r="AF878" s="223" t="e">
        <v>#DIV/0!</v>
      </c>
      <c r="AG878" s="224">
        <v>0</v>
      </c>
      <c r="AH878" s="225" t="e">
        <v>#DIV/0!</v>
      </c>
      <c r="AI878" s="226">
        <v>0</v>
      </c>
      <c r="AJ878" s="227">
        <v>0</v>
      </c>
    </row>
    <row r="879" spans="2:36" hidden="1" x14ac:dyDescent="0.2">
      <c r="B879" s="184" t="s">
        <v>674</v>
      </c>
      <c r="C879" s="215">
        <v>8</v>
      </c>
      <c r="D879" s="174">
        <v>3</v>
      </c>
      <c r="E879" s="204" t="s">
        <v>1107</v>
      </c>
      <c r="F879" s="204" t="s">
        <v>830</v>
      </c>
      <c r="G879" s="204" t="s">
        <v>698</v>
      </c>
      <c r="H879" s="174" t="s">
        <v>1437</v>
      </c>
      <c r="I879" s="204" t="e">
        <v>#N/A</v>
      </c>
      <c r="J879" s="184" t="e">
        <v>#N/A</v>
      </c>
      <c r="K879" s="185"/>
      <c r="L879" s="185"/>
      <c r="M879" s="185"/>
      <c r="N879" s="216"/>
      <c r="O879" s="217" t="s">
        <v>726</v>
      </c>
      <c r="P879" s="218" t="e">
        <v>#N/A</v>
      </c>
      <c r="Q879" s="185"/>
      <c r="R879" s="219">
        <v>0</v>
      </c>
      <c r="S879" s="220">
        <v>0</v>
      </c>
      <c r="T879" s="220">
        <v>0</v>
      </c>
      <c r="U879" s="220">
        <v>0</v>
      </c>
      <c r="V879" s="220">
        <v>0</v>
      </c>
      <c r="W879" s="220">
        <v>0</v>
      </c>
      <c r="X879" s="220">
        <v>0</v>
      </c>
      <c r="Y879" s="220">
        <v>0</v>
      </c>
      <c r="Z879" s="220">
        <v>0</v>
      </c>
      <c r="AA879" s="220">
        <v>0</v>
      </c>
      <c r="AB879" s="220">
        <v>0</v>
      </c>
      <c r="AC879" s="221">
        <v>0</v>
      </c>
      <c r="AD879" s="222">
        <v>0</v>
      </c>
      <c r="AE879" s="185"/>
      <c r="AF879" s="223" t="e">
        <v>#DIV/0!</v>
      </c>
      <c r="AG879" s="224">
        <v>0</v>
      </c>
      <c r="AH879" s="225" t="e">
        <v>#DIV/0!</v>
      </c>
      <c r="AI879" s="226">
        <v>0</v>
      </c>
      <c r="AJ879" s="227">
        <v>0</v>
      </c>
    </row>
    <row r="880" spans="2:36" hidden="1" x14ac:dyDescent="0.2">
      <c r="B880" s="184" t="s">
        <v>674</v>
      </c>
      <c r="C880" s="215">
        <v>8</v>
      </c>
      <c r="D880" s="174">
        <v>4</v>
      </c>
      <c r="E880" s="204" t="s">
        <v>1107</v>
      </c>
      <c r="F880" s="204" t="s">
        <v>830</v>
      </c>
      <c r="G880" s="204" t="s">
        <v>698</v>
      </c>
      <c r="H880" s="174" t="s">
        <v>1438</v>
      </c>
      <c r="I880" s="204" t="e">
        <v>#N/A</v>
      </c>
      <c r="J880" s="184" t="e">
        <v>#N/A</v>
      </c>
      <c r="K880" s="185"/>
      <c r="L880" s="185"/>
      <c r="M880" s="185"/>
      <c r="N880" s="216"/>
      <c r="O880" s="217" t="s">
        <v>726</v>
      </c>
      <c r="P880" s="218" t="e">
        <v>#N/A</v>
      </c>
      <c r="Q880" s="185"/>
      <c r="R880" s="219">
        <v>0</v>
      </c>
      <c r="S880" s="220">
        <v>0</v>
      </c>
      <c r="T880" s="220">
        <v>0</v>
      </c>
      <c r="U880" s="220">
        <v>0</v>
      </c>
      <c r="V880" s="220">
        <v>0</v>
      </c>
      <c r="W880" s="220">
        <v>0</v>
      </c>
      <c r="X880" s="220">
        <v>0</v>
      </c>
      <c r="Y880" s="220">
        <v>0</v>
      </c>
      <c r="Z880" s="220">
        <v>0</v>
      </c>
      <c r="AA880" s="220">
        <v>0</v>
      </c>
      <c r="AB880" s="220">
        <v>0</v>
      </c>
      <c r="AC880" s="221">
        <v>0</v>
      </c>
      <c r="AD880" s="222">
        <v>0</v>
      </c>
      <c r="AE880" s="185"/>
      <c r="AF880" s="223" t="e">
        <v>#DIV/0!</v>
      </c>
      <c r="AG880" s="224">
        <v>0</v>
      </c>
      <c r="AH880" s="225" t="e">
        <v>#DIV/0!</v>
      </c>
      <c r="AI880" s="226">
        <v>0</v>
      </c>
      <c r="AJ880" s="227">
        <v>0</v>
      </c>
    </row>
    <row r="881" spans="2:36" hidden="1" x14ac:dyDescent="0.2">
      <c r="B881" s="184" t="s">
        <v>674</v>
      </c>
      <c r="C881" s="215">
        <v>8</v>
      </c>
      <c r="D881" s="174">
        <v>5</v>
      </c>
      <c r="E881" s="204" t="s">
        <v>1107</v>
      </c>
      <c r="F881" s="204" t="s">
        <v>830</v>
      </c>
      <c r="G881" s="204" t="s">
        <v>698</v>
      </c>
      <c r="H881" s="174" t="s">
        <v>1439</v>
      </c>
      <c r="I881" s="204" t="e">
        <v>#N/A</v>
      </c>
      <c r="J881" s="184" t="e">
        <v>#N/A</v>
      </c>
      <c r="K881" s="185"/>
      <c r="L881" s="185"/>
      <c r="M881" s="185"/>
      <c r="N881" s="216"/>
      <c r="O881" s="217" t="s">
        <v>726</v>
      </c>
      <c r="P881" s="218" t="e">
        <v>#N/A</v>
      </c>
      <c r="Q881" s="185"/>
      <c r="R881" s="219">
        <v>0</v>
      </c>
      <c r="S881" s="220">
        <v>0</v>
      </c>
      <c r="T881" s="220">
        <v>0</v>
      </c>
      <c r="U881" s="220">
        <v>0</v>
      </c>
      <c r="V881" s="220">
        <v>0</v>
      </c>
      <c r="W881" s="220">
        <v>0</v>
      </c>
      <c r="X881" s="220">
        <v>0</v>
      </c>
      <c r="Y881" s="220">
        <v>0</v>
      </c>
      <c r="Z881" s="220">
        <v>0</v>
      </c>
      <c r="AA881" s="220">
        <v>0</v>
      </c>
      <c r="AB881" s="220">
        <v>0</v>
      </c>
      <c r="AC881" s="221">
        <v>0</v>
      </c>
      <c r="AD881" s="222">
        <v>0</v>
      </c>
      <c r="AE881" s="185"/>
      <c r="AF881" s="223" t="e">
        <v>#DIV/0!</v>
      </c>
      <c r="AG881" s="224">
        <v>0</v>
      </c>
      <c r="AH881" s="225" t="e">
        <v>#DIV/0!</v>
      </c>
      <c r="AI881" s="226">
        <v>0</v>
      </c>
      <c r="AJ881" s="227">
        <v>0</v>
      </c>
    </row>
    <row r="882" spans="2:36" ht="13.5" hidden="1" thickBot="1" x14ac:dyDescent="0.25">
      <c r="B882" s="184" t="s">
        <v>674</v>
      </c>
      <c r="C882" s="174"/>
      <c r="D882" s="174"/>
      <c r="E882" s="184"/>
      <c r="F882" s="184"/>
      <c r="G882" s="184"/>
      <c r="H882" s="174"/>
      <c r="I882" s="204" t="e">
        <v>#N/A</v>
      </c>
      <c r="J882" s="204" t="e">
        <v>#N/A</v>
      </c>
      <c r="K882" s="185"/>
      <c r="L882" s="185"/>
      <c r="M882" s="185"/>
      <c r="N882" s="228"/>
      <c r="O882" s="229" t="s">
        <v>733</v>
      </c>
      <c r="P882" s="230"/>
      <c r="Q882" s="185"/>
      <c r="R882" s="231">
        <v>0</v>
      </c>
      <c r="S882" s="232">
        <v>0</v>
      </c>
      <c r="T882" s="232">
        <v>0</v>
      </c>
      <c r="U882" s="232">
        <v>0</v>
      </c>
      <c r="V882" s="232">
        <v>0</v>
      </c>
      <c r="W882" s="232">
        <v>0</v>
      </c>
      <c r="X882" s="232">
        <v>0</v>
      </c>
      <c r="Y882" s="232">
        <v>0</v>
      </c>
      <c r="Z882" s="232">
        <v>0</v>
      </c>
      <c r="AA882" s="232"/>
      <c r="AB882" s="232"/>
      <c r="AC882" s="232"/>
      <c r="AD882" s="233">
        <v>0</v>
      </c>
      <c r="AE882" s="185"/>
      <c r="AF882" s="234"/>
      <c r="AG882" s="235">
        <v>0</v>
      </c>
      <c r="AH882" s="235"/>
      <c r="AI882" s="236">
        <v>0</v>
      </c>
      <c r="AJ882" s="237">
        <v>0</v>
      </c>
    </row>
    <row r="883" spans="2:36" hidden="1" x14ac:dyDescent="0.2">
      <c r="B883" s="184" t="s">
        <v>674</v>
      </c>
      <c r="C883" s="186">
        <v>9</v>
      </c>
      <c r="D883" s="174"/>
      <c r="E883" s="184" t="s">
        <v>1107</v>
      </c>
      <c r="F883" s="184" t="s">
        <v>830</v>
      </c>
      <c r="G883" s="184" t="s">
        <v>698</v>
      </c>
      <c r="H883" s="174" t="s">
        <v>1440</v>
      </c>
      <c r="I883" s="204" t="e">
        <v>#N/A</v>
      </c>
      <c r="J883" s="204" t="e">
        <v>#N/A</v>
      </c>
      <c r="K883" s="185"/>
      <c r="L883" s="185"/>
      <c r="M883" s="185"/>
      <c r="N883" s="205" t="e">
        <v>#N/A</v>
      </c>
      <c r="O883" s="206" t="s">
        <v>724</v>
      </c>
      <c r="P883" s="207"/>
      <c r="Q883" s="185"/>
      <c r="R883" s="208">
        <v>0</v>
      </c>
      <c r="S883" s="209">
        <v>0</v>
      </c>
      <c r="T883" s="209">
        <v>0</v>
      </c>
      <c r="U883" s="209">
        <v>0</v>
      </c>
      <c r="V883" s="209">
        <v>0</v>
      </c>
      <c r="W883" s="209">
        <v>0</v>
      </c>
      <c r="X883" s="209">
        <v>0</v>
      </c>
      <c r="Y883" s="209">
        <v>0</v>
      </c>
      <c r="Z883" s="209">
        <v>0</v>
      </c>
      <c r="AA883" s="209">
        <v>0</v>
      </c>
      <c r="AB883" s="209">
        <v>0</v>
      </c>
      <c r="AC883" s="210">
        <v>0</v>
      </c>
      <c r="AD883" s="211">
        <v>0</v>
      </c>
      <c r="AE883" s="185"/>
      <c r="AF883" s="212"/>
      <c r="AG883" s="213"/>
      <c r="AH883" s="213"/>
      <c r="AI883" s="213"/>
      <c r="AJ883" s="214"/>
    </row>
    <row r="884" spans="2:36" hidden="1" x14ac:dyDescent="0.2">
      <c r="B884" s="184" t="s">
        <v>674</v>
      </c>
      <c r="C884" s="215">
        <v>9</v>
      </c>
      <c r="D884" s="174">
        <v>1</v>
      </c>
      <c r="E884" s="204" t="s">
        <v>1107</v>
      </c>
      <c r="F884" s="204" t="s">
        <v>830</v>
      </c>
      <c r="G884" s="204" t="s">
        <v>698</v>
      </c>
      <c r="H884" s="174" t="s">
        <v>1441</v>
      </c>
      <c r="I884" s="204" t="e">
        <v>#N/A</v>
      </c>
      <c r="J884" s="184" t="e">
        <v>#N/A</v>
      </c>
      <c r="K884" s="185"/>
      <c r="L884" s="185"/>
      <c r="M884" s="185"/>
      <c r="N884" s="216"/>
      <c r="O884" s="217" t="s">
        <v>726</v>
      </c>
      <c r="P884" s="218" t="e">
        <v>#N/A</v>
      </c>
      <c r="Q884" s="185"/>
      <c r="R884" s="219">
        <v>0</v>
      </c>
      <c r="S884" s="220">
        <v>0</v>
      </c>
      <c r="T884" s="220">
        <v>0</v>
      </c>
      <c r="U884" s="220">
        <v>0</v>
      </c>
      <c r="V884" s="220">
        <v>0</v>
      </c>
      <c r="W884" s="220">
        <v>0</v>
      </c>
      <c r="X884" s="220">
        <v>0</v>
      </c>
      <c r="Y884" s="220">
        <v>0</v>
      </c>
      <c r="Z884" s="220">
        <v>0</v>
      </c>
      <c r="AA884" s="220">
        <v>0</v>
      </c>
      <c r="AB884" s="220">
        <v>0</v>
      </c>
      <c r="AC884" s="221">
        <v>0</v>
      </c>
      <c r="AD884" s="222">
        <v>0</v>
      </c>
      <c r="AE884" s="185"/>
      <c r="AF884" s="223" t="e">
        <v>#DIV/0!</v>
      </c>
      <c r="AG884" s="224">
        <v>0</v>
      </c>
      <c r="AH884" s="225" t="e">
        <v>#DIV/0!</v>
      </c>
      <c r="AI884" s="226">
        <v>0</v>
      </c>
      <c r="AJ884" s="227">
        <v>0</v>
      </c>
    </row>
    <row r="885" spans="2:36" hidden="1" x14ac:dyDescent="0.2">
      <c r="B885" s="184" t="s">
        <v>674</v>
      </c>
      <c r="C885" s="215">
        <v>9</v>
      </c>
      <c r="D885" s="174">
        <v>2</v>
      </c>
      <c r="E885" s="204" t="s">
        <v>1107</v>
      </c>
      <c r="F885" s="204" t="s">
        <v>830</v>
      </c>
      <c r="G885" s="204" t="s">
        <v>698</v>
      </c>
      <c r="H885" s="174" t="s">
        <v>1442</v>
      </c>
      <c r="I885" s="204" t="e">
        <v>#N/A</v>
      </c>
      <c r="J885" s="184" t="e">
        <v>#N/A</v>
      </c>
      <c r="K885" s="185"/>
      <c r="L885" s="185"/>
      <c r="M885" s="185"/>
      <c r="N885" s="216"/>
      <c r="O885" s="217" t="s">
        <v>726</v>
      </c>
      <c r="P885" s="218" t="e">
        <v>#N/A</v>
      </c>
      <c r="Q885" s="185"/>
      <c r="R885" s="219">
        <v>0</v>
      </c>
      <c r="S885" s="220">
        <v>0</v>
      </c>
      <c r="T885" s="220">
        <v>0</v>
      </c>
      <c r="U885" s="220">
        <v>0</v>
      </c>
      <c r="V885" s="220">
        <v>0</v>
      </c>
      <c r="W885" s="220">
        <v>0</v>
      </c>
      <c r="X885" s="220">
        <v>0</v>
      </c>
      <c r="Y885" s="220">
        <v>0</v>
      </c>
      <c r="Z885" s="220">
        <v>0</v>
      </c>
      <c r="AA885" s="220">
        <v>0</v>
      </c>
      <c r="AB885" s="220">
        <v>0</v>
      </c>
      <c r="AC885" s="221">
        <v>0</v>
      </c>
      <c r="AD885" s="222">
        <v>0</v>
      </c>
      <c r="AE885" s="185"/>
      <c r="AF885" s="223" t="e">
        <v>#DIV/0!</v>
      </c>
      <c r="AG885" s="224">
        <v>0</v>
      </c>
      <c r="AH885" s="225" t="e">
        <v>#DIV/0!</v>
      </c>
      <c r="AI885" s="226">
        <v>0</v>
      </c>
      <c r="AJ885" s="227">
        <v>0</v>
      </c>
    </row>
    <row r="886" spans="2:36" hidden="1" x14ac:dyDescent="0.2">
      <c r="B886" s="184" t="s">
        <v>674</v>
      </c>
      <c r="C886" s="215">
        <v>9</v>
      </c>
      <c r="D886" s="174">
        <v>3</v>
      </c>
      <c r="E886" s="204" t="s">
        <v>1107</v>
      </c>
      <c r="F886" s="204" t="s">
        <v>830</v>
      </c>
      <c r="G886" s="204" t="s">
        <v>698</v>
      </c>
      <c r="H886" s="174" t="s">
        <v>1443</v>
      </c>
      <c r="I886" s="204" t="e">
        <v>#N/A</v>
      </c>
      <c r="J886" s="184" t="e">
        <v>#N/A</v>
      </c>
      <c r="K886" s="185"/>
      <c r="L886" s="185"/>
      <c r="M886" s="185"/>
      <c r="N886" s="216"/>
      <c r="O886" s="217" t="s">
        <v>726</v>
      </c>
      <c r="P886" s="218" t="e">
        <v>#N/A</v>
      </c>
      <c r="Q886" s="185"/>
      <c r="R886" s="219">
        <v>0</v>
      </c>
      <c r="S886" s="220">
        <v>0</v>
      </c>
      <c r="T886" s="220">
        <v>0</v>
      </c>
      <c r="U886" s="220">
        <v>0</v>
      </c>
      <c r="V886" s="220">
        <v>0</v>
      </c>
      <c r="W886" s="220">
        <v>0</v>
      </c>
      <c r="X886" s="220">
        <v>0</v>
      </c>
      <c r="Y886" s="220">
        <v>0</v>
      </c>
      <c r="Z886" s="220">
        <v>0</v>
      </c>
      <c r="AA886" s="220">
        <v>0</v>
      </c>
      <c r="AB886" s="220">
        <v>0</v>
      </c>
      <c r="AC886" s="221">
        <v>0</v>
      </c>
      <c r="AD886" s="222">
        <v>0</v>
      </c>
      <c r="AE886" s="185"/>
      <c r="AF886" s="223" t="e">
        <v>#DIV/0!</v>
      </c>
      <c r="AG886" s="224">
        <v>0</v>
      </c>
      <c r="AH886" s="225" t="e">
        <v>#DIV/0!</v>
      </c>
      <c r="AI886" s="226">
        <v>0</v>
      </c>
      <c r="AJ886" s="227">
        <v>0</v>
      </c>
    </row>
    <row r="887" spans="2:36" hidden="1" x14ac:dyDescent="0.2">
      <c r="B887" s="184" t="s">
        <v>674</v>
      </c>
      <c r="C887" s="215">
        <v>9</v>
      </c>
      <c r="D887" s="174">
        <v>4</v>
      </c>
      <c r="E887" s="204" t="s">
        <v>1107</v>
      </c>
      <c r="F887" s="204" t="s">
        <v>830</v>
      </c>
      <c r="G887" s="204" t="s">
        <v>698</v>
      </c>
      <c r="H887" s="174" t="s">
        <v>1444</v>
      </c>
      <c r="I887" s="204" t="e">
        <v>#N/A</v>
      </c>
      <c r="J887" s="184" t="e">
        <v>#N/A</v>
      </c>
      <c r="K887" s="185"/>
      <c r="L887" s="185"/>
      <c r="M887" s="185"/>
      <c r="N887" s="216"/>
      <c r="O887" s="217" t="s">
        <v>726</v>
      </c>
      <c r="P887" s="218" t="e">
        <v>#N/A</v>
      </c>
      <c r="Q887" s="185"/>
      <c r="R887" s="219">
        <v>0</v>
      </c>
      <c r="S887" s="220">
        <v>0</v>
      </c>
      <c r="T887" s="220">
        <v>0</v>
      </c>
      <c r="U887" s="220">
        <v>0</v>
      </c>
      <c r="V887" s="220">
        <v>0</v>
      </c>
      <c r="W887" s="220">
        <v>0</v>
      </c>
      <c r="X887" s="220">
        <v>0</v>
      </c>
      <c r="Y887" s="220">
        <v>0</v>
      </c>
      <c r="Z887" s="220">
        <v>0</v>
      </c>
      <c r="AA887" s="220">
        <v>0</v>
      </c>
      <c r="AB887" s="220">
        <v>0</v>
      </c>
      <c r="AC887" s="221">
        <v>0</v>
      </c>
      <c r="AD887" s="222">
        <v>0</v>
      </c>
      <c r="AE887" s="185"/>
      <c r="AF887" s="223" t="e">
        <v>#DIV/0!</v>
      </c>
      <c r="AG887" s="224">
        <v>0</v>
      </c>
      <c r="AH887" s="225" t="e">
        <v>#DIV/0!</v>
      </c>
      <c r="AI887" s="226">
        <v>0</v>
      </c>
      <c r="AJ887" s="227">
        <v>0</v>
      </c>
    </row>
    <row r="888" spans="2:36" hidden="1" x14ac:dyDescent="0.2">
      <c r="B888" s="184" t="s">
        <v>674</v>
      </c>
      <c r="C888" s="215">
        <v>9</v>
      </c>
      <c r="D888" s="174">
        <v>5</v>
      </c>
      <c r="E888" s="204" t="s">
        <v>1107</v>
      </c>
      <c r="F888" s="204" t="s">
        <v>830</v>
      </c>
      <c r="G888" s="204" t="s">
        <v>698</v>
      </c>
      <c r="H888" s="174" t="s">
        <v>1445</v>
      </c>
      <c r="I888" s="204" t="e">
        <v>#N/A</v>
      </c>
      <c r="J888" s="184" t="e">
        <v>#N/A</v>
      </c>
      <c r="K888" s="185"/>
      <c r="L888" s="185"/>
      <c r="M888" s="185"/>
      <c r="N888" s="216"/>
      <c r="O888" s="217" t="s">
        <v>726</v>
      </c>
      <c r="P888" s="218" t="e">
        <v>#N/A</v>
      </c>
      <c r="Q888" s="185"/>
      <c r="R888" s="219">
        <v>0</v>
      </c>
      <c r="S888" s="220">
        <v>0</v>
      </c>
      <c r="T888" s="220">
        <v>0</v>
      </c>
      <c r="U888" s="220">
        <v>0</v>
      </c>
      <c r="V888" s="220">
        <v>0</v>
      </c>
      <c r="W888" s="220">
        <v>0</v>
      </c>
      <c r="X888" s="220">
        <v>0</v>
      </c>
      <c r="Y888" s="220">
        <v>0</v>
      </c>
      <c r="Z888" s="220">
        <v>0</v>
      </c>
      <c r="AA888" s="220">
        <v>0</v>
      </c>
      <c r="AB888" s="220">
        <v>0</v>
      </c>
      <c r="AC888" s="221">
        <v>0</v>
      </c>
      <c r="AD888" s="222">
        <v>0</v>
      </c>
      <c r="AE888" s="185"/>
      <c r="AF888" s="223" t="e">
        <v>#DIV/0!</v>
      </c>
      <c r="AG888" s="224">
        <v>0</v>
      </c>
      <c r="AH888" s="225" t="e">
        <v>#DIV/0!</v>
      </c>
      <c r="AI888" s="226">
        <v>0</v>
      </c>
      <c r="AJ888" s="227">
        <v>0</v>
      </c>
    </row>
    <row r="889" spans="2:36" ht="13.5" hidden="1" thickBot="1" x14ac:dyDescent="0.25">
      <c r="B889" s="184" t="s">
        <v>674</v>
      </c>
      <c r="C889" s="174"/>
      <c r="D889" s="174"/>
      <c r="E889" s="184"/>
      <c r="F889" s="184"/>
      <c r="G889" s="184"/>
      <c r="H889" s="174"/>
      <c r="I889" s="204" t="e">
        <v>#N/A</v>
      </c>
      <c r="J889" s="204" t="e">
        <v>#N/A</v>
      </c>
      <c r="K889" s="185"/>
      <c r="L889" s="185"/>
      <c r="M889" s="185"/>
      <c r="N889" s="228"/>
      <c r="O889" s="229" t="s">
        <v>733</v>
      </c>
      <c r="P889" s="230"/>
      <c r="Q889" s="185"/>
      <c r="R889" s="231">
        <v>0</v>
      </c>
      <c r="S889" s="232">
        <v>0</v>
      </c>
      <c r="T889" s="232">
        <v>0</v>
      </c>
      <c r="U889" s="232">
        <v>0</v>
      </c>
      <c r="V889" s="232">
        <v>0</v>
      </c>
      <c r="W889" s="232">
        <v>0</v>
      </c>
      <c r="X889" s="232">
        <v>0</v>
      </c>
      <c r="Y889" s="232">
        <v>0</v>
      </c>
      <c r="Z889" s="232">
        <v>0</v>
      </c>
      <c r="AA889" s="232"/>
      <c r="AB889" s="232"/>
      <c r="AC889" s="232"/>
      <c r="AD889" s="233">
        <v>0</v>
      </c>
      <c r="AE889" s="185"/>
      <c r="AF889" s="234"/>
      <c r="AG889" s="235">
        <v>0</v>
      </c>
      <c r="AH889" s="235"/>
      <c r="AI889" s="236">
        <v>0</v>
      </c>
      <c r="AJ889" s="237">
        <v>0</v>
      </c>
    </row>
    <row r="890" spans="2:36" hidden="1" x14ac:dyDescent="0.2">
      <c r="B890" s="184" t="s">
        <v>674</v>
      </c>
      <c r="C890" s="186">
        <v>10</v>
      </c>
      <c r="D890" s="174"/>
      <c r="E890" s="184" t="s">
        <v>1107</v>
      </c>
      <c r="F890" s="184" t="s">
        <v>830</v>
      </c>
      <c r="G890" s="184" t="s">
        <v>698</v>
      </c>
      <c r="H890" s="174" t="s">
        <v>1446</v>
      </c>
      <c r="I890" s="204" t="e">
        <v>#N/A</v>
      </c>
      <c r="J890" s="204" t="e">
        <v>#N/A</v>
      </c>
      <c r="K890" s="184"/>
      <c r="L890" s="185"/>
      <c r="M890" s="185"/>
      <c r="N890" s="205" t="e">
        <v>#N/A</v>
      </c>
      <c r="O890" s="206" t="s">
        <v>724</v>
      </c>
      <c r="P890" s="207"/>
      <c r="Q890" s="185"/>
      <c r="R890" s="208">
        <v>0</v>
      </c>
      <c r="S890" s="209">
        <v>0</v>
      </c>
      <c r="T890" s="209">
        <v>0</v>
      </c>
      <c r="U890" s="209">
        <v>0</v>
      </c>
      <c r="V890" s="209">
        <v>0</v>
      </c>
      <c r="W890" s="209">
        <v>0</v>
      </c>
      <c r="X890" s="209">
        <v>0</v>
      </c>
      <c r="Y890" s="209">
        <v>0</v>
      </c>
      <c r="Z890" s="209">
        <v>0</v>
      </c>
      <c r="AA890" s="209">
        <v>0</v>
      </c>
      <c r="AB890" s="209">
        <v>0</v>
      </c>
      <c r="AC890" s="210">
        <v>0</v>
      </c>
      <c r="AD890" s="211">
        <v>0</v>
      </c>
      <c r="AE890" s="185"/>
      <c r="AF890" s="212"/>
      <c r="AG890" s="213"/>
      <c r="AH890" s="213"/>
      <c r="AI890" s="213"/>
      <c r="AJ890" s="214"/>
    </row>
    <row r="891" spans="2:36" hidden="1" x14ac:dyDescent="0.2">
      <c r="B891" s="184" t="s">
        <v>674</v>
      </c>
      <c r="C891" s="215">
        <v>10</v>
      </c>
      <c r="D891" s="174">
        <v>1</v>
      </c>
      <c r="E891" s="204" t="s">
        <v>1107</v>
      </c>
      <c r="F891" s="204" t="s">
        <v>830</v>
      </c>
      <c r="G891" s="204" t="s">
        <v>698</v>
      </c>
      <c r="H891" s="174" t="s">
        <v>1447</v>
      </c>
      <c r="I891" s="204" t="e">
        <v>#N/A</v>
      </c>
      <c r="J891" s="184" t="e">
        <v>#N/A</v>
      </c>
      <c r="K891" s="184"/>
      <c r="L891" s="185"/>
      <c r="M891" s="185"/>
      <c r="N891" s="216"/>
      <c r="O891" s="217" t="s">
        <v>726</v>
      </c>
      <c r="P891" s="218" t="e">
        <v>#N/A</v>
      </c>
      <c r="Q891" s="185"/>
      <c r="R891" s="219">
        <v>0</v>
      </c>
      <c r="S891" s="220">
        <v>0</v>
      </c>
      <c r="T891" s="220">
        <v>0</v>
      </c>
      <c r="U891" s="220">
        <v>0</v>
      </c>
      <c r="V891" s="220">
        <v>0</v>
      </c>
      <c r="W891" s="220">
        <v>0</v>
      </c>
      <c r="X891" s="220">
        <v>0</v>
      </c>
      <c r="Y891" s="220">
        <v>0</v>
      </c>
      <c r="Z891" s="220">
        <v>0</v>
      </c>
      <c r="AA891" s="220">
        <v>0</v>
      </c>
      <c r="AB891" s="220">
        <v>0</v>
      </c>
      <c r="AC891" s="221">
        <v>0</v>
      </c>
      <c r="AD891" s="222">
        <v>0</v>
      </c>
      <c r="AE891" s="185"/>
      <c r="AF891" s="223" t="e">
        <v>#DIV/0!</v>
      </c>
      <c r="AG891" s="224">
        <v>0</v>
      </c>
      <c r="AH891" s="225" t="e">
        <v>#DIV/0!</v>
      </c>
      <c r="AI891" s="226">
        <v>0</v>
      </c>
      <c r="AJ891" s="227">
        <v>0</v>
      </c>
    </row>
    <row r="892" spans="2:36" hidden="1" x14ac:dyDescent="0.2">
      <c r="B892" s="184" t="s">
        <v>674</v>
      </c>
      <c r="C892" s="215">
        <v>10</v>
      </c>
      <c r="D892" s="174">
        <v>2</v>
      </c>
      <c r="E892" s="204" t="s">
        <v>1107</v>
      </c>
      <c r="F892" s="204" t="s">
        <v>830</v>
      </c>
      <c r="G892" s="204" t="s">
        <v>698</v>
      </c>
      <c r="H892" s="174" t="s">
        <v>1448</v>
      </c>
      <c r="I892" s="204" t="e">
        <v>#N/A</v>
      </c>
      <c r="J892" s="184" t="e">
        <v>#N/A</v>
      </c>
      <c r="K892" s="184"/>
      <c r="L892" s="185"/>
      <c r="M892" s="185"/>
      <c r="N892" s="216"/>
      <c r="O892" s="217" t="s">
        <v>726</v>
      </c>
      <c r="P892" s="218" t="e">
        <v>#N/A</v>
      </c>
      <c r="Q892" s="185"/>
      <c r="R892" s="219">
        <v>0</v>
      </c>
      <c r="S892" s="220">
        <v>0</v>
      </c>
      <c r="T892" s="220">
        <v>0</v>
      </c>
      <c r="U892" s="220">
        <v>0</v>
      </c>
      <c r="V892" s="220">
        <v>0</v>
      </c>
      <c r="W892" s="220">
        <v>0</v>
      </c>
      <c r="X892" s="220">
        <v>0</v>
      </c>
      <c r="Y892" s="220">
        <v>0</v>
      </c>
      <c r="Z892" s="220">
        <v>0</v>
      </c>
      <c r="AA892" s="220">
        <v>0</v>
      </c>
      <c r="AB892" s="220">
        <v>0</v>
      </c>
      <c r="AC892" s="221">
        <v>0</v>
      </c>
      <c r="AD892" s="222">
        <v>0</v>
      </c>
      <c r="AE892" s="185"/>
      <c r="AF892" s="223" t="e">
        <v>#DIV/0!</v>
      </c>
      <c r="AG892" s="224">
        <v>0</v>
      </c>
      <c r="AH892" s="225" t="e">
        <v>#DIV/0!</v>
      </c>
      <c r="AI892" s="226">
        <v>0</v>
      </c>
      <c r="AJ892" s="227">
        <v>0</v>
      </c>
    </row>
    <row r="893" spans="2:36" hidden="1" x14ac:dyDescent="0.2">
      <c r="B893" s="184" t="s">
        <v>674</v>
      </c>
      <c r="C893" s="215">
        <v>10</v>
      </c>
      <c r="D893" s="174">
        <v>3</v>
      </c>
      <c r="E893" s="204" t="s">
        <v>1107</v>
      </c>
      <c r="F893" s="204" t="s">
        <v>830</v>
      </c>
      <c r="G893" s="204" t="s">
        <v>698</v>
      </c>
      <c r="H893" s="174" t="s">
        <v>1449</v>
      </c>
      <c r="I893" s="204" t="e">
        <v>#N/A</v>
      </c>
      <c r="J893" s="184" t="e">
        <v>#N/A</v>
      </c>
      <c r="K893" s="184"/>
      <c r="L893" s="185"/>
      <c r="M893" s="185"/>
      <c r="N893" s="216"/>
      <c r="O893" s="217" t="s">
        <v>726</v>
      </c>
      <c r="P893" s="218" t="e">
        <v>#N/A</v>
      </c>
      <c r="Q893" s="185"/>
      <c r="R893" s="219">
        <v>0</v>
      </c>
      <c r="S893" s="220">
        <v>0</v>
      </c>
      <c r="T893" s="220">
        <v>0</v>
      </c>
      <c r="U893" s="220">
        <v>0</v>
      </c>
      <c r="V893" s="220">
        <v>0</v>
      </c>
      <c r="W893" s="220">
        <v>0</v>
      </c>
      <c r="X893" s="220">
        <v>0</v>
      </c>
      <c r="Y893" s="220">
        <v>0</v>
      </c>
      <c r="Z893" s="220">
        <v>0</v>
      </c>
      <c r="AA893" s="220">
        <v>0</v>
      </c>
      <c r="AB893" s="220">
        <v>0</v>
      </c>
      <c r="AC893" s="221">
        <v>0</v>
      </c>
      <c r="AD893" s="222">
        <v>0</v>
      </c>
      <c r="AE893" s="185"/>
      <c r="AF893" s="223" t="e">
        <v>#DIV/0!</v>
      </c>
      <c r="AG893" s="224">
        <v>0</v>
      </c>
      <c r="AH893" s="225" t="e">
        <v>#DIV/0!</v>
      </c>
      <c r="AI893" s="226">
        <v>0</v>
      </c>
      <c r="AJ893" s="227">
        <v>0</v>
      </c>
    </row>
    <row r="894" spans="2:36" hidden="1" x14ac:dyDescent="0.2">
      <c r="B894" s="184" t="s">
        <v>674</v>
      </c>
      <c r="C894" s="215">
        <v>10</v>
      </c>
      <c r="D894" s="174">
        <v>4</v>
      </c>
      <c r="E894" s="204" t="s">
        <v>1107</v>
      </c>
      <c r="F894" s="204" t="s">
        <v>830</v>
      </c>
      <c r="G894" s="204" t="s">
        <v>698</v>
      </c>
      <c r="H894" s="174" t="s">
        <v>1450</v>
      </c>
      <c r="I894" s="204" t="e">
        <v>#N/A</v>
      </c>
      <c r="J894" s="184" t="e">
        <v>#N/A</v>
      </c>
      <c r="K894" s="184"/>
      <c r="L894" s="185"/>
      <c r="M894" s="185"/>
      <c r="N894" s="216"/>
      <c r="O894" s="217" t="s">
        <v>726</v>
      </c>
      <c r="P894" s="218" t="e">
        <v>#N/A</v>
      </c>
      <c r="Q894" s="185"/>
      <c r="R894" s="219">
        <v>0</v>
      </c>
      <c r="S894" s="220">
        <v>0</v>
      </c>
      <c r="T894" s="220">
        <v>0</v>
      </c>
      <c r="U894" s="220">
        <v>0</v>
      </c>
      <c r="V894" s="220">
        <v>0</v>
      </c>
      <c r="W894" s="220">
        <v>0</v>
      </c>
      <c r="X894" s="220">
        <v>0</v>
      </c>
      <c r="Y894" s="220">
        <v>0</v>
      </c>
      <c r="Z894" s="220">
        <v>0</v>
      </c>
      <c r="AA894" s="220">
        <v>0</v>
      </c>
      <c r="AB894" s="220">
        <v>0</v>
      </c>
      <c r="AC894" s="221">
        <v>0</v>
      </c>
      <c r="AD894" s="222">
        <v>0</v>
      </c>
      <c r="AE894" s="185"/>
      <c r="AF894" s="223" t="e">
        <v>#DIV/0!</v>
      </c>
      <c r="AG894" s="224">
        <v>0</v>
      </c>
      <c r="AH894" s="225" t="e">
        <v>#DIV/0!</v>
      </c>
      <c r="AI894" s="226">
        <v>0</v>
      </c>
      <c r="AJ894" s="227">
        <v>0</v>
      </c>
    </row>
    <row r="895" spans="2:36" hidden="1" x14ac:dyDescent="0.2">
      <c r="B895" s="184" t="s">
        <v>674</v>
      </c>
      <c r="C895" s="215">
        <v>10</v>
      </c>
      <c r="D895" s="174">
        <v>5</v>
      </c>
      <c r="E895" s="204" t="s">
        <v>1107</v>
      </c>
      <c r="F895" s="204" t="s">
        <v>830</v>
      </c>
      <c r="G895" s="204" t="s">
        <v>698</v>
      </c>
      <c r="H895" s="174" t="s">
        <v>1451</v>
      </c>
      <c r="I895" s="204" t="e">
        <v>#N/A</v>
      </c>
      <c r="J895" s="184" t="e">
        <v>#N/A</v>
      </c>
      <c r="K895" s="184"/>
      <c r="L895" s="185"/>
      <c r="M895" s="185"/>
      <c r="N895" s="216"/>
      <c r="O895" s="217" t="s">
        <v>726</v>
      </c>
      <c r="P895" s="218" t="e">
        <v>#N/A</v>
      </c>
      <c r="Q895" s="185"/>
      <c r="R895" s="219">
        <v>0</v>
      </c>
      <c r="S895" s="220">
        <v>0</v>
      </c>
      <c r="T895" s="220">
        <v>0</v>
      </c>
      <c r="U895" s="220">
        <v>0</v>
      </c>
      <c r="V895" s="220">
        <v>0</v>
      </c>
      <c r="W895" s="220">
        <v>0</v>
      </c>
      <c r="X895" s="220">
        <v>0</v>
      </c>
      <c r="Y895" s="220">
        <v>0</v>
      </c>
      <c r="Z895" s="220">
        <v>0</v>
      </c>
      <c r="AA895" s="220">
        <v>0</v>
      </c>
      <c r="AB895" s="220">
        <v>0</v>
      </c>
      <c r="AC895" s="221">
        <v>0</v>
      </c>
      <c r="AD895" s="222">
        <v>0</v>
      </c>
      <c r="AE895" s="185"/>
      <c r="AF895" s="223" t="e">
        <v>#DIV/0!</v>
      </c>
      <c r="AG895" s="224">
        <v>0</v>
      </c>
      <c r="AH895" s="225" t="e">
        <v>#DIV/0!</v>
      </c>
      <c r="AI895" s="226">
        <v>0</v>
      </c>
      <c r="AJ895" s="227">
        <v>0</v>
      </c>
    </row>
    <row r="896" spans="2:36" ht="13.5" hidden="1" thickBot="1" x14ac:dyDescent="0.25">
      <c r="B896" s="184" t="s">
        <v>674</v>
      </c>
      <c r="C896" s="174"/>
      <c r="D896" s="174"/>
      <c r="E896" s="184"/>
      <c r="F896" s="184"/>
      <c r="G896" s="184"/>
      <c r="H896" s="174"/>
      <c r="I896" s="204" t="e">
        <v>#N/A</v>
      </c>
      <c r="J896" s="204" t="e">
        <v>#N/A</v>
      </c>
      <c r="K896" s="184"/>
      <c r="L896" s="185"/>
      <c r="M896" s="185"/>
      <c r="N896" s="228"/>
      <c r="O896" s="229" t="s">
        <v>733</v>
      </c>
      <c r="P896" s="230"/>
      <c r="Q896" s="185"/>
      <c r="R896" s="231">
        <v>0</v>
      </c>
      <c r="S896" s="232">
        <v>0</v>
      </c>
      <c r="T896" s="232">
        <v>0</v>
      </c>
      <c r="U896" s="232">
        <v>0</v>
      </c>
      <c r="V896" s="232">
        <v>0</v>
      </c>
      <c r="W896" s="232">
        <v>0</v>
      </c>
      <c r="X896" s="232">
        <v>0</v>
      </c>
      <c r="Y896" s="232">
        <v>0</v>
      </c>
      <c r="Z896" s="232">
        <v>0</v>
      </c>
      <c r="AA896" s="232"/>
      <c r="AB896" s="232"/>
      <c r="AC896" s="232"/>
      <c r="AD896" s="233">
        <v>0</v>
      </c>
      <c r="AE896" s="185"/>
      <c r="AF896" s="234"/>
      <c r="AG896" s="235">
        <v>0</v>
      </c>
      <c r="AH896" s="235"/>
      <c r="AI896" s="236">
        <v>0</v>
      </c>
      <c r="AJ896" s="237">
        <v>0</v>
      </c>
    </row>
    <row r="897" spans="2:36" hidden="1" x14ac:dyDescent="0.2">
      <c r="B897" s="184" t="s">
        <v>674</v>
      </c>
      <c r="C897" s="186">
        <v>11</v>
      </c>
      <c r="D897" s="174"/>
      <c r="E897" s="184" t="s">
        <v>1107</v>
      </c>
      <c r="F897" s="184" t="s">
        <v>830</v>
      </c>
      <c r="G897" s="184" t="s">
        <v>698</v>
      </c>
      <c r="H897" s="174" t="s">
        <v>1452</v>
      </c>
      <c r="I897" s="204" t="e">
        <v>#N/A</v>
      </c>
      <c r="J897" s="204" t="e">
        <v>#N/A</v>
      </c>
      <c r="K897" s="185"/>
      <c r="L897" s="185"/>
      <c r="M897" s="185"/>
      <c r="N897" s="205" t="e">
        <v>#N/A</v>
      </c>
      <c r="O897" s="206" t="s">
        <v>724</v>
      </c>
      <c r="P897" s="207"/>
      <c r="Q897" s="185"/>
      <c r="R897" s="208">
        <v>0</v>
      </c>
      <c r="S897" s="209">
        <v>0</v>
      </c>
      <c r="T897" s="209">
        <v>0</v>
      </c>
      <c r="U897" s="209">
        <v>0</v>
      </c>
      <c r="V897" s="209">
        <v>0</v>
      </c>
      <c r="W897" s="209">
        <v>0</v>
      </c>
      <c r="X897" s="209">
        <v>0</v>
      </c>
      <c r="Y897" s="209">
        <v>0</v>
      </c>
      <c r="Z897" s="209">
        <v>0</v>
      </c>
      <c r="AA897" s="209">
        <v>0</v>
      </c>
      <c r="AB897" s="209">
        <v>0</v>
      </c>
      <c r="AC897" s="210">
        <v>0</v>
      </c>
      <c r="AD897" s="211">
        <v>0</v>
      </c>
      <c r="AE897" s="185"/>
      <c r="AF897" s="212"/>
      <c r="AG897" s="213"/>
      <c r="AH897" s="213"/>
      <c r="AI897" s="213"/>
      <c r="AJ897" s="214"/>
    </row>
    <row r="898" spans="2:36" hidden="1" x14ac:dyDescent="0.2">
      <c r="B898" s="184" t="s">
        <v>674</v>
      </c>
      <c r="C898" s="215">
        <v>11</v>
      </c>
      <c r="D898" s="174">
        <v>1</v>
      </c>
      <c r="E898" s="204" t="s">
        <v>1107</v>
      </c>
      <c r="F898" s="204" t="s">
        <v>830</v>
      </c>
      <c r="G898" s="204" t="s">
        <v>698</v>
      </c>
      <c r="H898" s="174" t="s">
        <v>1453</v>
      </c>
      <c r="I898" s="204" t="e">
        <v>#N/A</v>
      </c>
      <c r="J898" s="184" t="e">
        <v>#N/A</v>
      </c>
      <c r="K898" s="185"/>
      <c r="L898" s="185"/>
      <c r="M898" s="185"/>
      <c r="N898" s="216"/>
      <c r="O898" s="217" t="s">
        <v>726</v>
      </c>
      <c r="P898" s="218" t="e">
        <v>#N/A</v>
      </c>
      <c r="Q898" s="185"/>
      <c r="R898" s="219">
        <v>0</v>
      </c>
      <c r="S898" s="220">
        <v>0</v>
      </c>
      <c r="T898" s="220">
        <v>0</v>
      </c>
      <c r="U898" s="220">
        <v>0</v>
      </c>
      <c r="V898" s="220">
        <v>0</v>
      </c>
      <c r="W898" s="220">
        <v>0</v>
      </c>
      <c r="X898" s="220">
        <v>0</v>
      </c>
      <c r="Y898" s="220">
        <v>0</v>
      </c>
      <c r="Z898" s="220">
        <v>0</v>
      </c>
      <c r="AA898" s="220">
        <v>0</v>
      </c>
      <c r="AB898" s="220">
        <v>0</v>
      </c>
      <c r="AC898" s="221">
        <v>0</v>
      </c>
      <c r="AD898" s="222">
        <v>0</v>
      </c>
      <c r="AE898" s="185"/>
      <c r="AF898" s="223" t="e">
        <v>#DIV/0!</v>
      </c>
      <c r="AG898" s="224">
        <v>0</v>
      </c>
      <c r="AH898" s="225" t="e">
        <v>#DIV/0!</v>
      </c>
      <c r="AI898" s="226">
        <v>0</v>
      </c>
      <c r="AJ898" s="227">
        <v>0</v>
      </c>
    </row>
    <row r="899" spans="2:36" hidden="1" x14ac:dyDescent="0.2">
      <c r="B899" s="184" t="s">
        <v>674</v>
      </c>
      <c r="C899" s="215">
        <v>11</v>
      </c>
      <c r="D899" s="174">
        <v>2</v>
      </c>
      <c r="E899" s="204" t="s">
        <v>1107</v>
      </c>
      <c r="F899" s="204" t="s">
        <v>830</v>
      </c>
      <c r="G899" s="204" t="s">
        <v>698</v>
      </c>
      <c r="H899" s="174" t="s">
        <v>1454</v>
      </c>
      <c r="I899" s="204" t="e">
        <v>#N/A</v>
      </c>
      <c r="J899" s="184" t="e">
        <v>#N/A</v>
      </c>
      <c r="K899" s="185"/>
      <c r="L899" s="185"/>
      <c r="M899" s="185"/>
      <c r="N899" s="216"/>
      <c r="O899" s="217" t="s">
        <v>726</v>
      </c>
      <c r="P899" s="218" t="e">
        <v>#N/A</v>
      </c>
      <c r="Q899" s="185"/>
      <c r="R899" s="219">
        <v>0</v>
      </c>
      <c r="S899" s="220">
        <v>0</v>
      </c>
      <c r="T899" s="220">
        <v>0</v>
      </c>
      <c r="U899" s="220">
        <v>0</v>
      </c>
      <c r="V899" s="220">
        <v>0</v>
      </c>
      <c r="W899" s="220">
        <v>0</v>
      </c>
      <c r="X899" s="220">
        <v>0</v>
      </c>
      <c r="Y899" s="220">
        <v>0</v>
      </c>
      <c r="Z899" s="220">
        <v>0</v>
      </c>
      <c r="AA899" s="220">
        <v>0</v>
      </c>
      <c r="AB899" s="220">
        <v>0</v>
      </c>
      <c r="AC899" s="221">
        <v>0</v>
      </c>
      <c r="AD899" s="222">
        <v>0</v>
      </c>
      <c r="AE899" s="185"/>
      <c r="AF899" s="223" t="e">
        <v>#DIV/0!</v>
      </c>
      <c r="AG899" s="224">
        <v>0</v>
      </c>
      <c r="AH899" s="225" t="e">
        <v>#DIV/0!</v>
      </c>
      <c r="AI899" s="226">
        <v>0</v>
      </c>
      <c r="AJ899" s="227">
        <v>0</v>
      </c>
    </row>
    <row r="900" spans="2:36" hidden="1" x14ac:dyDescent="0.2">
      <c r="B900" s="184" t="s">
        <v>674</v>
      </c>
      <c r="C900" s="215">
        <v>11</v>
      </c>
      <c r="D900" s="174">
        <v>3</v>
      </c>
      <c r="E900" s="204" t="s">
        <v>1107</v>
      </c>
      <c r="F900" s="204" t="s">
        <v>830</v>
      </c>
      <c r="G900" s="204" t="s">
        <v>698</v>
      </c>
      <c r="H900" s="174" t="s">
        <v>1455</v>
      </c>
      <c r="I900" s="204" t="e">
        <v>#N/A</v>
      </c>
      <c r="J900" s="184" t="e">
        <v>#N/A</v>
      </c>
      <c r="K900" s="185"/>
      <c r="L900" s="185"/>
      <c r="M900" s="185"/>
      <c r="N900" s="216"/>
      <c r="O900" s="217" t="s">
        <v>726</v>
      </c>
      <c r="P900" s="218" t="e">
        <v>#N/A</v>
      </c>
      <c r="Q900" s="185"/>
      <c r="R900" s="219">
        <v>0</v>
      </c>
      <c r="S900" s="220">
        <v>0</v>
      </c>
      <c r="T900" s="220">
        <v>0</v>
      </c>
      <c r="U900" s="220">
        <v>0</v>
      </c>
      <c r="V900" s="220">
        <v>0</v>
      </c>
      <c r="W900" s="220">
        <v>0</v>
      </c>
      <c r="X900" s="220">
        <v>0</v>
      </c>
      <c r="Y900" s="220">
        <v>0</v>
      </c>
      <c r="Z900" s="220">
        <v>0</v>
      </c>
      <c r="AA900" s="220">
        <v>0</v>
      </c>
      <c r="AB900" s="220">
        <v>0</v>
      </c>
      <c r="AC900" s="221">
        <v>0</v>
      </c>
      <c r="AD900" s="222">
        <v>0</v>
      </c>
      <c r="AE900" s="185"/>
      <c r="AF900" s="223" t="e">
        <v>#DIV/0!</v>
      </c>
      <c r="AG900" s="224">
        <v>0</v>
      </c>
      <c r="AH900" s="225" t="e">
        <v>#DIV/0!</v>
      </c>
      <c r="AI900" s="226">
        <v>0</v>
      </c>
      <c r="AJ900" s="227">
        <v>0</v>
      </c>
    </row>
    <row r="901" spans="2:36" hidden="1" x14ac:dyDescent="0.2">
      <c r="B901" s="184" t="s">
        <v>674</v>
      </c>
      <c r="C901" s="215">
        <v>11</v>
      </c>
      <c r="D901" s="174">
        <v>4</v>
      </c>
      <c r="E901" s="204" t="s">
        <v>1107</v>
      </c>
      <c r="F901" s="204" t="s">
        <v>830</v>
      </c>
      <c r="G901" s="204" t="s">
        <v>698</v>
      </c>
      <c r="H901" s="174" t="s">
        <v>1456</v>
      </c>
      <c r="I901" s="204" t="e">
        <v>#N/A</v>
      </c>
      <c r="J901" s="184" t="e">
        <v>#N/A</v>
      </c>
      <c r="K901" s="185"/>
      <c r="L901" s="185"/>
      <c r="M901" s="185"/>
      <c r="N901" s="216"/>
      <c r="O901" s="217" t="s">
        <v>726</v>
      </c>
      <c r="P901" s="218" t="e">
        <v>#N/A</v>
      </c>
      <c r="Q901" s="185"/>
      <c r="R901" s="219">
        <v>0</v>
      </c>
      <c r="S901" s="220">
        <v>0</v>
      </c>
      <c r="T901" s="220">
        <v>0</v>
      </c>
      <c r="U901" s="220">
        <v>0</v>
      </c>
      <c r="V901" s="220">
        <v>0</v>
      </c>
      <c r="W901" s="220">
        <v>0</v>
      </c>
      <c r="X901" s="220">
        <v>0</v>
      </c>
      <c r="Y901" s="220">
        <v>0</v>
      </c>
      <c r="Z901" s="220">
        <v>0</v>
      </c>
      <c r="AA901" s="220">
        <v>0</v>
      </c>
      <c r="AB901" s="220">
        <v>0</v>
      </c>
      <c r="AC901" s="221">
        <v>0</v>
      </c>
      <c r="AD901" s="222">
        <v>0</v>
      </c>
      <c r="AE901" s="185"/>
      <c r="AF901" s="223" t="e">
        <v>#DIV/0!</v>
      </c>
      <c r="AG901" s="224">
        <v>0</v>
      </c>
      <c r="AH901" s="225" t="e">
        <v>#DIV/0!</v>
      </c>
      <c r="AI901" s="226">
        <v>0</v>
      </c>
      <c r="AJ901" s="227">
        <v>0</v>
      </c>
    </row>
    <row r="902" spans="2:36" hidden="1" x14ac:dyDescent="0.2">
      <c r="B902" s="184" t="s">
        <v>674</v>
      </c>
      <c r="C902" s="215">
        <v>11</v>
      </c>
      <c r="D902" s="174">
        <v>5</v>
      </c>
      <c r="E902" s="204" t="s">
        <v>1107</v>
      </c>
      <c r="F902" s="204" t="s">
        <v>830</v>
      </c>
      <c r="G902" s="204" t="s">
        <v>698</v>
      </c>
      <c r="H902" s="174" t="s">
        <v>1457</v>
      </c>
      <c r="I902" s="204" t="e">
        <v>#N/A</v>
      </c>
      <c r="J902" s="184" t="e">
        <v>#N/A</v>
      </c>
      <c r="K902" s="185"/>
      <c r="L902" s="185"/>
      <c r="M902" s="185"/>
      <c r="N902" s="216"/>
      <c r="O902" s="217" t="s">
        <v>726</v>
      </c>
      <c r="P902" s="218" t="e">
        <v>#N/A</v>
      </c>
      <c r="Q902" s="185"/>
      <c r="R902" s="219">
        <v>0</v>
      </c>
      <c r="S902" s="220">
        <v>0</v>
      </c>
      <c r="T902" s="220">
        <v>0</v>
      </c>
      <c r="U902" s="220">
        <v>0</v>
      </c>
      <c r="V902" s="220">
        <v>0</v>
      </c>
      <c r="W902" s="220">
        <v>0</v>
      </c>
      <c r="X902" s="220">
        <v>0</v>
      </c>
      <c r="Y902" s="220">
        <v>0</v>
      </c>
      <c r="Z902" s="220">
        <v>0</v>
      </c>
      <c r="AA902" s="220">
        <v>0</v>
      </c>
      <c r="AB902" s="220">
        <v>0</v>
      </c>
      <c r="AC902" s="221">
        <v>0</v>
      </c>
      <c r="AD902" s="222">
        <v>0</v>
      </c>
      <c r="AE902" s="185"/>
      <c r="AF902" s="223" t="e">
        <v>#DIV/0!</v>
      </c>
      <c r="AG902" s="224">
        <v>0</v>
      </c>
      <c r="AH902" s="225" t="e">
        <v>#DIV/0!</v>
      </c>
      <c r="AI902" s="226">
        <v>0</v>
      </c>
      <c r="AJ902" s="227">
        <v>0</v>
      </c>
    </row>
    <row r="903" spans="2:36" ht="13.5" hidden="1" thickBot="1" x14ac:dyDescent="0.25">
      <c r="B903" s="184" t="s">
        <v>674</v>
      </c>
      <c r="C903" s="174"/>
      <c r="D903" s="174"/>
      <c r="E903" s="184"/>
      <c r="F903" s="184"/>
      <c r="G903" s="184"/>
      <c r="H903" s="174"/>
      <c r="I903" s="204" t="e">
        <v>#N/A</v>
      </c>
      <c r="J903" s="204" t="e">
        <v>#N/A</v>
      </c>
      <c r="K903" s="185"/>
      <c r="L903" s="185"/>
      <c r="M903" s="185"/>
      <c r="N903" s="228"/>
      <c r="O903" s="229" t="s">
        <v>733</v>
      </c>
      <c r="P903" s="230"/>
      <c r="Q903" s="185"/>
      <c r="R903" s="231">
        <v>0</v>
      </c>
      <c r="S903" s="232">
        <v>0</v>
      </c>
      <c r="T903" s="232">
        <v>0</v>
      </c>
      <c r="U903" s="232">
        <v>0</v>
      </c>
      <c r="V903" s="232">
        <v>0</v>
      </c>
      <c r="W903" s="232">
        <v>0</v>
      </c>
      <c r="X903" s="232">
        <v>0</v>
      </c>
      <c r="Y903" s="232">
        <v>0</v>
      </c>
      <c r="Z903" s="232">
        <v>0</v>
      </c>
      <c r="AA903" s="232"/>
      <c r="AB903" s="232"/>
      <c r="AC903" s="232"/>
      <c r="AD903" s="233">
        <v>0</v>
      </c>
      <c r="AE903" s="185"/>
      <c r="AF903" s="234"/>
      <c r="AG903" s="235">
        <v>0</v>
      </c>
      <c r="AH903" s="235"/>
      <c r="AI903" s="236">
        <v>0</v>
      </c>
      <c r="AJ903" s="237">
        <v>0</v>
      </c>
    </row>
    <row r="904" spans="2:36" hidden="1" x14ac:dyDescent="0.2">
      <c r="B904" s="184" t="s">
        <v>674</v>
      </c>
      <c r="C904" s="186">
        <v>12</v>
      </c>
      <c r="D904" s="174"/>
      <c r="E904" s="184" t="s">
        <v>1107</v>
      </c>
      <c r="F904" s="184" t="s">
        <v>830</v>
      </c>
      <c r="G904" s="184" t="s">
        <v>698</v>
      </c>
      <c r="H904" s="174" t="s">
        <v>1458</v>
      </c>
      <c r="I904" s="204" t="e">
        <v>#N/A</v>
      </c>
      <c r="J904" s="204" t="e">
        <v>#N/A</v>
      </c>
      <c r="K904" s="185"/>
      <c r="L904" s="185"/>
      <c r="M904" s="185"/>
      <c r="N904" s="205" t="e">
        <v>#N/A</v>
      </c>
      <c r="O904" s="206" t="s">
        <v>724</v>
      </c>
      <c r="P904" s="207"/>
      <c r="Q904" s="185"/>
      <c r="R904" s="208">
        <v>0</v>
      </c>
      <c r="S904" s="209">
        <v>0</v>
      </c>
      <c r="T904" s="209">
        <v>0</v>
      </c>
      <c r="U904" s="209">
        <v>0</v>
      </c>
      <c r="V904" s="209">
        <v>0</v>
      </c>
      <c r="W904" s="209">
        <v>0</v>
      </c>
      <c r="X904" s="209">
        <v>0</v>
      </c>
      <c r="Y904" s="209">
        <v>0</v>
      </c>
      <c r="Z904" s="209">
        <v>0</v>
      </c>
      <c r="AA904" s="209">
        <v>0</v>
      </c>
      <c r="AB904" s="209">
        <v>0</v>
      </c>
      <c r="AC904" s="210">
        <v>0</v>
      </c>
      <c r="AD904" s="211">
        <v>0</v>
      </c>
      <c r="AE904" s="185"/>
      <c r="AF904" s="212"/>
      <c r="AG904" s="213"/>
      <c r="AH904" s="213"/>
      <c r="AI904" s="213"/>
      <c r="AJ904" s="214"/>
    </row>
    <row r="905" spans="2:36" hidden="1" x14ac:dyDescent="0.2">
      <c r="B905" s="184" t="s">
        <v>674</v>
      </c>
      <c r="C905" s="215">
        <v>12</v>
      </c>
      <c r="D905" s="174">
        <v>1</v>
      </c>
      <c r="E905" s="204" t="s">
        <v>1107</v>
      </c>
      <c r="F905" s="204" t="s">
        <v>830</v>
      </c>
      <c r="G905" s="204" t="s">
        <v>698</v>
      </c>
      <c r="H905" s="174" t="s">
        <v>1459</v>
      </c>
      <c r="I905" s="204" t="e">
        <v>#N/A</v>
      </c>
      <c r="J905" s="184" t="e">
        <v>#N/A</v>
      </c>
      <c r="K905" s="185"/>
      <c r="L905" s="185"/>
      <c r="M905" s="185"/>
      <c r="N905" s="216"/>
      <c r="O905" s="217" t="s">
        <v>726</v>
      </c>
      <c r="P905" s="218" t="e">
        <v>#N/A</v>
      </c>
      <c r="Q905" s="185"/>
      <c r="R905" s="219">
        <v>0</v>
      </c>
      <c r="S905" s="220">
        <v>0</v>
      </c>
      <c r="T905" s="220">
        <v>0</v>
      </c>
      <c r="U905" s="220">
        <v>0</v>
      </c>
      <c r="V905" s="220">
        <v>0</v>
      </c>
      <c r="W905" s="220">
        <v>0</v>
      </c>
      <c r="X905" s="220">
        <v>0</v>
      </c>
      <c r="Y905" s="220">
        <v>0</v>
      </c>
      <c r="Z905" s="220">
        <v>0</v>
      </c>
      <c r="AA905" s="220">
        <v>0</v>
      </c>
      <c r="AB905" s="220">
        <v>0</v>
      </c>
      <c r="AC905" s="221">
        <v>0</v>
      </c>
      <c r="AD905" s="222">
        <v>0</v>
      </c>
      <c r="AE905" s="185"/>
      <c r="AF905" s="223" t="e">
        <v>#DIV/0!</v>
      </c>
      <c r="AG905" s="224">
        <v>0</v>
      </c>
      <c r="AH905" s="225" t="e">
        <v>#DIV/0!</v>
      </c>
      <c r="AI905" s="226">
        <v>0</v>
      </c>
      <c r="AJ905" s="227">
        <v>0</v>
      </c>
    </row>
    <row r="906" spans="2:36" hidden="1" x14ac:dyDescent="0.2">
      <c r="B906" s="184" t="s">
        <v>674</v>
      </c>
      <c r="C906" s="215">
        <v>12</v>
      </c>
      <c r="D906" s="174">
        <v>2</v>
      </c>
      <c r="E906" s="204" t="s">
        <v>1107</v>
      </c>
      <c r="F906" s="204" t="s">
        <v>830</v>
      </c>
      <c r="G906" s="204" t="s">
        <v>698</v>
      </c>
      <c r="H906" s="174" t="s">
        <v>1460</v>
      </c>
      <c r="I906" s="204" t="e">
        <v>#N/A</v>
      </c>
      <c r="J906" s="184" t="e">
        <v>#N/A</v>
      </c>
      <c r="K906" s="185"/>
      <c r="L906" s="185"/>
      <c r="M906" s="185"/>
      <c r="N906" s="216"/>
      <c r="O906" s="217" t="s">
        <v>726</v>
      </c>
      <c r="P906" s="218" t="e">
        <v>#N/A</v>
      </c>
      <c r="Q906" s="185"/>
      <c r="R906" s="219">
        <v>0</v>
      </c>
      <c r="S906" s="220">
        <v>0</v>
      </c>
      <c r="T906" s="220">
        <v>0</v>
      </c>
      <c r="U906" s="220">
        <v>0</v>
      </c>
      <c r="V906" s="220">
        <v>0</v>
      </c>
      <c r="W906" s="220">
        <v>0</v>
      </c>
      <c r="X906" s="220">
        <v>0</v>
      </c>
      <c r="Y906" s="220">
        <v>0</v>
      </c>
      <c r="Z906" s="220">
        <v>0</v>
      </c>
      <c r="AA906" s="220">
        <v>0</v>
      </c>
      <c r="AB906" s="220">
        <v>0</v>
      </c>
      <c r="AC906" s="221">
        <v>0</v>
      </c>
      <c r="AD906" s="222">
        <v>0</v>
      </c>
      <c r="AE906" s="185"/>
      <c r="AF906" s="223" t="e">
        <v>#DIV/0!</v>
      </c>
      <c r="AG906" s="224">
        <v>0</v>
      </c>
      <c r="AH906" s="225" t="e">
        <v>#DIV/0!</v>
      </c>
      <c r="AI906" s="226">
        <v>0</v>
      </c>
      <c r="AJ906" s="227">
        <v>0</v>
      </c>
    </row>
    <row r="907" spans="2:36" hidden="1" x14ac:dyDescent="0.2">
      <c r="B907" s="184" t="s">
        <v>674</v>
      </c>
      <c r="C907" s="215">
        <v>12</v>
      </c>
      <c r="D907" s="174">
        <v>3</v>
      </c>
      <c r="E907" s="204" t="s">
        <v>1107</v>
      </c>
      <c r="F907" s="204" t="s">
        <v>830</v>
      </c>
      <c r="G907" s="204" t="s">
        <v>698</v>
      </c>
      <c r="H907" s="174" t="s">
        <v>1461</v>
      </c>
      <c r="I907" s="204" t="e">
        <v>#N/A</v>
      </c>
      <c r="J907" s="184" t="e">
        <v>#N/A</v>
      </c>
      <c r="K907" s="185"/>
      <c r="L907" s="185"/>
      <c r="M907" s="185"/>
      <c r="N907" s="216"/>
      <c r="O907" s="217" t="s">
        <v>726</v>
      </c>
      <c r="P907" s="218" t="e">
        <v>#N/A</v>
      </c>
      <c r="Q907" s="185"/>
      <c r="R907" s="219">
        <v>0</v>
      </c>
      <c r="S907" s="220">
        <v>0</v>
      </c>
      <c r="T907" s="220">
        <v>0</v>
      </c>
      <c r="U907" s="220">
        <v>0</v>
      </c>
      <c r="V907" s="220">
        <v>0</v>
      </c>
      <c r="W907" s="220">
        <v>0</v>
      </c>
      <c r="X907" s="220">
        <v>0</v>
      </c>
      <c r="Y907" s="220">
        <v>0</v>
      </c>
      <c r="Z907" s="220">
        <v>0</v>
      </c>
      <c r="AA907" s="220">
        <v>0</v>
      </c>
      <c r="AB907" s="220">
        <v>0</v>
      </c>
      <c r="AC907" s="221">
        <v>0</v>
      </c>
      <c r="AD907" s="222">
        <v>0</v>
      </c>
      <c r="AE907" s="185"/>
      <c r="AF907" s="223" t="e">
        <v>#DIV/0!</v>
      </c>
      <c r="AG907" s="224">
        <v>0</v>
      </c>
      <c r="AH907" s="225" t="e">
        <v>#DIV/0!</v>
      </c>
      <c r="AI907" s="226">
        <v>0</v>
      </c>
      <c r="AJ907" s="227">
        <v>0</v>
      </c>
    </row>
    <row r="908" spans="2:36" hidden="1" x14ac:dyDescent="0.2">
      <c r="B908" s="184" t="s">
        <v>674</v>
      </c>
      <c r="C908" s="215">
        <v>12</v>
      </c>
      <c r="D908" s="174">
        <v>4</v>
      </c>
      <c r="E908" s="204" t="s">
        <v>1107</v>
      </c>
      <c r="F908" s="204" t="s">
        <v>830</v>
      </c>
      <c r="G908" s="204" t="s">
        <v>698</v>
      </c>
      <c r="H908" s="174" t="s">
        <v>1462</v>
      </c>
      <c r="I908" s="204" t="e">
        <v>#N/A</v>
      </c>
      <c r="J908" s="184" t="e">
        <v>#N/A</v>
      </c>
      <c r="K908" s="185"/>
      <c r="L908" s="185"/>
      <c r="M908" s="185"/>
      <c r="N908" s="216"/>
      <c r="O908" s="217" t="s">
        <v>726</v>
      </c>
      <c r="P908" s="218" t="e">
        <v>#N/A</v>
      </c>
      <c r="Q908" s="185"/>
      <c r="R908" s="219">
        <v>0</v>
      </c>
      <c r="S908" s="220">
        <v>0</v>
      </c>
      <c r="T908" s="220">
        <v>0</v>
      </c>
      <c r="U908" s="220">
        <v>0</v>
      </c>
      <c r="V908" s="220">
        <v>0</v>
      </c>
      <c r="W908" s="220">
        <v>0</v>
      </c>
      <c r="X908" s="220">
        <v>0</v>
      </c>
      <c r="Y908" s="220">
        <v>0</v>
      </c>
      <c r="Z908" s="220">
        <v>0</v>
      </c>
      <c r="AA908" s="220">
        <v>0</v>
      </c>
      <c r="AB908" s="220">
        <v>0</v>
      </c>
      <c r="AC908" s="221">
        <v>0</v>
      </c>
      <c r="AD908" s="222">
        <v>0</v>
      </c>
      <c r="AE908" s="185"/>
      <c r="AF908" s="223" t="e">
        <v>#DIV/0!</v>
      </c>
      <c r="AG908" s="224">
        <v>0</v>
      </c>
      <c r="AH908" s="225" t="e">
        <v>#DIV/0!</v>
      </c>
      <c r="AI908" s="226">
        <v>0</v>
      </c>
      <c r="AJ908" s="227">
        <v>0</v>
      </c>
    </row>
    <row r="909" spans="2:36" hidden="1" x14ac:dyDescent="0.2">
      <c r="B909" s="184" t="s">
        <v>674</v>
      </c>
      <c r="C909" s="215">
        <v>12</v>
      </c>
      <c r="D909" s="174">
        <v>5</v>
      </c>
      <c r="E909" s="204" t="s">
        <v>1107</v>
      </c>
      <c r="F909" s="204" t="s">
        <v>830</v>
      </c>
      <c r="G909" s="204" t="s">
        <v>698</v>
      </c>
      <c r="H909" s="174" t="s">
        <v>1463</v>
      </c>
      <c r="I909" s="204" t="e">
        <v>#N/A</v>
      </c>
      <c r="J909" s="184" t="e">
        <v>#N/A</v>
      </c>
      <c r="K909" s="185"/>
      <c r="L909" s="185"/>
      <c r="M909" s="185"/>
      <c r="N909" s="216"/>
      <c r="O909" s="217" t="s">
        <v>726</v>
      </c>
      <c r="P909" s="218" t="e">
        <v>#N/A</v>
      </c>
      <c r="Q909" s="185"/>
      <c r="R909" s="219">
        <v>0</v>
      </c>
      <c r="S909" s="220">
        <v>0</v>
      </c>
      <c r="T909" s="220">
        <v>0</v>
      </c>
      <c r="U909" s="220">
        <v>0</v>
      </c>
      <c r="V909" s="220">
        <v>0</v>
      </c>
      <c r="W909" s="220">
        <v>0</v>
      </c>
      <c r="X909" s="220">
        <v>0</v>
      </c>
      <c r="Y909" s="220">
        <v>0</v>
      </c>
      <c r="Z909" s="220">
        <v>0</v>
      </c>
      <c r="AA909" s="220">
        <v>0</v>
      </c>
      <c r="AB909" s="220">
        <v>0</v>
      </c>
      <c r="AC909" s="221">
        <v>0</v>
      </c>
      <c r="AD909" s="222">
        <v>0</v>
      </c>
      <c r="AE909" s="185"/>
      <c r="AF909" s="223" t="e">
        <v>#DIV/0!</v>
      </c>
      <c r="AG909" s="224">
        <v>0</v>
      </c>
      <c r="AH909" s="225" t="e">
        <v>#DIV/0!</v>
      </c>
      <c r="AI909" s="226">
        <v>0</v>
      </c>
      <c r="AJ909" s="227">
        <v>0</v>
      </c>
    </row>
    <row r="910" spans="2:36" ht="13.5" hidden="1" thickBot="1" x14ac:dyDescent="0.25">
      <c r="B910" s="184" t="s">
        <v>674</v>
      </c>
      <c r="C910" s="174"/>
      <c r="D910" s="174"/>
      <c r="E910" s="184"/>
      <c r="F910" s="184"/>
      <c r="G910" s="184"/>
      <c r="H910" s="174"/>
      <c r="I910" s="204" t="e">
        <v>#N/A</v>
      </c>
      <c r="J910" s="204" t="e">
        <v>#N/A</v>
      </c>
      <c r="K910" s="185"/>
      <c r="L910" s="185"/>
      <c r="M910" s="185"/>
      <c r="N910" s="228"/>
      <c r="O910" s="229" t="s">
        <v>733</v>
      </c>
      <c r="P910" s="230"/>
      <c r="Q910" s="185"/>
      <c r="R910" s="231">
        <v>0</v>
      </c>
      <c r="S910" s="232">
        <v>0</v>
      </c>
      <c r="T910" s="232">
        <v>0</v>
      </c>
      <c r="U910" s="232">
        <v>0</v>
      </c>
      <c r="V910" s="232">
        <v>0</v>
      </c>
      <c r="W910" s="232">
        <v>0</v>
      </c>
      <c r="X910" s="232">
        <v>0</v>
      </c>
      <c r="Y910" s="232">
        <v>0</v>
      </c>
      <c r="Z910" s="232">
        <v>0</v>
      </c>
      <c r="AA910" s="232"/>
      <c r="AB910" s="232"/>
      <c r="AC910" s="232"/>
      <c r="AD910" s="233">
        <v>0</v>
      </c>
      <c r="AE910" s="185"/>
      <c r="AF910" s="234"/>
      <c r="AG910" s="235">
        <v>0</v>
      </c>
      <c r="AH910" s="235"/>
      <c r="AI910" s="236">
        <v>0</v>
      </c>
      <c r="AJ910" s="237">
        <v>0</v>
      </c>
    </row>
    <row r="911" spans="2:36" hidden="1" x14ac:dyDescent="0.2">
      <c r="B911" s="184" t="s">
        <v>674</v>
      </c>
      <c r="C911" s="186">
        <v>13</v>
      </c>
      <c r="D911" s="174"/>
      <c r="E911" s="184" t="s">
        <v>1107</v>
      </c>
      <c r="F911" s="184" t="s">
        <v>830</v>
      </c>
      <c r="G911" s="184" t="s">
        <v>698</v>
      </c>
      <c r="H911" s="174" t="s">
        <v>1464</v>
      </c>
      <c r="I911" s="204" t="e">
        <v>#N/A</v>
      </c>
      <c r="J911" s="204" t="e">
        <v>#N/A</v>
      </c>
      <c r="K911" s="185"/>
      <c r="L911" s="185"/>
      <c r="M911" s="185"/>
      <c r="N911" s="205" t="e">
        <v>#N/A</v>
      </c>
      <c r="O911" s="206" t="s">
        <v>724</v>
      </c>
      <c r="P911" s="207"/>
      <c r="Q911" s="185"/>
      <c r="R911" s="208">
        <v>0</v>
      </c>
      <c r="S911" s="209">
        <v>0</v>
      </c>
      <c r="T911" s="209">
        <v>0</v>
      </c>
      <c r="U911" s="209">
        <v>0</v>
      </c>
      <c r="V911" s="209">
        <v>0</v>
      </c>
      <c r="W911" s="209">
        <v>0</v>
      </c>
      <c r="X911" s="209">
        <v>0</v>
      </c>
      <c r="Y911" s="209">
        <v>0</v>
      </c>
      <c r="Z911" s="209">
        <v>0</v>
      </c>
      <c r="AA911" s="209">
        <v>0</v>
      </c>
      <c r="AB911" s="209">
        <v>0</v>
      </c>
      <c r="AC911" s="210">
        <v>0</v>
      </c>
      <c r="AD911" s="211">
        <v>0</v>
      </c>
      <c r="AE911" s="185"/>
      <c r="AF911" s="212"/>
      <c r="AG911" s="213"/>
      <c r="AH911" s="213"/>
      <c r="AI911" s="213"/>
      <c r="AJ911" s="214"/>
    </row>
    <row r="912" spans="2:36" hidden="1" x14ac:dyDescent="0.2">
      <c r="B912" s="184" t="s">
        <v>674</v>
      </c>
      <c r="C912" s="215">
        <v>13</v>
      </c>
      <c r="D912" s="174">
        <v>1</v>
      </c>
      <c r="E912" s="204" t="s">
        <v>1107</v>
      </c>
      <c r="F912" s="204" t="s">
        <v>830</v>
      </c>
      <c r="G912" s="204" t="s">
        <v>698</v>
      </c>
      <c r="H912" s="174" t="s">
        <v>1465</v>
      </c>
      <c r="I912" s="204" t="e">
        <v>#N/A</v>
      </c>
      <c r="J912" s="184" t="e">
        <v>#N/A</v>
      </c>
      <c r="K912" s="185"/>
      <c r="L912" s="185"/>
      <c r="M912" s="185"/>
      <c r="N912" s="216"/>
      <c r="O912" s="217" t="s">
        <v>726</v>
      </c>
      <c r="P912" s="218" t="e">
        <v>#N/A</v>
      </c>
      <c r="Q912" s="185"/>
      <c r="R912" s="219">
        <v>0</v>
      </c>
      <c r="S912" s="220">
        <v>0</v>
      </c>
      <c r="T912" s="220">
        <v>0</v>
      </c>
      <c r="U912" s="220">
        <v>0</v>
      </c>
      <c r="V912" s="220">
        <v>0</v>
      </c>
      <c r="W912" s="220">
        <v>0</v>
      </c>
      <c r="X912" s="220">
        <v>0</v>
      </c>
      <c r="Y912" s="220">
        <v>0</v>
      </c>
      <c r="Z912" s="220">
        <v>0</v>
      </c>
      <c r="AA912" s="220">
        <v>0</v>
      </c>
      <c r="AB912" s="220">
        <v>0</v>
      </c>
      <c r="AC912" s="221">
        <v>0</v>
      </c>
      <c r="AD912" s="222">
        <v>0</v>
      </c>
      <c r="AE912" s="185"/>
      <c r="AF912" s="223" t="e">
        <v>#DIV/0!</v>
      </c>
      <c r="AG912" s="224">
        <v>0</v>
      </c>
      <c r="AH912" s="225" t="e">
        <v>#DIV/0!</v>
      </c>
      <c r="AI912" s="226">
        <v>0</v>
      </c>
      <c r="AJ912" s="227">
        <v>0</v>
      </c>
    </row>
    <row r="913" spans="2:36" hidden="1" x14ac:dyDescent="0.2">
      <c r="B913" s="184" t="s">
        <v>674</v>
      </c>
      <c r="C913" s="215">
        <v>13</v>
      </c>
      <c r="D913" s="174">
        <v>2</v>
      </c>
      <c r="E913" s="204" t="s">
        <v>1107</v>
      </c>
      <c r="F913" s="204" t="s">
        <v>830</v>
      </c>
      <c r="G913" s="204" t="s">
        <v>698</v>
      </c>
      <c r="H913" s="174" t="s">
        <v>1466</v>
      </c>
      <c r="I913" s="204" t="e">
        <v>#N/A</v>
      </c>
      <c r="J913" s="184" t="e">
        <v>#N/A</v>
      </c>
      <c r="K913" s="185"/>
      <c r="L913" s="185"/>
      <c r="M913" s="185"/>
      <c r="N913" s="216"/>
      <c r="O913" s="217" t="s">
        <v>726</v>
      </c>
      <c r="P913" s="218" t="e">
        <v>#N/A</v>
      </c>
      <c r="Q913" s="185"/>
      <c r="R913" s="219">
        <v>0</v>
      </c>
      <c r="S913" s="220">
        <v>0</v>
      </c>
      <c r="T913" s="220">
        <v>0</v>
      </c>
      <c r="U913" s="220">
        <v>0</v>
      </c>
      <c r="V913" s="220">
        <v>0</v>
      </c>
      <c r="W913" s="220">
        <v>0</v>
      </c>
      <c r="X913" s="220">
        <v>0</v>
      </c>
      <c r="Y913" s="220">
        <v>0</v>
      </c>
      <c r="Z913" s="220">
        <v>0</v>
      </c>
      <c r="AA913" s="220">
        <v>0</v>
      </c>
      <c r="AB913" s="220">
        <v>0</v>
      </c>
      <c r="AC913" s="221">
        <v>0</v>
      </c>
      <c r="AD913" s="222">
        <v>0</v>
      </c>
      <c r="AE913" s="185"/>
      <c r="AF913" s="223" t="e">
        <v>#DIV/0!</v>
      </c>
      <c r="AG913" s="224">
        <v>0</v>
      </c>
      <c r="AH913" s="225" t="e">
        <v>#DIV/0!</v>
      </c>
      <c r="AI913" s="226">
        <v>0</v>
      </c>
      <c r="AJ913" s="227">
        <v>0</v>
      </c>
    </row>
    <row r="914" spans="2:36" hidden="1" x14ac:dyDescent="0.2">
      <c r="B914" s="184" t="s">
        <v>674</v>
      </c>
      <c r="C914" s="215">
        <v>13</v>
      </c>
      <c r="D914" s="174">
        <v>3</v>
      </c>
      <c r="E914" s="204" t="s">
        <v>1107</v>
      </c>
      <c r="F914" s="204" t="s">
        <v>830</v>
      </c>
      <c r="G914" s="204" t="s">
        <v>698</v>
      </c>
      <c r="H914" s="174" t="s">
        <v>1467</v>
      </c>
      <c r="I914" s="204" t="e">
        <v>#N/A</v>
      </c>
      <c r="J914" s="184" t="e">
        <v>#N/A</v>
      </c>
      <c r="K914" s="185"/>
      <c r="L914" s="185"/>
      <c r="M914" s="185"/>
      <c r="N914" s="216"/>
      <c r="O914" s="217" t="s">
        <v>726</v>
      </c>
      <c r="P914" s="218" t="e">
        <v>#N/A</v>
      </c>
      <c r="Q914" s="185"/>
      <c r="R914" s="219">
        <v>0</v>
      </c>
      <c r="S914" s="220">
        <v>0</v>
      </c>
      <c r="T914" s="220">
        <v>0</v>
      </c>
      <c r="U914" s="220">
        <v>0</v>
      </c>
      <c r="V914" s="220">
        <v>0</v>
      </c>
      <c r="W914" s="220">
        <v>0</v>
      </c>
      <c r="X914" s="220">
        <v>0</v>
      </c>
      <c r="Y914" s="220">
        <v>0</v>
      </c>
      <c r="Z914" s="220">
        <v>0</v>
      </c>
      <c r="AA914" s="220">
        <v>0</v>
      </c>
      <c r="AB914" s="220">
        <v>0</v>
      </c>
      <c r="AC914" s="221">
        <v>0</v>
      </c>
      <c r="AD914" s="222">
        <v>0</v>
      </c>
      <c r="AE914" s="185"/>
      <c r="AF914" s="223" t="e">
        <v>#DIV/0!</v>
      </c>
      <c r="AG914" s="224">
        <v>0</v>
      </c>
      <c r="AH914" s="225" t="e">
        <v>#DIV/0!</v>
      </c>
      <c r="AI914" s="226">
        <v>0</v>
      </c>
      <c r="AJ914" s="227">
        <v>0</v>
      </c>
    </row>
    <row r="915" spans="2:36" hidden="1" x14ac:dyDescent="0.2">
      <c r="B915" s="184" t="s">
        <v>674</v>
      </c>
      <c r="C915" s="215">
        <v>13</v>
      </c>
      <c r="D915" s="174">
        <v>4</v>
      </c>
      <c r="E915" s="204" t="s">
        <v>1107</v>
      </c>
      <c r="F915" s="204" t="s">
        <v>830</v>
      </c>
      <c r="G915" s="204" t="s">
        <v>698</v>
      </c>
      <c r="H915" s="174" t="s">
        <v>1468</v>
      </c>
      <c r="I915" s="204" t="e">
        <v>#N/A</v>
      </c>
      <c r="J915" s="184" t="e">
        <v>#N/A</v>
      </c>
      <c r="K915" s="185"/>
      <c r="L915" s="185"/>
      <c r="M915" s="185"/>
      <c r="N915" s="216"/>
      <c r="O915" s="217" t="s">
        <v>726</v>
      </c>
      <c r="P915" s="218" t="e">
        <v>#N/A</v>
      </c>
      <c r="Q915" s="185"/>
      <c r="R915" s="219">
        <v>0</v>
      </c>
      <c r="S915" s="220">
        <v>0</v>
      </c>
      <c r="T915" s="220">
        <v>0</v>
      </c>
      <c r="U915" s="220">
        <v>0</v>
      </c>
      <c r="V915" s="220">
        <v>0</v>
      </c>
      <c r="W915" s="220">
        <v>0</v>
      </c>
      <c r="X915" s="220">
        <v>0</v>
      </c>
      <c r="Y915" s="220">
        <v>0</v>
      </c>
      <c r="Z915" s="220">
        <v>0</v>
      </c>
      <c r="AA915" s="220">
        <v>0</v>
      </c>
      <c r="AB915" s="220">
        <v>0</v>
      </c>
      <c r="AC915" s="221">
        <v>0</v>
      </c>
      <c r="AD915" s="222">
        <v>0</v>
      </c>
      <c r="AE915" s="185"/>
      <c r="AF915" s="223" t="e">
        <v>#DIV/0!</v>
      </c>
      <c r="AG915" s="224">
        <v>0</v>
      </c>
      <c r="AH915" s="225" t="e">
        <v>#DIV/0!</v>
      </c>
      <c r="AI915" s="226">
        <v>0</v>
      </c>
      <c r="AJ915" s="227">
        <v>0</v>
      </c>
    </row>
    <row r="916" spans="2:36" hidden="1" x14ac:dyDescent="0.2">
      <c r="B916" s="184" t="s">
        <v>674</v>
      </c>
      <c r="C916" s="215">
        <v>13</v>
      </c>
      <c r="D916" s="174">
        <v>5</v>
      </c>
      <c r="E916" s="204" t="s">
        <v>1107</v>
      </c>
      <c r="F916" s="204" t="s">
        <v>830</v>
      </c>
      <c r="G916" s="204" t="s">
        <v>698</v>
      </c>
      <c r="H916" s="174" t="s">
        <v>1469</v>
      </c>
      <c r="I916" s="204" t="e">
        <v>#N/A</v>
      </c>
      <c r="J916" s="184" t="e">
        <v>#N/A</v>
      </c>
      <c r="K916" s="185"/>
      <c r="L916" s="185"/>
      <c r="M916" s="185"/>
      <c r="N916" s="216"/>
      <c r="O916" s="217" t="s">
        <v>726</v>
      </c>
      <c r="P916" s="218" t="e">
        <v>#N/A</v>
      </c>
      <c r="Q916" s="185"/>
      <c r="R916" s="219">
        <v>0</v>
      </c>
      <c r="S916" s="220">
        <v>0</v>
      </c>
      <c r="T916" s="220">
        <v>0</v>
      </c>
      <c r="U916" s="220">
        <v>0</v>
      </c>
      <c r="V916" s="220">
        <v>0</v>
      </c>
      <c r="W916" s="220">
        <v>0</v>
      </c>
      <c r="X916" s="220">
        <v>0</v>
      </c>
      <c r="Y916" s="220">
        <v>0</v>
      </c>
      <c r="Z916" s="220">
        <v>0</v>
      </c>
      <c r="AA916" s="220">
        <v>0</v>
      </c>
      <c r="AB916" s="220">
        <v>0</v>
      </c>
      <c r="AC916" s="221">
        <v>0</v>
      </c>
      <c r="AD916" s="222">
        <v>0</v>
      </c>
      <c r="AE916" s="185"/>
      <c r="AF916" s="223" t="e">
        <v>#DIV/0!</v>
      </c>
      <c r="AG916" s="224">
        <v>0</v>
      </c>
      <c r="AH916" s="225" t="e">
        <v>#DIV/0!</v>
      </c>
      <c r="AI916" s="226">
        <v>0</v>
      </c>
      <c r="AJ916" s="227">
        <v>0</v>
      </c>
    </row>
    <row r="917" spans="2:36" ht="13.5" hidden="1" thickBot="1" x14ac:dyDescent="0.25">
      <c r="B917" s="184" t="s">
        <v>674</v>
      </c>
      <c r="C917" s="174"/>
      <c r="D917" s="174"/>
      <c r="E917" s="184"/>
      <c r="F917" s="184"/>
      <c r="G917" s="184"/>
      <c r="H917" s="174"/>
      <c r="I917" s="204" t="e">
        <v>#N/A</v>
      </c>
      <c r="J917" s="204" t="e">
        <v>#N/A</v>
      </c>
      <c r="K917" s="185"/>
      <c r="L917" s="185"/>
      <c r="M917" s="185"/>
      <c r="N917" s="228"/>
      <c r="O917" s="229" t="s">
        <v>733</v>
      </c>
      <c r="P917" s="230"/>
      <c r="Q917" s="185"/>
      <c r="R917" s="231">
        <v>0</v>
      </c>
      <c r="S917" s="232">
        <v>0</v>
      </c>
      <c r="T917" s="232">
        <v>0</v>
      </c>
      <c r="U917" s="232">
        <v>0</v>
      </c>
      <c r="V917" s="232">
        <v>0</v>
      </c>
      <c r="W917" s="232">
        <v>0</v>
      </c>
      <c r="X917" s="232">
        <v>0</v>
      </c>
      <c r="Y917" s="232">
        <v>0</v>
      </c>
      <c r="Z917" s="232">
        <v>0</v>
      </c>
      <c r="AA917" s="232"/>
      <c r="AB917" s="232"/>
      <c r="AC917" s="232"/>
      <c r="AD917" s="233">
        <v>0</v>
      </c>
      <c r="AE917" s="185"/>
      <c r="AF917" s="234"/>
      <c r="AG917" s="235">
        <v>0</v>
      </c>
      <c r="AH917" s="235"/>
      <c r="AI917" s="236">
        <v>0</v>
      </c>
      <c r="AJ917" s="237">
        <v>0</v>
      </c>
    </row>
    <row r="918" spans="2:36" hidden="1" x14ac:dyDescent="0.2">
      <c r="B918" s="184" t="s">
        <v>674</v>
      </c>
      <c r="C918" s="186">
        <v>14</v>
      </c>
      <c r="D918" s="174"/>
      <c r="E918" s="184" t="s">
        <v>1107</v>
      </c>
      <c r="F918" s="184" t="s">
        <v>830</v>
      </c>
      <c r="G918" s="184" t="s">
        <v>698</v>
      </c>
      <c r="H918" s="174" t="s">
        <v>1470</v>
      </c>
      <c r="I918" s="204" t="e">
        <v>#N/A</v>
      </c>
      <c r="J918" s="204" t="e">
        <v>#N/A</v>
      </c>
      <c r="K918" s="185"/>
      <c r="L918" s="185"/>
      <c r="M918" s="185"/>
      <c r="N918" s="205" t="e">
        <v>#N/A</v>
      </c>
      <c r="O918" s="206" t="s">
        <v>724</v>
      </c>
      <c r="P918" s="207"/>
      <c r="Q918" s="185"/>
      <c r="R918" s="208">
        <v>0</v>
      </c>
      <c r="S918" s="209">
        <v>0</v>
      </c>
      <c r="T918" s="209">
        <v>0</v>
      </c>
      <c r="U918" s="209">
        <v>0</v>
      </c>
      <c r="V918" s="209">
        <v>0</v>
      </c>
      <c r="W918" s="209">
        <v>0</v>
      </c>
      <c r="X918" s="209">
        <v>0</v>
      </c>
      <c r="Y918" s="209">
        <v>0</v>
      </c>
      <c r="Z918" s="209">
        <v>0</v>
      </c>
      <c r="AA918" s="209">
        <v>0</v>
      </c>
      <c r="AB918" s="209">
        <v>0</v>
      </c>
      <c r="AC918" s="210">
        <v>0</v>
      </c>
      <c r="AD918" s="211">
        <v>0</v>
      </c>
      <c r="AE918" s="185"/>
      <c r="AF918" s="212"/>
      <c r="AG918" s="213"/>
      <c r="AH918" s="213"/>
      <c r="AI918" s="213"/>
      <c r="AJ918" s="214"/>
    </row>
    <row r="919" spans="2:36" hidden="1" x14ac:dyDescent="0.2">
      <c r="B919" s="184" t="s">
        <v>674</v>
      </c>
      <c r="C919" s="215">
        <v>14</v>
      </c>
      <c r="D919" s="174">
        <v>1</v>
      </c>
      <c r="E919" s="204" t="s">
        <v>1107</v>
      </c>
      <c r="F919" s="204" t="s">
        <v>830</v>
      </c>
      <c r="G919" s="204" t="s">
        <v>698</v>
      </c>
      <c r="H919" s="174" t="s">
        <v>1471</v>
      </c>
      <c r="I919" s="204" t="e">
        <v>#N/A</v>
      </c>
      <c r="J919" s="184" t="e">
        <v>#N/A</v>
      </c>
      <c r="K919" s="185"/>
      <c r="L919" s="185"/>
      <c r="M919" s="185"/>
      <c r="N919" s="216"/>
      <c r="O919" s="217" t="s">
        <v>726</v>
      </c>
      <c r="P919" s="218" t="e">
        <v>#N/A</v>
      </c>
      <c r="Q919" s="185"/>
      <c r="R919" s="219">
        <v>0</v>
      </c>
      <c r="S919" s="220">
        <v>0</v>
      </c>
      <c r="T919" s="220">
        <v>0</v>
      </c>
      <c r="U919" s="220">
        <v>0</v>
      </c>
      <c r="V919" s="220">
        <v>0</v>
      </c>
      <c r="W919" s="220">
        <v>0</v>
      </c>
      <c r="X919" s="220">
        <v>0</v>
      </c>
      <c r="Y919" s="220">
        <v>0</v>
      </c>
      <c r="Z919" s="220">
        <v>0</v>
      </c>
      <c r="AA919" s="220">
        <v>0</v>
      </c>
      <c r="AB919" s="220">
        <v>0</v>
      </c>
      <c r="AC919" s="221">
        <v>0</v>
      </c>
      <c r="AD919" s="222">
        <v>0</v>
      </c>
      <c r="AE919" s="185"/>
      <c r="AF919" s="223" t="e">
        <v>#DIV/0!</v>
      </c>
      <c r="AG919" s="224">
        <v>0</v>
      </c>
      <c r="AH919" s="225" t="e">
        <v>#DIV/0!</v>
      </c>
      <c r="AI919" s="226">
        <v>0</v>
      </c>
      <c r="AJ919" s="227">
        <v>0</v>
      </c>
    </row>
    <row r="920" spans="2:36" hidden="1" x14ac:dyDescent="0.2">
      <c r="B920" s="184" t="s">
        <v>674</v>
      </c>
      <c r="C920" s="215">
        <v>14</v>
      </c>
      <c r="D920" s="174">
        <v>2</v>
      </c>
      <c r="E920" s="204" t="s">
        <v>1107</v>
      </c>
      <c r="F920" s="204" t="s">
        <v>830</v>
      </c>
      <c r="G920" s="204" t="s">
        <v>698</v>
      </c>
      <c r="H920" s="174" t="s">
        <v>1472</v>
      </c>
      <c r="I920" s="204" t="e">
        <v>#N/A</v>
      </c>
      <c r="J920" s="184" t="e">
        <v>#N/A</v>
      </c>
      <c r="K920" s="185"/>
      <c r="L920" s="185"/>
      <c r="M920" s="185"/>
      <c r="N920" s="216"/>
      <c r="O920" s="217" t="s">
        <v>726</v>
      </c>
      <c r="P920" s="218" t="e">
        <v>#N/A</v>
      </c>
      <c r="Q920" s="185"/>
      <c r="R920" s="219">
        <v>0</v>
      </c>
      <c r="S920" s="220">
        <v>0</v>
      </c>
      <c r="T920" s="220">
        <v>0</v>
      </c>
      <c r="U920" s="220">
        <v>0</v>
      </c>
      <c r="V920" s="220">
        <v>0</v>
      </c>
      <c r="W920" s="220">
        <v>0</v>
      </c>
      <c r="X920" s="220">
        <v>0</v>
      </c>
      <c r="Y920" s="220">
        <v>0</v>
      </c>
      <c r="Z920" s="220">
        <v>0</v>
      </c>
      <c r="AA920" s="220">
        <v>0</v>
      </c>
      <c r="AB920" s="220">
        <v>0</v>
      </c>
      <c r="AC920" s="221">
        <v>0</v>
      </c>
      <c r="AD920" s="222">
        <v>0</v>
      </c>
      <c r="AE920" s="185"/>
      <c r="AF920" s="223" t="e">
        <v>#DIV/0!</v>
      </c>
      <c r="AG920" s="224">
        <v>0</v>
      </c>
      <c r="AH920" s="225" t="e">
        <v>#DIV/0!</v>
      </c>
      <c r="AI920" s="226">
        <v>0</v>
      </c>
      <c r="AJ920" s="227">
        <v>0</v>
      </c>
    </row>
    <row r="921" spans="2:36" hidden="1" x14ac:dyDescent="0.2">
      <c r="B921" s="184" t="s">
        <v>674</v>
      </c>
      <c r="C921" s="215">
        <v>14</v>
      </c>
      <c r="D921" s="174">
        <v>3</v>
      </c>
      <c r="E921" s="204" t="s">
        <v>1107</v>
      </c>
      <c r="F921" s="204" t="s">
        <v>830</v>
      </c>
      <c r="G921" s="204" t="s">
        <v>698</v>
      </c>
      <c r="H921" s="174" t="s">
        <v>1473</v>
      </c>
      <c r="I921" s="204" t="e">
        <v>#N/A</v>
      </c>
      <c r="J921" s="184" t="e">
        <v>#N/A</v>
      </c>
      <c r="K921" s="185"/>
      <c r="L921" s="185"/>
      <c r="M921" s="185"/>
      <c r="N921" s="216"/>
      <c r="O921" s="217" t="s">
        <v>726</v>
      </c>
      <c r="P921" s="218" t="e">
        <v>#N/A</v>
      </c>
      <c r="Q921" s="185"/>
      <c r="R921" s="219">
        <v>0</v>
      </c>
      <c r="S921" s="220">
        <v>0</v>
      </c>
      <c r="T921" s="220">
        <v>0</v>
      </c>
      <c r="U921" s="220">
        <v>0</v>
      </c>
      <c r="V921" s="220">
        <v>0</v>
      </c>
      <c r="W921" s="220">
        <v>0</v>
      </c>
      <c r="X921" s="220">
        <v>0</v>
      </c>
      <c r="Y921" s="220">
        <v>0</v>
      </c>
      <c r="Z921" s="220">
        <v>0</v>
      </c>
      <c r="AA921" s="220">
        <v>0</v>
      </c>
      <c r="AB921" s="220">
        <v>0</v>
      </c>
      <c r="AC921" s="221">
        <v>0</v>
      </c>
      <c r="AD921" s="222">
        <v>0</v>
      </c>
      <c r="AE921" s="185"/>
      <c r="AF921" s="223" t="e">
        <v>#DIV/0!</v>
      </c>
      <c r="AG921" s="224">
        <v>0</v>
      </c>
      <c r="AH921" s="225" t="e">
        <v>#DIV/0!</v>
      </c>
      <c r="AI921" s="226">
        <v>0</v>
      </c>
      <c r="AJ921" s="227">
        <v>0</v>
      </c>
    </row>
    <row r="922" spans="2:36" hidden="1" x14ac:dyDescent="0.2">
      <c r="B922" s="184" t="s">
        <v>674</v>
      </c>
      <c r="C922" s="215">
        <v>14</v>
      </c>
      <c r="D922" s="174">
        <v>4</v>
      </c>
      <c r="E922" s="204" t="s">
        <v>1107</v>
      </c>
      <c r="F922" s="204" t="s">
        <v>830</v>
      </c>
      <c r="G922" s="204" t="s">
        <v>698</v>
      </c>
      <c r="H922" s="174" t="s">
        <v>1474</v>
      </c>
      <c r="I922" s="204" t="e">
        <v>#N/A</v>
      </c>
      <c r="J922" s="184" t="e">
        <v>#N/A</v>
      </c>
      <c r="K922" s="185"/>
      <c r="L922" s="185"/>
      <c r="M922" s="185"/>
      <c r="N922" s="216"/>
      <c r="O922" s="217" t="s">
        <v>726</v>
      </c>
      <c r="P922" s="218" t="e">
        <v>#N/A</v>
      </c>
      <c r="Q922" s="185"/>
      <c r="R922" s="219">
        <v>0</v>
      </c>
      <c r="S922" s="220">
        <v>0</v>
      </c>
      <c r="T922" s="220">
        <v>0</v>
      </c>
      <c r="U922" s="220">
        <v>0</v>
      </c>
      <c r="V922" s="220">
        <v>0</v>
      </c>
      <c r="W922" s="220">
        <v>0</v>
      </c>
      <c r="X922" s="220">
        <v>0</v>
      </c>
      <c r="Y922" s="220">
        <v>0</v>
      </c>
      <c r="Z922" s="220">
        <v>0</v>
      </c>
      <c r="AA922" s="220">
        <v>0</v>
      </c>
      <c r="AB922" s="220">
        <v>0</v>
      </c>
      <c r="AC922" s="221">
        <v>0</v>
      </c>
      <c r="AD922" s="222">
        <v>0</v>
      </c>
      <c r="AE922" s="185"/>
      <c r="AF922" s="223" t="e">
        <v>#DIV/0!</v>
      </c>
      <c r="AG922" s="224">
        <v>0</v>
      </c>
      <c r="AH922" s="225" t="e">
        <v>#DIV/0!</v>
      </c>
      <c r="AI922" s="226">
        <v>0</v>
      </c>
      <c r="AJ922" s="227">
        <v>0</v>
      </c>
    </row>
    <row r="923" spans="2:36" hidden="1" x14ac:dyDescent="0.2">
      <c r="B923" s="184" t="s">
        <v>674</v>
      </c>
      <c r="C923" s="215">
        <v>14</v>
      </c>
      <c r="D923" s="174">
        <v>5</v>
      </c>
      <c r="E923" s="204" t="s">
        <v>1107</v>
      </c>
      <c r="F923" s="204" t="s">
        <v>830</v>
      </c>
      <c r="G923" s="204" t="s">
        <v>698</v>
      </c>
      <c r="H923" s="174" t="s">
        <v>1475</v>
      </c>
      <c r="I923" s="204" t="e">
        <v>#N/A</v>
      </c>
      <c r="J923" s="184" t="e">
        <v>#N/A</v>
      </c>
      <c r="K923" s="185"/>
      <c r="L923" s="185"/>
      <c r="M923" s="185"/>
      <c r="N923" s="216"/>
      <c r="O923" s="217" t="s">
        <v>726</v>
      </c>
      <c r="P923" s="218" t="e">
        <v>#N/A</v>
      </c>
      <c r="Q923" s="185"/>
      <c r="R923" s="219">
        <v>0</v>
      </c>
      <c r="S923" s="220">
        <v>0</v>
      </c>
      <c r="T923" s="220">
        <v>0</v>
      </c>
      <c r="U923" s="220">
        <v>0</v>
      </c>
      <c r="V923" s="220">
        <v>0</v>
      </c>
      <c r="W923" s="220">
        <v>0</v>
      </c>
      <c r="X923" s="220">
        <v>0</v>
      </c>
      <c r="Y923" s="220">
        <v>0</v>
      </c>
      <c r="Z923" s="220">
        <v>0</v>
      </c>
      <c r="AA923" s="220">
        <v>0</v>
      </c>
      <c r="AB923" s="220">
        <v>0</v>
      </c>
      <c r="AC923" s="221">
        <v>0</v>
      </c>
      <c r="AD923" s="222">
        <v>0</v>
      </c>
      <c r="AE923" s="185"/>
      <c r="AF923" s="223" t="e">
        <v>#DIV/0!</v>
      </c>
      <c r="AG923" s="224">
        <v>0</v>
      </c>
      <c r="AH923" s="225" t="e">
        <v>#DIV/0!</v>
      </c>
      <c r="AI923" s="226">
        <v>0</v>
      </c>
      <c r="AJ923" s="227">
        <v>0</v>
      </c>
    </row>
    <row r="924" spans="2:36" ht="13.5" hidden="1" thickBot="1" x14ac:dyDescent="0.25">
      <c r="B924" s="184" t="s">
        <v>674</v>
      </c>
      <c r="C924" s="174"/>
      <c r="D924" s="174"/>
      <c r="E924" s="184"/>
      <c r="F924" s="184"/>
      <c r="G924" s="184"/>
      <c r="H924" s="174"/>
      <c r="I924" s="204" t="e">
        <v>#N/A</v>
      </c>
      <c r="J924" s="204" t="e">
        <v>#N/A</v>
      </c>
      <c r="K924" s="185"/>
      <c r="L924" s="185"/>
      <c r="M924" s="185"/>
      <c r="N924" s="228"/>
      <c r="O924" s="229" t="s">
        <v>733</v>
      </c>
      <c r="P924" s="230"/>
      <c r="Q924" s="185"/>
      <c r="R924" s="231">
        <v>0</v>
      </c>
      <c r="S924" s="232">
        <v>0</v>
      </c>
      <c r="T924" s="232">
        <v>0</v>
      </c>
      <c r="U924" s="232">
        <v>0</v>
      </c>
      <c r="V924" s="232">
        <v>0</v>
      </c>
      <c r="W924" s="232">
        <v>0</v>
      </c>
      <c r="X924" s="232">
        <v>0</v>
      </c>
      <c r="Y924" s="232">
        <v>0</v>
      </c>
      <c r="Z924" s="232">
        <v>0</v>
      </c>
      <c r="AA924" s="232"/>
      <c r="AB924" s="232"/>
      <c r="AC924" s="232"/>
      <c r="AD924" s="233">
        <v>0</v>
      </c>
      <c r="AE924" s="185"/>
      <c r="AF924" s="234"/>
      <c r="AG924" s="235">
        <v>0</v>
      </c>
      <c r="AH924" s="235"/>
      <c r="AI924" s="236">
        <v>0</v>
      </c>
      <c r="AJ924" s="237">
        <v>0</v>
      </c>
    </row>
    <row r="925" spans="2:36" hidden="1" x14ac:dyDescent="0.2">
      <c r="B925" s="184" t="s">
        <v>674</v>
      </c>
      <c r="C925" s="186">
        <v>15</v>
      </c>
      <c r="D925" s="174"/>
      <c r="E925" s="184" t="s">
        <v>1107</v>
      </c>
      <c r="F925" s="184" t="s">
        <v>830</v>
      </c>
      <c r="G925" s="184" t="s">
        <v>698</v>
      </c>
      <c r="H925" s="174" t="s">
        <v>1476</v>
      </c>
      <c r="I925" s="204" t="e">
        <v>#N/A</v>
      </c>
      <c r="J925" s="204" t="e">
        <v>#N/A</v>
      </c>
      <c r="K925" s="185"/>
      <c r="L925" s="185"/>
      <c r="M925" s="185"/>
      <c r="N925" s="205" t="e">
        <v>#N/A</v>
      </c>
      <c r="O925" s="206" t="s">
        <v>724</v>
      </c>
      <c r="P925" s="207"/>
      <c r="Q925" s="185"/>
      <c r="R925" s="208">
        <v>0</v>
      </c>
      <c r="S925" s="209">
        <v>0</v>
      </c>
      <c r="T925" s="209">
        <v>0</v>
      </c>
      <c r="U925" s="209">
        <v>0</v>
      </c>
      <c r="V925" s="209">
        <v>0</v>
      </c>
      <c r="W925" s="209">
        <v>0</v>
      </c>
      <c r="X925" s="209">
        <v>0</v>
      </c>
      <c r="Y925" s="209">
        <v>0</v>
      </c>
      <c r="Z925" s="209">
        <v>0</v>
      </c>
      <c r="AA925" s="209">
        <v>0</v>
      </c>
      <c r="AB925" s="209">
        <v>0</v>
      </c>
      <c r="AC925" s="210">
        <v>0</v>
      </c>
      <c r="AD925" s="211">
        <v>0</v>
      </c>
      <c r="AE925" s="185"/>
      <c r="AF925" s="212"/>
      <c r="AG925" s="213"/>
      <c r="AH925" s="213"/>
      <c r="AI925" s="213"/>
      <c r="AJ925" s="214"/>
    </row>
    <row r="926" spans="2:36" hidden="1" x14ac:dyDescent="0.2">
      <c r="B926" s="184" t="s">
        <v>674</v>
      </c>
      <c r="C926" s="215">
        <v>15</v>
      </c>
      <c r="D926" s="174">
        <v>1</v>
      </c>
      <c r="E926" s="204" t="s">
        <v>1107</v>
      </c>
      <c r="F926" s="204" t="s">
        <v>830</v>
      </c>
      <c r="G926" s="204" t="s">
        <v>698</v>
      </c>
      <c r="H926" s="174" t="s">
        <v>1477</v>
      </c>
      <c r="I926" s="204" t="e">
        <v>#N/A</v>
      </c>
      <c r="J926" s="184" t="e">
        <v>#N/A</v>
      </c>
      <c r="K926" s="185"/>
      <c r="L926" s="185"/>
      <c r="M926" s="185"/>
      <c r="N926" s="216"/>
      <c r="O926" s="217" t="s">
        <v>726</v>
      </c>
      <c r="P926" s="218" t="e">
        <v>#N/A</v>
      </c>
      <c r="Q926" s="185"/>
      <c r="R926" s="219">
        <v>0</v>
      </c>
      <c r="S926" s="220">
        <v>0</v>
      </c>
      <c r="T926" s="220">
        <v>0</v>
      </c>
      <c r="U926" s="220">
        <v>0</v>
      </c>
      <c r="V926" s="220">
        <v>0</v>
      </c>
      <c r="W926" s="220">
        <v>0</v>
      </c>
      <c r="X926" s="220">
        <v>0</v>
      </c>
      <c r="Y926" s="220">
        <v>0</v>
      </c>
      <c r="Z926" s="220">
        <v>0</v>
      </c>
      <c r="AA926" s="220">
        <v>0</v>
      </c>
      <c r="AB926" s="220">
        <v>0</v>
      </c>
      <c r="AC926" s="221">
        <v>0</v>
      </c>
      <c r="AD926" s="222">
        <v>0</v>
      </c>
      <c r="AE926" s="185"/>
      <c r="AF926" s="223" t="e">
        <v>#DIV/0!</v>
      </c>
      <c r="AG926" s="224">
        <v>0</v>
      </c>
      <c r="AH926" s="225" t="e">
        <v>#DIV/0!</v>
      </c>
      <c r="AI926" s="226">
        <v>0</v>
      </c>
      <c r="AJ926" s="227">
        <v>0</v>
      </c>
    </row>
    <row r="927" spans="2:36" hidden="1" x14ac:dyDescent="0.2">
      <c r="B927" s="184" t="s">
        <v>674</v>
      </c>
      <c r="C927" s="215">
        <v>15</v>
      </c>
      <c r="D927" s="174">
        <v>2</v>
      </c>
      <c r="E927" s="204" t="s">
        <v>1107</v>
      </c>
      <c r="F927" s="204" t="s">
        <v>830</v>
      </c>
      <c r="G927" s="204" t="s">
        <v>698</v>
      </c>
      <c r="H927" s="174" t="s">
        <v>1478</v>
      </c>
      <c r="I927" s="204" t="e">
        <v>#N/A</v>
      </c>
      <c r="J927" s="184" t="e">
        <v>#N/A</v>
      </c>
      <c r="K927" s="185"/>
      <c r="L927" s="185"/>
      <c r="M927" s="185"/>
      <c r="N927" s="216"/>
      <c r="O927" s="217" t="s">
        <v>726</v>
      </c>
      <c r="P927" s="218" t="e">
        <v>#N/A</v>
      </c>
      <c r="Q927" s="185"/>
      <c r="R927" s="219">
        <v>0</v>
      </c>
      <c r="S927" s="220">
        <v>0</v>
      </c>
      <c r="T927" s="220">
        <v>0</v>
      </c>
      <c r="U927" s="220">
        <v>0</v>
      </c>
      <c r="V927" s="220">
        <v>0</v>
      </c>
      <c r="W927" s="220">
        <v>0</v>
      </c>
      <c r="X927" s="220">
        <v>0</v>
      </c>
      <c r="Y927" s="220">
        <v>0</v>
      </c>
      <c r="Z927" s="220">
        <v>0</v>
      </c>
      <c r="AA927" s="220">
        <v>0</v>
      </c>
      <c r="AB927" s="220">
        <v>0</v>
      </c>
      <c r="AC927" s="221">
        <v>0</v>
      </c>
      <c r="AD927" s="222">
        <v>0</v>
      </c>
      <c r="AE927" s="185"/>
      <c r="AF927" s="223" t="e">
        <v>#DIV/0!</v>
      </c>
      <c r="AG927" s="224">
        <v>0</v>
      </c>
      <c r="AH927" s="225" t="e">
        <v>#DIV/0!</v>
      </c>
      <c r="AI927" s="226">
        <v>0</v>
      </c>
      <c r="AJ927" s="227">
        <v>0</v>
      </c>
    </row>
    <row r="928" spans="2:36" hidden="1" x14ac:dyDescent="0.2">
      <c r="B928" s="184" t="s">
        <v>674</v>
      </c>
      <c r="C928" s="215">
        <v>15</v>
      </c>
      <c r="D928" s="174">
        <v>3</v>
      </c>
      <c r="E928" s="204" t="s">
        <v>1107</v>
      </c>
      <c r="F928" s="204" t="s">
        <v>830</v>
      </c>
      <c r="G928" s="204" t="s">
        <v>698</v>
      </c>
      <c r="H928" s="174" t="s">
        <v>1479</v>
      </c>
      <c r="I928" s="204" t="e">
        <v>#N/A</v>
      </c>
      <c r="J928" s="184" t="e">
        <v>#N/A</v>
      </c>
      <c r="K928" s="185"/>
      <c r="L928" s="185"/>
      <c r="M928" s="185"/>
      <c r="N928" s="216"/>
      <c r="O928" s="217" t="s">
        <v>726</v>
      </c>
      <c r="P928" s="218" t="e">
        <v>#N/A</v>
      </c>
      <c r="Q928" s="185"/>
      <c r="R928" s="219">
        <v>0</v>
      </c>
      <c r="S928" s="220">
        <v>0</v>
      </c>
      <c r="T928" s="220">
        <v>0</v>
      </c>
      <c r="U928" s="220">
        <v>0</v>
      </c>
      <c r="V928" s="220">
        <v>0</v>
      </c>
      <c r="W928" s="220">
        <v>0</v>
      </c>
      <c r="X928" s="220">
        <v>0</v>
      </c>
      <c r="Y928" s="220">
        <v>0</v>
      </c>
      <c r="Z928" s="220">
        <v>0</v>
      </c>
      <c r="AA928" s="220">
        <v>0</v>
      </c>
      <c r="AB928" s="220">
        <v>0</v>
      </c>
      <c r="AC928" s="221">
        <v>0</v>
      </c>
      <c r="AD928" s="222">
        <v>0</v>
      </c>
      <c r="AE928" s="185"/>
      <c r="AF928" s="223" t="e">
        <v>#DIV/0!</v>
      </c>
      <c r="AG928" s="224">
        <v>0</v>
      </c>
      <c r="AH928" s="225" t="e">
        <v>#DIV/0!</v>
      </c>
      <c r="AI928" s="226">
        <v>0</v>
      </c>
      <c r="AJ928" s="227">
        <v>0</v>
      </c>
    </row>
    <row r="929" spans="2:36" hidden="1" x14ac:dyDescent="0.2">
      <c r="B929" s="184" t="s">
        <v>674</v>
      </c>
      <c r="C929" s="215">
        <v>15</v>
      </c>
      <c r="D929" s="174">
        <v>4</v>
      </c>
      <c r="E929" s="204" t="s">
        <v>1107</v>
      </c>
      <c r="F929" s="204" t="s">
        <v>830</v>
      </c>
      <c r="G929" s="204" t="s">
        <v>698</v>
      </c>
      <c r="H929" s="174" t="s">
        <v>1480</v>
      </c>
      <c r="I929" s="204" t="e">
        <v>#N/A</v>
      </c>
      <c r="J929" s="184" t="e">
        <v>#N/A</v>
      </c>
      <c r="K929" s="185"/>
      <c r="L929" s="185"/>
      <c r="M929" s="185"/>
      <c r="N929" s="216"/>
      <c r="O929" s="217" t="s">
        <v>726</v>
      </c>
      <c r="P929" s="218" t="e">
        <v>#N/A</v>
      </c>
      <c r="Q929" s="185"/>
      <c r="R929" s="219">
        <v>0</v>
      </c>
      <c r="S929" s="220">
        <v>0</v>
      </c>
      <c r="T929" s="220">
        <v>0</v>
      </c>
      <c r="U929" s="220">
        <v>0</v>
      </c>
      <c r="V929" s="220">
        <v>0</v>
      </c>
      <c r="W929" s="220">
        <v>0</v>
      </c>
      <c r="X929" s="220">
        <v>0</v>
      </c>
      <c r="Y929" s="220">
        <v>0</v>
      </c>
      <c r="Z929" s="220">
        <v>0</v>
      </c>
      <c r="AA929" s="220">
        <v>0</v>
      </c>
      <c r="AB929" s="220">
        <v>0</v>
      </c>
      <c r="AC929" s="221">
        <v>0</v>
      </c>
      <c r="AD929" s="222">
        <v>0</v>
      </c>
      <c r="AE929" s="185"/>
      <c r="AF929" s="223" t="e">
        <v>#DIV/0!</v>
      </c>
      <c r="AG929" s="224">
        <v>0</v>
      </c>
      <c r="AH929" s="225" t="e">
        <v>#DIV/0!</v>
      </c>
      <c r="AI929" s="226">
        <v>0</v>
      </c>
      <c r="AJ929" s="227">
        <v>0</v>
      </c>
    </row>
    <row r="930" spans="2:36" hidden="1" x14ac:dyDescent="0.2">
      <c r="B930" s="184" t="s">
        <v>674</v>
      </c>
      <c r="C930" s="215">
        <v>15</v>
      </c>
      <c r="D930" s="174">
        <v>5</v>
      </c>
      <c r="E930" s="204" t="s">
        <v>1107</v>
      </c>
      <c r="F930" s="204" t="s">
        <v>830</v>
      </c>
      <c r="G930" s="204" t="s">
        <v>698</v>
      </c>
      <c r="H930" s="174" t="s">
        <v>1481</v>
      </c>
      <c r="I930" s="204" t="e">
        <v>#N/A</v>
      </c>
      <c r="J930" s="184" t="e">
        <v>#N/A</v>
      </c>
      <c r="K930" s="185"/>
      <c r="L930" s="185"/>
      <c r="M930" s="185"/>
      <c r="N930" s="216"/>
      <c r="O930" s="217" t="s">
        <v>726</v>
      </c>
      <c r="P930" s="218" t="e">
        <v>#N/A</v>
      </c>
      <c r="Q930" s="185"/>
      <c r="R930" s="219">
        <v>0</v>
      </c>
      <c r="S930" s="220">
        <v>0</v>
      </c>
      <c r="T930" s="220">
        <v>0</v>
      </c>
      <c r="U930" s="220">
        <v>0</v>
      </c>
      <c r="V930" s="220">
        <v>0</v>
      </c>
      <c r="W930" s="220">
        <v>0</v>
      </c>
      <c r="X930" s="220">
        <v>0</v>
      </c>
      <c r="Y930" s="220">
        <v>0</v>
      </c>
      <c r="Z930" s="220">
        <v>0</v>
      </c>
      <c r="AA930" s="220">
        <v>0</v>
      </c>
      <c r="AB930" s="220">
        <v>0</v>
      </c>
      <c r="AC930" s="221">
        <v>0</v>
      </c>
      <c r="AD930" s="222">
        <v>0</v>
      </c>
      <c r="AE930" s="185"/>
      <c r="AF930" s="223" t="e">
        <v>#DIV/0!</v>
      </c>
      <c r="AG930" s="224">
        <v>0</v>
      </c>
      <c r="AH930" s="225" t="e">
        <v>#DIV/0!</v>
      </c>
      <c r="AI930" s="226">
        <v>0</v>
      </c>
      <c r="AJ930" s="227">
        <v>0</v>
      </c>
    </row>
    <row r="931" spans="2:36" ht="13.5" hidden="1" thickBot="1" x14ac:dyDescent="0.25">
      <c r="B931" s="184" t="s">
        <v>674</v>
      </c>
      <c r="C931" s="174"/>
      <c r="D931" s="174"/>
      <c r="E931" s="184"/>
      <c r="F931" s="184"/>
      <c r="G931" s="184"/>
      <c r="H931" s="174"/>
      <c r="I931" s="204" t="e">
        <v>#N/A</v>
      </c>
      <c r="J931" s="204" t="e">
        <v>#N/A</v>
      </c>
      <c r="K931" s="185"/>
      <c r="L931" s="185"/>
      <c r="M931" s="185"/>
      <c r="N931" s="228"/>
      <c r="O931" s="229" t="s">
        <v>733</v>
      </c>
      <c r="P931" s="230"/>
      <c r="Q931" s="185"/>
      <c r="R931" s="231">
        <v>0</v>
      </c>
      <c r="S931" s="232">
        <v>0</v>
      </c>
      <c r="T931" s="232">
        <v>0</v>
      </c>
      <c r="U931" s="232">
        <v>0</v>
      </c>
      <c r="V931" s="232">
        <v>0</v>
      </c>
      <c r="W931" s="232">
        <v>0</v>
      </c>
      <c r="X931" s="232">
        <v>0</v>
      </c>
      <c r="Y931" s="232">
        <v>0</v>
      </c>
      <c r="Z931" s="232">
        <v>0</v>
      </c>
      <c r="AA931" s="232"/>
      <c r="AB931" s="232"/>
      <c r="AC931" s="232"/>
      <c r="AD931" s="233">
        <v>0</v>
      </c>
      <c r="AE931" s="185"/>
      <c r="AF931" s="234"/>
      <c r="AG931" s="235">
        <v>0</v>
      </c>
      <c r="AH931" s="235"/>
      <c r="AI931" s="236">
        <v>0</v>
      </c>
      <c r="AJ931" s="237">
        <v>0</v>
      </c>
    </row>
    <row r="932" spans="2:36" hidden="1" x14ac:dyDescent="0.2">
      <c r="B932" s="184" t="s">
        <v>674</v>
      </c>
      <c r="C932" s="184"/>
      <c r="D932" s="184"/>
      <c r="E932" s="184"/>
      <c r="F932" s="184"/>
      <c r="G932" s="184"/>
      <c r="H932" s="174"/>
      <c r="I932" s="174"/>
      <c r="J932" s="184"/>
      <c r="K932" s="184"/>
      <c r="L932" s="185"/>
      <c r="M932" s="185"/>
      <c r="N932" s="185"/>
      <c r="O932" s="185"/>
      <c r="P932" s="185"/>
      <c r="Q932" s="185"/>
      <c r="R932" s="185"/>
      <c r="S932" s="185"/>
      <c r="T932" s="185"/>
      <c r="U932" s="185"/>
      <c r="V932" s="185"/>
      <c r="W932" s="185"/>
      <c r="X932" s="185"/>
      <c r="Y932" s="185"/>
      <c r="Z932" s="185"/>
      <c r="AA932" s="185"/>
      <c r="AB932" s="185"/>
      <c r="AC932" s="185"/>
      <c r="AD932" s="185"/>
      <c r="AE932" s="185"/>
      <c r="AF932" s="185"/>
      <c r="AG932" s="185"/>
      <c r="AH932" s="185"/>
      <c r="AI932" s="185"/>
      <c r="AJ932" s="185"/>
    </row>
    <row r="933" spans="2:36" hidden="1" x14ac:dyDescent="0.2">
      <c r="B933" s="184" t="s">
        <v>674</v>
      </c>
      <c r="C933" s="184"/>
      <c r="D933" s="184"/>
      <c r="E933" s="184"/>
      <c r="F933" s="184"/>
      <c r="G933" s="184"/>
      <c r="H933" s="174"/>
      <c r="I933" s="174"/>
      <c r="J933" s="184"/>
      <c r="K933" s="184"/>
      <c r="L933" s="185"/>
      <c r="M933" s="185"/>
      <c r="N933" s="238" t="s">
        <v>828</v>
      </c>
      <c r="O933" s="239"/>
      <c r="P933" s="240"/>
      <c r="Q933" s="185"/>
      <c r="R933" s="241">
        <v>0</v>
      </c>
      <c r="S933" s="242">
        <v>0</v>
      </c>
      <c r="T933" s="242">
        <v>0</v>
      </c>
      <c r="U933" s="242">
        <v>0</v>
      </c>
      <c r="V933" s="242">
        <v>0</v>
      </c>
      <c r="W933" s="242">
        <v>0</v>
      </c>
      <c r="X933" s="242">
        <v>0</v>
      </c>
      <c r="Y933" s="242">
        <v>0</v>
      </c>
      <c r="Z933" s="242">
        <v>0</v>
      </c>
      <c r="AA933" s="242">
        <v>0</v>
      </c>
      <c r="AB933" s="242">
        <v>0</v>
      </c>
      <c r="AC933" s="242">
        <v>0</v>
      </c>
      <c r="AD933" s="243">
        <v>0</v>
      </c>
      <c r="AE933" s="185"/>
      <c r="AF933" s="244"/>
      <c r="AG933" s="242">
        <v>0</v>
      </c>
      <c r="AH933" s="242"/>
      <c r="AI933" s="242">
        <v>0</v>
      </c>
      <c r="AJ933" s="243">
        <v>0</v>
      </c>
    </row>
    <row r="934" spans="2:36" x14ac:dyDescent="0.2">
      <c r="C934" s="184"/>
      <c r="D934" s="184"/>
      <c r="E934" s="184"/>
      <c r="F934" s="184"/>
      <c r="G934" s="184"/>
      <c r="H934" s="174"/>
      <c r="I934" s="174"/>
      <c r="J934" s="184"/>
      <c r="K934" s="184"/>
      <c r="L934" s="185"/>
      <c r="M934" s="185"/>
      <c r="N934" s="185"/>
      <c r="O934" s="185"/>
      <c r="P934" s="185"/>
      <c r="Q934" s="185"/>
      <c r="R934" s="185"/>
      <c r="S934" s="185"/>
      <c r="T934" s="185"/>
      <c r="U934" s="185"/>
      <c r="V934" s="185"/>
      <c r="W934" s="185"/>
      <c r="X934" s="185"/>
      <c r="Y934" s="185"/>
      <c r="Z934" s="185"/>
      <c r="AA934" s="185"/>
      <c r="AB934" s="185"/>
      <c r="AC934" s="185"/>
      <c r="AD934" s="185"/>
      <c r="AE934" s="185"/>
      <c r="AF934" s="185"/>
      <c r="AG934" s="185"/>
      <c r="AH934" s="185"/>
      <c r="AI934" s="185"/>
      <c r="AJ934" s="185"/>
    </row>
    <row r="935" spans="2:36" ht="15" x14ac:dyDescent="0.25">
      <c r="B935" s="129"/>
      <c r="C935" s="129"/>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c r="AA935" s="129"/>
      <c r="AB935" s="129"/>
      <c r="AC935" s="129"/>
      <c r="AD935" s="129"/>
      <c r="AE935" s="129"/>
      <c r="AF935" s="129"/>
      <c r="AG935" s="129"/>
      <c r="AH935" s="129"/>
      <c r="AI935" s="129"/>
      <c r="AJ935" s="129"/>
    </row>
  </sheetData>
  <sheetProtection algorithmName="SHA-512" hashValue="Hz2C3//bWMzXFZe8ItyG2grXBwkZxVFKNVbzrsuNF2CQ7AVb8UC/VlI/SbE04lCflIOmbMngtKTltucDykrExw==" saltValue="jHIsUnW9eDwDtRe0rgX6bg==" spinCount="100000" sheet="1" objects="1" scenarios="1"/>
  <autoFilter ref="B5:B933">
    <filterColumn colId="0" hiddenButton="1">
      <filters>
        <filter val="VISIBLE"/>
      </filters>
    </filterColumn>
  </autoFilter>
  <pageMargins left="0.23" right="0.26" top="0.51" bottom="0.53" header="0.5" footer="0.5"/>
  <pageSetup paperSize="8" scale="72" fitToHeight="2" orientation="landscape"/>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enableFormatConditionsCalculation="0"/>
  <dimension ref="A1:AC1046"/>
  <sheetViews>
    <sheetView workbookViewId="0">
      <pane ySplit="2" topLeftCell="A102" activePane="bottomLeft" state="frozen"/>
      <selection pane="bottomLeft" activeCell="D102" sqref="D102"/>
    </sheetView>
  </sheetViews>
  <sheetFormatPr defaultColWidth="14.42578125" defaultRowHeight="15.75" customHeight="1" x14ac:dyDescent="0.2"/>
  <cols>
    <col min="1" max="1" width="13" customWidth="1"/>
    <col min="2" max="3" width="16.85546875" customWidth="1"/>
    <col min="4" max="4" width="57.42578125" customWidth="1"/>
    <col min="5" max="5" width="45.7109375" customWidth="1"/>
    <col min="6" max="6" width="29" customWidth="1"/>
    <col min="7" max="7" width="9.28515625" customWidth="1"/>
    <col min="8" max="8" width="10.140625" customWidth="1"/>
    <col min="9" max="9" width="12" customWidth="1"/>
    <col min="10" max="10" width="32.28515625" customWidth="1"/>
    <col min="11" max="11" width="7.28515625" style="41" bestFit="1" customWidth="1"/>
    <col min="12" max="12" width="9.85546875" style="59" customWidth="1"/>
    <col min="13" max="13" width="8.28515625" style="47" customWidth="1"/>
    <col min="14" max="14" width="8.42578125" style="47" customWidth="1"/>
    <col min="15" max="15" width="8.140625" style="61" customWidth="1"/>
    <col min="16" max="16" width="12.42578125" style="68" customWidth="1"/>
    <col min="17" max="17" width="12.140625" style="68" customWidth="1"/>
    <col min="18" max="18" width="10.42578125" bestFit="1" customWidth="1"/>
    <col min="19" max="19" width="9.42578125" bestFit="1" customWidth="1"/>
    <col min="20" max="20" width="11.28515625" style="81" customWidth="1"/>
    <col min="21" max="21" width="10.85546875" style="88" customWidth="1"/>
  </cols>
  <sheetData>
    <row r="1" spans="1:29" s="40" customFormat="1" ht="15" x14ac:dyDescent="0.25">
      <c r="B1" s="3"/>
      <c r="C1" s="3"/>
      <c r="D1" s="3"/>
      <c r="E1" s="3"/>
      <c r="F1" s="3"/>
      <c r="G1" s="16"/>
      <c r="H1" s="16"/>
      <c r="I1" s="40">
        <f>SUM(I3:I195)</f>
        <v>22</v>
      </c>
      <c r="J1" s="16"/>
      <c r="K1" s="15">
        <v>204</v>
      </c>
      <c r="L1" s="44">
        <f>SUM(L3:L126)</f>
        <v>124</v>
      </c>
      <c r="M1" s="45">
        <f t="shared" ref="M1:U1" si="0">SUM(M3:M195)</f>
        <v>63</v>
      </c>
      <c r="N1" s="45">
        <f t="shared" si="0"/>
        <v>183</v>
      </c>
      <c r="O1" s="60">
        <f t="shared" si="0"/>
        <v>64</v>
      </c>
      <c r="P1" s="67">
        <f t="shared" si="0"/>
        <v>310</v>
      </c>
      <c r="Q1" s="67">
        <f t="shared" si="0"/>
        <v>220</v>
      </c>
      <c r="R1" s="15">
        <f t="shared" si="0"/>
        <v>72</v>
      </c>
      <c r="S1" s="15">
        <f t="shared" si="0"/>
        <v>18</v>
      </c>
      <c r="T1" s="77">
        <f t="shared" si="0"/>
        <v>82</v>
      </c>
      <c r="U1" s="84">
        <f t="shared" si="0"/>
        <v>75</v>
      </c>
      <c r="V1" s="16"/>
      <c r="W1" s="16"/>
      <c r="X1" s="16"/>
      <c r="Y1" s="16"/>
      <c r="Z1" s="16"/>
      <c r="AA1" s="16"/>
      <c r="AB1" s="16"/>
      <c r="AC1" s="16"/>
    </row>
    <row r="2" spans="1:29" s="40" customFormat="1" ht="51.75" x14ac:dyDescent="0.25">
      <c r="A2" s="3" t="s">
        <v>0</v>
      </c>
      <c r="B2" s="3" t="s">
        <v>112</v>
      </c>
      <c r="C2" s="3" t="s">
        <v>1</v>
      </c>
      <c r="D2" s="3" t="s">
        <v>2</v>
      </c>
      <c r="E2" s="3" t="s">
        <v>3</v>
      </c>
      <c r="F2" s="3" t="s">
        <v>4</v>
      </c>
      <c r="G2" s="16" t="s">
        <v>437</v>
      </c>
      <c r="H2" s="16" t="s">
        <v>116</v>
      </c>
      <c r="I2" s="16" t="s">
        <v>438</v>
      </c>
      <c r="J2" s="16" t="s">
        <v>439</v>
      </c>
      <c r="K2" s="15" t="s">
        <v>108</v>
      </c>
      <c r="L2" s="44" t="s">
        <v>109</v>
      </c>
      <c r="M2" s="45" t="s">
        <v>114</v>
      </c>
      <c r="N2" s="45" t="s">
        <v>134</v>
      </c>
      <c r="O2" s="60" t="s">
        <v>135</v>
      </c>
      <c r="P2" s="67" t="s">
        <v>136</v>
      </c>
      <c r="Q2" s="73" t="s">
        <v>152</v>
      </c>
      <c r="R2" s="14" t="s">
        <v>435</v>
      </c>
      <c r="S2" s="14" t="s">
        <v>436</v>
      </c>
      <c r="T2" s="77" t="s">
        <v>440</v>
      </c>
      <c r="U2" s="84" t="s">
        <v>441</v>
      </c>
      <c r="V2" s="16"/>
      <c r="W2" s="16"/>
      <c r="X2" s="16"/>
      <c r="Y2" s="16"/>
      <c r="Z2" s="16"/>
      <c r="AA2" s="16"/>
      <c r="AB2" s="16"/>
      <c r="AC2" s="16"/>
    </row>
    <row r="3" spans="1:29" ht="29.25" x14ac:dyDescent="0.25">
      <c r="A3" s="5" t="s">
        <v>5</v>
      </c>
      <c r="B3" s="5" t="s">
        <v>158</v>
      </c>
      <c r="C3" s="5" t="s">
        <v>6</v>
      </c>
      <c r="D3" s="5" t="s">
        <v>37</v>
      </c>
      <c r="E3" s="5" t="s">
        <v>38</v>
      </c>
      <c r="F3" s="5" t="s">
        <v>7</v>
      </c>
      <c r="G3" s="17" t="s">
        <v>166</v>
      </c>
      <c r="H3" s="17" t="s">
        <v>166</v>
      </c>
      <c r="I3" s="17"/>
      <c r="J3" s="17" t="s">
        <v>141</v>
      </c>
      <c r="K3" s="3" t="s">
        <v>142</v>
      </c>
      <c r="L3" s="46">
        <v>1</v>
      </c>
      <c r="M3" s="47">
        <f t="shared" ref="M3:M34" si="1">IF(K3="s",1,0)</f>
        <v>1</v>
      </c>
      <c r="N3" s="47">
        <f t="shared" ref="N3:N34" si="2">IF(K3="m",3,0)</f>
        <v>0</v>
      </c>
      <c r="O3" s="61">
        <f t="shared" ref="O3:O13" si="3">IF(K3="L",5,0)</f>
        <v>0</v>
      </c>
      <c r="P3" s="68">
        <f t="shared" ref="P3:P34" si="4">SUM(M3:O3)</f>
        <v>1</v>
      </c>
      <c r="Q3" s="74">
        <f t="shared" ref="Q3:Q34" si="5">IF(B3="must", P3, 0)</f>
        <v>1</v>
      </c>
      <c r="R3" s="12">
        <f t="shared" ref="R3:R34" si="6">IF(B3="should", P3,0)</f>
        <v>0</v>
      </c>
      <c r="S3" s="12">
        <f t="shared" ref="S3:S34" si="7">IF(B3="could", P3,0)</f>
        <v>0</v>
      </c>
      <c r="T3" s="78">
        <f t="shared" ref="T3:T17" si="8">IF(G3="y", P3, 0)</f>
        <v>1</v>
      </c>
      <c r="U3" s="85">
        <f t="shared" ref="U3:U17" si="9">IF(H3="y",P3,0)</f>
        <v>1</v>
      </c>
    </row>
    <row r="4" spans="1:29" ht="29.25" x14ac:dyDescent="0.25">
      <c r="A4" s="5" t="s">
        <v>5</v>
      </c>
      <c r="B4" s="5" t="s">
        <v>158</v>
      </c>
      <c r="C4" s="5" t="s">
        <v>6</v>
      </c>
      <c r="D4" s="5" t="s">
        <v>160</v>
      </c>
      <c r="E4" s="5" t="s">
        <v>39</v>
      </c>
      <c r="F4" s="5" t="s">
        <v>7</v>
      </c>
      <c r="G4" s="31" t="s">
        <v>166</v>
      </c>
      <c r="H4" s="31" t="s">
        <v>166</v>
      </c>
      <c r="I4" s="31"/>
      <c r="J4" s="31" t="s">
        <v>141</v>
      </c>
      <c r="K4" s="3" t="s">
        <v>142</v>
      </c>
      <c r="L4" s="46">
        <v>1</v>
      </c>
      <c r="M4" s="47">
        <f t="shared" si="1"/>
        <v>1</v>
      </c>
      <c r="N4" s="47">
        <f t="shared" si="2"/>
        <v>0</v>
      </c>
      <c r="O4" s="61">
        <f t="shared" si="3"/>
        <v>0</v>
      </c>
      <c r="P4" s="68">
        <f t="shared" si="4"/>
        <v>1</v>
      </c>
      <c r="Q4" s="74">
        <f t="shared" si="5"/>
        <v>1</v>
      </c>
      <c r="R4" s="12">
        <f t="shared" si="6"/>
        <v>0</v>
      </c>
      <c r="S4" s="12">
        <f t="shared" si="7"/>
        <v>0</v>
      </c>
      <c r="T4" s="78">
        <f t="shared" si="8"/>
        <v>1</v>
      </c>
      <c r="U4" s="85">
        <f t="shared" si="9"/>
        <v>1</v>
      </c>
    </row>
    <row r="5" spans="1:29" ht="29.25" x14ac:dyDescent="0.25">
      <c r="A5" s="5" t="s">
        <v>5</v>
      </c>
      <c r="B5" s="5" t="s">
        <v>158</v>
      </c>
      <c r="C5" s="5" t="s">
        <v>6</v>
      </c>
      <c r="D5" s="5" t="s">
        <v>40</v>
      </c>
      <c r="E5" s="5" t="s">
        <v>41</v>
      </c>
      <c r="F5" s="5" t="s">
        <v>7</v>
      </c>
      <c r="G5" s="31"/>
      <c r="H5" s="31"/>
      <c r="I5" s="31"/>
      <c r="J5" s="31" t="s">
        <v>141</v>
      </c>
      <c r="K5" s="3" t="s">
        <v>142</v>
      </c>
      <c r="L5" s="46">
        <v>1</v>
      </c>
      <c r="M5" s="47">
        <f t="shared" si="1"/>
        <v>1</v>
      </c>
      <c r="N5" s="47">
        <f t="shared" si="2"/>
        <v>0</v>
      </c>
      <c r="O5" s="61">
        <f t="shared" si="3"/>
        <v>0</v>
      </c>
      <c r="P5" s="68">
        <f t="shared" si="4"/>
        <v>1</v>
      </c>
      <c r="Q5" s="74">
        <f t="shared" si="5"/>
        <v>1</v>
      </c>
      <c r="R5" s="12">
        <f t="shared" si="6"/>
        <v>0</v>
      </c>
      <c r="S5" s="12">
        <f t="shared" si="7"/>
        <v>0</v>
      </c>
      <c r="T5" s="78">
        <f t="shared" si="8"/>
        <v>0</v>
      </c>
      <c r="U5" s="85">
        <f t="shared" si="9"/>
        <v>0</v>
      </c>
    </row>
    <row r="6" spans="1:29" ht="29.25" x14ac:dyDescent="0.25">
      <c r="A6" s="5" t="s">
        <v>5</v>
      </c>
      <c r="B6" s="5" t="s">
        <v>158</v>
      </c>
      <c r="C6" s="5" t="s">
        <v>6</v>
      </c>
      <c r="D6" s="5" t="s">
        <v>42</v>
      </c>
      <c r="E6" s="5" t="s">
        <v>43</v>
      </c>
      <c r="F6" s="5" t="s">
        <v>7</v>
      </c>
      <c r="G6" s="31"/>
      <c r="H6" s="31"/>
      <c r="I6" s="31"/>
      <c r="J6" s="31" t="s">
        <v>141</v>
      </c>
      <c r="K6" s="3" t="s">
        <v>142</v>
      </c>
      <c r="L6" s="46">
        <v>1</v>
      </c>
      <c r="M6" s="47">
        <f t="shared" si="1"/>
        <v>1</v>
      </c>
      <c r="N6" s="47">
        <f t="shared" si="2"/>
        <v>0</v>
      </c>
      <c r="O6" s="61">
        <f t="shared" si="3"/>
        <v>0</v>
      </c>
      <c r="P6" s="68">
        <f t="shared" si="4"/>
        <v>1</v>
      </c>
      <c r="Q6" s="74">
        <f t="shared" si="5"/>
        <v>1</v>
      </c>
      <c r="R6" s="12">
        <f t="shared" si="6"/>
        <v>0</v>
      </c>
      <c r="S6" s="12">
        <f t="shared" si="7"/>
        <v>0</v>
      </c>
      <c r="T6" s="78">
        <f t="shared" si="8"/>
        <v>0</v>
      </c>
      <c r="U6" s="85">
        <f t="shared" si="9"/>
        <v>0</v>
      </c>
    </row>
    <row r="7" spans="1:29" ht="29.25" x14ac:dyDescent="0.25">
      <c r="A7" s="5" t="s">
        <v>5</v>
      </c>
      <c r="B7" s="5" t="s">
        <v>158</v>
      </c>
      <c r="C7" s="5" t="s">
        <v>6</v>
      </c>
      <c r="D7" s="5" t="s">
        <v>32</v>
      </c>
      <c r="E7" s="5" t="s">
        <v>33</v>
      </c>
      <c r="F7" s="5" t="s">
        <v>7</v>
      </c>
      <c r="G7" s="31"/>
      <c r="H7" s="31"/>
      <c r="I7" s="31"/>
      <c r="J7" s="31" t="s">
        <v>141</v>
      </c>
      <c r="K7" s="3" t="s">
        <v>142</v>
      </c>
      <c r="L7" s="46">
        <v>1</v>
      </c>
      <c r="M7" s="47">
        <f t="shared" si="1"/>
        <v>1</v>
      </c>
      <c r="N7" s="47">
        <f t="shared" si="2"/>
        <v>0</v>
      </c>
      <c r="O7" s="61">
        <f t="shared" si="3"/>
        <v>0</v>
      </c>
      <c r="P7" s="68">
        <f t="shared" si="4"/>
        <v>1</v>
      </c>
      <c r="Q7" s="74">
        <f t="shared" si="5"/>
        <v>1</v>
      </c>
      <c r="R7" s="12">
        <f t="shared" si="6"/>
        <v>0</v>
      </c>
      <c r="S7" s="12">
        <f t="shared" si="7"/>
        <v>0</v>
      </c>
      <c r="T7" s="78">
        <f t="shared" si="8"/>
        <v>0</v>
      </c>
      <c r="U7" s="85">
        <f t="shared" si="9"/>
        <v>0</v>
      </c>
    </row>
    <row r="8" spans="1:29" ht="29.25" x14ac:dyDescent="0.25">
      <c r="A8" s="5" t="s">
        <v>5</v>
      </c>
      <c r="B8" s="5" t="s">
        <v>158</v>
      </c>
      <c r="C8" s="5" t="s">
        <v>34</v>
      </c>
      <c r="D8" s="5" t="s">
        <v>56</v>
      </c>
      <c r="E8" s="5" t="s">
        <v>57</v>
      </c>
      <c r="F8" s="5" t="s">
        <v>7</v>
      </c>
      <c r="G8" s="31"/>
      <c r="H8" s="31"/>
      <c r="I8" s="31"/>
      <c r="J8" s="31" t="s">
        <v>141</v>
      </c>
      <c r="K8" s="3" t="s">
        <v>142</v>
      </c>
      <c r="L8" s="46">
        <v>1</v>
      </c>
      <c r="M8" s="47">
        <f t="shared" si="1"/>
        <v>1</v>
      </c>
      <c r="N8" s="47">
        <f t="shared" si="2"/>
        <v>0</v>
      </c>
      <c r="O8" s="61">
        <f t="shared" si="3"/>
        <v>0</v>
      </c>
      <c r="P8" s="68">
        <f t="shared" si="4"/>
        <v>1</v>
      </c>
      <c r="Q8" s="74">
        <f t="shared" si="5"/>
        <v>1</v>
      </c>
      <c r="R8" s="12">
        <f t="shared" si="6"/>
        <v>0</v>
      </c>
      <c r="S8" s="12">
        <f t="shared" si="7"/>
        <v>0</v>
      </c>
      <c r="T8" s="78">
        <f t="shared" si="8"/>
        <v>0</v>
      </c>
      <c r="U8" s="85">
        <f t="shared" si="9"/>
        <v>0</v>
      </c>
    </row>
    <row r="9" spans="1:29" ht="29.25" x14ac:dyDescent="0.25">
      <c r="A9" s="5" t="s">
        <v>8</v>
      </c>
      <c r="B9" s="5" t="s">
        <v>158</v>
      </c>
      <c r="C9" s="5" t="s">
        <v>9</v>
      </c>
      <c r="D9" s="5" t="s">
        <v>10</v>
      </c>
      <c r="E9" s="5" t="s">
        <v>11</v>
      </c>
      <c r="F9" s="5" t="s">
        <v>12</v>
      </c>
      <c r="G9" s="2"/>
      <c r="H9" s="2"/>
      <c r="I9" s="12"/>
      <c r="J9" s="12" t="s">
        <v>13</v>
      </c>
      <c r="K9" s="3" t="s">
        <v>50</v>
      </c>
      <c r="L9" s="46">
        <v>1</v>
      </c>
      <c r="M9" s="47">
        <f t="shared" si="1"/>
        <v>0</v>
      </c>
      <c r="N9" s="47">
        <f t="shared" si="2"/>
        <v>3</v>
      </c>
      <c r="O9" s="61">
        <f t="shared" si="3"/>
        <v>0</v>
      </c>
      <c r="P9" s="68">
        <f t="shared" si="4"/>
        <v>3</v>
      </c>
      <c r="Q9" s="74">
        <f t="shared" si="5"/>
        <v>3</v>
      </c>
      <c r="R9" s="12">
        <f t="shared" si="6"/>
        <v>0</v>
      </c>
      <c r="S9" s="12">
        <f t="shared" si="7"/>
        <v>0</v>
      </c>
      <c r="T9" s="78">
        <f t="shared" si="8"/>
        <v>0</v>
      </c>
      <c r="U9" s="85">
        <f t="shared" si="9"/>
        <v>0</v>
      </c>
    </row>
    <row r="10" spans="1:29" ht="86.25" x14ac:dyDescent="0.25">
      <c r="A10" s="5" t="s">
        <v>8</v>
      </c>
      <c r="B10" s="5" t="s">
        <v>158</v>
      </c>
      <c r="C10" s="5" t="s">
        <v>194</v>
      </c>
      <c r="D10" s="5" t="s">
        <v>200</v>
      </c>
      <c r="E10" s="5" t="s">
        <v>22</v>
      </c>
      <c r="F10" s="5" t="s">
        <v>12</v>
      </c>
      <c r="G10" s="9" t="s">
        <v>166</v>
      </c>
      <c r="H10" s="9" t="s">
        <v>166</v>
      </c>
      <c r="I10" s="9"/>
      <c r="J10" s="9" t="s">
        <v>201</v>
      </c>
      <c r="K10" s="3" t="s">
        <v>50</v>
      </c>
      <c r="L10" s="46">
        <v>1</v>
      </c>
      <c r="M10" s="47">
        <f t="shared" si="1"/>
        <v>0</v>
      </c>
      <c r="N10" s="47">
        <f t="shared" si="2"/>
        <v>3</v>
      </c>
      <c r="O10" s="61">
        <f t="shared" si="3"/>
        <v>0</v>
      </c>
      <c r="P10" s="68">
        <f t="shared" si="4"/>
        <v>3</v>
      </c>
      <c r="Q10" s="74">
        <f t="shared" si="5"/>
        <v>3</v>
      </c>
      <c r="R10" s="12">
        <f t="shared" si="6"/>
        <v>0</v>
      </c>
      <c r="S10" s="12">
        <f t="shared" si="7"/>
        <v>0</v>
      </c>
      <c r="T10" s="78">
        <f t="shared" si="8"/>
        <v>3</v>
      </c>
      <c r="U10" s="85">
        <f t="shared" si="9"/>
        <v>3</v>
      </c>
    </row>
    <row r="11" spans="1:29" ht="29.25" x14ac:dyDescent="0.25">
      <c r="A11" s="5"/>
      <c r="B11" s="5" t="s">
        <v>158</v>
      </c>
      <c r="C11" s="5" t="s">
        <v>14</v>
      </c>
      <c r="D11" s="5" t="s">
        <v>289</v>
      </c>
      <c r="E11" s="5" t="s">
        <v>290</v>
      </c>
      <c r="F11" s="5" t="s">
        <v>12</v>
      </c>
      <c r="G11" s="12"/>
      <c r="H11" s="12"/>
      <c r="I11" s="12"/>
      <c r="J11" s="12"/>
      <c r="K11" s="3" t="s">
        <v>50</v>
      </c>
      <c r="L11" s="46">
        <v>1</v>
      </c>
      <c r="M11" s="47">
        <f t="shared" si="1"/>
        <v>0</v>
      </c>
      <c r="N11" s="47">
        <f t="shared" si="2"/>
        <v>3</v>
      </c>
      <c r="O11" s="61">
        <f t="shared" si="3"/>
        <v>0</v>
      </c>
      <c r="P11" s="68">
        <f t="shared" si="4"/>
        <v>3</v>
      </c>
      <c r="Q11" s="74">
        <f t="shared" si="5"/>
        <v>3</v>
      </c>
      <c r="R11" s="12">
        <f t="shared" si="6"/>
        <v>0</v>
      </c>
      <c r="S11" s="12">
        <f t="shared" si="7"/>
        <v>0</v>
      </c>
      <c r="T11" s="78">
        <f t="shared" si="8"/>
        <v>0</v>
      </c>
      <c r="U11" s="85">
        <f t="shared" si="9"/>
        <v>0</v>
      </c>
    </row>
    <row r="12" spans="1:29" ht="29.25" x14ac:dyDescent="0.25">
      <c r="A12" s="5"/>
      <c r="B12" s="5" t="s">
        <v>158</v>
      </c>
      <c r="C12" s="5" t="s">
        <v>292</v>
      </c>
      <c r="D12" s="5" t="s">
        <v>293</v>
      </c>
      <c r="E12" s="5" t="s">
        <v>290</v>
      </c>
      <c r="F12" s="5" t="s">
        <v>12</v>
      </c>
      <c r="G12" s="12"/>
      <c r="H12" s="12"/>
      <c r="I12" s="12"/>
      <c r="J12" s="12"/>
      <c r="K12" s="3" t="s">
        <v>50</v>
      </c>
      <c r="L12" s="46">
        <v>1</v>
      </c>
      <c r="M12" s="47">
        <f t="shared" si="1"/>
        <v>0</v>
      </c>
      <c r="N12" s="47">
        <f t="shared" si="2"/>
        <v>3</v>
      </c>
      <c r="O12" s="61">
        <f t="shared" si="3"/>
        <v>0</v>
      </c>
      <c r="P12" s="68">
        <f t="shared" si="4"/>
        <v>3</v>
      </c>
      <c r="Q12" s="74">
        <f t="shared" si="5"/>
        <v>3</v>
      </c>
      <c r="R12" s="12">
        <f t="shared" si="6"/>
        <v>0</v>
      </c>
      <c r="S12" s="12">
        <f t="shared" si="7"/>
        <v>0</v>
      </c>
      <c r="T12" s="78">
        <f t="shared" si="8"/>
        <v>0</v>
      </c>
      <c r="U12" s="85">
        <f t="shared" si="9"/>
        <v>0</v>
      </c>
    </row>
    <row r="13" spans="1:29" ht="29.25" x14ac:dyDescent="0.25">
      <c r="A13" s="5"/>
      <c r="B13" s="5" t="s">
        <v>158</v>
      </c>
      <c r="C13" s="5"/>
      <c r="D13" s="5" t="s">
        <v>205</v>
      </c>
      <c r="E13" s="5"/>
      <c r="F13" s="5" t="s">
        <v>206</v>
      </c>
      <c r="G13" s="12" t="s">
        <v>166</v>
      </c>
      <c r="H13" s="12" t="s">
        <v>166</v>
      </c>
      <c r="K13" s="3" t="s">
        <v>142</v>
      </c>
      <c r="L13" s="46">
        <v>1</v>
      </c>
      <c r="M13" s="47">
        <f t="shared" si="1"/>
        <v>1</v>
      </c>
      <c r="N13" s="47">
        <f t="shared" si="2"/>
        <v>0</v>
      </c>
      <c r="O13" s="61">
        <f t="shared" si="3"/>
        <v>0</v>
      </c>
      <c r="P13" s="68">
        <f t="shared" si="4"/>
        <v>1</v>
      </c>
      <c r="Q13" s="74">
        <f t="shared" si="5"/>
        <v>1</v>
      </c>
      <c r="R13" s="12">
        <f t="shared" si="6"/>
        <v>0</v>
      </c>
      <c r="S13" s="12">
        <f t="shared" si="7"/>
        <v>0</v>
      </c>
      <c r="T13" s="78">
        <f t="shared" si="8"/>
        <v>1</v>
      </c>
      <c r="U13" s="85">
        <f t="shared" si="9"/>
        <v>1</v>
      </c>
    </row>
    <row r="14" spans="1:29" ht="29.25" x14ac:dyDescent="0.25">
      <c r="A14" s="4"/>
      <c r="B14" s="5" t="s">
        <v>158</v>
      </c>
      <c r="C14" s="4"/>
      <c r="D14" s="5" t="s">
        <v>208</v>
      </c>
      <c r="E14" s="5"/>
      <c r="F14" s="5" t="s">
        <v>209</v>
      </c>
      <c r="G14" s="12" t="s">
        <v>166</v>
      </c>
      <c r="H14" s="12" t="s">
        <v>166</v>
      </c>
      <c r="K14" s="3" t="s">
        <v>210</v>
      </c>
      <c r="L14" s="46">
        <v>1</v>
      </c>
      <c r="M14" s="47">
        <f t="shared" si="1"/>
        <v>0</v>
      </c>
      <c r="N14" s="47">
        <f t="shared" si="2"/>
        <v>0</v>
      </c>
      <c r="O14" s="62">
        <v>9</v>
      </c>
      <c r="P14" s="68">
        <f t="shared" si="4"/>
        <v>9</v>
      </c>
      <c r="Q14" s="74">
        <f t="shared" si="5"/>
        <v>9</v>
      </c>
      <c r="R14" s="12">
        <f t="shared" si="6"/>
        <v>0</v>
      </c>
      <c r="S14" s="12">
        <f t="shared" si="7"/>
        <v>0</v>
      </c>
      <c r="T14" s="78">
        <f t="shared" si="8"/>
        <v>9</v>
      </c>
      <c r="U14" s="85">
        <f t="shared" si="9"/>
        <v>9</v>
      </c>
    </row>
    <row r="15" spans="1:29" ht="29.25" x14ac:dyDescent="0.25">
      <c r="A15" s="4"/>
      <c r="B15" s="5" t="s">
        <v>158</v>
      </c>
      <c r="C15" s="4"/>
      <c r="D15" s="5" t="s">
        <v>294</v>
      </c>
      <c r="E15" s="5"/>
      <c r="F15" s="5" t="s">
        <v>295</v>
      </c>
      <c r="K15" s="3" t="s">
        <v>142</v>
      </c>
      <c r="L15" s="46">
        <v>1</v>
      </c>
      <c r="M15" s="47">
        <f t="shared" si="1"/>
        <v>1</v>
      </c>
      <c r="N15" s="47">
        <f t="shared" si="2"/>
        <v>0</v>
      </c>
      <c r="O15" s="61">
        <f t="shared" ref="O15:O46" si="10">IF(K15="L",5,0)</f>
        <v>0</v>
      </c>
      <c r="P15" s="68">
        <f t="shared" si="4"/>
        <v>1</v>
      </c>
      <c r="Q15" s="74">
        <f t="shared" si="5"/>
        <v>1</v>
      </c>
      <c r="R15" s="12">
        <f t="shared" si="6"/>
        <v>0</v>
      </c>
      <c r="S15" s="12">
        <f t="shared" si="7"/>
        <v>0</v>
      </c>
      <c r="T15" s="78">
        <f t="shared" si="8"/>
        <v>0</v>
      </c>
      <c r="U15" s="85">
        <f t="shared" si="9"/>
        <v>0</v>
      </c>
    </row>
    <row r="16" spans="1:29" ht="15" x14ac:dyDescent="0.25">
      <c r="A16" s="5"/>
      <c r="B16" s="5" t="s">
        <v>158</v>
      </c>
      <c r="C16" s="5"/>
      <c r="D16" s="5" t="s">
        <v>310</v>
      </c>
      <c r="E16" s="5"/>
      <c r="F16" s="5" t="s">
        <v>311</v>
      </c>
      <c r="G16" s="17"/>
      <c r="H16" s="17"/>
      <c r="I16" s="17"/>
      <c r="J16" s="17"/>
      <c r="K16" s="3" t="s">
        <v>210</v>
      </c>
      <c r="L16" s="46">
        <v>1</v>
      </c>
      <c r="M16" s="47">
        <f t="shared" si="1"/>
        <v>0</v>
      </c>
      <c r="N16" s="47">
        <f t="shared" si="2"/>
        <v>0</v>
      </c>
      <c r="O16" s="61">
        <f t="shared" si="10"/>
        <v>5</v>
      </c>
      <c r="P16" s="68">
        <f t="shared" si="4"/>
        <v>5</v>
      </c>
      <c r="Q16" s="74">
        <f t="shared" si="5"/>
        <v>5</v>
      </c>
      <c r="R16" s="12">
        <f t="shared" si="6"/>
        <v>0</v>
      </c>
      <c r="S16" s="12">
        <f t="shared" si="7"/>
        <v>0</v>
      </c>
      <c r="T16" s="78">
        <f t="shared" si="8"/>
        <v>0</v>
      </c>
      <c r="U16" s="85">
        <f t="shared" si="9"/>
        <v>0</v>
      </c>
    </row>
    <row r="17" spans="1:21" ht="15" x14ac:dyDescent="0.25">
      <c r="A17" s="5"/>
      <c r="B17" s="5" t="s">
        <v>158</v>
      </c>
      <c r="C17" s="5"/>
      <c r="D17" s="5" t="s">
        <v>313</v>
      </c>
      <c r="E17" s="5"/>
      <c r="F17" s="5" t="s">
        <v>311</v>
      </c>
      <c r="G17" s="31"/>
      <c r="H17" s="31"/>
      <c r="I17" s="31"/>
      <c r="J17" s="31"/>
      <c r="K17" s="3" t="s">
        <v>210</v>
      </c>
      <c r="L17" s="46">
        <v>1</v>
      </c>
      <c r="M17" s="47">
        <f t="shared" si="1"/>
        <v>0</v>
      </c>
      <c r="N17" s="47">
        <f t="shared" si="2"/>
        <v>0</v>
      </c>
      <c r="O17" s="61">
        <f t="shared" si="10"/>
        <v>5</v>
      </c>
      <c r="P17" s="68">
        <f t="shared" si="4"/>
        <v>5</v>
      </c>
      <c r="Q17" s="74">
        <f t="shared" si="5"/>
        <v>5</v>
      </c>
      <c r="R17" s="12">
        <f t="shared" si="6"/>
        <v>0</v>
      </c>
      <c r="S17" s="12">
        <f t="shared" si="7"/>
        <v>0</v>
      </c>
      <c r="T17" s="78">
        <f t="shared" si="8"/>
        <v>0</v>
      </c>
      <c r="U17" s="85">
        <f t="shared" si="9"/>
        <v>0</v>
      </c>
    </row>
    <row r="18" spans="1:21" ht="15" x14ac:dyDescent="0.25">
      <c r="A18" s="9"/>
      <c r="B18" s="9" t="s">
        <v>158</v>
      </c>
      <c r="C18" s="9"/>
      <c r="D18" s="9" t="s">
        <v>445</v>
      </c>
      <c r="E18" s="9"/>
      <c r="F18" s="9" t="s">
        <v>442</v>
      </c>
      <c r="G18" s="31" t="s">
        <v>166</v>
      </c>
      <c r="H18" s="31" t="s">
        <v>166</v>
      </c>
      <c r="I18" s="31"/>
      <c r="J18" s="31"/>
      <c r="K18" s="3" t="s">
        <v>142</v>
      </c>
      <c r="L18" s="46">
        <v>1</v>
      </c>
      <c r="M18" s="47">
        <f t="shared" si="1"/>
        <v>1</v>
      </c>
      <c r="N18" s="47">
        <f t="shared" si="2"/>
        <v>0</v>
      </c>
      <c r="O18" s="61">
        <f t="shared" si="10"/>
        <v>0</v>
      </c>
      <c r="P18" s="68">
        <f t="shared" si="4"/>
        <v>1</v>
      </c>
      <c r="Q18" s="74">
        <f t="shared" si="5"/>
        <v>1</v>
      </c>
      <c r="R18" s="12">
        <f t="shared" si="6"/>
        <v>0</v>
      </c>
      <c r="S18" s="12">
        <f t="shared" si="7"/>
        <v>0</v>
      </c>
      <c r="T18" s="78">
        <f t="shared" ref="T18:T20" si="11">IF(G18="y", P18, 0)</f>
        <v>1</v>
      </c>
      <c r="U18" s="85">
        <f t="shared" ref="U18:U20" si="12">IF(H18="y",P18,0)</f>
        <v>1</v>
      </c>
    </row>
    <row r="19" spans="1:21" ht="15" x14ac:dyDescent="0.25">
      <c r="A19" s="9"/>
      <c r="B19" s="9" t="s">
        <v>158</v>
      </c>
      <c r="C19" s="9"/>
      <c r="D19" s="9" t="s">
        <v>444</v>
      </c>
      <c r="E19" s="9"/>
      <c r="F19" s="9" t="s">
        <v>442</v>
      </c>
      <c r="G19" s="31" t="s">
        <v>166</v>
      </c>
      <c r="H19" s="31" t="s">
        <v>166</v>
      </c>
      <c r="I19" s="31"/>
      <c r="J19" s="31"/>
      <c r="K19" s="3" t="s">
        <v>142</v>
      </c>
      <c r="L19" s="46">
        <v>1</v>
      </c>
      <c r="M19" s="47">
        <f t="shared" si="1"/>
        <v>1</v>
      </c>
      <c r="N19" s="47">
        <f t="shared" si="2"/>
        <v>0</v>
      </c>
      <c r="O19" s="61">
        <f t="shared" si="10"/>
        <v>0</v>
      </c>
      <c r="P19" s="68">
        <f t="shared" si="4"/>
        <v>1</v>
      </c>
      <c r="Q19" s="74">
        <f t="shared" si="5"/>
        <v>1</v>
      </c>
      <c r="R19" s="12">
        <f t="shared" si="6"/>
        <v>0</v>
      </c>
      <c r="S19" s="12">
        <f t="shared" si="7"/>
        <v>0</v>
      </c>
      <c r="T19" s="78">
        <f t="shared" si="11"/>
        <v>1</v>
      </c>
      <c r="U19" s="85">
        <f t="shared" si="12"/>
        <v>1</v>
      </c>
    </row>
    <row r="20" spans="1:21" ht="15" x14ac:dyDescent="0.25">
      <c r="A20" s="9"/>
      <c r="B20" s="9" t="s">
        <v>158</v>
      </c>
      <c r="C20" s="9"/>
      <c r="D20" s="9" t="s">
        <v>443</v>
      </c>
      <c r="E20" s="9"/>
      <c r="F20" s="9" t="s">
        <v>442</v>
      </c>
      <c r="G20" s="31" t="s">
        <v>166</v>
      </c>
      <c r="H20" s="31" t="s">
        <v>166</v>
      </c>
      <c r="I20" s="31"/>
      <c r="J20" s="31"/>
      <c r="K20" s="3" t="s">
        <v>142</v>
      </c>
      <c r="L20" s="46">
        <v>1</v>
      </c>
      <c r="M20" s="47">
        <f t="shared" si="1"/>
        <v>1</v>
      </c>
      <c r="N20" s="47">
        <f t="shared" si="2"/>
        <v>0</v>
      </c>
      <c r="O20" s="61">
        <f t="shared" si="10"/>
        <v>0</v>
      </c>
      <c r="P20" s="68">
        <f t="shared" si="4"/>
        <v>1</v>
      </c>
      <c r="Q20" s="74">
        <f t="shared" si="5"/>
        <v>1</v>
      </c>
      <c r="R20" s="12">
        <f t="shared" si="6"/>
        <v>0</v>
      </c>
      <c r="S20" s="12">
        <f t="shared" si="7"/>
        <v>0</v>
      </c>
      <c r="T20" s="78">
        <f t="shared" si="11"/>
        <v>1</v>
      </c>
      <c r="U20" s="85">
        <f t="shared" si="12"/>
        <v>1</v>
      </c>
    </row>
    <row r="21" spans="1:21" ht="26.25" x14ac:dyDescent="0.25">
      <c r="A21" s="5"/>
      <c r="B21" s="5" t="s">
        <v>158</v>
      </c>
      <c r="C21" s="5" t="s">
        <v>9</v>
      </c>
      <c r="D21" s="5" t="s">
        <v>98</v>
      </c>
      <c r="E21" s="5" t="s">
        <v>99</v>
      </c>
      <c r="F21" s="5" t="s">
        <v>100</v>
      </c>
      <c r="G21" s="31" t="s">
        <v>166</v>
      </c>
      <c r="H21" s="31" t="s">
        <v>166</v>
      </c>
      <c r="I21" s="31"/>
      <c r="J21" s="31" t="s">
        <v>211</v>
      </c>
      <c r="K21" s="3" t="s">
        <v>50</v>
      </c>
      <c r="L21" s="46">
        <v>1</v>
      </c>
      <c r="M21" s="47">
        <f t="shared" si="1"/>
        <v>0</v>
      </c>
      <c r="N21" s="47">
        <f t="shared" si="2"/>
        <v>3</v>
      </c>
      <c r="O21" s="61">
        <f t="shared" si="10"/>
        <v>0</v>
      </c>
      <c r="P21" s="68">
        <f t="shared" si="4"/>
        <v>3</v>
      </c>
      <c r="Q21" s="74">
        <f t="shared" si="5"/>
        <v>3</v>
      </c>
      <c r="R21" s="12">
        <f t="shared" si="6"/>
        <v>0</v>
      </c>
      <c r="S21" s="12">
        <f t="shared" si="7"/>
        <v>0</v>
      </c>
      <c r="T21" s="78">
        <f t="shared" ref="T21:T52" si="13">IF(G21="y", P21, 0)</f>
        <v>3</v>
      </c>
      <c r="U21" s="85">
        <f t="shared" ref="U21:U52" si="14">IF(H21="y",P21,0)</f>
        <v>3</v>
      </c>
    </row>
    <row r="22" spans="1:21" ht="26.25" x14ac:dyDescent="0.25">
      <c r="A22" s="5"/>
      <c r="B22" s="5" t="s">
        <v>158</v>
      </c>
      <c r="C22" s="5"/>
      <c r="D22" s="5" t="s">
        <v>101</v>
      </c>
      <c r="E22" s="5" t="s">
        <v>102</v>
      </c>
      <c r="F22" s="5" t="s">
        <v>100</v>
      </c>
      <c r="G22" s="31" t="s">
        <v>166</v>
      </c>
      <c r="H22" s="31"/>
      <c r="I22" s="31"/>
      <c r="J22" s="31" t="s">
        <v>321</v>
      </c>
      <c r="K22" s="3" t="s">
        <v>50</v>
      </c>
      <c r="L22" s="46">
        <v>1</v>
      </c>
      <c r="M22" s="47">
        <f t="shared" si="1"/>
        <v>0</v>
      </c>
      <c r="N22" s="47">
        <f t="shared" si="2"/>
        <v>3</v>
      </c>
      <c r="O22" s="61">
        <f t="shared" si="10"/>
        <v>0</v>
      </c>
      <c r="P22" s="68">
        <f t="shared" si="4"/>
        <v>3</v>
      </c>
      <c r="Q22" s="74">
        <f t="shared" si="5"/>
        <v>3</v>
      </c>
      <c r="R22" s="12">
        <f t="shared" si="6"/>
        <v>0</v>
      </c>
      <c r="S22" s="12">
        <f t="shared" si="7"/>
        <v>0</v>
      </c>
      <c r="T22" s="78">
        <f t="shared" si="13"/>
        <v>3</v>
      </c>
      <c r="U22" s="85">
        <f t="shared" si="14"/>
        <v>0</v>
      </c>
    </row>
    <row r="23" spans="1:21" ht="29.25" x14ac:dyDescent="0.25">
      <c r="A23" s="4"/>
      <c r="B23" s="5" t="s">
        <v>158</v>
      </c>
      <c r="C23" s="5"/>
      <c r="D23" s="5" t="s">
        <v>103</v>
      </c>
      <c r="E23" s="5" t="s">
        <v>104</v>
      </c>
      <c r="F23" s="5" t="s">
        <v>100</v>
      </c>
      <c r="G23" s="17" t="s">
        <v>166</v>
      </c>
      <c r="H23" s="17"/>
      <c r="I23" s="17"/>
      <c r="J23" s="17" t="s">
        <v>324</v>
      </c>
      <c r="K23" s="3" t="s">
        <v>142</v>
      </c>
      <c r="L23" s="46">
        <v>1</v>
      </c>
      <c r="M23" s="47">
        <f t="shared" si="1"/>
        <v>1</v>
      </c>
      <c r="N23" s="47">
        <f t="shared" si="2"/>
        <v>0</v>
      </c>
      <c r="O23" s="61">
        <f t="shared" si="10"/>
        <v>0</v>
      </c>
      <c r="P23" s="68">
        <f t="shared" si="4"/>
        <v>1</v>
      </c>
      <c r="Q23" s="74">
        <f t="shared" si="5"/>
        <v>1</v>
      </c>
      <c r="R23" s="12">
        <f t="shared" si="6"/>
        <v>0</v>
      </c>
      <c r="S23" s="12">
        <f t="shared" si="7"/>
        <v>0</v>
      </c>
      <c r="T23" s="78">
        <f t="shared" si="13"/>
        <v>1</v>
      </c>
      <c r="U23" s="85">
        <f t="shared" si="14"/>
        <v>0</v>
      </c>
    </row>
    <row r="24" spans="1:21" ht="29.25" x14ac:dyDescent="0.25">
      <c r="A24" s="4"/>
      <c r="B24" s="5" t="s">
        <v>158</v>
      </c>
      <c r="C24" s="5" t="s">
        <v>9</v>
      </c>
      <c r="D24" s="5" t="s">
        <v>105</v>
      </c>
      <c r="E24" s="5" t="s">
        <v>106</v>
      </c>
      <c r="F24" s="5" t="s">
        <v>107</v>
      </c>
      <c r="G24" s="17"/>
      <c r="H24" s="17"/>
      <c r="I24" s="17"/>
      <c r="J24" s="17" t="s">
        <v>327</v>
      </c>
      <c r="K24" s="3" t="s">
        <v>50</v>
      </c>
      <c r="L24" s="46">
        <v>1</v>
      </c>
      <c r="M24" s="47">
        <f t="shared" si="1"/>
        <v>0</v>
      </c>
      <c r="N24" s="47">
        <f t="shared" si="2"/>
        <v>3</v>
      </c>
      <c r="O24" s="61">
        <f t="shared" si="10"/>
        <v>0</v>
      </c>
      <c r="P24" s="68">
        <f t="shared" si="4"/>
        <v>3</v>
      </c>
      <c r="Q24" s="74">
        <f t="shared" si="5"/>
        <v>3</v>
      </c>
      <c r="R24" s="12">
        <f t="shared" si="6"/>
        <v>0</v>
      </c>
      <c r="S24" s="12">
        <f t="shared" si="7"/>
        <v>0</v>
      </c>
      <c r="T24" s="78">
        <f t="shared" si="13"/>
        <v>0</v>
      </c>
      <c r="U24" s="85">
        <f t="shared" si="14"/>
        <v>0</v>
      </c>
    </row>
    <row r="25" spans="1:21" ht="15" x14ac:dyDescent="0.25">
      <c r="A25" s="5"/>
      <c r="B25" s="5" t="s">
        <v>158</v>
      </c>
      <c r="C25" s="5" t="s">
        <v>9</v>
      </c>
      <c r="D25" s="5" t="s">
        <v>330</v>
      </c>
      <c r="E25" s="5" t="s">
        <v>331</v>
      </c>
      <c r="F25" s="9" t="s">
        <v>107</v>
      </c>
      <c r="G25" s="12"/>
      <c r="H25" s="12"/>
      <c r="I25" s="12"/>
      <c r="J25" s="12" t="s">
        <v>232</v>
      </c>
      <c r="K25" s="3" t="s">
        <v>50</v>
      </c>
      <c r="L25" s="46">
        <v>1</v>
      </c>
      <c r="M25" s="47">
        <f t="shared" si="1"/>
        <v>0</v>
      </c>
      <c r="N25" s="47">
        <f t="shared" si="2"/>
        <v>3</v>
      </c>
      <c r="O25" s="61">
        <f t="shared" si="10"/>
        <v>0</v>
      </c>
      <c r="P25" s="68">
        <f t="shared" si="4"/>
        <v>3</v>
      </c>
      <c r="Q25" s="74">
        <f t="shared" si="5"/>
        <v>3</v>
      </c>
      <c r="R25" s="12">
        <f t="shared" si="6"/>
        <v>0</v>
      </c>
      <c r="S25" s="12">
        <f t="shared" si="7"/>
        <v>0</v>
      </c>
      <c r="T25" s="78">
        <f t="shared" si="13"/>
        <v>0</v>
      </c>
      <c r="U25" s="85">
        <f t="shared" si="14"/>
        <v>0</v>
      </c>
    </row>
    <row r="26" spans="1:21" ht="15" x14ac:dyDescent="0.25">
      <c r="A26" s="5"/>
      <c r="B26" s="5" t="s">
        <v>158</v>
      </c>
      <c r="C26" s="5" t="s">
        <v>322</v>
      </c>
      <c r="D26" s="5" t="s">
        <v>335</v>
      </c>
      <c r="E26" s="5" t="s">
        <v>336</v>
      </c>
      <c r="F26" s="9" t="s">
        <v>107</v>
      </c>
      <c r="G26" s="12"/>
      <c r="H26" s="12"/>
      <c r="I26" s="12"/>
      <c r="J26" s="12" t="s">
        <v>232</v>
      </c>
      <c r="K26" s="3" t="s">
        <v>50</v>
      </c>
      <c r="L26" s="46">
        <v>1</v>
      </c>
      <c r="M26" s="47">
        <f t="shared" si="1"/>
        <v>0</v>
      </c>
      <c r="N26" s="47">
        <f t="shared" si="2"/>
        <v>3</v>
      </c>
      <c r="O26" s="61">
        <f t="shared" si="10"/>
        <v>0</v>
      </c>
      <c r="P26" s="68">
        <f t="shared" si="4"/>
        <v>3</v>
      </c>
      <c r="Q26" s="74">
        <f t="shared" si="5"/>
        <v>3</v>
      </c>
      <c r="R26" s="12">
        <f t="shared" si="6"/>
        <v>0</v>
      </c>
      <c r="S26" s="12">
        <f t="shared" si="7"/>
        <v>0</v>
      </c>
      <c r="T26" s="78">
        <f t="shared" si="13"/>
        <v>0</v>
      </c>
      <c r="U26" s="85">
        <f t="shared" si="14"/>
        <v>0</v>
      </c>
    </row>
    <row r="27" spans="1:21" ht="29.25" x14ac:dyDescent="0.25">
      <c r="A27" s="5"/>
      <c r="B27" s="5" t="s">
        <v>158</v>
      </c>
      <c r="C27" s="5" t="s">
        <v>9</v>
      </c>
      <c r="D27" s="5" t="s">
        <v>339</v>
      </c>
      <c r="E27" s="5" t="s">
        <v>340</v>
      </c>
      <c r="F27" s="9" t="s">
        <v>107</v>
      </c>
      <c r="G27" s="12"/>
      <c r="H27" s="12"/>
      <c r="I27" s="12"/>
      <c r="J27" s="12"/>
      <c r="K27" s="3" t="s">
        <v>50</v>
      </c>
      <c r="L27" s="46">
        <v>1</v>
      </c>
      <c r="M27" s="47">
        <f t="shared" si="1"/>
        <v>0</v>
      </c>
      <c r="N27" s="47">
        <f t="shared" si="2"/>
        <v>3</v>
      </c>
      <c r="O27" s="61">
        <f t="shared" si="10"/>
        <v>0</v>
      </c>
      <c r="P27" s="68">
        <f t="shared" si="4"/>
        <v>3</v>
      </c>
      <c r="Q27" s="74">
        <f t="shared" si="5"/>
        <v>3</v>
      </c>
      <c r="R27" s="12">
        <f t="shared" si="6"/>
        <v>0</v>
      </c>
      <c r="S27" s="12">
        <f t="shared" si="7"/>
        <v>0</v>
      </c>
      <c r="T27" s="78">
        <f t="shared" si="13"/>
        <v>0</v>
      </c>
      <c r="U27" s="85">
        <f t="shared" si="14"/>
        <v>0</v>
      </c>
    </row>
    <row r="28" spans="1:21" ht="64.5" x14ac:dyDescent="0.25">
      <c r="A28" s="5"/>
      <c r="B28" s="5" t="s">
        <v>158</v>
      </c>
      <c r="C28" s="5" t="s">
        <v>9</v>
      </c>
      <c r="D28" s="5" t="s">
        <v>119</v>
      </c>
      <c r="E28" s="5" t="s">
        <v>120</v>
      </c>
      <c r="F28" s="31" t="s">
        <v>115</v>
      </c>
      <c r="G28" s="17" t="s">
        <v>166</v>
      </c>
      <c r="H28" s="31" t="s">
        <v>166</v>
      </c>
      <c r="I28" s="31"/>
      <c r="J28" s="17" t="s">
        <v>226</v>
      </c>
      <c r="K28" s="3" t="s">
        <v>50</v>
      </c>
      <c r="L28" s="46">
        <v>1</v>
      </c>
      <c r="M28" s="47">
        <f t="shared" si="1"/>
        <v>0</v>
      </c>
      <c r="N28" s="47">
        <f t="shared" si="2"/>
        <v>3</v>
      </c>
      <c r="O28" s="61">
        <f t="shared" si="10"/>
        <v>0</v>
      </c>
      <c r="P28" s="68">
        <f t="shared" si="4"/>
        <v>3</v>
      </c>
      <c r="Q28" s="74">
        <f t="shared" si="5"/>
        <v>3</v>
      </c>
      <c r="R28" s="12">
        <f t="shared" si="6"/>
        <v>0</v>
      </c>
      <c r="S28" s="12">
        <f t="shared" si="7"/>
        <v>0</v>
      </c>
      <c r="T28" s="78">
        <f t="shared" si="13"/>
        <v>3</v>
      </c>
      <c r="U28" s="85">
        <f t="shared" si="14"/>
        <v>3</v>
      </c>
    </row>
    <row r="29" spans="1:21" ht="26.25" x14ac:dyDescent="0.25">
      <c r="A29" s="5"/>
      <c r="B29" s="5" t="s">
        <v>158</v>
      </c>
      <c r="C29" s="5" t="s">
        <v>9</v>
      </c>
      <c r="D29" s="5" t="s">
        <v>121</v>
      </c>
      <c r="E29" s="5" t="s">
        <v>122</v>
      </c>
      <c r="F29" s="31" t="s">
        <v>115</v>
      </c>
      <c r="G29" s="31" t="s">
        <v>166</v>
      </c>
      <c r="H29" s="31" t="s">
        <v>166</v>
      </c>
      <c r="I29" s="31"/>
      <c r="J29" s="31" t="s">
        <v>231</v>
      </c>
      <c r="K29" s="3" t="s">
        <v>50</v>
      </c>
      <c r="L29" s="46">
        <v>1</v>
      </c>
      <c r="M29" s="47">
        <f t="shared" si="1"/>
        <v>0</v>
      </c>
      <c r="N29" s="47">
        <f t="shared" si="2"/>
        <v>3</v>
      </c>
      <c r="O29" s="61">
        <f t="shared" si="10"/>
        <v>0</v>
      </c>
      <c r="P29" s="68">
        <f t="shared" si="4"/>
        <v>3</v>
      </c>
      <c r="Q29" s="74">
        <f t="shared" si="5"/>
        <v>3</v>
      </c>
      <c r="R29" s="12">
        <f t="shared" si="6"/>
        <v>0</v>
      </c>
      <c r="S29" s="12">
        <f t="shared" si="7"/>
        <v>0</v>
      </c>
      <c r="T29" s="78">
        <f t="shared" si="13"/>
        <v>3</v>
      </c>
      <c r="U29" s="85">
        <f t="shared" si="14"/>
        <v>3</v>
      </c>
    </row>
    <row r="30" spans="1:21" ht="39" x14ac:dyDescent="0.25">
      <c r="A30" s="5"/>
      <c r="B30" s="5" t="s">
        <v>158</v>
      </c>
      <c r="C30" s="5" t="s">
        <v>9</v>
      </c>
      <c r="D30" s="5" t="s">
        <v>123</v>
      </c>
      <c r="E30" s="5" t="s">
        <v>124</v>
      </c>
      <c r="F30" s="31" t="s">
        <v>115</v>
      </c>
      <c r="G30" s="31" t="s">
        <v>166</v>
      </c>
      <c r="H30" s="31" t="s">
        <v>166</v>
      </c>
      <c r="I30" s="31"/>
      <c r="J30" s="31" t="s">
        <v>237</v>
      </c>
      <c r="K30" s="3" t="s">
        <v>142</v>
      </c>
      <c r="L30" s="46">
        <v>1</v>
      </c>
      <c r="M30" s="47">
        <f t="shared" si="1"/>
        <v>1</v>
      </c>
      <c r="N30" s="47">
        <f t="shared" si="2"/>
        <v>0</v>
      </c>
      <c r="O30" s="61">
        <f t="shared" si="10"/>
        <v>0</v>
      </c>
      <c r="P30" s="68">
        <f t="shared" si="4"/>
        <v>1</v>
      </c>
      <c r="Q30" s="74">
        <f t="shared" si="5"/>
        <v>1</v>
      </c>
      <c r="R30" s="12">
        <f t="shared" si="6"/>
        <v>0</v>
      </c>
      <c r="S30" s="12">
        <f t="shared" si="7"/>
        <v>0</v>
      </c>
      <c r="T30" s="78">
        <f t="shared" si="13"/>
        <v>1</v>
      </c>
      <c r="U30" s="85">
        <f t="shared" si="14"/>
        <v>1</v>
      </c>
    </row>
    <row r="31" spans="1:21" ht="29.25" x14ac:dyDescent="0.25">
      <c r="A31" s="5"/>
      <c r="B31" s="5" t="s">
        <v>158</v>
      </c>
      <c r="C31" s="5" t="s">
        <v>9</v>
      </c>
      <c r="D31" s="5" t="s">
        <v>125</v>
      </c>
      <c r="E31" s="5" t="s">
        <v>126</v>
      </c>
      <c r="F31" s="31" t="s">
        <v>115</v>
      </c>
      <c r="G31" s="31"/>
      <c r="H31" s="31"/>
      <c r="I31" s="31"/>
      <c r="J31" s="17" t="s">
        <v>358</v>
      </c>
      <c r="K31" s="3" t="s">
        <v>142</v>
      </c>
      <c r="L31" s="46">
        <v>1</v>
      </c>
      <c r="M31" s="47">
        <f t="shared" si="1"/>
        <v>1</v>
      </c>
      <c r="N31" s="47">
        <f t="shared" si="2"/>
        <v>0</v>
      </c>
      <c r="O31" s="61">
        <f t="shared" si="10"/>
        <v>0</v>
      </c>
      <c r="P31" s="68">
        <f t="shared" si="4"/>
        <v>1</v>
      </c>
      <c r="Q31" s="74">
        <f t="shared" si="5"/>
        <v>1</v>
      </c>
      <c r="R31" s="12">
        <f t="shared" si="6"/>
        <v>0</v>
      </c>
      <c r="S31" s="12">
        <f t="shared" si="7"/>
        <v>0</v>
      </c>
      <c r="T31" s="78">
        <f t="shared" si="13"/>
        <v>0</v>
      </c>
      <c r="U31" s="85">
        <f t="shared" si="14"/>
        <v>0</v>
      </c>
    </row>
    <row r="32" spans="1:21" ht="43.5" x14ac:dyDescent="0.25">
      <c r="A32" s="5"/>
      <c r="B32" s="5" t="s">
        <v>158</v>
      </c>
      <c r="C32" s="5" t="s">
        <v>9</v>
      </c>
      <c r="D32" s="5" t="s">
        <v>359</v>
      </c>
      <c r="E32" s="5" t="s">
        <v>127</v>
      </c>
      <c r="F32" s="31" t="s">
        <v>115</v>
      </c>
      <c r="G32" s="31"/>
      <c r="H32" s="31"/>
      <c r="I32" s="31"/>
      <c r="J32" s="30" t="s">
        <v>360</v>
      </c>
      <c r="K32" s="3" t="s">
        <v>142</v>
      </c>
      <c r="L32" s="46">
        <v>1</v>
      </c>
      <c r="M32" s="47">
        <f t="shared" si="1"/>
        <v>1</v>
      </c>
      <c r="N32" s="47">
        <f t="shared" si="2"/>
        <v>0</v>
      </c>
      <c r="O32" s="61">
        <f t="shared" si="10"/>
        <v>0</v>
      </c>
      <c r="P32" s="68">
        <f t="shared" si="4"/>
        <v>1</v>
      </c>
      <c r="Q32" s="74">
        <f t="shared" si="5"/>
        <v>1</v>
      </c>
      <c r="R32" s="12">
        <f t="shared" si="6"/>
        <v>0</v>
      </c>
      <c r="S32" s="12">
        <f t="shared" si="7"/>
        <v>0</v>
      </c>
      <c r="T32" s="78">
        <f t="shared" si="13"/>
        <v>0</v>
      </c>
      <c r="U32" s="85">
        <f t="shared" si="14"/>
        <v>0</v>
      </c>
    </row>
    <row r="33" spans="1:21" ht="43.5" x14ac:dyDescent="0.25">
      <c r="A33" s="5"/>
      <c r="B33" s="5" t="s">
        <v>158</v>
      </c>
      <c r="C33" s="5" t="s">
        <v>9</v>
      </c>
      <c r="D33" s="5" t="s">
        <v>130</v>
      </c>
      <c r="E33" s="5" t="s">
        <v>131</v>
      </c>
      <c r="F33" s="31" t="s">
        <v>115</v>
      </c>
      <c r="G33" s="31" t="s">
        <v>166</v>
      </c>
      <c r="H33" s="31" t="s">
        <v>166</v>
      </c>
      <c r="I33" s="31"/>
      <c r="J33" s="11" t="s">
        <v>243</v>
      </c>
      <c r="K33" s="3" t="s">
        <v>142</v>
      </c>
      <c r="L33" s="46">
        <v>1</v>
      </c>
      <c r="M33" s="47">
        <f t="shared" si="1"/>
        <v>1</v>
      </c>
      <c r="N33" s="47">
        <f t="shared" si="2"/>
        <v>0</v>
      </c>
      <c r="O33" s="61">
        <f t="shared" si="10"/>
        <v>0</v>
      </c>
      <c r="P33" s="68">
        <f t="shared" si="4"/>
        <v>1</v>
      </c>
      <c r="Q33" s="74">
        <f t="shared" si="5"/>
        <v>1</v>
      </c>
      <c r="R33" s="12">
        <f t="shared" si="6"/>
        <v>0</v>
      </c>
      <c r="S33" s="12">
        <f t="shared" si="7"/>
        <v>0</v>
      </c>
      <c r="T33" s="78">
        <f t="shared" si="13"/>
        <v>1</v>
      </c>
      <c r="U33" s="85">
        <f t="shared" si="14"/>
        <v>1</v>
      </c>
    </row>
    <row r="34" spans="1:21" ht="29.25" x14ac:dyDescent="0.25">
      <c r="A34" s="5"/>
      <c r="B34" s="5" t="s">
        <v>158</v>
      </c>
      <c r="C34" s="5" t="s">
        <v>9</v>
      </c>
      <c r="D34" s="5" t="s">
        <v>212</v>
      </c>
      <c r="E34" s="5" t="s">
        <v>223</v>
      </c>
      <c r="F34" s="31" t="s">
        <v>115</v>
      </c>
      <c r="G34" s="17" t="s">
        <v>166</v>
      </c>
      <c r="H34" s="17"/>
      <c r="I34" s="17"/>
      <c r="J34" s="17" t="s">
        <v>225</v>
      </c>
      <c r="K34" s="3" t="s">
        <v>142</v>
      </c>
      <c r="L34" s="46">
        <v>1</v>
      </c>
      <c r="M34" s="47">
        <f t="shared" si="1"/>
        <v>1</v>
      </c>
      <c r="N34" s="47">
        <f t="shared" si="2"/>
        <v>0</v>
      </c>
      <c r="O34" s="61">
        <f t="shared" si="10"/>
        <v>0</v>
      </c>
      <c r="P34" s="68">
        <f t="shared" si="4"/>
        <v>1</v>
      </c>
      <c r="Q34" s="74">
        <f t="shared" si="5"/>
        <v>1</v>
      </c>
      <c r="R34" s="12">
        <f t="shared" si="6"/>
        <v>0</v>
      </c>
      <c r="S34" s="12">
        <f t="shared" si="7"/>
        <v>0</v>
      </c>
      <c r="T34" s="78">
        <f t="shared" si="13"/>
        <v>1</v>
      </c>
      <c r="U34" s="85">
        <f t="shared" si="14"/>
        <v>0</v>
      </c>
    </row>
    <row r="35" spans="1:21" ht="39" x14ac:dyDescent="0.25">
      <c r="A35" s="5"/>
      <c r="B35" s="5" t="s">
        <v>158</v>
      </c>
      <c r="C35" s="5" t="s">
        <v>361</v>
      </c>
      <c r="D35" s="5" t="s">
        <v>362</v>
      </c>
      <c r="E35" s="5" t="s">
        <v>363</v>
      </c>
      <c r="F35" s="31" t="s">
        <v>115</v>
      </c>
      <c r="G35" s="17"/>
      <c r="H35" s="17"/>
      <c r="I35" s="17"/>
      <c r="J35" s="17" t="s">
        <v>364</v>
      </c>
      <c r="K35" s="3" t="s">
        <v>50</v>
      </c>
      <c r="L35" s="46">
        <v>1</v>
      </c>
      <c r="M35" s="47">
        <f t="shared" ref="M35:M66" si="15">IF(K35="s",1,0)</f>
        <v>0</v>
      </c>
      <c r="N35" s="47">
        <f t="shared" ref="N35:N66" si="16">IF(K35="m",3,0)</f>
        <v>3</v>
      </c>
      <c r="O35" s="61">
        <f t="shared" si="10"/>
        <v>0</v>
      </c>
      <c r="P35" s="68">
        <f t="shared" ref="P35:P66" si="17">SUM(M35:O35)</f>
        <v>3</v>
      </c>
      <c r="Q35" s="74">
        <f t="shared" ref="Q35:Q66" si="18">IF(B35="must", P35, 0)</f>
        <v>3</v>
      </c>
      <c r="R35" s="12">
        <f t="shared" ref="R35:R66" si="19">IF(B35="should", P35,0)</f>
        <v>0</v>
      </c>
      <c r="S35" s="12">
        <f t="shared" ref="S35:S66" si="20">IF(B35="could", P35,0)</f>
        <v>0</v>
      </c>
      <c r="T35" s="78">
        <f t="shared" si="13"/>
        <v>0</v>
      </c>
      <c r="U35" s="85">
        <f t="shared" si="14"/>
        <v>0</v>
      </c>
    </row>
    <row r="36" spans="1:21" ht="29.25" x14ac:dyDescent="0.25">
      <c r="A36" s="5"/>
      <c r="B36" s="5" t="s">
        <v>158</v>
      </c>
      <c r="C36" s="5" t="s">
        <v>9</v>
      </c>
      <c r="D36" s="5" t="s">
        <v>132</v>
      </c>
      <c r="E36" s="5" t="s">
        <v>133</v>
      </c>
      <c r="F36" s="31" t="s">
        <v>115</v>
      </c>
      <c r="G36" s="17"/>
      <c r="H36" s="17"/>
      <c r="I36" s="17"/>
      <c r="J36" s="17" t="s">
        <v>365</v>
      </c>
      <c r="K36" s="3" t="s">
        <v>142</v>
      </c>
      <c r="L36" s="46">
        <v>1</v>
      </c>
      <c r="M36" s="47">
        <f t="shared" si="15"/>
        <v>1</v>
      </c>
      <c r="N36" s="47">
        <f t="shared" si="16"/>
        <v>0</v>
      </c>
      <c r="O36" s="61">
        <f t="shared" si="10"/>
        <v>0</v>
      </c>
      <c r="P36" s="68">
        <f t="shared" si="17"/>
        <v>1</v>
      </c>
      <c r="Q36" s="74">
        <f t="shared" si="18"/>
        <v>1</v>
      </c>
      <c r="R36" s="12">
        <f t="shared" si="19"/>
        <v>0</v>
      </c>
      <c r="S36" s="12">
        <f t="shared" si="20"/>
        <v>0</v>
      </c>
      <c r="T36" s="78">
        <f t="shared" si="13"/>
        <v>0</v>
      </c>
      <c r="U36" s="85">
        <f t="shared" si="14"/>
        <v>0</v>
      </c>
    </row>
    <row r="37" spans="1:21" ht="90" x14ac:dyDescent="0.25">
      <c r="A37" s="5"/>
      <c r="B37" s="5" t="s">
        <v>158</v>
      </c>
      <c r="C37" s="5" t="s">
        <v>9</v>
      </c>
      <c r="D37" s="5" t="s">
        <v>174</v>
      </c>
      <c r="E37" s="5" t="s">
        <v>250</v>
      </c>
      <c r="F37" s="5" t="s">
        <v>64</v>
      </c>
      <c r="G37" s="17" t="s">
        <v>166</v>
      </c>
      <c r="H37" s="17" t="s">
        <v>166</v>
      </c>
      <c r="I37" s="17"/>
      <c r="J37" s="17" t="s">
        <v>251</v>
      </c>
      <c r="K37" s="3" t="s">
        <v>50</v>
      </c>
      <c r="L37" s="46">
        <v>1</v>
      </c>
      <c r="M37" s="47">
        <f t="shared" si="15"/>
        <v>0</v>
      </c>
      <c r="N37" s="47">
        <f t="shared" si="16"/>
        <v>3</v>
      </c>
      <c r="O37" s="61">
        <f t="shared" si="10"/>
        <v>0</v>
      </c>
      <c r="P37" s="68">
        <f t="shared" si="17"/>
        <v>3</v>
      </c>
      <c r="Q37" s="74">
        <f t="shared" si="18"/>
        <v>3</v>
      </c>
      <c r="R37" s="12">
        <f t="shared" si="19"/>
        <v>0</v>
      </c>
      <c r="S37" s="12">
        <f t="shared" si="20"/>
        <v>0</v>
      </c>
      <c r="T37" s="78">
        <f t="shared" si="13"/>
        <v>3</v>
      </c>
      <c r="U37" s="85">
        <f t="shared" si="14"/>
        <v>3</v>
      </c>
    </row>
    <row r="38" spans="1:21" ht="51.75" x14ac:dyDescent="0.25">
      <c r="A38" s="5"/>
      <c r="B38" s="5" t="s">
        <v>158</v>
      </c>
      <c r="C38" s="5" t="s">
        <v>9</v>
      </c>
      <c r="D38" s="5" t="s">
        <v>74</v>
      </c>
      <c r="E38" s="5" t="s">
        <v>75</v>
      </c>
      <c r="F38" s="5" t="s">
        <v>64</v>
      </c>
      <c r="G38" s="17" t="s">
        <v>166</v>
      </c>
      <c r="H38" s="17" t="s">
        <v>166</v>
      </c>
      <c r="I38" s="17"/>
      <c r="J38" s="17" t="s">
        <v>263</v>
      </c>
      <c r="K38" s="3" t="s">
        <v>50</v>
      </c>
      <c r="L38" s="46">
        <v>1</v>
      </c>
      <c r="M38" s="47">
        <f t="shared" si="15"/>
        <v>0</v>
      </c>
      <c r="N38" s="47">
        <f t="shared" si="16"/>
        <v>3</v>
      </c>
      <c r="O38" s="61">
        <f t="shared" si="10"/>
        <v>0</v>
      </c>
      <c r="P38" s="68">
        <f t="shared" si="17"/>
        <v>3</v>
      </c>
      <c r="Q38" s="74">
        <f t="shared" si="18"/>
        <v>3</v>
      </c>
      <c r="R38" s="12">
        <f t="shared" si="19"/>
        <v>0</v>
      </c>
      <c r="S38" s="12">
        <f t="shared" si="20"/>
        <v>0</v>
      </c>
      <c r="T38" s="78">
        <f t="shared" si="13"/>
        <v>3</v>
      </c>
      <c r="U38" s="85">
        <f t="shared" si="14"/>
        <v>3</v>
      </c>
    </row>
    <row r="39" spans="1:21" ht="39" x14ac:dyDescent="0.25">
      <c r="A39" s="5"/>
      <c r="B39" s="5" t="s">
        <v>158</v>
      </c>
      <c r="C39" s="5" t="s">
        <v>9</v>
      </c>
      <c r="D39" s="5" t="s">
        <v>62</v>
      </c>
      <c r="E39" s="5" t="s">
        <v>63</v>
      </c>
      <c r="F39" s="5" t="s">
        <v>64</v>
      </c>
      <c r="G39" s="17" t="s">
        <v>166</v>
      </c>
      <c r="H39" s="17" t="s">
        <v>166</v>
      </c>
      <c r="I39" s="17"/>
      <c r="J39" s="17" t="s">
        <v>267</v>
      </c>
      <c r="K39" s="3" t="s">
        <v>50</v>
      </c>
      <c r="L39" s="46">
        <v>1</v>
      </c>
      <c r="M39" s="47">
        <f t="shared" si="15"/>
        <v>0</v>
      </c>
      <c r="N39" s="47">
        <f t="shared" si="16"/>
        <v>3</v>
      </c>
      <c r="O39" s="61">
        <f t="shared" si="10"/>
        <v>0</v>
      </c>
      <c r="P39" s="68">
        <f t="shared" si="17"/>
        <v>3</v>
      </c>
      <c r="Q39" s="74">
        <f t="shared" si="18"/>
        <v>3</v>
      </c>
      <c r="R39" s="12">
        <f t="shared" si="19"/>
        <v>0</v>
      </c>
      <c r="S39" s="12">
        <f t="shared" si="20"/>
        <v>0</v>
      </c>
      <c r="T39" s="78">
        <f t="shared" si="13"/>
        <v>3</v>
      </c>
      <c r="U39" s="85">
        <f t="shared" si="14"/>
        <v>3</v>
      </c>
    </row>
    <row r="40" spans="1:21" ht="102.75" x14ac:dyDescent="0.25">
      <c r="A40" s="5"/>
      <c r="B40" s="5" t="s">
        <v>158</v>
      </c>
      <c r="C40" s="5" t="s">
        <v>9</v>
      </c>
      <c r="D40" s="5" t="s">
        <v>269</v>
      </c>
      <c r="E40" s="5" t="s">
        <v>137</v>
      </c>
      <c r="F40" s="5" t="s">
        <v>64</v>
      </c>
      <c r="G40" s="17" t="s">
        <v>166</v>
      </c>
      <c r="H40" s="17" t="s">
        <v>166</v>
      </c>
      <c r="I40" s="17"/>
      <c r="J40" s="17" t="s">
        <v>276</v>
      </c>
      <c r="K40" s="3" t="s">
        <v>50</v>
      </c>
      <c r="L40" s="46">
        <v>1</v>
      </c>
      <c r="M40" s="47">
        <f t="shared" si="15"/>
        <v>0</v>
      </c>
      <c r="N40" s="47">
        <f t="shared" si="16"/>
        <v>3</v>
      </c>
      <c r="O40" s="61">
        <f t="shared" si="10"/>
        <v>0</v>
      </c>
      <c r="P40" s="68">
        <f t="shared" si="17"/>
        <v>3</v>
      </c>
      <c r="Q40" s="74">
        <f t="shared" si="18"/>
        <v>3</v>
      </c>
      <c r="R40" s="12">
        <f t="shared" si="19"/>
        <v>0</v>
      </c>
      <c r="S40" s="12">
        <f t="shared" si="20"/>
        <v>0</v>
      </c>
      <c r="T40" s="78">
        <f t="shared" si="13"/>
        <v>3</v>
      </c>
      <c r="U40" s="85">
        <f t="shared" si="14"/>
        <v>3</v>
      </c>
    </row>
    <row r="41" spans="1:21" ht="64.5" x14ac:dyDescent="0.25">
      <c r="A41" s="5"/>
      <c r="B41" s="5" t="s">
        <v>158</v>
      </c>
      <c r="C41" s="5" t="s">
        <v>9</v>
      </c>
      <c r="D41" s="5" t="s">
        <v>366</v>
      </c>
      <c r="E41" s="5" t="s">
        <v>252</v>
      </c>
      <c r="F41" s="5" t="s">
        <v>64</v>
      </c>
      <c r="G41" s="31" t="s">
        <v>166</v>
      </c>
      <c r="H41" s="31"/>
      <c r="I41" s="31"/>
      <c r="J41" s="31" t="s">
        <v>367</v>
      </c>
      <c r="K41" s="3" t="s">
        <v>142</v>
      </c>
      <c r="L41" s="46">
        <v>1</v>
      </c>
      <c r="M41" s="47">
        <f t="shared" si="15"/>
        <v>1</v>
      </c>
      <c r="N41" s="47">
        <f t="shared" si="16"/>
        <v>0</v>
      </c>
      <c r="O41" s="61">
        <f t="shared" si="10"/>
        <v>0</v>
      </c>
      <c r="P41" s="68">
        <f t="shared" si="17"/>
        <v>1</v>
      </c>
      <c r="Q41" s="74">
        <f t="shared" si="18"/>
        <v>1</v>
      </c>
      <c r="R41" s="12">
        <f t="shared" si="19"/>
        <v>0</v>
      </c>
      <c r="S41" s="12">
        <f t="shared" si="20"/>
        <v>0</v>
      </c>
      <c r="T41" s="78">
        <f t="shared" si="13"/>
        <v>1</v>
      </c>
      <c r="U41" s="85">
        <f t="shared" si="14"/>
        <v>0</v>
      </c>
    </row>
    <row r="42" spans="1:21" ht="51.75" x14ac:dyDescent="0.25">
      <c r="A42" s="5"/>
      <c r="B42" s="5" t="s">
        <v>158</v>
      </c>
      <c r="C42" s="5" t="s">
        <v>9</v>
      </c>
      <c r="D42" s="5" t="s">
        <v>368</v>
      </c>
      <c r="E42" s="5" t="s">
        <v>65</v>
      </c>
      <c r="F42" s="5" t="s">
        <v>64</v>
      </c>
      <c r="G42" s="31"/>
      <c r="H42" s="31"/>
      <c r="I42" s="31"/>
      <c r="J42" s="31" t="s">
        <v>369</v>
      </c>
      <c r="K42" s="3" t="s">
        <v>50</v>
      </c>
      <c r="L42" s="46">
        <v>1</v>
      </c>
      <c r="M42" s="47">
        <f t="shared" si="15"/>
        <v>0</v>
      </c>
      <c r="N42" s="47">
        <f t="shared" si="16"/>
        <v>3</v>
      </c>
      <c r="O42" s="61">
        <f t="shared" si="10"/>
        <v>0</v>
      </c>
      <c r="P42" s="68">
        <f t="shared" si="17"/>
        <v>3</v>
      </c>
      <c r="Q42" s="74">
        <f t="shared" si="18"/>
        <v>3</v>
      </c>
      <c r="R42" s="12">
        <f t="shared" si="19"/>
        <v>0</v>
      </c>
      <c r="S42" s="12">
        <f t="shared" si="20"/>
        <v>0</v>
      </c>
      <c r="T42" s="78">
        <f t="shared" si="13"/>
        <v>0</v>
      </c>
      <c r="U42" s="85">
        <f t="shared" si="14"/>
        <v>0</v>
      </c>
    </row>
    <row r="43" spans="1:21" ht="29.25" x14ac:dyDescent="0.25">
      <c r="A43" s="4" t="s">
        <v>235</v>
      </c>
      <c r="B43" s="5" t="s">
        <v>158</v>
      </c>
      <c r="C43" s="5" t="s">
        <v>6</v>
      </c>
      <c r="D43" s="5" t="s">
        <v>371</v>
      </c>
      <c r="E43" s="9" t="s">
        <v>372</v>
      </c>
      <c r="F43" s="5" t="s">
        <v>229</v>
      </c>
      <c r="K43" s="3" t="s">
        <v>50</v>
      </c>
      <c r="L43" s="46">
        <v>1</v>
      </c>
      <c r="M43" s="47">
        <f t="shared" si="15"/>
        <v>0</v>
      </c>
      <c r="N43" s="47">
        <f t="shared" si="16"/>
        <v>3</v>
      </c>
      <c r="O43" s="61">
        <f t="shared" si="10"/>
        <v>0</v>
      </c>
      <c r="P43" s="68">
        <f t="shared" si="17"/>
        <v>3</v>
      </c>
      <c r="Q43" s="74">
        <f t="shared" si="18"/>
        <v>3</v>
      </c>
      <c r="R43" s="12">
        <f t="shared" si="19"/>
        <v>0</v>
      </c>
      <c r="S43" s="12">
        <f t="shared" si="20"/>
        <v>0</v>
      </c>
      <c r="T43" s="78">
        <f t="shared" si="13"/>
        <v>0</v>
      </c>
      <c r="U43" s="85">
        <f t="shared" si="14"/>
        <v>0</v>
      </c>
    </row>
    <row r="44" spans="1:21" ht="43.5" x14ac:dyDescent="0.25">
      <c r="A44" s="4" t="s">
        <v>235</v>
      </c>
      <c r="B44" s="5" t="s">
        <v>158</v>
      </c>
      <c r="C44" s="5" t="s">
        <v>6</v>
      </c>
      <c r="D44" s="5" t="s">
        <v>373</v>
      </c>
      <c r="E44" s="9" t="s">
        <v>374</v>
      </c>
      <c r="F44" s="5" t="s">
        <v>229</v>
      </c>
      <c r="K44" s="3" t="s">
        <v>210</v>
      </c>
      <c r="L44" s="46">
        <v>1</v>
      </c>
      <c r="M44" s="47">
        <f t="shared" si="15"/>
        <v>0</v>
      </c>
      <c r="N44" s="47">
        <f t="shared" si="16"/>
        <v>0</v>
      </c>
      <c r="O44" s="61">
        <f t="shared" si="10"/>
        <v>5</v>
      </c>
      <c r="P44" s="68">
        <f t="shared" si="17"/>
        <v>5</v>
      </c>
      <c r="Q44" s="74">
        <f t="shared" si="18"/>
        <v>5</v>
      </c>
      <c r="R44" s="12">
        <f t="shared" si="19"/>
        <v>0</v>
      </c>
      <c r="S44" s="12">
        <f t="shared" si="20"/>
        <v>0</v>
      </c>
      <c r="T44" s="78">
        <f t="shared" si="13"/>
        <v>0</v>
      </c>
      <c r="U44" s="85">
        <f t="shared" si="14"/>
        <v>0</v>
      </c>
    </row>
    <row r="45" spans="1:21" ht="29.25" x14ac:dyDescent="0.25">
      <c r="A45" s="4"/>
      <c r="B45" s="5" t="s">
        <v>158</v>
      </c>
      <c r="C45" s="5" t="s">
        <v>6</v>
      </c>
      <c r="D45" s="5" t="s">
        <v>280</v>
      </c>
      <c r="E45" s="2" t="s">
        <v>281</v>
      </c>
      <c r="F45" s="5" t="s">
        <v>143</v>
      </c>
      <c r="G45" s="2"/>
      <c r="H45" s="2" t="s">
        <v>166</v>
      </c>
      <c r="I45" s="2"/>
      <c r="J45" s="2" t="s">
        <v>281</v>
      </c>
      <c r="K45" s="3" t="s">
        <v>50</v>
      </c>
      <c r="L45" s="46">
        <v>1</v>
      </c>
      <c r="M45" s="47">
        <f t="shared" si="15"/>
        <v>0</v>
      </c>
      <c r="N45" s="47">
        <f t="shared" si="16"/>
        <v>3</v>
      </c>
      <c r="O45" s="61">
        <f t="shared" si="10"/>
        <v>0</v>
      </c>
      <c r="P45" s="68">
        <f t="shared" si="17"/>
        <v>3</v>
      </c>
      <c r="Q45" s="74">
        <f t="shared" si="18"/>
        <v>3</v>
      </c>
      <c r="R45" s="12">
        <f t="shared" si="19"/>
        <v>0</v>
      </c>
      <c r="S45" s="12">
        <f t="shared" si="20"/>
        <v>0</v>
      </c>
      <c r="T45" s="78">
        <f t="shared" si="13"/>
        <v>0</v>
      </c>
      <c r="U45" s="85">
        <f t="shared" si="14"/>
        <v>3</v>
      </c>
    </row>
    <row r="46" spans="1:21" ht="15" x14ac:dyDescent="0.25">
      <c r="A46" s="4"/>
      <c r="B46" s="5" t="s">
        <v>158</v>
      </c>
      <c r="C46" s="5" t="s">
        <v>282</v>
      </c>
      <c r="D46" s="5" t="s">
        <v>376</v>
      </c>
      <c r="E46" s="2" t="s">
        <v>281</v>
      </c>
      <c r="F46" s="5" t="s">
        <v>143</v>
      </c>
      <c r="G46" s="2"/>
      <c r="H46" s="2"/>
      <c r="I46" s="2">
        <v>1</v>
      </c>
      <c r="J46" s="2" t="s">
        <v>281</v>
      </c>
      <c r="K46" s="3" t="s">
        <v>210</v>
      </c>
      <c r="L46" s="46">
        <v>1</v>
      </c>
      <c r="M46" s="47">
        <f t="shared" si="15"/>
        <v>0</v>
      </c>
      <c r="N46" s="47">
        <f t="shared" si="16"/>
        <v>0</v>
      </c>
      <c r="O46" s="61">
        <f t="shared" si="10"/>
        <v>5</v>
      </c>
      <c r="P46" s="68">
        <f t="shared" si="17"/>
        <v>5</v>
      </c>
      <c r="Q46" s="74">
        <f t="shared" si="18"/>
        <v>5</v>
      </c>
      <c r="R46" s="12">
        <f t="shared" si="19"/>
        <v>0</v>
      </c>
      <c r="S46" s="12">
        <f t="shared" si="20"/>
        <v>0</v>
      </c>
      <c r="T46" s="78">
        <f t="shared" si="13"/>
        <v>0</v>
      </c>
      <c r="U46" s="85">
        <f t="shared" si="14"/>
        <v>0</v>
      </c>
    </row>
    <row r="47" spans="1:21" ht="29.25" x14ac:dyDescent="0.25">
      <c r="A47" s="4"/>
      <c r="B47" s="5" t="s">
        <v>158</v>
      </c>
      <c r="C47" s="5" t="s">
        <v>282</v>
      </c>
      <c r="D47" s="5" t="s">
        <v>377</v>
      </c>
      <c r="E47" s="2" t="s">
        <v>281</v>
      </c>
      <c r="F47" s="5" t="s">
        <v>143</v>
      </c>
      <c r="G47" s="2"/>
      <c r="H47" s="2"/>
      <c r="I47" s="2">
        <v>1</v>
      </c>
      <c r="J47" s="2" t="s">
        <v>281</v>
      </c>
      <c r="K47" s="3" t="s">
        <v>50</v>
      </c>
      <c r="L47" s="46">
        <v>1</v>
      </c>
      <c r="M47" s="47">
        <f t="shared" si="15"/>
        <v>0</v>
      </c>
      <c r="N47" s="47">
        <f t="shared" si="16"/>
        <v>3</v>
      </c>
      <c r="O47" s="61">
        <f t="shared" ref="O47:O78" si="21">IF(K47="L",5,0)</f>
        <v>0</v>
      </c>
      <c r="P47" s="68">
        <f t="shared" si="17"/>
        <v>3</v>
      </c>
      <c r="Q47" s="74">
        <f t="shared" si="18"/>
        <v>3</v>
      </c>
      <c r="R47" s="12">
        <f t="shared" si="19"/>
        <v>0</v>
      </c>
      <c r="S47" s="12">
        <f t="shared" si="20"/>
        <v>0</v>
      </c>
      <c r="T47" s="78">
        <f t="shared" si="13"/>
        <v>0</v>
      </c>
      <c r="U47" s="85">
        <f t="shared" si="14"/>
        <v>0</v>
      </c>
    </row>
    <row r="48" spans="1:21" ht="15" x14ac:dyDescent="0.25">
      <c r="A48" s="4"/>
      <c r="B48" s="5" t="s">
        <v>158</v>
      </c>
      <c r="C48" s="5" t="s">
        <v>282</v>
      </c>
      <c r="D48" s="5" t="s">
        <v>283</v>
      </c>
      <c r="E48" s="2" t="s">
        <v>281</v>
      </c>
      <c r="F48" s="5" t="s">
        <v>143</v>
      </c>
      <c r="G48" s="2"/>
      <c r="H48" s="2" t="s">
        <v>166</v>
      </c>
      <c r="I48" s="2">
        <v>1</v>
      </c>
      <c r="J48" s="2" t="s">
        <v>281</v>
      </c>
      <c r="K48" s="3" t="s">
        <v>210</v>
      </c>
      <c r="L48" s="46">
        <v>1</v>
      </c>
      <c r="M48" s="47">
        <f t="shared" si="15"/>
        <v>0</v>
      </c>
      <c r="N48" s="47">
        <f t="shared" si="16"/>
        <v>0</v>
      </c>
      <c r="O48" s="61">
        <f t="shared" si="21"/>
        <v>5</v>
      </c>
      <c r="P48" s="68">
        <f t="shared" si="17"/>
        <v>5</v>
      </c>
      <c r="Q48" s="74">
        <f t="shared" si="18"/>
        <v>5</v>
      </c>
      <c r="R48" s="12">
        <f t="shared" si="19"/>
        <v>0</v>
      </c>
      <c r="S48" s="12">
        <f t="shared" si="20"/>
        <v>0</v>
      </c>
      <c r="T48" s="78">
        <f t="shared" si="13"/>
        <v>0</v>
      </c>
      <c r="U48" s="85">
        <f t="shared" si="14"/>
        <v>5</v>
      </c>
    </row>
    <row r="49" spans="1:21" ht="29.25" x14ac:dyDescent="0.25">
      <c r="A49" s="4"/>
      <c r="B49" s="5" t="s">
        <v>158</v>
      </c>
      <c r="C49" s="5" t="s">
        <v>6</v>
      </c>
      <c r="D49" s="5" t="s">
        <v>378</v>
      </c>
      <c r="E49" s="2" t="s">
        <v>281</v>
      </c>
      <c r="F49" s="5" t="s">
        <v>143</v>
      </c>
      <c r="G49" s="2" t="s">
        <v>166</v>
      </c>
      <c r="H49" s="2"/>
      <c r="I49" s="2">
        <v>1</v>
      </c>
      <c r="J49" s="2" t="s">
        <v>281</v>
      </c>
      <c r="K49" s="3" t="s">
        <v>50</v>
      </c>
      <c r="L49" s="46">
        <v>1</v>
      </c>
      <c r="M49" s="47">
        <f t="shared" si="15"/>
        <v>0</v>
      </c>
      <c r="N49" s="47">
        <f t="shared" si="16"/>
        <v>3</v>
      </c>
      <c r="O49" s="61">
        <f t="shared" si="21"/>
        <v>0</v>
      </c>
      <c r="P49" s="68">
        <f t="shared" si="17"/>
        <v>3</v>
      </c>
      <c r="Q49" s="74">
        <f t="shared" si="18"/>
        <v>3</v>
      </c>
      <c r="R49" s="12">
        <f t="shared" si="19"/>
        <v>0</v>
      </c>
      <c r="S49" s="12">
        <f t="shared" si="20"/>
        <v>0</v>
      </c>
      <c r="T49" s="78">
        <f t="shared" si="13"/>
        <v>3</v>
      </c>
      <c r="U49" s="85">
        <f t="shared" si="14"/>
        <v>0</v>
      </c>
    </row>
    <row r="50" spans="1:21" ht="29.25" x14ac:dyDescent="0.25">
      <c r="A50" s="4"/>
      <c r="B50" s="5" t="s">
        <v>158</v>
      </c>
      <c r="C50" s="5" t="s">
        <v>6</v>
      </c>
      <c r="D50" s="5" t="s">
        <v>379</v>
      </c>
      <c r="E50" s="2" t="s">
        <v>281</v>
      </c>
      <c r="F50" s="5" t="s">
        <v>143</v>
      </c>
      <c r="G50" s="2"/>
      <c r="H50" s="2"/>
      <c r="I50" s="2">
        <v>1</v>
      </c>
      <c r="J50" s="2" t="s">
        <v>281</v>
      </c>
      <c r="K50" s="3" t="s">
        <v>210</v>
      </c>
      <c r="L50" s="46">
        <v>1</v>
      </c>
      <c r="M50" s="47">
        <f t="shared" si="15"/>
        <v>0</v>
      </c>
      <c r="N50" s="47">
        <f t="shared" si="16"/>
        <v>0</v>
      </c>
      <c r="O50" s="61">
        <f t="shared" si="21"/>
        <v>5</v>
      </c>
      <c r="P50" s="68">
        <f t="shared" si="17"/>
        <v>5</v>
      </c>
      <c r="Q50" s="74">
        <f t="shared" si="18"/>
        <v>5</v>
      </c>
      <c r="R50" s="12">
        <f t="shared" si="19"/>
        <v>0</v>
      </c>
      <c r="S50" s="12">
        <f t="shared" si="20"/>
        <v>0</v>
      </c>
      <c r="T50" s="78">
        <f t="shared" si="13"/>
        <v>0</v>
      </c>
      <c r="U50" s="85">
        <f t="shared" si="14"/>
        <v>0</v>
      </c>
    </row>
    <row r="51" spans="1:21" ht="29.25" x14ac:dyDescent="0.25">
      <c r="A51" s="4"/>
      <c r="B51" s="5" t="s">
        <v>158</v>
      </c>
      <c r="C51" s="5" t="s">
        <v>6</v>
      </c>
      <c r="D51" s="5" t="s">
        <v>380</v>
      </c>
      <c r="E51" s="2" t="s">
        <v>281</v>
      </c>
      <c r="F51" s="5" t="s">
        <v>143</v>
      </c>
      <c r="G51" s="2"/>
      <c r="H51" s="2"/>
      <c r="I51" s="2">
        <v>1</v>
      </c>
      <c r="J51" s="2" t="s">
        <v>281</v>
      </c>
      <c r="K51" s="3" t="s">
        <v>50</v>
      </c>
      <c r="L51" s="46">
        <v>1</v>
      </c>
      <c r="M51" s="47">
        <f t="shared" si="15"/>
        <v>0</v>
      </c>
      <c r="N51" s="47">
        <f t="shared" si="16"/>
        <v>3</v>
      </c>
      <c r="O51" s="61">
        <f t="shared" si="21"/>
        <v>0</v>
      </c>
      <c r="P51" s="68">
        <f t="shared" si="17"/>
        <v>3</v>
      </c>
      <c r="Q51" s="74">
        <f t="shared" si="18"/>
        <v>3</v>
      </c>
      <c r="R51" s="12">
        <f t="shared" si="19"/>
        <v>0</v>
      </c>
      <c r="S51" s="12">
        <f t="shared" si="20"/>
        <v>0</v>
      </c>
      <c r="T51" s="78">
        <f t="shared" si="13"/>
        <v>0</v>
      </c>
      <c r="U51" s="85">
        <f t="shared" si="14"/>
        <v>0</v>
      </c>
    </row>
    <row r="52" spans="1:21" ht="64.5" x14ac:dyDescent="0.25">
      <c r="A52" s="4"/>
      <c r="B52" s="5" t="s">
        <v>158</v>
      </c>
      <c r="C52" s="5" t="s">
        <v>9</v>
      </c>
      <c r="D52" s="5" t="s">
        <v>145</v>
      </c>
      <c r="E52" s="9" t="s">
        <v>146</v>
      </c>
      <c r="F52" s="5" t="s">
        <v>147</v>
      </c>
      <c r="G52" s="31" t="s">
        <v>166</v>
      </c>
      <c r="H52" s="31" t="s">
        <v>166</v>
      </c>
      <c r="I52" s="31"/>
      <c r="J52" s="31" t="s">
        <v>288</v>
      </c>
      <c r="K52" s="3" t="s">
        <v>50</v>
      </c>
      <c r="L52" s="46">
        <v>1</v>
      </c>
      <c r="M52" s="47">
        <f t="shared" si="15"/>
        <v>0</v>
      </c>
      <c r="N52" s="47">
        <f t="shared" si="16"/>
        <v>3</v>
      </c>
      <c r="O52" s="61">
        <f t="shared" si="21"/>
        <v>0</v>
      </c>
      <c r="P52" s="68">
        <f t="shared" si="17"/>
        <v>3</v>
      </c>
      <c r="Q52" s="74">
        <f t="shared" si="18"/>
        <v>3</v>
      </c>
      <c r="R52" s="12">
        <f t="shared" si="19"/>
        <v>0</v>
      </c>
      <c r="S52" s="12">
        <f t="shared" si="20"/>
        <v>0</v>
      </c>
      <c r="T52" s="78">
        <f t="shared" si="13"/>
        <v>3</v>
      </c>
      <c r="U52" s="85">
        <f t="shared" si="14"/>
        <v>3</v>
      </c>
    </row>
    <row r="53" spans="1:21" ht="29.25" x14ac:dyDescent="0.25">
      <c r="A53" s="4"/>
      <c r="B53" s="5" t="s">
        <v>158</v>
      </c>
      <c r="C53" s="5" t="s">
        <v>361</v>
      </c>
      <c r="D53" s="5" t="s">
        <v>392</v>
      </c>
      <c r="E53" s="9" t="s">
        <v>393</v>
      </c>
      <c r="F53" s="5" t="s">
        <v>147</v>
      </c>
      <c r="G53" s="31"/>
      <c r="H53" s="31"/>
      <c r="I53" s="31"/>
      <c r="J53" s="31"/>
      <c r="K53" s="3" t="s">
        <v>50</v>
      </c>
      <c r="L53" s="46">
        <v>1</v>
      </c>
      <c r="M53" s="47">
        <f t="shared" si="15"/>
        <v>0</v>
      </c>
      <c r="N53" s="47">
        <f t="shared" si="16"/>
        <v>3</v>
      </c>
      <c r="O53" s="61">
        <f t="shared" si="21"/>
        <v>0</v>
      </c>
      <c r="P53" s="68">
        <f t="shared" si="17"/>
        <v>3</v>
      </c>
      <c r="Q53" s="74">
        <f t="shared" si="18"/>
        <v>3</v>
      </c>
      <c r="R53" s="12">
        <f t="shared" si="19"/>
        <v>0</v>
      </c>
      <c r="S53" s="12">
        <f t="shared" si="20"/>
        <v>0</v>
      </c>
      <c r="T53" s="78">
        <f t="shared" ref="T53:T84" si="22">IF(G53="y", P53, 0)</f>
        <v>0</v>
      </c>
      <c r="U53" s="85">
        <f t="shared" ref="U53:U84" si="23">IF(H53="y",P53,0)</f>
        <v>0</v>
      </c>
    </row>
    <row r="54" spans="1:21" ht="77.25" x14ac:dyDescent="0.25">
      <c r="A54" s="4"/>
      <c r="B54" s="5" t="s">
        <v>158</v>
      </c>
      <c r="C54" s="5" t="s">
        <v>9</v>
      </c>
      <c r="D54" s="5" t="s">
        <v>148</v>
      </c>
      <c r="E54" s="9" t="s">
        <v>149</v>
      </c>
      <c r="F54" s="5" t="s">
        <v>147</v>
      </c>
      <c r="G54" s="31" t="s">
        <v>166</v>
      </c>
      <c r="H54" s="31" t="s">
        <v>166</v>
      </c>
      <c r="I54" s="31"/>
      <c r="J54" s="31" t="s">
        <v>291</v>
      </c>
      <c r="K54" s="3" t="s">
        <v>50</v>
      </c>
      <c r="L54" s="46">
        <v>1</v>
      </c>
      <c r="M54" s="47">
        <f t="shared" si="15"/>
        <v>0</v>
      </c>
      <c r="N54" s="47">
        <f t="shared" si="16"/>
        <v>3</v>
      </c>
      <c r="O54" s="61">
        <f t="shared" si="21"/>
        <v>0</v>
      </c>
      <c r="P54" s="68">
        <f t="shared" si="17"/>
        <v>3</v>
      </c>
      <c r="Q54" s="74">
        <f t="shared" si="18"/>
        <v>3</v>
      </c>
      <c r="R54" s="12">
        <f t="shared" si="19"/>
        <v>0</v>
      </c>
      <c r="S54" s="12">
        <f t="shared" si="20"/>
        <v>0</v>
      </c>
      <c r="T54" s="78">
        <f t="shared" si="22"/>
        <v>3</v>
      </c>
      <c r="U54" s="85">
        <f t="shared" si="23"/>
        <v>3</v>
      </c>
    </row>
    <row r="55" spans="1:21" ht="39" x14ac:dyDescent="0.25">
      <c r="A55" s="4" t="s">
        <v>8</v>
      </c>
      <c r="B55" s="5" t="s">
        <v>158</v>
      </c>
      <c r="C55" s="5" t="s">
        <v>9</v>
      </c>
      <c r="D55" s="5" t="s">
        <v>394</v>
      </c>
      <c r="E55" s="9" t="s">
        <v>395</v>
      </c>
      <c r="F55" s="5" t="s">
        <v>147</v>
      </c>
      <c r="G55" s="31" t="s">
        <v>166</v>
      </c>
      <c r="H55" s="31"/>
      <c r="I55" s="31"/>
      <c r="J55" s="31" t="s">
        <v>396</v>
      </c>
      <c r="K55" s="3" t="s">
        <v>142</v>
      </c>
      <c r="L55" s="46">
        <v>1</v>
      </c>
      <c r="M55" s="47">
        <f t="shared" si="15"/>
        <v>1</v>
      </c>
      <c r="N55" s="47">
        <f t="shared" si="16"/>
        <v>0</v>
      </c>
      <c r="O55" s="61">
        <f t="shared" si="21"/>
        <v>0</v>
      </c>
      <c r="P55" s="68">
        <f t="shared" si="17"/>
        <v>1</v>
      </c>
      <c r="Q55" s="74">
        <f t="shared" si="18"/>
        <v>1</v>
      </c>
      <c r="R55" s="12">
        <f t="shared" si="19"/>
        <v>0</v>
      </c>
      <c r="S55" s="12">
        <f t="shared" si="20"/>
        <v>0</v>
      </c>
      <c r="T55" s="78">
        <f t="shared" si="22"/>
        <v>1</v>
      </c>
      <c r="U55" s="85">
        <f t="shared" si="23"/>
        <v>0</v>
      </c>
    </row>
    <row r="56" spans="1:21" ht="51.75" x14ac:dyDescent="0.25">
      <c r="A56" s="4" t="s">
        <v>8</v>
      </c>
      <c r="B56" s="5" t="s">
        <v>158</v>
      </c>
      <c r="C56" s="5" t="s">
        <v>9</v>
      </c>
      <c r="D56" s="5" t="s">
        <v>150</v>
      </c>
      <c r="E56" s="9" t="s">
        <v>151</v>
      </c>
      <c r="F56" s="5" t="s">
        <v>147</v>
      </c>
      <c r="G56" s="31" t="s">
        <v>166</v>
      </c>
      <c r="H56" s="31" t="s">
        <v>166</v>
      </c>
      <c r="I56" s="31"/>
      <c r="J56" s="31" t="s">
        <v>296</v>
      </c>
      <c r="K56" s="3" t="s">
        <v>142</v>
      </c>
      <c r="L56" s="46">
        <v>1</v>
      </c>
      <c r="M56" s="47">
        <f t="shared" si="15"/>
        <v>1</v>
      </c>
      <c r="N56" s="47">
        <f t="shared" si="16"/>
        <v>0</v>
      </c>
      <c r="O56" s="61">
        <f t="shared" si="21"/>
        <v>0</v>
      </c>
      <c r="P56" s="68">
        <f t="shared" si="17"/>
        <v>1</v>
      </c>
      <c r="Q56" s="74">
        <f t="shared" si="18"/>
        <v>1</v>
      </c>
      <c r="R56" s="12">
        <f t="shared" si="19"/>
        <v>0</v>
      </c>
      <c r="S56" s="12">
        <f t="shared" si="20"/>
        <v>0</v>
      </c>
      <c r="T56" s="78">
        <f t="shared" si="22"/>
        <v>1</v>
      </c>
      <c r="U56" s="85">
        <f t="shared" si="23"/>
        <v>1</v>
      </c>
    </row>
    <row r="57" spans="1:21" ht="29.25" x14ac:dyDescent="0.25">
      <c r="A57" s="5"/>
      <c r="B57" s="5" t="s">
        <v>158</v>
      </c>
      <c r="C57" s="5" t="s">
        <v>298</v>
      </c>
      <c r="D57" s="5" t="s">
        <v>299</v>
      </c>
      <c r="E57" s="9" t="s">
        <v>300</v>
      </c>
      <c r="F57" s="5" t="s">
        <v>147</v>
      </c>
      <c r="G57" s="31" t="s">
        <v>166</v>
      </c>
      <c r="H57" s="31"/>
      <c r="I57" s="31"/>
      <c r="J57" s="31" t="s">
        <v>301</v>
      </c>
      <c r="K57" s="3" t="s">
        <v>142</v>
      </c>
      <c r="L57" s="46">
        <v>1</v>
      </c>
      <c r="M57" s="47">
        <f t="shared" si="15"/>
        <v>1</v>
      </c>
      <c r="N57" s="47">
        <f t="shared" si="16"/>
        <v>0</v>
      </c>
      <c r="O57" s="61">
        <f t="shared" si="21"/>
        <v>0</v>
      </c>
      <c r="P57" s="68">
        <f t="shared" si="17"/>
        <v>1</v>
      </c>
      <c r="Q57" s="74">
        <f t="shared" si="18"/>
        <v>1</v>
      </c>
      <c r="R57" s="12">
        <f t="shared" si="19"/>
        <v>0</v>
      </c>
      <c r="S57" s="12">
        <f t="shared" si="20"/>
        <v>0</v>
      </c>
      <c r="T57" s="78">
        <f t="shared" si="22"/>
        <v>1</v>
      </c>
      <c r="U57" s="85">
        <f t="shared" si="23"/>
        <v>0</v>
      </c>
    </row>
    <row r="58" spans="1:21" ht="29.25" x14ac:dyDescent="0.25">
      <c r="A58" s="5"/>
      <c r="B58" s="5" t="s">
        <v>158</v>
      </c>
      <c r="C58" s="5" t="s">
        <v>9</v>
      </c>
      <c r="D58" s="5" t="s">
        <v>239</v>
      </c>
      <c r="E58" s="9" t="s">
        <v>240</v>
      </c>
      <c r="F58" s="5" t="s">
        <v>147</v>
      </c>
      <c r="G58" s="31"/>
      <c r="H58" s="31"/>
      <c r="I58" s="31"/>
      <c r="J58" s="31"/>
      <c r="K58" s="3" t="s">
        <v>142</v>
      </c>
      <c r="L58" s="46">
        <v>1</v>
      </c>
      <c r="M58" s="47">
        <f t="shared" si="15"/>
        <v>1</v>
      </c>
      <c r="N58" s="47">
        <f t="shared" si="16"/>
        <v>0</v>
      </c>
      <c r="O58" s="61">
        <f t="shared" si="21"/>
        <v>0</v>
      </c>
      <c r="P58" s="68">
        <f t="shared" si="17"/>
        <v>1</v>
      </c>
      <c r="Q58" s="74">
        <f t="shared" si="18"/>
        <v>1</v>
      </c>
      <c r="R58" s="12">
        <f t="shared" si="19"/>
        <v>0</v>
      </c>
      <c r="S58" s="12">
        <f t="shared" si="20"/>
        <v>0</v>
      </c>
      <c r="T58" s="78">
        <f t="shared" si="22"/>
        <v>0</v>
      </c>
      <c r="U58" s="85">
        <f t="shared" si="23"/>
        <v>0</v>
      </c>
    </row>
    <row r="59" spans="1:21" ht="29.25" x14ac:dyDescent="0.25">
      <c r="A59" s="5"/>
      <c r="B59" s="5" t="s">
        <v>158</v>
      </c>
      <c r="C59" s="5" t="s">
        <v>9</v>
      </c>
      <c r="D59" s="5" t="s">
        <v>268</v>
      </c>
      <c r="E59" s="9" t="s">
        <v>177</v>
      </c>
      <c r="F59" s="5" t="s">
        <v>72</v>
      </c>
      <c r="K59" s="3" t="s">
        <v>142</v>
      </c>
      <c r="L59" s="46">
        <v>1</v>
      </c>
      <c r="M59" s="47">
        <f t="shared" si="15"/>
        <v>1</v>
      </c>
      <c r="N59" s="47">
        <f t="shared" si="16"/>
        <v>0</v>
      </c>
      <c r="O59" s="61">
        <f t="shared" si="21"/>
        <v>0</v>
      </c>
      <c r="P59" s="68">
        <f t="shared" si="17"/>
        <v>1</v>
      </c>
      <c r="Q59" s="74">
        <f t="shared" si="18"/>
        <v>1</v>
      </c>
      <c r="R59" s="12">
        <f t="shared" si="19"/>
        <v>0</v>
      </c>
      <c r="S59" s="12">
        <f t="shared" si="20"/>
        <v>0</v>
      </c>
      <c r="T59" s="78">
        <f t="shared" si="22"/>
        <v>0</v>
      </c>
      <c r="U59" s="85">
        <f t="shared" si="23"/>
        <v>0</v>
      </c>
    </row>
    <row r="60" spans="1:21" ht="51.75" x14ac:dyDescent="0.25">
      <c r="A60" s="5"/>
      <c r="B60" s="5" t="s">
        <v>158</v>
      </c>
      <c r="C60" s="5" t="s">
        <v>9</v>
      </c>
      <c r="D60" s="5" t="s">
        <v>173</v>
      </c>
      <c r="E60" s="9" t="s">
        <v>249</v>
      </c>
      <c r="F60" s="5" t="s">
        <v>72</v>
      </c>
      <c r="G60" s="31" t="s">
        <v>166</v>
      </c>
      <c r="H60" s="31"/>
      <c r="I60" s="31"/>
      <c r="J60" s="31" t="s">
        <v>413</v>
      </c>
      <c r="K60" s="3" t="s">
        <v>50</v>
      </c>
      <c r="L60" s="46">
        <v>1</v>
      </c>
      <c r="M60" s="47">
        <f t="shared" si="15"/>
        <v>0</v>
      </c>
      <c r="N60" s="47">
        <f t="shared" si="16"/>
        <v>3</v>
      </c>
      <c r="O60" s="61">
        <f t="shared" si="21"/>
        <v>0</v>
      </c>
      <c r="P60" s="68">
        <f t="shared" si="17"/>
        <v>3</v>
      </c>
      <c r="Q60" s="74">
        <f t="shared" si="18"/>
        <v>3</v>
      </c>
      <c r="R60" s="12">
        <f t="shared" si="19"/>
        <v>0</v>
      </c>
      <c r="S60" s="12">
        <f t="shared" si="20"/>
        <v>0</v>
      </c>
      <c r="T60" s="78">
        <f t="shared" si="22"/>
        <v>3</v>
      </c>
      <c r="U60" s="85">
        <f t="shared" si="23"/>
        <v>0</v>
      </c>
    </row>
    <row r="61" spans="1:21" ht="51.75" x14ac:dyDescent="0.25">
      <c r="A61" s="5"/>
      <c r="B61" s="5" t="s">
        <v>158</v>
      </c>
      <c r="C61" s="5" t="s">
        <v>9</v>
      </c>
      <c r="D61" s="5" t="s">
        <v>414</v>
      </c>
      <c r="E61" s="9" t="s">
        <v>179</v>
      </c>
      <c r="F61" s="5" t="s">
        <v>72</v>
      </c>
      <c r="G61" s="31" t="s">
        <v>166</v>
      </c>
      <c r="H61" s="31"/>
      <c r="I61" s="31"/>
      <c r="J61" s="31" t="s">
        <v>415</v>
      </c>
      <c r="K61" s="3" t="s">
        <v>142</v>
      </c>
      <c r="L61" s="46">
        <v>1</v>
      </c>
      <c r="M61" s="47">
        <f t="shared" si="15"/>
        <v>1</v>
      </c>
      <c r="N61" s="47">
        <f t="shared" si="16"/>
        <v>0</v>
      </c>
      <c r="O61" s="61">
        <f t="shared" si="21"/>
        <v>0</v>
      </c>
      <c r="P61" s="68">
        <f t="shared" si="17"/>
        <v>1</v>
      </c>
      <c r="Q61" s="74">
        <f t="shared" si="18"/>
        <v>1</v>
      </c>
      <c r="R61" s="12">
        <f t="shared" si="19"/>
        <v>0</v>
      </c>
      <c r="S61" s="12">
        <f t="shared" si="20"/>
        <v>0</v>
      </c>
      <c r="T61" s="78">
        <f t="shared" si="22"/>
        <v>1</v>
      </c>
      <c r="U61" s="85">
        <f t="shared" si="23"/>
        <v>0</v>
      </c>
    </row>
    <row r="62" spans="1:21" ht="90" x14ac:dyDescent="0.25">
      <c r="A62" s="5"/>
      <c r="B62" s="5" t="s">
        <v>158</v>
      </c>
      <c r="C62" s="5" t="s">
        <v>9</v>
      </c>
      <c r="D62" s="5" t="s">
        <v>297</v>
      </c>
      <c r="E62" s="5" t="s">
        <v>207</v>
      </c>
      <c r="F62" s="5" t="s">
        <v>72</v>
      </c>
      <c r="G62" s="17"/>
      <c r="H62" s="17"/>
      <c r="I62" s="17"/>
      <c r="J62" s="17" t="s">
        <v>416</v>
      </c>
      <c r="K62" s="3" t="s">
        <v>210</v>
      </c>
      <c r="L62" s="46">
        <v>1</v>
      </c>
      <c r="M62" s="47">
        <f t="shared" si="15"/>
        <v>0</v>
      </c>
      <c r="N62" s="47">
        <f t="shared" si="16"/>
        <v>0</v>
      </c>
      <c r="O62" s="61">
        <f t="shared" si="21"/>
        <v>5</v>
      </c>
      <c r="P62" s="68">
        <f t="shared" si="17"/>
        <v>5</v>
      </c>
      <c r="Q62" s="74">
        <f t="shared" si="18"/>
        <v>5</v>
      </c>
      <c r="R62" s="12">
        <f t="shared" si="19"/>
        <v>0</v>
      </c>
      <c r="S62" s="12">
        <f t="shared" si="20"/>
        <v>0</v>
      </c>
      <c r="T62" s="78">
        <f t="shared" si="22"/>
        <v>0</v>
      </c>
      <c r="U62" s="85">
        <f t="shared" si="23"/>
        <v>0</v>
      </c>
    </row>
    <row r="63" spans="1:21" ht="29.25" x14ac:dyDescent="0.25">
      <c r="A63" s="5"/>
      <c r="B63" s="5" t="s">
        <v>158</v>
      </c>
      <c r="C63" s="5" t="s">
        <v>417</v>
      </c>
      <c r="D63" s="5" t="s">
        <v>418</v>
      </c>
      <c r="E63" s="5" t="s">
        <v>419</v>
      </c>
      <c r="F63" s="5" t="s">
        <v>72</v>
      </c>
      <c r="G63" s="17" t="s">
        <v>166</v>
      </c>
      <c r="H63" s="17"/>
      <c r="I63" s="17"/>
      <c r="J63" s="17"/>
      <c r="K63" s="3" t="s">
        <v>142</v>
      </c>
      <c r="L63" s="46">
        <v>1</v>
      </c>
      <c r="M63" s="47">
        <f t="shared" si="15"/>
        <v>1</v>
      </c>
      <c r="N63" s="47">
        <f t="shared" si="16"/>
        <v>0</v>
      </c>
      <c r="O63" s="61">
        <f t="shared" si="21"/>
        <v>0</v>
      </c>
      <c r="P63" s="68">
        <f t="shared" si="17"/>
        <v>1</v>
      </c>
      <c r="Q63" s="74">
        <f t="shared" si="18"/>
        <v>1</v>
      </c>
      <c r="R63" s="12">
        <f t="shared" si="19"/>
        <v>0</v>
      </c>
      <c r="S63" s="12">
        <f t="shared" si="20"/>
        <v>0</v>
      </c>
      <c r="T63" s="78">
        <f t="shared" si="22"/>
        <v>1</v>
      </c>
      <c r="U63" s="85">
        <f t="shared" si="23"/>
        <v>0</v>
      </c>
    </row>
    <row r="64" spans="1:21" ht="29.25" x14ac:dyDescent="0.25">
      <c r="A64" s="5"/>
      <c r="B64" s="5" t="s">
        <v>158</v>
      </c>
      <c r="C64" s="5" t="s">
        <v>9</v>
      </c>
      <c r="D64" s="5" t="s">
        <v>278</v>
      </c>
      <c r="E64" s="5" t="s">
        <v>284</v>
      </c>
      <c r="F64" s="5" t="s">
        <v>72</v>
      </c>
      <c r="G64" s="12"/>
      <c r="H64" s="12"/>
      <c r="I64" s="12"/>
      <c r="J64" s="12" t="s">
        <v>420</v>
      </c>
      <c r="K64" s="3" t="s">
        <v>50</v>
      </c>
      <c r="L64" s="46">
        <v>1</v>
      </c>
      <c r="M64" s="47">
        <f t="shared" si="15"/>
        <v>0</v>
      </c>
      <c r="N64" s="47">
        <f t="shared" si="16"/>
        <v>3</v>
      </c>
      <c r="O64" s="61">
        <f t="shared" si="21"/>
        <v>0</v>
      </c>
      <c r="P64" s="68">
        <f t="shared" si="17"/>
        <v>3</v>
      </c>
      <c r="Q64" s="74">
        <f t="shared" si="18"/>
        <v>3</v>
      </c>
      <c r="R64" s="12">
        <f t="shared" si="19"/>
        <v>0</v>
      </c>
      <c r="S64" s="12">
        <f t="shared" si="20"/>
        <v>0</v>
      </c>
      <c r="T64" s="78">
        <f t="shared" si="22"/>
        <v>0</v>
      </c>
      <c r="U64" s="85">
        <f t="shared" si="23"/>
        <v>0</v>
      </c>
    </row>
    <row r="65" spans="1:21" ht="43.5" x14ac:dyDescent="0.25">
      <c r="A65" s="5" t="s">
        <v>5</v>
      </c>
      <c r="B65" s="5" t="s">
        <v>158</v>
      </c>
      <c r="C65" s="5" t="s">
        <v>6</v>
      </c>
      <c r="D65" s="5" t="s">
        <v>312</v>
      </c>
      <c r="E65" s="5" t="s">
        <v>302</v>
      </c>
      <c r="F65" s="5" t="s">
        <v>77</v>
      </c>
      <c r="G65" s="12"/>
      <c r="H65" s="12" t="s">
        <v>166</v>
      </c>
      <c r="I65" s="12"/>
      <c r="J65" s="12" t="s">
        <v>216</v>
      </c>
      <c r="K65" s="3" t="s">
        <v>50</v>
      </c>
      <c r="L65" s="46">
        <v>1</v>
      </c>
      <c r="M65" s="47">
        <f t="shared" si="15"/>
        <v>0</v>
      </c>
      <c r="N65" s="47">
        <f t="shared" si="16"/>
        <v>3</v>
      </c>
      <c r="O65" s="61">
        <f t="shared" si="21"/>
        <v>0</v>
      </c>
      <c r="P65" s="68">
        <f t="shared" si="17"/>
        <v>3</v>
      </c>
      <c r="Q65" s="74">
        <f t="shared" si="18"/>
        <v>3</v>
      </c>
      <c r="R65" s="12">
        <f t="shared" si="19"/>
        <v>0</v>
      </c>
      <c r="S65" s="12">
        <f t="shared" si="20"/>
        <v>0</v>
      </c>
      <c r="T65" s="78">
        <f t="shared" si="22"/>
        <v>0</v>
      </c>
      <c r="U65" s="85">
        <f t="shared" si="23"/>
        <v>3</v>
      </c>
    </row>
    <row r="66" spans="1:21" ht="29.25" x14ac:dyDescent="0.25">
      <c r="A66" s="5" t="s">
        <v>5</v>
      </c>
      <c r="B66" s="5" t="s">
        <v>158</v>
      </c>
      <c r="C66" s="5" t="s">
        <v>6</v>
      </c>
      <c r="D66" s="5" t="s">
        <v>303</v>
      </c>
      <c r="E66" s="5" t="s">
        <v>304</v>
      </c>
      <c r="F66" s="5" t="s">
        <v>77</v>
      </c>
      <c r="G66" s="12"/>
      <c r="H66" s="12"/>
      <c r="I66" s="12"/>
      <c r="J66" s="12" t="s">
        <v>216</v>
      </c>
      <c r="K66" s="3" t="s">
        <v>204</v>
      </c>
      <c r="L66" s="46">
        <v>1</v>
      </c>
      <c r="M66" s="47">
        <f t="shared" si="15"/>
        <v>1</v>
      </c>
      <c r="N66" s="47">
        <f t="shared" si="16"/>
        <v>0</v>
      </c>
      <c r="O66" s="61">
        <f t="shared" si="21"/>
        <v>0</v>
      </c>
      <c r="P66" s="68">
        <f t="shared" si="17"/>
        <v>1</v>
      </c>
      <c r="Q66" s="74">
        <f t="shared" si="18"/>
        <v>1</v>
      </c>
      <c r="R66" s="12">
        <f t="shared" si="19"/>
        <v>0</v>
      </c>
      <c r="S66" s="12">
        <f t="shared" si="20"/>
        <v>0</v>
      </c>
      <c r="T66" s="78">
        <f t="shared" si="22"/>
        <v>0</v>
      </c>
      <c r="U66" s="85">
        <f t="shared" si="23"/>
        <v>0</v>
      </c>
    </row>
    <row r="67" spans="1:21" ht="29.25" x14ac:dyDescent="0.25">
      <c r="A67" s="5" t="s">
        <v>5</v>
      </c>
      <c r="B67" s="5" t="s">
        <v>158</v>
      </c>
      <c r="C67" s="5" t="s">
        <v>6</v>
      </c>
      <c r="D67" s="5" t="s">
        <v>306</v>
      </c>
      <c r="E67" s="5" t="s">
        <v>307</v>
      </c>
      <c r="F67" s="5" t="s">
        <v>77</v>
      </c>
      <c r="G67" s="12"/>
      <c r="H67" s="12"/>
      <c r="I67" s="12"/>
      <c r="J67" s="12" t="s">
        <v>216</v>
      </c>
      <c r="K67" s="3" t="s">
        <v>50</v>
      </c>
      <c r="L67" s="46">
        <v>1</v>
      </c>
      <c r="M67" s="47">
        <f t="shared" ref="M67:M98" si="24">IF(K67="s",1,0)</f>
        <v>0</v>
      </c>
      <c r="N67" s="47">
        <f t="shared" ref="N67:N98" si="25">IF(K67="m",3,0)</f>
        <v>3</v>
      </c>
      <c r="O67" s="61">
        <f t="shared" si="21"/>
        <v>0</v>
      </c>
      <c r="P67" s="68">
        <f t="shared" ref="P67:P98" si="26">SUM(M67:O67)</f>
        <v>3</v>
      </c>
      <c r="Q67" s="74">
        <f t="shared" ref="Q67:Q98" si="27">IF(B67="must", P67, 0)</f>
        <v>3</v>
      </c>
      <c r="R67" s="12">
        <f t="shared" ref="R67:R98" si="28">IF(B67="should", P67,0)</f>
        <v>0</v>
      </c>
      <c r="S67" s="12">
        <f t="shared" ref="S67:S98" si="29">IF(B67="could", P67,0)</f>
        <v>0</v>
      </c>
      <c r="T67" s="78">
        <f t="shared" si="22"/>
        <v>0</v>
      </c>
      <c r="U67" s="85">
        <f t="shared" si="23"/>
        <v>0</v>
      </c>
    </row>
    <row r="68" spans="1:21" ht="29.25" x14ac:dyDescent="0.25">
      <c r="A68" s="5" t="s">
        <v>314</v>
      </c>
      <c r="B68" s="5" t="s">
        <v>158</v>
      </c>
      <c r="C68" s="5" t="s">
        <v>6</v>
      </c>
      <c r="D68" s="5" t="s">
        <v>192</v>
      </c>
      <c r="E68" s="5" t="s">
        <v>315</v>
      </c>
      <c r="F68" s="5" t="s">
        <v>77</v>
      </c>
      <c r="G68" s="12" t="s">
        <v>166</v>
      </c>
      <c r="K68" s="3" t="s">
        <v>429</v>
      </c>
      <c r="L68" s="46">
        <v>1</v>
      </c>
      <c r="M68" s="47">
        <f t="shared" si="24"/>
        <v>0</v>
      </c>
      <c r="N68" s="47">
        <f t="shared" si="25"/>
        <v>3</v>
      </c>
      <c r="O68" s="61">
        <f t="shared" si="21"/>
        <v>0</v>
      </c>
      <c r="P68" s="68">
        <f t="shared" si="26"/>
        <v>3</v>
      </c>
      <c r="Q68" s="74">
        <f t="shared" si="27"/>
        <v>3</v>
      </c>
      <c r="R68" s="12">
        <f t="shared" si="28"/>
        <v>0</v>
      </c>
      <c r="S68" s="12">
        <f t="shared" si="29"/>
        <v>0</v>
      </c>
      <c r="T68" s="78">
        <f t="shared" si="22"/>
        <v>3</v>
      </c>
      <c r="U68" s="85">
        <f t="shared" si="23"/>
        <v>0</v>
      </c>
    </row>
    <row r="69" spans="1:21" ht="29.25" x14ac:dyDescent="0.25">
      <c r="A69" s="5" t="s">
        <v>5</v>
      </c>
      <c r="B69" s="5" t="s">
        <v>158</v>
      </c>
      <c r="C69" s="4" t="s">
        <v>6</v>
      </c>
      <c r="D69" s="5" t="s">
        <v>308</v>
      </c>
      <c r="E69" s="5"/>
      <c r="F69" s="5" t="s">
        <v>77</v>
      </c>
      <c r="G69" s="12"/>
      <c r="H69" s="12" t="s">
        <v>166</v>
      </c>
      <c r="I69" s="12">
        <v>1</v>
      </c>
      <c r="J69" s="12"/>
      <c r="K69" s="3" t="s">
        <v>50</v>
      </c>
      <c r="L69" s="46">
        <v>1</v>
      </c>
      <c r="M69" s="47">
        <f t="shared" si="24"/>
        <v>0</v>
      </c>
      <c r="N69" s="47">
        <f t="shared" si="25"/>
        <v>3</v>
      </c>
      <c r="O69" s="61">
        <f t="shared" si="21"/>
        <v>0</v>
      </c>
      <c r="P69" s="68">
        <f t="shared" si="26"/>
        <v>3</v>
      </c>
      <c r="Q69" s="74">
        <f t="shared" si="27"/>
        <v>3</v>
      </c>
      <c r="R69" s="12">
        <f t="shared" si="28"/>
        <v>0</v>
      </c>
      <c r="S69" s="12">
        <f t="shared" si="29"/>
        <v>0</v>
      </c>
      <c r="T69" s="78">
        <f t="shared" si="22"/>
        <v>0</v>
      </c>
      <c r="U69" s="85">
        <f t="shared" si="23"/>
        <v>3</v>
      </c>
    </row>
    <row r="70" spans="1:21" ht="29.25" x14ac:dyDescent="0.25">
      <c r="A70" s="5" t="s">
        <v>5</v>
      </c>
      <c r="B70" s="5" t="s">
        <v>158</v>
      </c>
      <c r="C70" s="5" t="s">
        <v>6</v>
      </c>
      <c r="D70" s="5" t="s">
        <v>316</v>
      </c>
      <c r="E70" s="5"/>
      <c r="F70" s="5" t="s">
        <v>77</v>
      </c>
      <c r="G70" s="12"/>
      <c r="H70" s="12"/>
      <c r="I70" s="12">
        <v>1</v>
      </c>
      <c r="J70" s="12"/>
      <c r="K70" s="3" t="s">
        <v>142</v>
      </c>
      <c r="L70" s="46">
        <v>1</v>
      </c>
      <c r="M70" s="47">
        <f t="shared" si="24"/>
        <v>1</v>
      </c>
      <c r="N70" s="47">
        <f t="shared" si="25"/>
        <v>0</v>
      </c>
      <c r="O70" s="61">
        <f t="shared" si="21"/>
        <v>0</v>
      </c>
      <c r="P70" s="68">
        <f t="shared" si="26"/>
        <v>1</v>
      </c>
      <c r="Q70" s="74">
        <f t="shared" si="27"/>
        <v>1</v>
      </c>
      <c r="R70" s="12">
        <f t="shared" si="28"/>
        <v>0</v>
      </c>
      <c r="S70" s="12">
        <f t="shared" si="29"/>
        <v>0</v>
      </c>
      <c r="T70" s="78">
        <f t="shared" si="22"/>
        <v>0</v>
      </c>
      <c r="U70" s="85">
        <f t="shared" si="23"/>
        <v>0</v>
      </c>
    </row>
    <row r="71" spans="1:21" ht="29.25" x14ac:dyDescent="0.25">
      <c r="A71" s="5" t="s">
        <v>5</v>
      </c>
      <c r="B71" s="5" t="s">
        <v>158</v>
      </c>
      <c r="C71" s="5" t="s">
        <v>6</v>
      </c>
      <c r="D71" s="5" t="s">
        <v>317</v>
      </c>
      <c r="E71" s="5"/>
      <c r="F71" s="5" t="s">
        <v>77</v>
      </c>
      <c r="G71" s="12"/>
      <c r="H71" s="12"/>
      <c r="I71" s="12">
        <v>1</v>
      </c>
      <c r="J71" s="12"/>
      <c r="K71" s="3" t="s">
        <v>50</v>
      </c>
      <c r="L71" s="46">
        <v>1</v>
      </c>
      <c r="M71" s="47">
        <f t="shared" si="24"/>
        <v>0</v>
      </c>
      <c r="N71" s="47">
        <f t="shared" si="25"/>
        <v>3</v>
      </c>
      <c r="O71" s="61">
        <f t="shared" si="21"/>
        <v>0</v>
      </c>
      <c r="P71" s="68">
        <f t="shared" si="26"/>
        <v>3</v>
      </c>
      <c r="Q71" s="74">
        <f t="shared" si="27"/>
        <v>3</v>
      </c>
      <c r="R71" s="12">
        <f t="shared" si="28"/>
        <v>0</v>
      </c>
      <c r="S71" s="12">
        <f t="shared" si="29"/>
        <v>0</v>
      </c>
      <c r="T71" s="78">
        <f t="shared" si="22"/>
        <v>0</v>
      </c>
      <c r="U71" s="85">
        <f t="shared" si="23"/>
        <v>0</v>
      </c>
    </row>
    <row r="72" spans="1:21" ht="29.25" x14ac:dyDescent="0.25">
      <c r="A72" s="5" t="s">
        <v>5</v>
      </c>
      <c r="B72" s="9" t="s">
        <v>158</v>
      </c>
      <c r="C72" s="5" t="s">
        <v>6</v>
      </c>
      <c r="D72" s="5" t="s">
        <v>320</v>
      </c>
      <c r="E72" s="5"/>
      <c r="F72" s="5" t="s">
        <v>77</v>
      </c>
      <c r="G72" s="12"/>
      <c r="H72" s="12"/>
      <c r="I72" s="12">
        <v>1</v>
      </c>
      <c r="K72" s="3" t="s">
        <v>50</v>
      </c>
      <c r="L72" s="46">
        <v>1</v>
      </c>
      <c r="M72" s="47">
        <f t="shared" si="24"/>
        <v>0</v>
      </c>
      <c r="N72" s="47">
        <f t="shared" si="25"/>
        <v>3</v>
      </c>
      <c r="O72" s="61">
        <f t="shared" si="21"/>
        <v>0</v>
      </c>
      <c r="P72" s="68">
        <f t="shared" si="26"/>
        <v>3</v>
      </c>
      <c r="Q72" s="74">
        <f t="shared" si="27"/>
        <v>3</v>
      </c>
      <c r="R72" s="12">
        <f t="shared" si="28"/>
        <v>0</v>
      </c>
      <c r="S72" s="12">
        <f t="shared" si="29"/>
        <v>0</v>
      </c>
      <c r="T72" s="78">
        <f t="shared" si="22"/>
        <v>0</v>
      </c>
      <c r="U72" s="85">
        <f t="shared" si="23"/>
        <v>0</v>
      </c>
    </row>
    <row r="73" spans="1:21" ht="29.25" x14ac:dyDescent="0.25">
      <c r="A73" s="5" t="s">
        <v>5</v>
      </c>
      <c r="B73" s="9" t="s">
        <v>158</v>
      </c>
      <c r="C73" s="5" t="s">
        <v>6</v>
      </c>
      <c r="D73" s="5" t="s">
        <v>305</v>
      </c>
      <c r="E73" s="5"/>
      <c r="F73" s="5" t="s">
        <v>77</v>
      </c>
      <c r="G73" s="12" t="s">
        <v>166</v>
      </c>
      <c r="H73" s="12" t="s">
        <v>166</v>
      </c>
      <c r="I73" s="12"/>
      <c r="J73" s="12" t="s">
        <v>216</v>
      </c>
      <c r="K73" s="3" t="s">
        <v>50</v>
      </c>
      <c r="L73" s="46">
        <v>1</v>
      </c>
      <c r="M73" s="47">
        <f t="shared" si="24"/>
        <v>0</v>
      </c>
      <c r="N73" s="47">
        <f t="shared" si="25"/>
        <v>3</v>
      </c>
      <c r="O73" s="61">
        <f t="shared" si="21"/>
        <v>0</v>
      </c>
      <c r="P73" s="68">
        <f t="shared" si="26"/>
        <v>3</v>
      </c>
      <c r="Q73" s="74">
        <f t="shared" si="27"/>
        <v>3</v>
      </c>
      <c r="R73" s="12">
        <f t="shared" si="28"/>
        <v>0</v>
      </c>
      <c r="S73" s="12">
        <f t="shared" si="29"/>
        <v>0</v>
      </c>
      <c r="T73" s="78">
        <f t="shared" si="22"/>
        <v>3</v>
      </c>
      <c r="U73" s="85">
        <f t="shared" si="23"/>
        <v>3</v>
      </c>
    </row>
    <row r="74" spans="1:21" ht="29.25" x14ac:dyDescent="0.25">
      <c r="A74" s="4" t="s">
        <v>5</v>
      </c>
      <c r="B74" s="5" t="s">
        <v>158</v>
      </c>
      <c r="C74" s="5" t="s">
        <v>6</v>
      </c>
      <c r="D74" s="5" t="s">
        <v>325</v>
      </c>
      <c r="E74" s="5"/>
      <c r="F74" s="5" t="s">
        <v>77</v>
      </c>
      <c r="G74" s="12"/>
      <c r="H74" s="12"/>
      <c r="I74" s="12"/>
      <c r="J74" s="12" t="s">
        <v>216</v>
      </c>
      <c r="K74" s="3" t="s">
        <v>204</v>
      </c>
      <c r="L74" s="46">
        <v>1</v>
      </c>
      <c r="M74" s="47">
        <f t="shared" si="24"/>
        <v>1</v>
      </c>
      <c r="N74" s="47">
        <f t="shared" si="25"/>
        <v>0</v>
      </c>
      <c r="O74" s="61">
        <f t="shared" si="21"/>
        <v>0</v>
      </c>
      <c r="P74" s="68">
        <f t="shared" si="26"/>
        <v>1</v>
      </c>
      <c r="Q74" s="74">
        <f t="shared" si="27"/>
        <v>1</v>
      </c>
      <c r="R74" s="12">
        <f t="shared" si="28"/>
        <v>0</v>
      </c>
      <c r="S74" s="12">
        <f t="shared" si="29"/>
        <v>0</v>
      </c>
      <c r="T74" s="78">
        <f t="shared" si="22"/>
        <v>0</v>
      </c>
      <c r="U74" s="85">
        <f t="shared" si="23"/>
        <v>0</v>
      </c>
    </row>
    <row r="75" spans="1:21" ht="29.25" x14ac:dyDescent="0.25">
      <c r="A75" s="5" t="s">
        <v>5</v>
      </c>
      <c r="B75" s="9" t="s">
        <v>158</v>
      </c>
      <c r="C75" s="5" t="s">
        <v>6</v>
      </c>
      <c r="D75" s="5" t="s">
        <v>326</v>
      </c>
      <c r="E75" s="5"/>
      <c r="F75" s="5" t="s">
        <v>77</v>
      </c>
      <c r="G75" s="12"/>
      <c r="H75" s="12"/>
      <c r="I75" s="12"/>
      <c r="J75" s="12" t="s">
        <v>216</v>
      </c>
      <c r="K75" s="3" t="s">
        <v>50</v>
      </c>
      <c r="L75" s="46">
        <v>1</v>
      </c>
      <c r="M75" s="47">
        <f t="shared" si="24"/>
        <v>0</v>
      </c>
      <c r="N75" s="47">
        <f t="shared" si="25"/>
        <v>3</v>
      </c>
      <c r="O75" s="61">
        <f t="shared" si="21"/>
        <v>0</v>
      </c>
      <c r="P75" s="68">
        <f t="shared" si="26"/>
        <v>3</v>
      </c>
      <c r="Q75" s="74">
        <f t="shared" si="27"/>
        <v>3</v>
      </c>
      <c r="R75" s="12">
        <f t="shared" si="28"/>
        <v>0</v>
      </c>
      <c r="S75" s="12">
        <f t="shared" si="29"/>
        <v>0</v>
      </c>
      <c r="T75" s="78">
        <f t="shared" si="22"/>
        <v>0</v>
      </c>
      <c r="U75" s="85">
        <f t="shared" si="23"/>
        <v>0</v>
      </c>
    </row>
    <row r="76" spans="1:21" ht="29.25" x14ac:dyDescent="0.25">
      <c r="A76" s="5" t="s">
        <v>5</v>
      </c>
      <c r="B76" s="9" t="s">
        <v>158</v>
      </c>
      <c r="C76" s="5" t="s">
        <v>6</v>
      </c>
      <c r="D76" s="5" t="s">
        <v>333</v>
      </c>
      <c r="E76" s="5"/>
      <c r="F76" s="5" t="s">
        <v>77</v>
      </c>
      <c r="K76" s="3" t="s">
        <v>204</v>
      </c>
      <c r="L76" s="46">
        <v>1</v>
      </c>
      <c r="M76" s="47">
        <f t="shared" si="24"/>
        <v>1</v>
      </c>
      <c r="N76" s="47">
        <f t="shared" si="25"/>
        <v>0</v>
      </c>
      <c r="O76" s="61">
        <f t="shared" si="21"/>
        <v>0</v>
      </c>
      <c r="P76" s="68">
        <f t="shared" si="26"/>
        <v>1</v>
      </c>
      <c r="Q76" s="74">
        <f t="shared" si="27"/>
        <v>1</v>
      </c>
      <c r="R76" s="12">
        <f t="shared" si="28"/>
        <v>0</v>
      </c>
      <c r="S76" s="12">
        <f t="shared" si="29"/>
        <v>0</v>
      </c>
      <c r="T76" s="78">
        <f t="shared" si="22"/>
        <v>0</v>
      </c>
      <c r="U76" s="85">
        <f t="shared" si="23"/>
        <v>0</v>
      </c>
    </row>
    <row r="77" spans="1:21" ht="29.25" x14ac:dyDescent="0.25">
      <c r="A77" s="5" t="s">
        <v>5</v>
      </c>
      <c r="B77" s="9" t="s">
        <v>158</v>
      </c>
      <c r="C77" s="5" t="s">
        <v>6</v>
      </c>
      <c r="D77" s="5" t="s">
        <v>334</v>
      </c>
      <c r="E77" s="5"/>
      <c r="F77" s="5" t="s">
        <v>77</v>
      </c>
      <c r="G77" s="12"/>
      <c r="H77" s="12"/>
      <c r="I77" s="12">
        <v>1</v>
      </c>
      <c r="J77" s="12" t="s">
        <v>216</v>
      </c>
      <c r="K77" s="3" t="s">
        <v>50</v>
      </c>
      <c r="L77" s="46">
        <v>1</v>
      </c>
      <c r="M77" s="47">
        <f t="shared" si="24"/>
        <v>0</v>
      </c>
      <c r="N77" s="47">
        <f t="shared" si="25"/>
        <v>3</v>
      </c>
      <c r="O77" s="61">
        <f t="shared" si="21"/>
        <v>0</v>
      </c>
      <c r="P77" s="68">
        <f t="shared" si="26"/>
        <v>3</v>
      </c>
      <c r="Q77" s="74">
        <f t="shared" si="27"/>
        <v>3</v>
      </c>
      <c r="R77" s="12">
        <f t="shared" si="28"/>
        <v>0</v>
      </c>
      <c r="S77" s="12">
        <f t="shared" si="29"/>
        <v>0</v>
      </c>
      <c r="T77" s="78">
        <f t="shared" si="22"/>
        <v>0</v>
      </c>
      <c r="U77" s="85">
        <f t="shared" si="23"/>
        <v>0</v>
      </c>
    </row>
    <row r="78" spans="1:21" ht="29.25" x14ac:dyDescent="0.25">
      <c r="A78" s="5" t="s">
        <v>5</v>
      </c>
      <c r="B78" s="9" t="s">
        <v>158</v>
      </c>
      <c r="C78" s="5" t="s">
        <v>6</v>
      </c>
      <c r="D78" s="5" t="s">
        <v>337</v>
      </c>
      <c r="E78" s="5"/>
      <c r="F78" s="5" t="s">
        <v>77</v>
      </c>
      <c r="G78" s="12"/>
      <c r="H78" s="12"/>
      <c r="I78" s="12">
        <v>1</v>
      </c>
      <c r="J78" s="12" t="s">
        <v>216</v>
      </c>
      <c r="K78" s="3" t="s">
        <v>204</v>
      </c>
      <c r="L78" s="46">
        <v>1</v>
      </c>
      <c r="M78" s="47">
        <f t="shared" si="24"/>
        <v>1</v>
      </c>
      <c r="N78" s="47">
        <f t="shared" si="25"/>
        <v>0</v>
      </c>
      <c r="O78" s="61">
        <f t="shared" si="21"/>
        <v>0</v>
      </c>
      <c r="P78" s="68">
        <f t="shared" si="26"/>
        <v>1</v>
      </c>
      <c r="Q78" s="74">
        <f t="shared" si="27"/>
        <v>1</v>
      </c>
      <c r="R78" s="12">
        <f t="shared" si="28"/>
        <v>0</v>
      </c>
      <c r="S78" s="12">
        <f t="shared" si="29"/>
        <v>0</v>
      </c>
      <c r="T78" s="78">
        <f t="shared" si="22"/>
        <v>0</v>
      </c>
      <c r="U78" s="85">
        <f t="shared" si="23"/>
        <v>0</v>
      </c>
    </row>
    <row r="79" spans="1:21" ht="29.25" x14ac:dyDescent="0.25">
      <c r="A79" s="5" t="s">
        <v>5</v>
      </c>
      <c r="B79" s="9" t="s">
        <v>158</v>
      </c>
      <c r="C79" s="5" t="s">
        <v>6</v>
      </c>
      <c r="D79" s="5" t="s">
        <v>338</v>
      </c>
      <c r="E79" s="5"/>
      <c r="F79" s="5" t="s">
        <v>77</v>
      </c>
      <c r="G79" s="12"/>
      <c r="H79" s="12"/>
      <c r="I79" s="12">
        <v>1</v>
      </c>
      <c r="J79" s="12" t="s">
        <v>216</v>
      </c>
      <c r="K79" s="3" t="s">
        <v>204</v>
      </c>
      <c r="L79" s="46">
        <v>1</v>
      </c>
      <c r="M79" s="47">
        <f t="shared" si="24"/>
        <v>1</v>
      </c>
      <c r="N79" s="47">
        <f t="shared" si="25"/>
        <v>0</v>
      </c>
      <c r="O79" s="61">
        <f t="shared" ref="O79:O110" si="30">IF(K79="L",5,0)</f>
        <v>0</v>
      </c>
      <c r="P79" s="68">
        <f t="shared" si="26"/>
        <v>1</v>
      </c>
      <c r="Q79" s="74">
        <f t="shared" si="27"/>
        <v>1</v>
      </c>
      <c r="R79" s="12">
        <f t="shared" si="28"/>
        <v>0</v>
      </c>
      <c r="S79" s="12">
        <f t="shared" si="29"/>
        <v>0</v>
      </c>
      <c r="T79" s="78">
        <f t="shared" si="22"/>
        <v>0</v>
      </c>
      <c r="U79" s="85">
        <f t="shared" si="23"/>
        <v>0</v>
      </c>
    </row>
    <row r="80" spans="1:21" ht="29.25" x14ac:dyDescent="0.25">
      <c r="A80" s="5" t="s">
        <v>5</v>
      </c>
      <c r="B80" s="9" t="s">
        <v>158</v>
      </c>
      <c r="C80" s="5" t="s">
        <v>6</v>
      </c>
      <c r="D80" s="5" t="s">
        <v>341</v>
      </c>
      <c r="E80" s="5"/>
      <c r="F80" s="5" t="s">
        <v>77</v>
      </c>
      <c r="G80" s="12"/>
      <c r="H80" s="12"/>
      <c r="I80" s="12">
        <v>1</v>
      </c>
      <c r="J80" s="12" t="s">
        <v>216</v>
      </c>
      <c r="K80" s="3" t="s">
        <v>204</v>
      </c>
      <c r="L80" s="46">
        <v>1</v>
      </c>
      <c r="M80" s="47">
        <f t="shared" si="24"/>
        <v>1</v>
      </c>
      <c r="N80" s="47">
        <f t="shared" si="25"/>
        <v>0</v>
      </c>
      <c r="O80" s="61">
        <f t="shared" si="30"/>
        <v>0</v>
      </c>
      <c r="P80" s="68">
        <f t="shared" si="26"/>
        <v>1</v>
      </c>
      <c r="Q80" s="74">
        <f t="shared" si="27"/>
        <v>1</v>
      </c>
      <c r="R80" s="12">
        <f t="shared" si="28"/>
        <v>0</v>
      </c>
      <c r="S80" s="12">
        <f t="shared" si="29"/>
        <v>0</v>
      </c>
      <c r="T80" s="78">
        <f t="shared" si="22"/>
        <v>0</v>
      </c>
      <c r="U80" s="85">
        <f t="shared" si="23"/>
        <v>0</v>
      </c>
    </row>
    <row r="81" spans="1:21" ht="29.25" x14ac:dyDescent="0.25">
      <c r="A81" s="5" t="s">
        <v>5</v>
      </c>
      <c r="B81" s="5" t="s">
        <v>158</v>
      </c>
      <c r="C81" s="5" t="s">
        <v>6</v>
      </c>
      <c r="D81" s="5" t="s">
        <v>195</v>
      </c>
      <c r="E81" s="5"/>
      <c r="F81" s="5" t="s">
        <v>77</v>
      </c>
      <c r="G81" s="12"/>
      <c r="H81" s="12"/>
      <c r="I81" s="12">
        <v>1</v>
      </c>
      <c r="K81" s="3" t="s">
        <v>204</v>
      </c>
      <c r="L81" s="46">
        <v>1</v>
      </c>
      <c r="M81" s="47">
        <f t="shared" si="24"/>
        <v>1</v>
      </c>
      <c r="N81" s="47">
        <f t="shared" si="25"/>
        <v>0</v>
      </c>
      <c r="O81" s="61">
        <f t="shared" si="30"/>
        <v>0</v>
      </c>
      <c r="P81" s="68">
        <f t="shared" si="26"/>
        <v>1</v>
      </c>
      <c r="Q81" s="74">
        <f t="shared" si="27"/>
        <v>1</v>
      </c>
      <c r="R81" s="12">
        <f t="shared" si="28"/>
        <v>0</v>
      </c>
      <c r="S81" s="12">
        <f t="shared" si="29"/>
        <v>0</v>
      </c>
      <c r="T81" s="78">
        <f t="shared" si="22"/>
        <v>0</v>
      </c>
      <c r="U81" s="85">
        <f t="shared" si="23"/>
        <v>0</v>
      </c>
    </row>
    <row r="82" spans="1:21" ht="29.25" x14ac:dyDescent="0.25">
      <c r="A82" s="5" t="s">
        <v>5</v>
      </c>
      <c r="B82" s="5" t="s">
        <v>158</v>
      </c>
      <c r="C82" s="5" t="s">
        <v>6</v>
      </c>
      <c r="D82" s="5" t="s">
        <v>196</v>
      </c>
      <c r="E82" s="5" t="s">
        <v>67</v>
      </c>
      <c r="F82" s="5" t="s">
        <v>77</v>
      </c>
      <c r="G82" s="12"/>
      <c r="H82" s="12"/>
      <c r="I82" s="12">
        <v>1</v>
      </c>
      <c r="K82" s="3" t="s">
        <v>204</v>
      </c>
      <c r="L82" s="46">
        <v>1</v>
      </c>
      <c r="M82" s="47">
        <f t="shared" si="24"/>
        <v>1</v>
      </c>
      <c r="N82" s="47">
        <f t="shared" si="25"/>
        <v>0</v>
      </c>
      <c r="O82" s="61">
        <f t="shared" si="30"/>
        <v>0</v>
      </c>
      <c r="P82" s="68">
        <f t="shared" si="26"/>
        <v>1</v>
      </c>
      <c r="Q82" s="74">
        <f t="shared" si="27"/>
        <v>1</v>
      </c>
      <c r="R82" s="12">
        <f t="shared" si="28"/>
        <v>0</v>
      </c>
      <c r="S82" s="12">
        <f t="shared" si="29"/>
        <v>0</v>
      </c>
      <c r="T82" s="78">
        <f t="shared" si="22"/>
        <v>0</v>
      </c>
      <c r="U82" s="85">
        <f t="shared" si="23"/>
        <v>0</v>
      </c>
    </row>
    <row r="83" spans="1:21" ht="29.25" x14ac:dyDescent="0.25">
      <c r="A83" s="5" t="s">
        <v>5</v>
      </c>
      <c r="B83" s="5" t="s">
        <v>158</v>
      </c>
      <c r="C83" s="5" t="s">
        <v>6</v>
      </c>
      <c r="D83" s="5" t="s">
        <v>197</v>
      </c>
      <c r="E83" s="5"/>
      <c r="F83" s="5" t="s">
        <v>77</v>
      </c>
      <c r="G83" s="12"/>
      <c r="H83" s="12"/>
      <c r="I83" s="12">
        <v>1</v>
      </c>
      <c r="K83" s="3" t="s">
        <v>204</v>
      </c>
      <c r="L83" s="46">
        <v>1</v>
      </c>
      <c r="M83" s="47">
        <f t="shared" si="24"/>
        <v>1</v>
      </c>
      <c r="N83" s="47">
        <f t="shared" si="25"/>
        <v>0</v>
      </c>
      <c r="O83" s="61">
        <f t="shared" si="30"/>
        <v>0</v>
      </c>
      <c r="P83" s="68">
        <f t="shared" si="26"/>
        <v>1</v>
      </c>
      <c r="Q83" s="74">
        <f t="shared" si="27"/>
        <v>1</v>
      </c>
      <c r="R83" s="12">
        <f t="shared" si="28"/>
        <v>0</v>
      </c>
      <c r="S83" s="12">
        <f t="shared" si="29"/>
        <v>0</v>
      </c>
      <c r="T83" s="78">
        <f t="shared" si="22"/>
        <v>0</v>
      </c>
      <c r="U83" s="85">
        <f t="shared" si="23"/>
        <v>0</v>
      </c>
    </row>
    <row r="84" spans="1:21" ht="29.25" x14ac:dyDescent="0.25">
      <c r="A84" s="5" t="s">
        <v>5</v>
      </c>
      <c r="B84" s="5" t="s">
        <v>158</v>
      </c>
      <c r="C84" s="5" t="s">
        <v>6</v>
      </c>
      <c r="D84" s="5" t="s">
        <v>347</v>
      </c>
      <c r="E84" s="5"/>
      <c r="F84" s="5" t="s">
        <v>77</v>
      </c>
      <c r="G84" s="12"/>
      <c r="H84" s="12"/>
      <c r="I84" s="12">
        <v>1</v>
      </c>
      <c r="K84" s="3" t="s">
        <v>204</v>
      </c>
      <c r="L84" s="46">
        <v>1</v>
      </c>
      <c r="M84" s="47">
        <f t="shared" si="24"/>
        <v>1</v>
      </c>
      <c r="N84" s="47">
        <f t="shared" si="25"/>
        <v>0</v>
      </c>
      <c r="O84" s="61">
        <f t="shared" si="30"/>
        <v>0</v>
      </c>
      <c r="P84" s="68">
        <f t="shared" si="26"/>
        <v>1</v>
      </c>
      <c r="Q84" s="74">
        <f t="shared" si="27"/>
        <v>1</v>
      </c>
      <c r="R84" s="12">
        <f t="shared" si="28"/>
        <v>0</v>
      </c>
      <c r="S84" s="12">
        <f t="shared" si="29"/>
        <v>0</v>
      </c>
      <c r="T84" s="78">
        <f t="shared" si="22"/>
        <v>0</v>
      </c>
      <c r="U84" s="85">
        <f t="shared" si="23"/>
        <v>0</v>
      </c>
    </row>
    <row r="85" spans="1:21" ht="29.25" x14ac:dyDescent="0.25">
      <c r="A85" s="5" t="s">
        <v>8</v>
      </c>
      <c r="B85" s="5" t="s">
        <v>158</v>
      </c>
      <c r="C85" s="5" t="s">
        <v>322</v>
      </c>
      <c r="D85" s="5" t="s">
        <v>323</v>
      </c>
      <c r="E85" s="5"/>
      <c r="F85" s="5" t="s">
        <v>77</v>
      </c>
      <c r="G85" s="12" t="s">
        <v>166</v>
      </c>
      <c r="H85" s="12" t="s">
        <v>166</v>
      </c>
      <c r="I85" s="12">
        <v>1</v>
      </c>
      <c r="K85" s="3" t="s">
        <v>210</v>
      </c>
      <c r="L85" s="46">
        <v>1</v>
      </c>
      <c r="M85" s="47">
        <f t="shared" si="24"/>
        <v>0</v>
      </c>
      <c r="N85" s="47">
        <f t="shared" si="25"/>
        <v>0</v>
      </c>
      <c r="O85" s="61">
        <f t="shared" si="30"/>
        <v>5</v>
      </c>
      <c r="P85" s="68">
        <f t="shared" si="26"/>
        <v>5</v>
      </c>
      <c r="Q85" s="74">
        <f t="shared" si="27"/>
        <v>5</v>
      </c>
      <c r="R85" s="12">
        <f t="shared" si="28"/>
        <v>0</v>
      </c>
      <c r="S85" s="12">
        <f t="shared" si="29"/>
        <v>0</v>
      </c>
      <c r="T85" s="78">
        <f t="shared" ref="T85:T116" si="31">IF(G85="y", P85, 0)</f>
        <v>5</v>
      </c>
      <c r="U85" s="85">
        <f t="shared" ref="U85:U116" si="32">IF(H85="y",P85,0)</f>
        <v>5</v>
      </c>
    </row>
    <row r="86" spans="1:21" ht="29.25" x14ac:dyDescent="0.25">
      <c r="A86" s="4" t="s">
        <v>8</v>
      </c>
      <c r="B86" s="5" t="s">
        <v>158</v>
      </c>
      <c r="C86" s="5" t="s">
        <v>6</v>
      </c>
      <c r="D86" s="5" t="s">
        <v>319</v>
      </c>
      <c r="E86" s="5"/>
      <c r="F86" s="5" t="s">
        <v>77</v>
      </c>
      <c r="G86" s="12" t="s">
        <v>166</v>
      </c>
      <c r="H86" s="12" t="s">
        <v>166</v>
      </c>
      <c r="I86" s="12">
        <v>1</v>
      </c>
      <c r="K86" s="3" t="s">
        <v>210</v>
      </c>
      <c r="L86" s="46">
        <v>1</v>
      </c>
      <c r="M86" s="47">
        <f t="shared" si="24"/>
        <v>0</v>
      </c>
      <c r="N86" s="47">
        <f t="shared" si="25"/>
        <v>0</v>
      </c>
      <c r="O86" s="61">
        <f t="shared" si="30"/>
        <v>5</v>
      </c>
      <c r="P86" s="68">
        <f t="shared" si="26"/>
        <v>5</v>
      </c>
      <c r="Q86" s="74">
        <f t="shared" si="27"/>
        <v>5</v>
      </c>
      <c r="R86" s="12">
        <f t="shared" si="28"/>
        <v>0</v>
      </c>
      <c r="S86" s="12">
        <f t="shared" si="29"/>
        <v>0</v>
      </c>
      <c r="T86" s="78">
        <f t="shared" si="31"/>
        <v>5</v>
      </c>
      <c r="U86" s="85">
        <f t="shared" si="32"/>
        <v>5</v>
      </c>
    </row>
    <row r="87" spans="1:21" ht="29.25" x14ac:dyDescent="0.25">
      <c r="A87" s="5" t="s">
        <v>5</v>
      </c>
      <c r="B87" s="5" t="s">
        <v>158</v>
      </c>
      <c r="C87" s="5" t="s">
        <v>350</v>
      </c>
      <c r="D87" s="5" t="s">
        <v>351</v>
      </c>
      <c r="E87" s="5"/>
      <c r="F87" s="5" t="s">
        <v>77</v>
      </c>
      <c r="K87" s="3" t="s">
        <v>204</v>
      </c>
      <c r="L87" s="46">
        <v>1</v>
      </c>
      <c r="M87" s="47">
        <f t="shared" si="24"/>
        <v>1</v>
      </c>
      <c r="N87" s="47">
        <f t="shared" si="25"/>
        <v>0</v>
      </c>
      <c r="O87" s="61">
        <f t="shared" si="30"/>
        <v>0</v>
      </c>
      <c r="P87" s="68">
        <f t="shared" si="26"/>
        <v>1</v>
      </c>
      <c r="Q87" s="74">
        <f t="shared" si="27"/>
        <v>1</v>
      </c>
      <c r="R87" s="12">
        <f t="shared" si="28"/>
        <v>0</v>
      </c>
      <c r="S87" s="12">
        <f t="shared" si="29"/>
        <v>0</v>
      </c>
      <c r="T87" s="78">
        <f t="shared" si="31"/>
        <v>0</v>
      </c>
      <c r="U87" s="85">
        <f t="shared" si="32"/>
        <v>0</v>
      </c>
    </row>
    <row r="88" spans="1:21" ht="15" x14ac:dyDescent="0.25">
      <c r="A88" s="5" t="s">
        <v>8</v>
      </c>
      <c r="B88" s="5" t="s">
        <v>158</v>
      </c>
      <c r="C88" s="5" t="s">
        <v>9</v>
      </c>
      <c r="D88" s="5" t="s">
        <v>352</v>
      </c>
      <c r="E88" s="5"/>
      <c r="F88" s="5" t="s">
        <v>77</v>
      </c>
      <c r="G88" s="12" t="s">
        <v>166</v>
      </c>
      <c r="K88" s="3" t="s">
        <v>204</v>
      </c>
      <c r="L88" s="46">
        <v>1</v>
      </c>
      <c r="M88" s="47">
        <f t="shared" si="24"/>
        <v>1</v>
      </c>
      <c r="N88" s="47">
        <f t="shared" si="25"/>
        <v>0</v>
      </c>
      <c r="O88" s="61">
        <f t="shared" si="30"/>
        <v>0</v>
      </c>
      <c r="P88" s="68">
        <f t="shared" si="26"/>
        <v>1</v>
      </c>
      <c r="Q88" s="74">
        <f t="shared" si="27"/>
        <v>1</v>
      </c>
      <c r="R88" s="12">
        <f t="shared" si="28"/>
        <v>0</v>
      </c>
      <c r="S88" s="12">
        <f t="shared" si="29"/>
        <v>0</v>
      </c>
      <c r="T88" s="78">
        <f t="shared" si="31"/>
        <v>1</v>
      </c>
      <c r="U88" s="85">
        <f t="shared" si="32"/>
        <v>0</v>
      </c>
    </row>
    <row r="89" spans="1:21" ht="15" x14ac:dyDescent="0.25">
      <c r="A89" s="5" t="s">
        <v>8</v>
      </c>
      <c r="B89" s="5" t="s">
        <v>158</v>
      </c>
      <c r="C89" s="5" t="s">
        <v>9</v>
      </c>
      <c r="D89" s="5" t="s">
        <v>353</v>
      </c>
      <c r="E89" s="5"/>
      <c r="F89" s="5" t="s">
        <v>77</v>
      </c>
      <c r="G89" s="12" t="s">
        <v>166</v>
      </c>
      <c r="K89" s="3" t="s">
        <v>204</v>
      </c>
      <c r="L89" s="46">
        <v>1</v>
      </c>
      <c r="M89" s="47">
        <f t="shared" si="24"/>
        <v>1</v>
      </c>
      <c r="N89" s="47">
        <f t="shared" si="25"/>
        <v>0</v>
      </c>
      <c r="O89" s="61">
        <f t="shared" si="30"/>
        <v>0</v>
      </c>
      <c r="P89" s="68">
        <f t="shared" si="26"/>
        <v>1</v>
      </c>
      <c r="Q89" s="74">
        <f t="shared" si="27"/>
        <v>1</v>
      </c>
      <c r="R89" s="12">
        <f t="shared" si="28"/>
        <v>0</v>
      </c>
      <c r="S89" s="12">
        <f t="shared" si="29"/>
        <v>0</v>
      </c>
      <c r="T89" s="78">
        <f t="shared" si="31"/>
        <v>1</v>
      </c>
      <c r="U89" s="85">
        <f t="shared" si="32"/>
        <v>0</v>
      </c>
    </row>
    <row r="90" spans="1:21" ht="29.25" x14ac:dyDescent="0.25">
      <c r="A90" s="5" t="s">
        <v>8</v>
      </c>
      <c r="B90" s="5" t="s">
        <v>158</v>
      </c>
      <c r="C90" s="5" t="s">
        <v>9</v>
      </c>
      <c r="D90" s="5" t="s">
        <v>354</v>
      </c>
      <c r="E90" s="5"/>
      <c r="F90" s="5" t="s">
        <v>77</v>
      </c>
      <c r="K90" s="3" t="s">
        <v>50</v>
      </c>
      <c r="L90" s="46">
        <v>1</v>
      </c>
      <c r="M90" s="47">
        <f t="shared" si="24"/>
        <v>0</v>
      </c>
      <c r="N90" s="47">
        <f t="shared" si="25"/>
        <v>3</v>
      </c>
      <c r="O90" s="61">
        <f t="shared" si="30"/>
        <v>0</v>
      </c>
      <c r="P90" s="68">
        <f t="shared" si="26"/>
        <v>3</v>
      </c>
      <c r="Q90" s="74">
        <f t="shared" si="27"/>
        <v>3</v>
      </c>
      <c r="R90" s="12">
        <f t="shared" si="28"/>
        <v>0</v>
      </c>
      <c r="S90" s="12">
        <f t="shared" si="29"/>
        <v>0</v>
      </c>
      <c r="T90" s="78">
        <f t="shared" si="31"/>
        <v>0</v>
      </c>
      <c r="U90" s="85">
        <f t="shared" si="32"/>
        <v>0</v>
      </c>
    </row>
    <row r="91" spans="1:21" ht="14.25" customHeight="1" x14ac:dyDescent="0.25">
      <c r="A91" s="5"/>
      <c r="B91" s="5" t="s">
        <v>158</v>
      </c>
      <c r="C91" s="5" t="s">
        <v>350</v>
      </c>
      <c r="D91" s="5" t="s">
        <v>430</v>
      </c>
      <c r="E91" s="5"/>
      <c r="F91" s="5" t="s">
        <v>77</v>
      </c>
      <c r="K91" s="3" t="s">
        <v>50</v>
      </c>
      <c r="L91" s="46">
        <v>1</v>
      </c>
      <c r="M91" s="47">
        <f t="shared" si="24"/>
        <v>0</v>
      </c>
      <c r="N91" s="47">
        <f t="shared" si="25"/>
        <v>3</v>
      </c>
      <c r="O91" s="61">
        <f t="shared" si="30"/>
        <v>0</v>
      </c>
      <c r="P91" s="68">
        <f t="shared" si="26"/>
        <v>3</v>
      </c>
      <c r="Q91" s="74">
        <f t="shared" si="27"/>
        <v>3</v>
      </c>
      <c r="R91" s="12">
        <f t="shared" si="28"/>
        <v>0</v>
      </c>
      <c r="S91" s="12">
        <f t="shared" si="29"/>
        <v>0</v>
      </c>
      <c r="T91" s="78">
        <f t="shared" si="31"/>
        <v>0</v>
      </c>
      <c r="U91" s="85">
        <f t="shared" si="32"/>
        <v>0</v>
      </c>
    </row>
    <row r="92" spans="1:21" ht="29.25" x14ac:dyDescent="0.25">
      <c r="A92" s="4" t="s">
        <v>8</v>
      </c>
      <c r="B92" s="5" t="s">
        <v>158</v>
      </c>
      <c r="C92" s="5" t="s">
        <v>9</v>
      </c>
      <c r="D92" s="5" t="s">
        <v>356</v>
      </c>
      <c r="E92" s="5"/>
      <c r="F92" s="5" t="s">
        <v>77</v>
      </c>
      <c r="K92" s="3" t="s">
        <v>204</v>
      </c>
      <c r="L92" s="46">
        <v>1</v>
      </c>
      <c r="M92" s="47">
        <f t="shared" si="24"/>
        <v>1</v>
      </c>
      <c r="N92" s="47">
        <f t="shared" si="25"/>
        <v>0</v>
      </c>
      <c r="O92" s="61">
        <f t="shared" si="30"/>
        <v>0</v>
      </c>
      <c r="P92" s="68">
        <f t="shared" si="26"/>
        <v>1</v>
      </c>
      <c r="Q92" s="74">
        <f t="shared" si="27"/>
        <v>1</v>
      </c>
      <c r="R92" s="12">
        <f t="shared" si="28"/>
        <v>0</v>
      </c>
      <c r="S92" s="12">
        <f t="shared" si="29"/>
        <v>0</v>
      </c>
      <c r="T92" s="78">
        <f t="shared" si="31"/>
        <v>0</v>
      </c>
      <c r="U92" s="85">
        <f t="shared" si="32"/>
        <v>0</v>
      </c>
    </row>
    <row r="93" spans="1:21" ht="29.25" x14ac:dyDescent="0.25">
      <c r="A93" s="5"/>
      <c r="B93" s="5" t="s">
        <v>158</v>
      </c>
      <c r="C93" s="5" t="s">
        <v>6</v>
      </c>
      <c r="D93" s="5" t="s">
        <v>431</v>
      </c>
      <c r="E93" s="5" t="s">
        <v>432</v>
      </c>
      <c r="F93" s="5" t="s">
        <v>77</v>
      </c>
      <c r="G93" s="2"/>
      <c r="H93" s="2"/>
      <c r="I93" s="2"/>
      <c r="J93" s="2"/>
      <c r="K93" s="3" t="s">
        <v>210</v>
      </c>
      <c r="L93" s="46">
        <v>1</v>
      </c>
      <c r="M93" s="47">
        <f t="shared" si="24"/>
        <v>0</v>
      </c>
      <c r="N93" s="47">
        <f t="shared" si="25"/>
        <v>0</v>
      </c>
      <c r="O93" s="61">
        <f t="shared" si="30"/>
        <v>5</v>
      </c>
      <c r="P93" s="68">
        <f t="shared" si="26"/>
        <v>5</v>
      </c>
      <c r="Q93" s="74">
        <f t="shared" si="27"/>
        <v>5</v>
      </c>
      <c r="R93" s="12">
        <f t="shared" si="28"/>
        <v>0</v>
      </c>
      <c r="S93" s="12">
        <f t="shared" si="29"/>
        <v>0</v>
      </c>
      <c r="T93" s="78">
        <f t="shared" si="31"/>
        <v>0</v>
      </c>
      <c r="U93" s="85">
        <f t="shared" si="32"/>
        <v>0</v>
      </c>
    </row>
    <row r="94" spans="1:21" ht="29.25" x14ac:dyDescent="0.25">
      <c r="A94" s="5"/>
      <c r="B94" s="5" t="s">
        <v>158</v>
      </c>
      <c r="C94" s="5" t="s">
        <v>6</v>
      </c>
      <c r="D94" s="5" t="s">
        <v>433</v>
      </c>
      <c r="E94" s="5" t="s">
        <v>434</v>
      </c>
      <c r="F94" s="5" t="s">
        <v>77</v>
      </c>
      <c r="G94" s="2"/>
      <c r="H94" s="2"/>
      <c r="I94" s="2"/>
      <c r="J94" s="2"/>
      <c r="K94" s="3" t="s">
        <v>50</v>
      </c>
      <c r="L94" s="46">
        <v>1</v>
      </c>
      <c r="M94" s="47">
        <f t="shared" si="24"/>
        <v>0</v>
      </c>
      <c r="N94" s="47">
        <f t="shared" si="25"/>
        <v>3</v>
      </c>
      <c r="O94" s="61">
        <f t="shared" si="30"/>
        <v>0</v>
      </c>
      <c r="P94" s="68">
        <f t="shared" si="26"/>
        <v>3</v>
      </c>
      <c r="Q94" s="74">
        <f t="shared" si="27"/>
        <v>3</v>
      </c>
      <c r="R94" s="12">
        <f t="shared" si="28"/>
        <v>0</v>
      </c>
      <c r="S94" s="12">
        <f t="shared" si="29"/>
        <v>0</v>
      </c>
      <c r="T94" s="78">
        <f t="shared" si="31"/>
        <v>0</v>
      </c>
      <c r="U94" s="85">
        <f t="shared" si="32"/>
        <v>0</v>
      </c>
    </row>
    <row r="95" spans="1:21" s="35" customFormat="1" ht="29.25" x14ac:dyDescent="0.25">
      <c r="A95" s="32" t="s">
        <v>5</v>
      </c>
      <c r="B95" s="32" t="s">
        <v>253</v>
      </c>
      <c r="C95" s="32" t="s">
        <v>34</v>
      </c>
      <c r="D95" s="32" t="s">
        <v>35</v>
      </c>
      <c r="E95" s="32" t="s">
        <v>36</v>
      </c>
      <c r="F95" s="32" t="s">
        <v>7</v>
      </c>
      <c r="G95" s="33"/>
      <c r="H95" s="33"/>
      <c r="I95" s="33"/>
      <c r="J95" s="33" t="s">
        <v>141</v>
      </c>
      <c r="K95" s="42" t="s">
        <v>142</v>
      </c>
      <c r="L95" s="48">
        <v>1</v>
      </c>
      <c r="M95" s="49">
        <f t="shared" si="24"/>
        <v>1</v>
      </c>
      <c r="N95" s="49">
        <f t="shared" si="25"/>
        <v>0</v>
      </c>
      <c r="O95" s="63">
        <f t="shared" si="30"/>
        <v>0</v>
      </c>
      <c r="P95" s="69">
        <f t="shared" si="26"/>
        <v>1</v>
      </c>
      <c r="Q95" s="75">
        <f t="shared" si="27"/>
        <v>0</v>
      </c>
      <c r="R95" s="34">
        <f t="shared" si="28"/>
        <v>1</v>
      </c>
      <c r="S95" s="34">
        <f t="shared" si="29"/>
        <v>0</v>
      </c>
      <c r="T95" s="79">
        <f t="shared" si="31"/>
        <v>0</v>
      </c>
      <c r="U95" s="86">
        <f t="shared" si="32"/>
        <v>0</v>
      </c>
    </row>
    <row r="96" spans="1:21" s="35" customFormat="1" ht="29.25" x14ac:dyDescent="0.25">
      <c r="A96" s="32" t="s">
        <v>5</v>
      </c>
      <c r="B96" s="32" t="s">
        <v>253</v>
      </c>
      <c r="C96" s="32" t="s">
        <v>34</v>
      </c>
      <c r="D96" s="32" t="s">
        <v>272</v>
      </c>
      <c r="E96" s="34" t="s">
        <v>273</v>
      </c>
      <c r="F96" s="32" t="s">
        <v>7</v>
      </c>
      <c r="G96" s="34"/>
      <c r="H96" s="34"/>
      <c r="I96" s="34"/>
      <c r="J96" s="34" t="s">
        <v>274</v>
      </c>
      <c r="K96" s="42" t="s">
        <v>142</v>
      </c>
      <c r="L96" s="48">
        <v>1</v>
      </c>
      <c r="M96" s="49">
        <f t="shared" si="24"/>
        <v>1</v>
      </c>
      <c r="N96" s="49">
        <f t="shared" si="25"/>
        <v>0</v>
      </c>
      <c r="O96" s="63">
        <f t="shared" si="30"/>
        <v>0</v>
      </c>
      <c r="P96" s="69">
        <f t="shared" si="26"/>
        <v>1</v>
      </c>
      <c r="Q96" s="75">
        <f t="shared" si="27"/>
        <v>0</v>
      </c>
      <c r="R96" s="34">
        <f t="shared" si="28"/>
        <v>1</v>
      </c>
      <c r="S96" s="34">
        <f t="shared" si="29"/>
        <v>0</v>
      </c>
      <c r="T96" s="79">
        <f t="shared" si="31"/>
        <v>0</v>
      </c>
      <c r="U96" s="86">
        <f t="shared" si="32"/>
        <v>0</v>
      </c>
    </row>
    <row r="97" spans="1:21" s="35" customFormat="1" ht="29.25" x14ac:dyDescent="0.25">
      <c r="A97" s="32" t="s">
        <v>5</v>
      </c>
      <c r="B97" s="32" t="s">
        <v>253</v>
      </c>
      <c r="C97" s="32" t="s">
        <v>6</v>
      </c>
      <c r="D97" s="32" t="s">
        <v>44</v>
      </c>
      <c r="E97" s="32" t="s">
        <v>45</v>
      </c>
      <c r="F97" s="32" t="s">
        <v>7</v>
      </c>
      <c r="G97" s="33"/>
      <c r="H97" s="33"/>
      <c r="I97" s="33"/>
      <c r="J97" s="33" t="s">
        <v>141</v>
      </c>
      <c r="K97" s="42" t="s">
        <v>142</v>
      </c>
      <c r="L97" s="48">
        <v>1</v>
      </c>
      <c r="M97" s="49">
        <f t="shared" si="24"/>
        <v>1</v>
      </c>
      <c r="N97" s="49">
        <f t="shared" si="25"/>
        <v>0</v>
      </c>
      <c r="O97" s="63">
        <f t="shared" si="30"/>
        <v>0</v>
      </c>
      <c r="P97" s="69">
        <f t="shared" si="26"/>
        <v>1</v>
      </c>
      <c r="Q97" s="75">
        <f t="shared" si="27"/>
        <v>0</v>
      </c>
      <c r="R97" s="34">
        <f t="shared" si="28"/>
        <v>1</v>
      </c>
      <c r="S97" s="34">
        <f t="shared" si="29"/>
        <v>0</v>
      </c>
      <c r="T97" s="79">
        <f t="shared" si="31"/>
        <v>0</v>
      </c>
      <c r="U97" s="86">
        <f t="shared" si="32"/>
        <v>0</v>
      </c>
    </row>
    <row r="98" spans="1:21" s="35" customFormat="1" ht="51.75" x14ac:dyDescent="0.25">
      <c r="A98" s="32"/>
      <c r="B98" s="32" t="s">
        <v>253</v>
      </c>
      <c r="C98" s="32" t="s">
        <v>9</v>
      </c>
      <c r="D98" s="32" t="s">
        <v>113</v>
      </c>
      <c r="E98" s="32" t="s">
        <v>342</v>
      </c>
      <c r="F98" s="32" t="s">
        <v>115</v>
      </c>
      <c r="G98" s="33"/>
      <c r="H98" s="33"/>
      <c r="I98" s="33"/>
      <c r="J98" s="33" t="s">
        <v>343</v>
      </c>
      <c r="K98" s="42" t="s">
        <v>50</v>
      </c>
      <c r="L98" s="48">
        <v>1</v>
      </c>
      <c r="M98" s="50">
        <f t="shared" si="24"/>
        <v>0</v>
      </c>
      <c r="N98" s="49">
        <f t="shared" si="25"/>
        <v>3</v>
      </c>
      <c r="O98" s="63">
        <f t="shared" si="30"/>
        <v>0</v>
      </c>
      <c r="P98" s="69">
        <f t="shared" si="26"/>
        <v>3</v>
      </c>
      <c r="Q98" s="75">
        <f t="shared" si="27"/>
        <v>0</v>
      </c>
      <c r="R98" s="34">
        <f t="shared" si="28"/>
        <v>3</v>
      </c>
      <c r="S98" s="34">
        <f t="shared" si="29"/>
        <v>0</v>
      </c>
      <c r="T98" s="79">
        <f t="shared" si="31"/>
        <v>0</v>
      </c>
      <c r="U98" s="86">
        <f t="shared" si="32"/>
        <v>0</v>
      </c>
    </row>
    <row r="99" spans="1:21" s="35" customFormat="1" ht="39" x14ac:dyDescent="0.25">
      <c r="A99" s="32"/>
      <c r="B99" s="32" t="s">
        <v>253</v>
      </c>
      <c r="C99" s="32" t="s">
        <v>9</v>
      </c>
      <c r="D99" s="32" t="s">
        <v>117</v>
      </c>
      <c r="E99" s="32" t="s">
        <v>118</v>
      </c>
      <c r="F99" s="32" t="s">
        <v>115</v>
      </c>
      <c r="G99" s="33"/>
      <c r="H99" s="33"/>
      <c r="I99" s="33"/>
      <c r="J99" s="33" t="s">
        <v>346</v>
      </c>
      <c r="K99" s="42" t="s">
        <v>142</v>
      </c>
      <c r="L99" s="48">
        <v>1</v>
      </c>
      <c r="M99" s="49">
        <f t="shared" ref="M99:M130" si="33">IF(K99="s",1,0)</f>
        <v>1</v>
      </c>
      <c r="N99" s="49">
        <f t="shared" ref="N99:N130" si="34">IF(K99="m",3,0)</f>
        <v>0</v>
      </c>
      <c r="O99" s="63">
        <f t="shared" si="30"/>
        <v>0</v>
      </c>
      <c r="P99" s="69">
        <f t="shared" ref="P99:P130" si="35">SUM(M99:O99)</f>
        <v>1</v>
      </c>
      <c r="Q99" s="75">
        <f t="shared" ref="Q99:Q130" si="36">IF(B99="must", P99, 0)</f>
        <v>0</v>
      </c>
      <c r="R99" s="34">
        <f t="shared" ref="R99:R130" si="37">IF(B99="should", P99,0)</f>
        <v>1</v>
      </c>
      <c r="S99" s="34">
        <f t="shared" ref="S99:S130" si="38">IF(B99="could", P99,0)</f>
        <v>0</v>
      </c>
      <c r="T99" s="79">
        <f t="shared" si="31"/>
        <v>0</v>
      </c>
      <c r="U99" s="86">
        <f t="shared" si="32"/>
        <v>0</v>
      </c>
    </row>
    <row r="100" spans="1:21" s="35" customFormat="1" ht="90" x14ac:dyDescent="0.25">
      <c r="A100" s="32"/>
      <c r="B100" s="32" t="s">
        <v>253</v>
      </c>
      <c r="C100" s="32" t="s">
        <v>9</v>
      </c>
      <c r="D100" s="32" t="s">
        <v>139</v>
      </c>
      <c r="E100" s="32" t="s">
        <v>140</v>
      </c>
      <c r="F100" s="32" t="s">
        <v>64</v>
      </c>
      <c r="G100" s="33"/>
      <c r="H100" s="33"/>
      <c r="I100" s="33"/>
      <c r="J100" s="33" t="s">
        <v>370</v>
      </c>
      <c r="K100" s="42" t="s">
        <v>50</v>
      </c>
      <c r="L100" s="48">
        <v>1</v>
      </c>
      <c r="M100" s="49">
        <f t="shared" si="33"/>
        <v>0</v>
      </c>
      <c r="N100" s="49">
        <f t="shared" si="34"/>
        <v>3</v>
      </c>
      <c r="O100" s="63">
        <f t="shared" si="30"/>
        <v>0</v>
      </c>
      <c r="P100" s="69">
        <f t="shared" si="35"/>
        <v>3</v>
      </c>
      <c r="Q100" s="75">
        <f t="shared" si="36"/>
        <v>0</v>
      </c>
      <c r="R100" s="34">
        <f t="shared" si="37"/>
        <v>3</v>
      </c>
      <c r="S100" s="34">
        <f t="shared" si="38"/>
        <v>0</v>
      </c>
      <c r="T100" s="79">
        <f t="shared" si="31"/>
        <v>0</v>
      </c>
      <c r="U100" s="86">
        <f t="shared" si="32"/>
        <v>0</v>
      </c>
    </row>
    <row r="101" spans="1:21" s="35" customFormat="1" ht="29.25" x14ac:dyDescent="0.25">
      <c r="A101" s="32"/>
      <c r="B101" s="32" t="s">
        <v>253</v>
      </c>
      <c r="C101" s="32" t="s">
        <v>6</v>
      </c>
      <c r="D101" s="32" t="s">
        <v>375</v>
      </c>
      <c r="E101" s="34" t="s">
        <v>281</v>
      </c>
      <c r="F101" s="32" t="s">
        <v>143</v>
      </c>
      <c r="G101" s="34"/>
      <c r="H101" s="34"/>
      <c r="I101" s="34"/>
      <c r="J101" s="34" t="s">
        <v>281</v>
      </c>
      <c r="K101" s="42" t="s">
        <v>50</v>
      </c>
      <c r="L101" s="48">
        <v>1</v>
      </c>
      <c r="M101" s="49">
        <f t="shared" si="33"/>
        <v>0</v>
      </c>
      <c r="N101" s="49">
        <f t="shared" si="34"/>
        <v>3</v>
      </c>
      <c r="O101" s="63">
        <f t="shared" si="30"/>
        <v>0</v>
      </c>
      <c r="P101" s="69">
        <f t="shared" si="35"/>
        <v>3</v>
      </c>
      <c r="Q101" s="75">
        <f t="shared" si="36"/>
        <v>0</v>
      </c>
      <c r="R101" s="34">
        <f t="shared" si="37"/>
        <v>3</v>
      </c>
      <c r="S101" s="34">
        <f t="shared" si="38"/>
        <v>0</v>
      </c>
      <c r="T101" s="79">
        <f t="shared" si="31"/>
        <v>0</v>
      </c>
      <c r="U101" s="86">
        <f t="shared" si="32"/>
        <v>0</v>
      </c>
    </row>
    <row r="102" spans="1:21" s="35" customFormat="1" ht="15" x14ac:dyDescent="0.25">
      <c r="A102" s="32"/>
      <c r="B102" s="32" t="s">
        <v>253</v>
      </c>
      <c r="C102" s="32" t="s">
        <v>282</v>
      </c>
      <c r="D102" s="32" t="s">
        <v>381</v>
      </c>
      <c r="E102" s="34" t="s">
        <v>281</v>
      </c>
      <c r="F102" s="32" t="s">
        <v>143</v>
      </c>
      <c r="G102" s="34"/>
      <c r="H102" s="34"/>
      <c r="I102" s="34"/>
      <c r="J102" s="34" t="s">
        <v>281</v>
      </c>
      <c r="K102" s="42" t="s">
        <v>50</v>
      </c>
      <c r="L102" s="48">
        <v>1</v>
      </c>
      <c r="M102" s="49">
        <f t="shared" si="33"/>
        <v>0</v>
      </c>
      <c r="N102" s="49">
        <f t="shared" si="34"/>
        <v>3</v>
      </c>
      <c r="O102" s="63">
        <f t="shared" si="30"/>
        <v>0</v>
      </c>
      <c r="P102" s="69">
        <f t="shared" si="35"/>
        <v>3</v>
      </c>
      <c r="Q102" s="75">
        <f t="shared" si="36"/>
        <v>0</v>
      </c>
      <c r="R102" s="34">
        <f t="shared" si="37"/>
        <v>3</v>
      </c>
      <c r="S102" s="34">
        <f t="shared" si="38"/>
        <v>0</v>
      </c>
      <c r="T102" s="79">
        <f t="shared" si="31"/>
        <v>0</v>
      </c>
      <c r="U102" s="86">
        <f t="shared" si="32"/>
        <v>0</v>
      </c>
    </row>
    <row r="103" spans="1:21" s="35" customFormat="1" ht="15" x14ac:dyDescent="0.25">
      <c r="A103" s="32"/>
      <c r="B103" s="32" t="s">
        <v>253</v>
      </c>
      <c r="C103" s="32" t="s">
        <v>282</v>
      </c>
      <c r="D103" s="32" t="s">
        <v>382</v>
      </c>
      <c r="E103" s="34" t="s">
        <v>281</v>
      </c>
      <c r="F103" s="32" t="s">
        <v>143</v>
      </c>
      <c r="G103" s="34"/>
      <c r="H103" s="34"/>
      <c r="I103" s="34"/>
      <c r="J103" s="34" t="s">
        <v>281</v>
      </c>
      <c r="K103" s="42" t="s">
        <v>50</v>
      </c>
      <c r="L103" s="48">
        <v>1</v>
      </c>
      <c r="M103" s="49">
        <f t="shared" si="33"/>
        <v>0</v>
      </c>
      <c r="N103" s="49">
        <f t="shared" si="34"/>
        <v>3</v>
      </c>
      <c r="O103" s="63">
        <f t="shared" si="30"/>
        <v>0</v>
      </c>
      <c r="P103" s="69">
        <f t="shared" si="35"/>
        <v>3</v>
      </c>
      <c r="Q103" s="75">
        <f t="shared" si="36"/>
        <v>0</v>
      </c>
      <c r="R103" s="34">
        <f t="shared" si="37"/>
        <v>3</v>
      </c>
      <c r="S103" s="34">
        <f t="shared" si="38"/>
        <v>0</v>
      </c>
      <c r="T103" s="79">
        <f t="shared" si="31"/>
        <v>0</v>
      </c>
      <c r="U103" s="86">
        <f t="shared" si="32"/>
        <v>0</v>
      </c>
    </row>
    <row r="104" spans="1:21" s="35" customFormat="1" ht="15" x14ac:dyDescent="0.25">
      <c r="A104" s="32"/>
      <c r="B104" s="32" t="s">
        <v>253</v>
      </c>
      <c r="C104" s="32" t="s">
        <v>282</v>
      </c>
      <c r="D104" s="32" t="s">
        <v>383</v>
      </c>
      <c r="E104" s="34" t="s">
        <v>281</v>
      </c>
      <c r="F104" s="32" t="s">
        <v>143</v>
      </c>
      <c r="G104" s="34"/>
      <c r="H104" s="34"/>
      <c r="I104" s="34"/>
      <c r="J104" s="34" t="s">
        <v>281</v>
      </c>
      <c r="K104" s="42" t="s">
        <v>50</v>
      </c>
      <c r="L104" s="48">
        <v>1</v>
      </c>
      <c r="M104" s="49">
        <f t="shared" si="33"/>
        <v>0</v>
      </c>
      <c r="N104" s="49">
        <f t="shared" si="34"/>
        <v>3</v>
      </c>
      <c r="O104" s="63">
        <f t="shared" si="30"/>
        <v>0</v>
      </c>
      <c r="P104" s="69">
        <f t="shared" si="35"/>
        <v>3</v>
      </c>
      <c r="Q104" s="75">
        <f t="shared" si="36"/>
        <v>0</v>
      </c>
      <c r="R104" s="34">
        <f t="shared" si="37"/>
        <v>3</v>
      </c>
      <c r="S104" s="34">
        <f t="shared" si="38"/>
        <v>0</v>
      </c>
      <c r="T104" s="79">
        <f t="shared" si="31"/>
        <v>0</v>
      </c>
      <c r="U104" s="86">
        <f t="shared" si="32"/>
        <v>0</v>
      </c>
    </row>
    <row r="105" spans="1:21" s="35" customFormat="1" ht="15" x14ac:dyDescent="0.25">
      <c r="A105" s="32"/>
      <c r="B105" s="32" t="s">
        <v>253</v>
      </c>
      <c r="C105" s="32" t="s">
        <v>282</v>
      </c>
      <c r="D105" s="32" t="s">
        <v>384</v>
      </c>
      <c r="E105" s="34" t="s">
        <v>281</v>
      </c>
      <c r="F105" s="32" t="s">
        <v>143</v>
      </c>
      <c r="G105" s="34"/>
      <c r="H105" s="34"/>
      <c r="I105" s="34"/>
      <c r="J105" s="34" t="s">
        <v>281</v>
      </c>
      <c r="K105" s="42" t="s">
        <v>50</v>
      </c>
      <c r="L105" s="48">
        <v>1</v>
      </c>
      <c r="M105" s="49">
        <f t="shared" si="33"/>
        <v>0</v>
      </c>
      <c r="N105" s="49">
        <f t="shared" si="34"/>
        <v>3</v>
      </c>
      <c r="O105" s="63">
        <f t="shared" si="30"/>
        <v>0</v>
      </c>
      <c r="P105" s="69">
        <f t="shared" si="35"/>
        <v>3</v>
      </c>
      <c r="Q105" s="75">
        <f t="shared" si="36"/>
        <v>0</v>
      </c>
      <c r="R105" s="34">
        <f t="shared" si="37"/>
        <v>3</v>
      </c>
      <c r="S105" s="34">
        <f t="shared" si="38"/>
        <v>0</v>
      </c>
      <c r="T105" s="79">
        <f t="shared" si="31"/>
        <v>0</v>
      </c>
      <c r="U105" s="86">
        <f t="shared" si="32"/>
        <v>0</v>
      </c>
    </row>
    <row r="106" spans="1:21" s="35" customFormat="1" ht="29.25" x14ac:dyDescent="0.25">
      <c r="A106" s="32"/>
      <c r="B106" s="32" t="s">
        <v>253</v>
      </c>
      <c r="C106" s="32" t="s">
        <v>282</v>
      </c>
      <c r="D106" s="32" t="s">
        <v>385</v>
      </c>
      <c r="E106" s="34" t="s">
        <v>281</v>
      </c>
      <c r="F106" s="32" t="s">
        <v>143</v>
      </c>
      <c r="G106" s="34"/>
      <c r="H106" s="34"/>
      <c r="I106" s="34">
        <v>1</v>
      </c>
      <c r="J106" s="34" t="s">
        <v>281</v>
      </c>
      <c r="K106" s="42" t="s">
        <v>50</v>
      </c>
      <c r="L106" s="48">
        <v>1</v>
      </c>
      <c r="M106" s="49">
        <f t="shared" si="33"/>
        <v>0</v>
      </c>
      <c r="N106" s="49">
        <f t="shared" si="34"/>
        <v>3</v>
      </c>
      <c r="O106" s="63">
        <f t="shared" si="30"/>
        <v>0</v>
      </c>
      <c r="P106" s="69">
        <f t="shared" si="35"/>
        <v>3</v>
      </c>
      <c r="Q106" s="75">
        <f t="shared" si="36"/>
        <v>0</v>
      </c>
      <c r="R106" s="34">
        <f t="shared" si="37"/>
        <v>3</v>
      </c>
      <c r="S106" s="34">
        <f t="shared" si="38"/>
        <v>0</v>
      </c>
      <c r="T106" s="79">
        <f t="shared" si="31"/>
        <v>0</v>
      </c>
      <c r="U106" s="86">
        <f t="shared" si="32"/>
        <v>0</v>
      </c>
    </row>
    <row r="107" spans="1:21" s="35" customFormat="1" ht="29.25" x14ac:dyDescent="0.25">
      <c r="A107" s="32"/>
      <c r="B107" s="32" t="s">
        <v>253</v>
      </c>
      <c r="C107" s="32" t="s">
        <v>6</v>
      </c>
      <c r="D107" s="32" t="s">
        <v>386</v>
      </c>
      <c r="E107" s="34" t="s">
        <v>281</v>
      </c>
      <c r="F107" s="32" t="s">
        <v>143</v>
      </c>
      <c r="G107" s="34"/>
      <c r="H107" s="34"/>
      <c r="I107" s="34"/>
      <c r="J107" s="34" t="s">
        <v>281</v>
      </c>
      <c r="K107" s="42" t="s">
        <v>50</v>
      </c>
      <c r="L107" s="48">
        <v>1</v>
      </c>
      <c r="M107" s="49">
        <f t="shared" si="33"/>
        <v>0</v>
      </c>
      <c r="N107" s="49">
        <f t="shared" si="34"/>
        <v>3</v>
      </c>
      <c r="O107" s="63">
        <f t="shared" si="30"/>
        <v>0</v>
      </c>
      <c r="P107" s="69">
        <f t="shared" si="35"/>
        <v>3</v>
      </c>
      <c r="Q107" s="75">
        <f t="shared" si="36"/>
        <v>0</v>
      </c>
      <c r="R107" s="34">
        <f t="shared" si="37"/>
        <v>3</v>
      </c>
      <c r="S107" s="34">
        <f t="shared" si="38"/>
        <v>0</v>
      </c>
      <c r="T107" s="79">
        <f t="shared" si="31"/>
        <v>0</v>
      </c>
      <c r="U107" s="86">
        <f t="shared" si="32"/>
        <v>0</v>
      </c>
    </row>
    <row r="108" spans="1:21" s="35" customFormat="1" ht="15" x14ac:dyDescent="0.25">
      <c r="A108" s="32"/>
      <c r="B108" s="32" t="s">
        <v>253</v>
      </c>
      <c r="C108" s="32" t="s">
        <v>282</v>
      </c>
      <c r="D108" s="32" t="s">
        <v>387</v>
      </c>
      <c r="E108" s="34" t="s">
        <v>281</v>
      </c>
      <c r="F108" s="32" t="s">
        <v>143</v>
      </c>
      <c r="G108" s="34"/>
      <c r="H108" s="34"/>
      <c r="I108" s="34"/>
      <c r="J108" s="34" t="s">
        <v>281</v>
      </c>
      <c r="K108" s="42" t="s">
        <v>50</v>
      </c>
      <c r="L108" s="48">
        <v>1</v>
      </c>
      <c r="M108" s="49">
        <f t="shared" si="33"/>
        <v>0</v>
      </c>
      <c r="N108" s="49">
        <f t="shared" si="34"/>
        <v>3</v>
      </c>
      <c r="O108" s="63">
        <f t="shared" si="30"/>
        <v>0</v>
      </c>
      <c r="P108" s="69">
        <f t="shared" si="35"/>
        <v>3</v>
      </c>
      <c r="Q108" s="75">
        <f t="shared" si="36"/>
        <v>0</v>
      </c>
      <c r="R108" s="34">
        <f t="shared" si="37"/>
        <v>3</v>
      </c>
      <c r="S108" s="34">
        <f t="shared" si="38"/>
        <v>0</v>
      </c>
      <c r="T108" s="79">
        <f t="shared" si="31"/>
        <v>0</v>
      </c>
      <c r="U108" s="86">
        <f t="shared" si="32"/>
        <v>0</v>
      </c>
    </row>
    <row r="109" spans="1:21" s="35" customFormat="1" ht="15" x14ac:dyDescent="0.25">
      <c r="A109" s="32"/>
      <c r="B109" s="32" t="s">
        <v>253</v>
      </c>
      <c r="C109" s="32" t="s">
        <v>282</v>
      </c>
      <c r="D109" s="32" t="s">
        <v>388</v>
      </c>
      <c r="E109" s="34" t="s">
        <v>281</v>
      </c>
      <c r="F109" s="32" t="s">
        <v>143</v>
      </c>
      <c r="G109" s="34"/>
      <c r="H109" s="34"/>
      <c r="I109" s="34"/>
      <c r="J109" s="34" t="s">
        <v>281</v>
      </c>
      <c r="K109" s="42" t="s">
        <v>50</v>
      </c>
      <c r="L109" s="48">
        <v>1</v>
      </c>
      <c r="M109" s="49">
        <f t="shared" si="33"/>
        <v>0</v>
      </c>
      <c r="N109" s="49">
        <f t="shared" si="34"/>
        <v>3</v>
      </c>
      <c r="O109" s="63">
        <f t="shared" si="30"/>
        <v>0</v>
      </c>
      <c r="P109" s="69">
        <f t="shared" si="35"/>
        <v>3</v>
      </c>
      <c r="Q109" s="75">
        <f t="shared" si="36"/>
        <v>0</v>
      </c>
      <c r="R109" s="34">
        <f t="shared" si="37"/>
        <v>3</v>
      </c>
      <c r="S109" s="34">
        <f t="shared" si="38"/>
        <v>0</v>
      </c>
      <c r="T109" s="79">
        <f t="shared" si="31"/>
        <v>0</v>
      </c>
      <c r="U109" s="86">
        <f t="shared" si="32"/>
        <v>0</v>
      </c>
    </row>
    <row r="110" spans="1:21" s="35" customFormat="1" ht="15" x14ac:dyDescent="0.25">
      <c r="A110" s="32"/>
      <c r="B110" s="32" t="s">
        <v>253</v>
      </c>
      <c r="C110" s="32" t="s">
        <v>282</v>
      </c>
      <c r="D110" s="32" t="s">
        <v>389</v>
      </c>
      <c r="E110" s="34" t="s">
        <v>281</v>
      </c>
      <c r="F110" s="32" t="s">
        <v>143</v>
      </c>
      <c r="G110" s="34"/>
      <c r="H110" s="34"/>
      <c r="I110" s="34"/>
      <c r="J110" s="34" t="s">
        <v>281</v>
      </c>
      <c r="K110" s="42" t="s">
        <v>50</v>
      </c>
      <c r="L110" s="48">
        <v>1</v>
      </c>
      <c r="M110" s="49">
        <f t="shared" si="33"/>
        <v>0</v>
      </c>
      <c r="N110" s="49">
        <f t="shared" si="34"/>
        <v>3</v>
      </c>
      <c r="O110" s="63">
        <f t="shared" si="30"/>
        <v>0</v>
      </c>
      <c r="P110" s="69">
        <f t="shared" si="35"/>
        <v>3</v>
      </c>
      <c r="Q110" s="75">
        <f t="shared" si="36"/>
        <v>0</v>
      </c>
      <c r="R110" s="34">
        <f t="shared" si="37"/>
        <v>3</v>
      </c>
      <c r="S110" s="34">
        <f t="shared" si="38"/>
        <v>0</v>
      </c>
      <c r="T110" s="79">
        <f t="shared" si="31"/>
        <v>0</v>
      </c>
      <c r="U110" s="86">
        <f t="shared" si="32"/>
        <v>0</v>
      </c>
    </row>
    <row r="111" spans="1:21" s="35" customFormat="1" ht="15" x14ac:dyDescent="0.25">
      <c r="A111" s="32"/>
      <c r="B111" s="32" t="s">
        <v>253</v>
      </c>
      <c r="C111" s="32" t="s">
        <v>282</v>
      </c>
      <c r="D111" s="32" t="s">
        <v>390</v>
      </c>
      <c r="E111" s="34" t="s">
        <v>281</v>
      </c>
      <c r="F111" s="32" t="s">
        <v>143</v>
      </c>
      <c r="G111" s="34"/>
      <c r="H111" s="34"/>
      <c r="I111" s="34"/>
      <c r="J111" s="34" t="s">
        <v>281</v>
      </c>
      <c r="K111" s="42" t="s">
        <v>50</v>
      </c>
      <c r="L111" s="48">
        <v>1</v>
      </c>
      <c r="M111" s="49">
        <f t="shared" si="33"/>
        <v>0</v>
      </c>
      <c r="N111" s="49">
        <f t="shared" si="34"/>
        <v>3</v>
      </c>
      <c r="O111" s="63">
        <f t="shared" ref="O111:O138" si="39">IF(K111="L",5,0)</f>
        <v>0</v>
      </c>
      <c r="P111" s="69">
        <f t="shared" si="35"/>
        <v>3</v>
      </c>
      <c r="Q111" s="75">
        <f t="shared" si="36"/>
        <v>0</v>
      </c>
      <c r="R111" s="34">
        <f t="shared" si="37"/>
        <v>3</v>
      </c>
      <c r="S111" s="34">
        <f t="shared" si="38"/>
        <v>0</v>
      </c>
      <c r="T111" s="79">
        <f t="shared" si="31"/>
        <v>0</v>
      </c>
      <c r="U111" s="86">
        <f t="shared" si="32"/>
        <v>0</v>
      </c>
    </row>
    <row r="112" spans="1:21" s="35" customFormat="1" ht="15" x14ac:dyDescent="0.25">
      <c r="A112" s="32"/>
      <c r="B112" s="32" t="s">
        <v>253</v>
      </c>
      <c r="C112" s="32" t="s">
        <v>282</v>
      </c>
      <c r="D112" s="32" t="s">
        <v>391</v>
      </c>
      <c r="E112" s="34" t="s">
        <v>281</v>
      </c>
      <c r="F112" s="32" t="s">
        <v>143</v>
      </c>
      <c r="G112" s="34"/>
      <c r="H112" s="34"/>
      <c r="I112" s="34"/>
      <c r="J112" s="34" t="s">
        <v>281</v>
      </c>
      <c r="K112" s="42" t="s">
        <v>50</v>
      </c>
      <c r="L112" s="48">
        <v>1</v>
      </c>
      <c r="M112" s="49">
        <f t="shared" si="33"/>
        <v>0</v>
      </c>
      <c r="N112" s="49">
        <f t="shared" si="34"/>
        <v>3</v>
      </c>
      <c r="O112" s="63">
        <f t="shared" si="39"/>
        <v>0</v>
      </c>
      <c r="P112" s="69">
        <f t="shared" si="35"/>
        <v>3</v>
      </c>
      <c r="Q112" s="75">
        <f t="shared" si="36"/>
        <v>0</v>
      </c>
      <c r="R112" s="34">
        <f t="shared" si="37"/>
        <v>3</v>
      </c>
      <c r="S112" s="34">
        <f t="shared" si="38"/>
        <v>0</v>
      </c>
      <c r="T112" s="79">
        <f t="shared" si="31"/>
        <v>0</v>
      </c>
      <c r="U112" s="86">
        <f t="shared" si="32"/>
        <v>0</v>
      </c>
    </row>
    <row r="113" spans="1:21" s="35" customFormat="1" ht="51.75" x14ac:dyDescent="0.25">
      <c r="A113" s="32" t="s">
        <v>8</v>
      </c>
      <c r="B113" s="32" t="s">
        <v>253</v>
      </c>
      <c r="C113" s="32" t="s">
        <v>9</v>
      </c>
      <c r="D113" s="32" t="s">
        <v>162</v>
      </c>
      <c r="E113" s="32" t="s">
        <v>163</v>
      </c>
      <c r="F113" s="32" t="s">
        <v>147</v>
      </c>
      <c r="G113" s="33"/>
      <c r="H113" s="33"/>
      <c r="I113" s="33"/>
      <c r="J113" s="33" t="s">
        <v>397</v>
      </c>
      <c r="K113" s="42" t="s">
        <v>142</v>
      </c>
      <c r="L113" s="48">
        <v>1</v>
      </c>
      <c r="M113" s="49">
        <f t="shared" si="33"/>
        <v>1</v>
      </c>
      <c r="N113" s="49">
        <f t="shared" si="34"/>
        <v>0</v>
      </c>
      <c r="O113" s="63">
        <f t="shared" si="39"/>
        <v>0</v>
      </c>
      <c r="P113" s="69">
        <f t="shared" si="35"/>
        <v>1</v>
      </c>
      <c r="Q113" s="75">
        <f t="shared" si="36"/>
        <v>0</v>
      </c>
      <c r="R113" s="34">
        <f t="shared" si="37"/>
        <v>1</v>
      </c>
      <c r="S113" s="34">
        <f t="shared" si="38"/>
        <v>0</v>
      </c>
      <c r="T113" s="79">
        <f t="shared" si="31"/>
        <v>0</v>
      </c>
      <c r="U113" s="86">
        <f t="shared" si="32"/>
        <v>0</v>
      </c>
    </row>
    <row r="114" spans="1:21" s="35" customFormat="1" ht="39" x14ac:dyDescent="0.25">
      <c r="A114" s="32" t="s">
        <v>8</v>
      </c>
      <c r="B114" s="32" t="s">
        <v>253</v>
      </c>
      <c r="C114" s="32"/>
      <c r="D114" s="32" t="s">
        <v>164</v>
      </c>
      <c r="E114" s="32" t="s">
        <v>165</v>
      </c>
      <c r="F114" s="32" t="s">
        <v>147</v>
      </c>
      <c r="G114" s="33"/>
      <c r="H114" s="33"/>
      <c r="I114" s="33"/>
      <c r="J114" s="33" t="s">
        <v>398</v>
      </c>
      <c r="K114" s="42" t="s">
        <v>142</v>
      </c>
      <c r="L114" s="48">
        <v>1</v>
      </c>
      <c r="M114" s="49">
        <f t="shared" si="33"/>
        <v>1</v>
      </c>
      <c r="N114" s="49">
        <f t="shared" si="34"/>
        <v>0</v>
      </c>
      <c r="O114" s="63">
        <f t="shared" si="39"/>
        <v>0</v>
      </c>
      <c r="P114" s="69">
        <f t="shared" si="35"/>
        <v>1</v>
      </c>
      <c r="Q114" s="75">
        <f t="shared" si="36"/>
        <v>0</v>
      </c>
      <c r="R114" s="34">
        <f t="shared" si="37"/>
        <v>1</v>
      </c>
      <c r="S114" s="34">
        <f t="shared" si="38"/>
        <v>0</v>
      </c>
      <c r="T114" s="79">
        <f t="shared" si="31"/>
        <v>0</v>
      </c>
      <c r="U114" s="86">
        <f t="shared" si="32"/>
        <v>0</v>
      </c>
    </row>
    <row r="115" spans="1:21" s="35" customFormat="1" ht="51.75" x14ac:dyDescent="0.25">
      <c r="A115" s="32"/>
      <c r="B115" s="32" t="s">
        <v>253</v>
      </c>
      <c r="C115" s="32" t="s">
        <v>9</v>
      </c>
      <c r="D115" s="32" t="s">
        <v>167</v>
      </c>
      <c r="E115" s="32" t="s">
        <v>168</v>
      </c>
      <c r="F115" s="32" t="s">
        <v>169</v>
      </c>
      <c r="G115" s="33"/>
      <c r="H115" s="33"/>
      <c r="I115" s="33"/>
      <c r="J115" s="33" t="s">
        <v>399</v>
      </c>
      <c r="K115" s="42" t="s">
        <v>142</v>
      </c>
      <c r="L115" s="48">
        <v>1</v>
      </c>
      <c r="M115" s="49">
        <f t="shared" si="33"/>
        <v>1</v>
      </c>
      <c r="N115" s="49">
        <f t="shared" si="34"/>
        <v>0</v>
      </c>
      <c r="O115" s="63">
        <f t="shared" si="39"/>
        <v>0</v>
      </c>
      <c r="P115" s="69">
        <f t="shared" si="35"/>
        <v>1</v>
      </c>
      <c r="Q115" s="75">
        <f t="shared" si="36"/>
        <v>0</v>
      </c>
      <c r="R115" s="34">
        <f t="shared" si="37"/>
        <v>1</v>
      </c>
      <c r="S115" s="34">
        <f t="shared" si="38"/>
        <v>0</v>
      </c>
      <c r="T115" s="79">
        <f t="shared" si="31"/>
        <v>0</v>
      </c>
      <c r="U115" s="86">
        <f t="shared" si="32"/>
        <v>0</v>
      </c>
    </row>
    <row r="116" spans="1:21" s="35" customFormat="1" ht="51.75" x14ac:dyDescent="0.25">
      <c r="A116" s="32"/>
      <c r="B116" s="32" t="s">
        <v>253</v>
      </c>
      <c r="C116" s="32" t="s">
        <v>9</v>
      </c>
      <c r="D116" s="32" t="s">
        <v>171</v>
      </c>
      <c r="E116" s="32" t="s">
        <v>172</v>
      </c>
      <c r="F116" s="32" t="s">
        <v>169</v>
      </c>
      <c r="G116" s="33"/>
      <c r="H116" s="33"/>
      <c r="I116" s="33"/>
      <c r="J116" s="33" t="s">
        <v>400</v>
      </c>
      <c r="K116" s="42" t="s">
        <v>142</v>
      </c>
      <c r="L116" s="48">
        <v>1</v>
      </c>
      <c r="M116" s="49">
        <f t="shared" si="33"/>
        <v>1</v>
      </c>
      <c r="N116" s="49">
        <f t="shared" si="34"/>
        <v>0</v>
      </c>
      <c r="O116" s="63">
        <f t="shared" si="39"/>
        <v>0</v>
      </c>
      <c r="P116" s="69">
        <f t="shared" si="35"/>
        <v>1</v>
      </c>
      <c r="Q116" s="75">
        <f t="shared" si="36"/>
        <v>0</v>
      </c>
      <c r="R116" s="34">
        <f t="shared" si="37"/>
        <v>1</v>
      </c>
      <c r="S116" s="34">
        <f t="shared" si="38"/>
        <v>0</v>
      </c>
      <c r="T116" s="79">
        <f t="shared" si="31"/>
        <v>0</v>
      </c>
      <c r="U116" s="86">
        <f t="shared" si="32"/>
        <v>0</v>
      </c>
    </row>
    <row r="117" spans="1:21" s="35" customFormat="1" ht="51.75" x14ac:dyDescent="0.25">
      <c r="A117" s="32"/>
      <c r="B117" s="32" t="s">
        <v>253</v>
      </c>
      <c r="C117" s="32" t="s">
        <v>9</v>
      </c>
      <c r="D117" s="32" t="s">
        <v>175</v>
      </c>
      <c r="E117" s="32" t="s">
        <v>176</v>
      </c>
      <c r="F117" s="32" t="s">
        <v>169</v>
      </c>
      <c r="G117" s="33"/>
      <c r="H117" s="33"/>
      <c r="I117" s="33"/>
      <c r="J117" s="33" t="s">
        <v>401</v>
      </c>
      <c r="K117" s="42" t="s">
        <v>142</v>
      </c>
      <c r="L117" s="48">
        <v>1</v>
      </c>
      <c r="M117" s="49">
        <f t="shared" si="33"/>
        <v>1</v>
      </c>
      <c r="N117" s="49">
        <f t="shared" si="34"/>
        <v>0</v>
      </c>
      <c r="O117" s="63">
        <f t="shared" si="39"/>
        <v>0</v>
      </c>
      <c r="P117" s="69">
        <f t="shared" si="35"/>
        <v>1</v>
      </c>
      <c r="Q117" s="75">
        <f t="shared" si="36"/>
        <v>0</v>
      </c>
      <c r="R117" s="34">
        <f t="shared" si="37"/>
        <v>1</v>
      </c>
      <c r="S117" s="34">
        <f t="shared" si="38"/>
        <v>0</v>
      </c>
      <c r="T117" s="79">
        <f t="shared" ref="T117:T138" si="40">IF(G117="y", P117, 0)</f>
        <v>0</v>
      </c>
      <c r="U117" s="86">
        <f t="shared" ref="U117:U138" si="41">IF(H117="y",P117,0)</f>
        <v>0</v>
      </c>
    </row>
    <row r="118" spans="1:21" s="35" customFormat="1" ht="29.25" x14ac:dyDescent="0.25">
      <c r="A118" s="32"/>
      <c r="B118" s="32" t="s">
        <v>253</v>
      </c>
      <c r="C118" s="32" t="s">
        <v>9</v>
      </c>
      <c r="D118" s="32" t="s">
        <v>180</v>
      </c>
      <c r="E118" s="32" t="s">
        <v>181</v>
      </c>
      <c r="F118" s="32" t="s">
        <v>169</v>
      </c>
      <c r="G118" s="33"/>
      <c r="H118" s="33"/>
      <c r="I118" s="33"/>
      <c r="J118" s="33" t="s">
        <v>402</v>
      </c>
      <c r="K118" s="42" t="s">
        <v>142</v>
      </c>
      <c r="L118" s="48">
        <v>1</v>
      </c>
      <c r="M118" s="49">
        <f t="shared" si="33"/>
        <v>1</v>
      </c>
      <c r="N118" s="49">
        <f t="shared" si="34"/>
        <v>0</v>
      </c>
      <c r="O118" s="63">
        <f t="shared" si="39"/>
        <v>0</v>
      </c>
      <c r="P118" s="69">
        <f t="shared" si="35"/>
        <v>1</v>
      </c>
      <c r="Q118" s="75">
        <f t="shared" si="36"/>
        <v>0</v>
      </c>
      <c r="R118" s="34">
        <f t="shared" si="37"/>
        <v>1</v>
      </c>
      <c r="S118" s="34">
        <f t="shared" si="38"/>
        <v>0</v>
      </c>
      <c r="T118" s="79">
        <f t="shared" si="40"/>
        <v>0</v>
      </c>
      <c r="U118" s="86">
        <f t="shared" si="41"/>
        <v>0</v>
      </c>
    </row>
    <row r="119" spans="1:21" s="35" customFormat="1" ht="77.25" x14ac:dyDescent="0.25">
      <c r="A119" s="32"/>
      <c r="B119" s="32" t="s">
        <v>253</v>
      </c>
      <c r="C119" s="32" t="s">
        <v>9</v>
      </c>
      <c r="D119" s="32" t="s">
        <v>190</v>
      </c>
      <c r="E119" s="32" t="s">
        <v>191</v>
      </c>
      <c r="F119" s="32" t="s">
        <v>144</v>
      </c>
      <c r="G119" s="33"/>
      <c r="H119" s="33"/>
      <c r="I119" s="33"/>
      <c r="J119" s="33" t="s">
        <v>403</v>
      </c>
      <c r="K119" s="42" t="s">
        <v>50</v>
      </c>
      <c r="L119" s="48">
        <v>1</v>
      </c>
      <c r="M119" s="49">
        <f t="shared" si="33"/>
        <v>0</v>
      </c>
      <c r="N119" s="49">
        <f t="shared" si="34"/>
        <v>3</v>
      </c>
      <c r="O119" s="63">
        <f t="shared" si="39"/>
        <v>0</v>
      </c>
      <c r="P119" s="69">
        <f t="shared" si="35"/>
        <v>3</v>
      </c>
      <c r="Q119" s="75">
        <f t="shared" si="36"/>
        <v>0</v>
      </c>
      <c r="R119" s="34">
        <f t="shared" si="37"/>
        <v>3</v>
      </c>
      <c r="S119" s="34">
        <f t="shared" si="38"/>
        <v>0</v>
      </c>
      <c r="T119" s="79">
        <f t="shared" si="40"/>
        <v>0</v>
      </c>
      <c r="U119" s="86">
        <f t="shared" si="41"/>
        <v>0</v>
      </c>
    </row>
    <row r="120" spans="1:21" s="35" customFormat="1" ht="77.25" x14ac:dyDescent="0.25">
      <c r="A120" s="32"/>
      <c r="B120" s="32" t="s">
        <v>253</v>
      </c>
      <c r="C120" s="32" t="s">
        <v>9</v>
      </c>
      <c r="D120" s="32" t="s">
        <v>404</v>
      </c>
      <c r="E120" s="32" t="s">
        <v>193</v>
      </c>
      <c r="F120" s="32" t="s">
        <v>144</v>
      </c>
      <c r="G120" s="33"/>
      <c r="H120" s="33"/>
      <c r="I120" s="33"/>
      <c r="J120" s="33" t="s">
        <v>405</v>
      </c>
      <c r="K120" s="42" t="s">
        <v>50</v>
      </c>
      <c r="L120" s="48">
        <v>1</v>
      </c>
      <c r="M120" s="49">
        <f t="shared" si="33"/>
        <v>0</v>
      </c>
      <c r="N120" s="49">
        <f t="shared" si="34"/>
        <v>3</v>
      </c>
      <c r="O120" s="63">
        <f t="shared" si="39"/>
        <v>0</v>
      </c>
      <c r="P120" s="69">
        <f t="shared" si="35"/>
        <v>3</v>
      </c>
      <c r="Q120" s="75">
        <f t="shared" si="36"/>
        <v>0</v>
      </c>
      <c r="R120" s="34">
        <f t="shared" si="37"/>
        <v>3</v>
      </c>
      <c r="S120" s="34">
        <f t="shared" si="38"/>
        <v>0</v>
      </c>
      <c r="T120" s="79">
        <f t="shared" si="40"/>
        <v>0</v>
      </c>
      <c r="U120" s="86">
        <f t="shared" si="41"/>
        <v>0</v>
      </c>
    </row>
    <row r="121" spans="1:21" s="35" customFormat="1" ht="77.25" x14ac:dyDescent="0.25">
      <c r="A121" s="32"/>
      <c r="B121" s="32" t="s">
        <v>253</v>
      </c>
      <c r="C121" s="32" t="s">
        <v>9</v>
      </c>
      <c r="D121" s="32" t="s">
        <v>198</v>
      </c>
      <c r="E121" s="32" t="s">
        <v>199</v>
      </c>
      <c r="F121" s="32" t="s">
        <v>144</v>
      </c>
      <c r="G121" s="33"/>
      <c r="H121" s="33"/>
      <c r="I121" s="33"/>
      <c r="J121" s="33" t="s">
        <v>406</v>
      </c>
      <c r="K121" s="42" t="s">
        <v>142</v>
      </c>
      <c r="L121" s="48">
        <v>1</v>
      </c>
      <c r="M121" s="49">
        <f t="shared" si="33"/>
        <v>1</v>
      </c>
      <c r="N121" s="49">
        <f t="shared" si="34"/>
        <v>0</v>
      </c>
      <c r="O121" s="63">
        <f t="shared" si="39"/>
        <v>0</v>
      </c>
      <c r="P121" s="69">
        <f t="shared" si="35"/>
        <v>1</v>
      </c>
      <c r="Q121" s="75">
        <f t="shared" si="36"/>
        <v>0</v>
      </c>
      <c r="R121" s="34">
        <f t="shared" si="37"/>
        <v>1</v>
      </c>
      <c r="S121" s="34">
        <f t="shared" si="38"/>
        <v>0</v>
      </c>
      <c r="T121" s="79">
        <f t="shared" si="40"/>
        <v>0</v>
      </c>
      <c r="U121" s="86">
        <f t="shared" si="41"/>
        <v>0</v>
      </c>
    </row>
    <row r="122" spans="1:21" s="35" customFormat="1" ht="43.5" x14ac:dyDescent="0.25">
      <c r="A122" s="32"/>
      <c r="B122" s="32" t="s">
        <v>253</v>
      </c>
      <c r="C122" s="32" t="s">
        <v>9</v>
      </c>
      <c r="D122" s="32" t="s">
        <v>407</v>
      </c>
      <c r="E122" s="32" t="s">
        <v>408</v>
      </c>
      <c r="F122" s="32" t="s">
        <v>144</v>
      </c>
      <c r="G122" s="33"/>
      <c r="H122" s="33"/>
      <c r="I122" s="33"/>
      <c r="J122" s="33"/>
      <c r="K122" s="42" t="s">
        <v>142</v>
      </c>
      <c r="L122" s="48">
        <v>1</v>
      </c>
      <c r="M122" s="49">
        <f t="shared" si="33"/>
        <v>1</v>
      </c>
      <c r="N122" s="49">
        <f t="shared" si="34"/>
        <v>0</v>
      </c>
      <c r="O122" s="63">
        <f t="shared" si="39"/>
        <v>0</v>
      </c>
      <c r="P122" s="69">
        <f t="shared" si="35"/>
        <v>1</v>
      </c>
      <c r="Q122" s="75">
        <f t="shared" si="36"/>
        <v>0</v>
      </c>
      <c r="R122" s="34">
        <f t="shared" si="37"/>
        <v>1</v>
      </c>
      <c r="S122" s="34">
        <f t="shared" si="38"/>
        <v>0</v>
      </c>
      <c r="T122" s="79">
        <f t="shared" si="40"/>
        <v>0</v>
      </c>
      <c r="U122" s="86">
        <f t="shared" si="41"/>
        <v>0</v>
      </c>
    </row>
    <row r="123" spans="1:21" s="35" customFormat="1" ht="29.25" x14ac:dyDescent="0.25">
      <c r="A123" s="32"/>
      <c r="B123" s="32" t="s">
        <v>253</v>
      </c>
      <c r="C123" s="32" t="s">
        <v>9</v>
      </c>
      <c r="D123" s="32" t="s">
        <v>202</v>
      </c>
      <c r="E123" s="32" t="s">
        <v>203</v>
      </c>
      <c r="F123" s="32" t="s">
        <v>144</v>
      </c>
      <c r="G123" s="33"/>
      <c r="H123" s="33"/>
      <c r="I123" s="33"/>
      <c r="J123" s="33" t="s">
        <v>409</v>
      </c>
      <c r="K123" s="42" t="s">
        <v>142</v>
      </c>
      <c r="L123" s="48">
        <v>1</v>
      </c>
      <c r="M123" s="49">
        <f t="shared" si="33"/>
        <v>1</v>
      </c>
      <c r="N123" s="49">
        <f t="shared" si="34"/>
        <v>0</v>
      </c>
      <c r="O123" s="63">
        <f t="shared" si="39"/>
        <v>0</v>
      </c>
      <c r="P123" s="69">
        <f t="shared" si="35"/>
        <v>1</v>
      </c>
      <c r="Q123" s="75">
        <f t="shared" si="36"/>
        <v>0</v>
      </c>
      <c r="R123" s="34">
        <f t="shared" si="37"/>
        <v>1</v>
      </c>
      <c r="S123" s="34">
        <f t="shared" si="38"/>
        <v>0</v>
      </c>
      <c r="T123" s="79">
        <f t="shared" si="40"/>
        <v>0</v>
      </c>
      <c r="U123" s="86">
        <f t="shared" si="41"/>
        <v>0</v>
      </c>
    </row>
    <row r="124" spans="1:21" s="35" customFormat="1" ht="39" x14ac:dyDescent="0.25">
      <c r="A124" s="32"/>
      <c r="B124" s="32" t="s">
        <v>253</v>
      </c>
      <c r="C124" s="32" t="s">
        <v>9</v>
      </c>
      <c r="D124" s="32" t="s">
        <v>410</v>
      </c>
      <c r="E124" s="32" t="s">
        <v>217</v>
      </c>
      <c r="F124" s="32" t="s">
        <v>144</v>
      </c>
      <c r="G124" s="33"/>
      <c r="H124" s="33"/>
      <c r="I124" s="33"/>
      <c r="J124" s="33" t="s">
        <v>411</v>
      </c>
      <c r="K124" s="42" t="s">
        <v>142</v>
      </c>
      <c r="L124" s="48">
        <v>1</v>
      </c>
      <c r="M124" s="49">
        <f t="shared" si="33"/>
        <v>1</v>
      </c>
      <c r="N124" s="49">
        <f t="shared" si="34"/>
        <v>0</v>
      </c>
      <c r="O124" s="63">
        <f t="shared" si="39"/>
        <v>0</v>
      </c>
      <c r="P124" s="69">
        <f t="shared" si="35"/>
        <v>1</v>
      </c>
      <c r="Q124" s="75">
        <f t="shared" si="36"/>
        <v>0</v>
      </c>
      <c r="R124" s="34">
        <f t="shared" si="37"/>
        <v>1</v>
      </c>
      <c r="S124" s="34">
        <f t="shared" si="38"/>
        <v>0</v>
      </c>
      <c r="T124" s="79">
        <f t="shared" si="40"/>
        <v>0</v>
      </c>
      <c r="U124" s="86">
        <f t="shared" si="41"/>
        <v>0</v>
      </c>
    </row>
    <row r="125" spans="1:21" s="35" customFormat="1" ht="29.25" x14ac:dyDescent="0.25">
      <c r="A125" s="32"/>
      <c r="B125" s="32" t="s">
        <v>253</v>
      </c>
      <c r="C125" s="32" t="s">
        <v>9</v>
      </c>
      <c r="D125" s="32" t="s">
        <v>218</v>
      </c>
      <c r="E125" s="32" t="s">
        <v>219</v>
      </c>
      <c r="F125" s="32" t="s">
        <v>144</v>
      </c>
      <c r="G125" s="33"/>
      <c r="H125" s="33"/>
      <c r="I125" s="33"/>
      <c r="J125" s="33" t="s">
        <v>412</v>
      </c>
      <c r="K125" s="42" t="s">
        <v>142</v>
      </c>
      <c r="L125" s="48">
        <v>1</v>
      </c>
      <c r="M125" s="49">
        <f t="shared" si="33"/>
        <v>1</v>
      </c>
      <c r="N125" s="49">
        <f t="shared" si="34"/>
        <v>0</v>
      </c>
      <c r="O125" s="63">
        <f t="shared" si="39"/>
        <v>0</v>
      </c>
      <c r="P125" s="69">
        <f t="shared" si="35"/>
        <v>1</v>
      </c>
      <c r="Q125" s="75">
        <f t="shared" si="36"/>
        <v>0</v>
      </c>
      <c r="R125" s="34">
        <f t="shared" si="37"/>
        <v>1</v>
      </c>
      <c r="S125" s="34">
        <f t="shared" si="38"/>
        <v>0</v>
      </c>
      <c r="T125" s="79">
        <f t="shared" si="40"/>
        <v>0</v>
      </c>
      <c r="U125" s="86">
        <f t="shared" si="41"/>
        <v>0</v>
      </c>
    </row>
    <row r="126" spans="1:21" s="35" customFormat="1" ht="102.75" x14ac:dyDescent="0.25">
      <c r="A126" s="32"/>
      <c r="B126" s="32" t="s">
        <v>253</v>
      </c>
      <c r="C126" s="32" t="s">
        <v>9</v>
      </c>
      <c r="D126" s="32" t="s">
        <v>244</v>
      </c>
      <c r="E126" s="32" t="s">
        <v>71</v>
      </c>
      <c r="F126" s="32" t="s">
        <v>72</v>
      </c>
      <c r="G126" s="33"/>
      <c r="H126" s="33"/>
      <c r="I126" s="33"/>
      <c r="J126" s="33" t="s">
        <v>421</v>
      </c>
      <c r="K126" s="42" t="s">
        <v>210</v>
      </c>
      <c r="L126" s="48">
        <v>1</v>
      </c>
      <c r="M126" s="49">
        <f t="shared" si="33"/>
        <v>0</v>
      </c>
      <c r="N126" s="49">
        <f t="shared" si="34"/>
        <v>0</v>
      </c>
      <c r="O126" s="63">
        <f t="shared" si="39"/>
        <v>5</v>
      </c>
      <c r="P126" s="69">
        <f t="shared" si="35"/>
        <v>5</v>
      </c>
      <c r="Q126" s="75">
        <f t="shared" si="36"/>
        <v>0</v>
      </c>
      <c r="R126" s="34">
        <f t="shared" si="37"/>
        <v>5</v>
      </c>
      <c r="S126" s="34">
        <f t="shared" si="38"/>
        <v>0</v>
      </c>
      <c r="T126" s="79">
        <f t="shared" si="40"/>
        <v>0</v>
      </c>
      <c r="U126" s="86">
        <f t="shared" si="41"/>
        <v>0</v>
      </c>
    </row>
    <row r="127" spans="1:21" s="35" customFormat="1" ht="29.25" x14ac:dyDescent="0.25">
      <c r="A127" s="32" t="s">
        <v>5</v>
      </c>
      <c r="B127" s="32" t="s">
        <v>253</v>
      </c>
      <c r="C127" s="32" t="s">
        <v>6</v>
      </c>
      <c r="D127" s="32" t="s">
        <v>318</v>
      </c>
      <c r="E127" s="32"/>
      <c r="F127" s="32" t="s">
        <v>77</v>
      </c>
      <c r="G127" s="34"/>
      <c r="H127" s="34"/>
      <c r="I127" s="34">
        <v>1</v>
      </c>
      <c r="J127" s="34"/>
      <c r="K127" s="42" t="s">
        <v>142</v>
      </c>
      <c r="L127" s="48">
        <v>1</v>
      </c>
      <c r="M127" s="49">
        <f t="shared" si="33"/>
        <v>1</v>
      </c>
      <c r="N127" s="49">
        <f t="shared" si="34"/>
        <v>0</v>
      </c>
      <c r="O127" s="63">
        <f t="shared" si="39"/>
        <v>0</v>
      </c>
      <c r="P127" s="69">
        <f t="shared" si="35"/>
        <v>1</v>
      </c>
      <c r="Q127" s="75">
        <f t="shared" si="36"/>
        <v>0</v>
      </c>
      <c r="R127" s="34">
        <f t="shared" si="37"/>
        <v>1</v>
      </c>
      <c r="S127" s="34">
        <f t="shared" si="38"/>
        <v>0</v>
      </c>
      <c r="T127" s="79">
        <f t="shared" si="40"/>
        <v>0</v>
      </c>
      <c r="U127" s="86">
        <f t="shared" si="41"/>
        <v>0</v>
      </c>
    </row>
    <row r="128" spans="1:21" s="35" customFormat="1" ht="29.25" x14ac:dyDescent="0.25">
      <c r="A128" s="32" t="s">
        <v>5</v>
      </c>
      <c r="B128" s="32" t="s">
        <v>253</v>
      </c>
      <c r="C128" s="32" t="s">
        <v>6</v>
      </c>
      <c r="D128" s="32" t="s">
        <v>328</v>
      </c>
      <c r="E128" s="32"/>
      <c r="F128" s="32" t="s">
        <v>77</v>
      </c>
      <c r="G128" s="34"/>
      <c r="H128" s="34"/>
      <c r="I128" s="34"/>
      <c r="J128" s="34" t="s">
        <v>216</v>
      </c>
      <c r="K128" s="42" t="s">
        <v>204</v>
      </c>
      <c r="L128" s="48">
        <v>1</v>
      </c>
      <c r="M128" s="49">
        <f t="shared" si="33"/>
        <v>1</v>
      </c>
      <c r="N128" s="49">
        <f t="shared" si="34"/>
        <v>0</v>
      </c>
      <c r="O128" s="63">
        <f t="shared" si="39"/>
        <v>0</v>
      </c>
      <c r="P128" s="69">
        <f t="shared" si="35"/>
        <v>1</v>
      </c>
      <c r="Q128" s="75">
        <f t="shared" si="36"/>
        <v>0</v>
      </c>
      <c r="R128" s="34">
        <f t="shared" si="37"/>
        <v>1</v>
      </c>
      <c r="S128" s="34">
        <f t="shared" si="38"/>
        <v>0</v>
      </c>
      <c r="T128" s="79">
        <f t="shared" si="40"/>
        <v>0</v>
      </c>
      <c r="U128" s="86">
        <f t="shared" si="41"/>
        <v>0</v>
      </c>
    </row>
    <row r="129" spans="1:29" s="35" customFormat="1" ht="29.25" x14ac:dyDescent="0.25">
      <c r="A129" s="32" t="s">
        <v>5</v>
      </c>
      <c r="B129" s="32" t="s">
        <v>253</v>
      </c>
      <c r="C129" s="32" t="s">
        <v>6</v>
      </c>
      <c r="D129" s="32" t="s">
        <v>344</v>
      </c>
      <c r="E129" s="32"/>
      <c r="F129" s="32" t="s">
        <v>77</v>
      </c>
      <c r="G129" s="34"/>
      <c r="H129" s="34"/>
      <c r="I129" s="34"/>
      <c r="J129" s="34" t="s">
        <v>216</v>
      </c>
      <c r="K129" s="42" t="s">
        <v>204</v>
      </c>
      <c r="L129" s="48">
        <v>1</v>
      </c>
      <c r="M129" s="49">
        <f t="shared" si="33"/>
        <v>1</v>
      </c>
      <c r="N129" s="49">
        <f t="shared" si="34"/>
        <v>0</v>
      </c>
      <c r="O129" s="63">
        <f t="shared" si="39"/>
        <v>0</v>
      </c>
      <c r="P129" s="69">
        <f t="shared" si="35"/>
        <v>1</v>
      </c>
      <c r="Q129" s="75">
        <f t="shared" si="36"/>
        <v>0</v>
      </c>
      <c r="R129" s="34">
        <f t="shared" si="37"/>
        <v>1</v>
      </c>
      <c r="S129" s="34">
        <f t="shared" si="38"/>
        <v>0</v>
      </c>
      <c r="T129" s="79">
        <f t="shared" si="40"/>
        <v>0</v>
      </c>
      <c r="U129" s="86">
        <f t="shared" si="41"/>
        <v>0</v>
      </c>
    </row>
    <row r="130" spans="1:29" s="35" customFormat="1" ht="29.25" x14ac:dyDescent="0.25">
      <c r="A130" s="32" t="s">
        <v>5</v>
      </c>
      <c r="B130" s="32" t="s">
        <v>253</v>
      </c>
      <c r="C130" s="32" t="s">
        <v>6</v>
      </c>
      <c r="D130" s="32" t="s">
        <v>345</v>
      </c>
      <c r="E130" s="32"/>
      <c r="F130" s="32" t="s">
        <v>77</v>
      </c>
      <c r="G130" s="34"/>
      <c r="H130" s="34"/>
      <c r="I130" s="34"/>
      <c r="J130" s="34" t="s">
        <v>216</v>
      </c>
      <c r="K130" s="42" t="s">
        <v>204</v>
      </c>
      <c r="L130" s="48">
        <v>1</v>
      </c>
      <c r="M130" s="49">
        <f t="shared" si="33"/>
        <v>1</v>
      </c>
      <c r="N130" s="49">
        <f t="shared" si="34"/>
        <v>0</v>
      </c>
      <c r="O130" s="63">
        <f t="shared" si="39"/>
        <v>0</v>
      </c>
      <c r="P130" s="69">
        <f t="shared" si="35"/>
        <v>1</v>
      </c>
      <c r="Q130" s="75">
        <f t="shared" si="36"/>
        <v>0</v>
      </c>
      <c r="R130" s="34">
        <f t="shared" si="37"/>
        <v>1</v>
      </c>
      <c r="S130" s="34">
        <f t="shared" si="38"/>
        <v>0</v>
      </c>
      <c r="T130" s="79">
        <f t="shared" si="40"/>
        <v>0</v>
      </c>
      <c r="U130" s="86">
        <f t="shared" si="41"/>
        <v>0</v>
      </c>
    </row>
    <row r="131" spans="1:29" s="37" customFormat="1" ht="15" x14ac:dyDescent="0.25">
      <c r="A131" s="36"/>
      <c r="B131" s="36" t="s">
        <v>422</v>
      </c>
      <c r="C131" s="36" t="s">
        <v>9</v>
      </c>
      <c r="D131" s="36" t="s">
        <v>221</v>
      </c>
      <c r="E131" s="36" t="s">
        <v>222</v>
      </c>
      <c r="F131" s="36" t="s">
        <v>72</v>
      </c>
      <c r="K131" s="39" t="s">
        <v>142</v>
      </c>
      <c r="L131" s="51">
        <v>1</v>
      </c>
      <c r="M131" s="52">
        <f t="shared" ref="M131:M138" si="42">IF(K131="s",1,0)</f>
        <v>1</v>
      </c>
      <c r="N131" s="52">
        <f t="shared" ref="N131:N138" si="43">IF(K131="m",3,0)</f>
        <v>0</v>
      </c>
      <c r="O131" s="64">
        <f t="shared" si="39"/>
        <v>0</v>
      </c>
      <c r="P131" s="70">
        <f t="shared" ref="P131:P138" si="44">SUM(M131:O131)</f>
        <v>1</v>
      </c>
      <c r="Q131" s="76">
        <f t="shared" ref="Q131:Q138" si="45">IF(B131="must", P131, 0)</f>
        <v>0</v>
      </c>
      <c r="R131" s="38">
        <f t="shared" ref="R131:R138" si="46">IF(B131="should", P131,0)</f>
        <v>0</v>
      </c>
      <c r="S131" s="38">
        <f t="shared" ref="S131:S138" si="47">IF(B131="could", P131,0)</f>
        <v>1</v>
      </c>
      <c r="T131" s="80">
        <f t="shared" si="40"/>
        <v>0</v>
      </c>
      <c r="U131" s="87">
        <f t="shared" si="41"/>
        <v>0</v>
      </c>
    </row>
    <row r="132" spans="1:29" s="37" customFormat="1" ht="29.25" x14ac:dyDescent="0.25">
      <c r="A132" s="36"/>
      <c r="B132" s="36" t="s">
        <v>422</v>
      </c>
      <c r="C132" s="36" t="s">
        <v>9</v>
      </c>
      <c r="D132" s="36" t="s">
        <v>423</v>
      </c>
      <c r="E132" s="36" t="s">
        <v>424</v>
      </c>
      <c r="F132" s="36" t="s">
        <v>72</v>
      </c>
      <c r="K132" s="39" t="s">
        <v>50</v>
      </c>
      <c r="L132" s="51">
        <v>1</v>
      </c>
      <c r="M132" s="52">
        <f t="shared" si="42"/>
        <v>0</v>
      </c>
      <c r="N132" s="52">
        <f t="shared" si="43"/>
        <v>3</v>
      </c>
      <c r="O132" s="64">
        <f t="shared" si="39"/>
        <v>0</v>
      </c>
      <c r="P132" s="70">
        <f t="shared" si="44"/>
        <v>3</v>
      </c>
      <c r="Q132" s="76">
        <f t="shared" si="45"/>
        <v>0</v>
      </c>
      <c r="R132" s="38">
        <f t="shared" si="46"/>
        <v>0</v>
      </c>
      <c r="S132" s="38">
        <f t="shared" si="47"/>
        <v>3</v>
      </c>
      <c r="T132" s="80">
        <f t="shared" si="40"/>
        <v>0</v>
      </c>
      <c r="U132" s="87">
        <f t="shared" si="41"/>
        <v>0</v>
      </c>
    </row>
    <row r="133" spans="1:29" s="37" customFormat="1" ht="29.25" x14ac:dyDescent="0.25">
      <c r="A133" s="36"/>
      <c r="B133" s="36" t="s">
        <v>422</v>
      </c>
      <c r="C133" s="36" t="s">
        <v>9</v>
      </c>
      <c r="D133" s="36" t="s">
        <v>425</v>
      </c>
      <c r="E133" s="36" t="s">
        <v>426</v>
      </c>
      <c r="F133" s="36" t="s">
        <v>72</v>
      </c>
      <c r="K133" s="39" t="s">
        <v>50</v>
      </c>
      <c r="L133" s="51">
        <v>1</v>
      </c>
      <c r="M133" s="52">
        <f t="shared" si="42"/>
        <v>0</v>
      </c>
      <c r="N133" s="52">
        <f t="shared" si="43"/>
        <v>3</v>
      </c>
      <c r="O133" s="64">
        <f t="shared" si="39"/>
        <v>0</v>
      </c>
      <c r="P133" s="70">
        <f t="shared" si="44"/>
        <v>3</v>
      </c>
      <c r="Q133" s="76">
        <f t="shared" si="45"/>
        <v>0</v>
      </c>
      <c r="R133" s="38">
        <f t="shared" si="46"/>
        <v>0</v>
      </c>
      <c r="S133" s="38">
        <f t="shared" si="47"/>
        <v>3</v>
      </c>
      <c r="T133" s="80">
        <f t="shared" si="40"/>
        <v>0</v>
      </c>
      <c r="U133" s="87">
        <f t="shared" si="41"/>
        <v>0</v>
      </c>
    </row>
    <row r="134" spans="1:29" s="37" customFormat="1" ht="29.25" x14ac:dyDescent="0.25">
      <c r="A134" s="36"/>
      <c r="B134" s="36" t="s">
        <v>422</v>
      </c>
      <c r="C134" s="36" t="s">
        <v>9</v>
      </c>
      <c r="D134" s="36" t="s">
        <v>277</v>
      </c>
      <c r="E134" s="36" t="s">
        <v>427</v>
      </c>
      <c r="F134" s="36" t="s">
        <v>72</v>
      </c>
      <c r="G134" s="38"/>
      <c r="H134" s="38"/>
      <c r="I134" s="38"/>
      <c r="J134" s="38" t="s">
        <v>428</v>
      </c>
      <c r="K134" s="39" t="s">
        <v>142</v>
      </c>
      <c r="L134" s="51">
        <v>1</v>
      </c>
      <c r="M134" s="52">
        <f t="shared" si="42"/>
        <v>1</v>
      </c>
      <c r="N134" s="52">
        <f t="shared" si="43"/>
        <v>0</v>
      </c>
      <c r="O134" s="64">
        <f t="shared" si="39"/>
        <v>0</v>
      </c>
      <c r="P134" s="70">
        <f t="shared" si="44"/>
        <v>1</v>
      </c>
      <c r="Q134" s="76">
        <f t="shared" si="45"/>
        <v>0</v>
      </c>
      <c r="R134" s="38">
        <f t="shared" si="46"/>
        <v>0</v>
      </c>
      <c r="S134" s="38">
        <f t="shared" si="47"/>
        <v>1</v>
      </c>
      <c r="T134" s="80">
        <f t="shared" si="40"/>
        <v>0</v>
      </c>
      <c r="U134" s="87">
        <f t="shared" si="41"/>
        <v>0</v>
      </c>
    </row>
    <row r="135" spans="1:29" s="37" customFormat="1" ht="15" x14ac:dyDescent="0.25">
      <c r="A135" s="36" t="s">
        <v>8</v>
      </c>
      <c r="B135" s="36" t="s">
        <v>422</v>
      </c>
      <c r="C135" s="36" t="s">
        <v>322</v>
      </c>
      <c r="D135" s="36" t="s">
        <v>348</v>
      </c>
      <c r="E135" s="36"/>
      <c r="F135" s="36" t="s">
        <v>77</v>
      </c>
      <c r="K135" s="39" t="s">
        <v>50</v>
      </c>
      <c r="L135" s="51">
        <v>1</v>
      </c>
      <c r="M135" s="52">
        <f t="shared" si="42"/>
        <v>0</v>
      </c>
      <c r="N135" s="52">
        <f t="shared" si="43"/>
        <v>3</v>
      </c>
      <c r="O135" s="64">
        <f t="shared" si="39"/>
        <v>0</v>
      </c>
      <c r="P135" s="70">
        <f t="shared" si="44"/>
        <v>3</v>
      </c>
      <c r="Q135" s="76">
        <f t="shared" si="45"/>
        <v>0</v>
      </c>
      <c r="R135" s="38">
        <f t="shared" si="46"/>
        <v>0</v>
      </c>
      <c r="S135" s="38">
        <f t="shared" si="47"/>
        <v>3</v>
      </c>
      <c r="T135" s="80">
        <f t="shared" si="40"/>
        <v>0</v>
      </c>
      <c r="U135" s="87">
        <f t="shared" si="41"/>
        <v>0</v>
      </c>
    </row>
    <row r="136" spans="1:29" s="37" customFormat="1" ht="29.25" x14ac:dyDescent="0.25">
      <c r="A136" s="36" t="s">
        <v>5</v>
      </c>
      <c r="B136" s="36" t="s">
        <v>422</v>
      </c>
      <c r="C136" s="36" t="s">
        <v>6</v>
      </c>
      <c r="D136" s="36" t="s">
        <v>349</v>
      </c>
      <c r="E136" s="36"/>
      <c r="F136" s="36" t="s">
        <v>77</v>
      </c>
      <c r="K136" s="39" t="s">
        <v>50</v>
      </c>
      <c r="L136" s="51">
        <v>1</v>
      </c>
      <c r="M136" s="52">
        <f t="shared" si="42"/>
        <v>0</v>
      </c>
      <c r="N136" s="52">
        <f t="shared" si="43"/>
        <v>3</v>
      </c>
      <c r="O136" s="64">
        <f t="shared" si="39"/>
        <v>0</v>
      </c>
      <c r="P136" s="70">
        <f t="shared" si="44"/>
        <v>3</v>
      </c>
      <c r="Q136" s="76">
        <f t="shared" si="45"/>
        <v>0</v>
      </c>
      <c r="R136" s="38">
        <f t="shared" si="46"/>
        <v>0</v>
      </c>
      <c r="S136" s="38">
        <f t="shared" si="47"/>
        <v>3</v>
      </c>
      <c r="T136" s="80">
        <f t="shared" si="40"/>
        <v>0</v>
      </c>
      <c r="U136" s="87">
        <f t="shared" si="41"/>
        <v>0</v>
      </c>
    </row>
    <row r="137" spans="1:29" s="37" customFormat="1" ht="29.25" x14ac:dyDescent="0.25">
      <c r="A137" s="36" t="s">
        <v>8</v>
      </c>
      <c r="B137" s="36" t="s">
        <v>422</v>
      </c>
      <c r="C137" s="36" t="s">
        <v>9</v>
      </c>
      <c r="D137" s="36" t="s">
        <v>355</v>
      </c>
      <c r="E137" s="36"/>
      <c r="F137" s="36" t="s">
        <v>77</v>
      </c>
      <c r="K137" s="39" t="s">
        <v>204</v>
      </c>
      <c r="L137" s="51">
        <v>1</v>
      </c>
      <c r="M137" s="52">
        <f t="shared" si="42"/>
        <v>1</v>
      </c>
      <c r="N137" s="52">
        <f t="shared" si="43"/>
        <v>0</v>
      </c>
      <c r="O137" s="64">
        <f t="shared" si="39"/>
        <v>0</v>
      </c>
      <c r="P137" s="70">
        <f t="shared" si="44"/>
        <v>1</v>
      </c>
      <c r="Q137" s="76">
        <f t="shared" si="45"/>
        <v>0</v>
      </c>
      <c r="R137" s="38">
        <f t="shared" si="46"/>
        <v>0</v>
      </c>
      <c r="S137" s="38">
        <f t="shared" si="47"/>
        <v>1</v>
      </c>
      <c r="T137" s="80">
        <f t="shared" si="40"/>
        <v>0</v>
      </c>
      <c r="U137" s="87">
        <f t="shared" si="41"/>
        <v>0</v>
      </c>
    </row>
    <row r="138" spans="1:29" s="37" customFormat="1" ht="29.25" x14ac:dyDescent="0.25">
      <c r="A138" s="36" t="s">
        <v>8</v>
      </c>
      <c r="B138" s="36" t="s">
        <v>422</v>
      </c>
      <c r="C138" s="36" t="s">
        <v>9</v>
      </c>
      <c r="D138" s="36" t="s">
        <v>357</v>
      </c>
      <c r="E138" s="36" t="s">
        <v>78</v>
      </c>
      <c r="F138" s="36" t="s">
        <v>77</v>
      </c>
      <c r="K138" s="39" t="s">
        <v>50</v>
      </c>
      <c r="L138" s="51">
        <v>1</v>
      </c>
      <c r="M138" s="52">
        <f t="shared" si="42"/>
        <v>0</v>
      </c>
      <c r="N138" s="52">
        <f t="shared" si="43"/>
        <v>3</v>
      </c>
      <c r="O138" s="64">
        <f t="shared" si="39"/>
        <v>0</v>
      </c>
      <c r="P138" s="70">
        <f t="shared" si="44"/>
        <v>3</v>
      </c>
      <c r="Q138" s="76">
        <f t="shared" si="45"/>
        <v>0</v>
      </c>
      <c r="R138" s="38">
        <f t="shared" si="46"/>
        <v>0</v>
      </c>
      <c r="S138" s="38">
        <f t="shared" si="47"/>
        <v>3</v>
      </c>
      <c r="T138" s="80">
        <f t="shared" si="40"/>
        <v>0</v>
      </c>
      <c r="U138" s="87">
        <f t="shared" si="41"/>
        <v>0</v>
      </c>
    </row>
    <row r="139" spans="1:29" ht="15" x14ac:dyDescent="0.25">
      <c r="A139" s="5"/>
      <c r="B139" s="5"/>
      <c r="C139" s="5"/>
      <c r="D139" s="5"/>
      <c r="E139" s="5"/>
      <c r="F139" s="5"/>
      <c r="K139" s="3"/>
      <c r="L139" s="46"/>
    </row>
    <row r="140" spans="1:29" ht="12.75" x14ac:dyDescent="0.2">
      <c r="L140" s="53"/>
    </row>
    <row r="141" spans="1:29" ht="12.75" x14ac:dyDescent="0.2">
      <c r="L141" s="53"/>
    </row>
    <row r="142" spans="1:29" ht="12.75" x14ac:dyDescent="0.2">
      <c r="L142" s="53"/>
    </row>
    <row r="143" spans="1:29" ht="15" x14ac:dyDescent="0.25">
      <c r="A143" s="6"/>
      <c r="B143" s="6"/>
      <c r="C143" s="6"/>
      <c r="D143" s="6"/>
      <c r="E143" s="6"/>
      <c r="G143" s="8"/>
      <c r="H143" s="8"/>
      <c r="I143" s="8"/>
      <c r="J143" s="8"/>
      <c r="K143" s="26"/>
      <c r="L143" s="54"/>
      <c r="M143" s="55"/>
      <c r="N143" s="55"/>
      <c r="O143" s="65"/>
      <c r="Q143" s="71"/>
      <c r="R143" s="10"/>
      <c r="S143" s="10"/>
      <c r="T143" s="82"/>
      <c r="U143" s="89"/>
      <c r="V143" s="10"/>
      <c r="W143" s="10"/>
      <c r="X143" s="10"/>
      <c r="Y143" s="10"/>
      <c r="Z143" s="10"/>
      <c r="AA143" s="10"/>
      <c r="AB143" s="10"/>
      <c r="AC143" s="10"/>
    </row>
    <row r="144" spans="1:29" ht="15" x14ac:dyDescent="0.25">
      <c r="A144" s="6"/>
      <c r="B144" s="6"/>
      <c r="C144" s="6"/>
      <c r="D144" s="6"/>
      <c r="E144" s="6"/>
      <c r="G144" s="10"/>
      <c r="H144" s="10"/>
      <c r="I144" s="10"/>
      <c r="J144" s="10"/>
      <c r="K144" s="26"/>
      <c r="L144" s="54"/>
      <c r="M144" s="55"/>
      <c r="N144" s="55"/>
      <c r="O144" s="65"/>
      <c r="P144" s="71"/>
      <c r="Q144" s="71"/>
      <c r="R144" s="10"/>
      <c r="S144" s="10"/>
      <c r="T144" s="82"/>
      <c r="U144" s="89"/>
      <c r="V144" s="10"/>
      <c r="W144" s="10"/>
      <c r="X144" s="10"/>
      <c r="Y144" s="10"/>
      <c r="Z144" s="10"/>
      <c r="AA144" s="10"/>
      <c r="AB144" s="10"/>
      <c r="AC144" s="10"/>
    </row>
    <row r="145" spans="1:29" ht="15" x14ac:dyDescent="0.25">
      <c r="A145" s="6"/>
      <c r="B145" s="6"/>
      <c r="C145" s="6"/>
      <c r="D145" s="6"/>
      <c r="E145" s="6"/>
      <c r="G145" s="10"/>
      <c r="H145" s="10"/>
      <c r="I145" s="10"/>
      <c r="J145" s="10"/>
      <c r="K145" s="26"/>
      <c r="L145" s="54"/>
      <c r="M145" s="55"/>
      <c r="N145" s="55"/>
      <c r="O145" s="65"/>
      <c r="P145" s="71"/>
      <c r="Q145" s="71"/>
      <c r="R145" s="10"/>
      <c r="S145" s="10"/>
      <c r="T145" s="82"/>
      <c r="U145" s="89"/>
      <c r="V145" s="10"/>
      <c r="W145" s="10"/>
      <c r="X145" s="10"/>
      <c r="Y145" s="10"/>
      <c r="Z145" s="10"/>
      <c r="AA145" s="10"/>
      <c r="AB145" s="10"/>
      <c r="AC145" s="10"/>
    </row>
    <row r="146" spans="1:29" ht="15" x14ac:dyDescent="0.25">
      <c r="A146" s="13"/>
      <c r="B146" s="13"/>
      <c r="C146" s="13"/>
      <c r="D146" s="13"/>
      <c r="E146" s="13"/>
      <c r="K146" s="26"/>
      <c r="L146" s="53"/>
    </row>
    <row r="147" spans="1:29" ht="15" x14ac:dyDescent="0.25">
      <c r="A147" s="6"/>
      <c r="B147" s="6"/>
      <c r="C147" s="6"/>
      <c r="D147" s="6"/>
      <c r="E147" s="6"/>
      <c r="G147" s="10"/>
      <c r="H147" s="10"/>
      <c r="I147" s="10"/>
      <c r="J147" s="10"/>
      <c r="K147" s="26"/>
      <c r="L147" s="54"/>
      <c r="M147" s="55"/>
      <c r="N147" s="55"/>
      <c r="O147" s="65"/>
      <c r="P147" s="71"/>
      <c r="Q147" s="71"/>
      <c r="R147" s="10"/>
      <c r="S147" s="10"/>
      <c r="T147" s="82"/>
      <c r="U147" s="89"/>
      <c r="V147" s="10"/>
      <c r="W147" s="10"/>
      <c r="X147" s="10"/>
      <c r="Y147" s="10"/>
      <c r="Z147" s="10"/>
      <c r="AA147" s="10"/>
      <c r="AB147" s="10"/>
      <c r="AC147" s="10"/>
    </row>
    <row r="148" spans="1:29" ht="15" x14ac:dyDescent="0.25">
      <c r="A148" s="6"/>
      <c r="B148" s="6"/>
      <c r="C148" s="6"/>
      <c r="D148" s="6"/>
      <c r="E148" s="6"/>
      <c r="G148" s="10"/>
      <c r="H148" s="10"/>
      <c r="I148" s="10"/>
      <c r="J148" s="10"/>
      <c r="K148" s="26"/>
      <c r="L148" s="54"/>
      <c r="M148" s="55"/>
      <c r="N148" s="55"/>
      <c r="O148" s="65"/>
      <c r="P148" s="71"/>
      <c r="Q148" s="71"/>
      <c r="R148" s="10"/>
      <c r="S148" s="10"/>
      <c r="T148" s="82"/>
      <c r="U148" s="89"/>
      <c r="V148" s="10"/>
      <c r="W148" s="10"/>
      <c r="X148" s="10"/>
      <c r="Y148" s="10"/>
      <c r="Z148" s="10"/>
      <c r="AA148" s="10"/>
      <c r="AB148" s="10"/>
      <c r="AC148" s="10"/>
    </row>
    <row r="149" spans="1:29" ht="15" x14ac:dyDescent="0.25">
      <c r="A149" s="6"/>
      <c r="B149" s="6"/>
      <c r="C149" s="6"/>
      <c r="D149" s="6"/>
      <c r="E149" s="6"/>
      <c r="G149" s="10"/>
      <c r="H149" s="10"/>
      <c r="I149" s="10"/>
      <c r="J149" s="10"/>
      <c r="K149" s="26"/>
      <c r="L149" s="54"/>
      <c r="M149" s="55"/>
      <c r="N149" s="55"/>
      <c r="O149" s="65"/>
      <c r="P149" s="71"/>
      <c r="Q149" s="71"/>
      <c r="R149" s="10"/>
      <c r="S149" s="10"/>
      <c r="T149" s="82"/>
      <c r="U149" s="89"/>
      <c r="V149" s="10"/>
      <c r="W149" s="10"/>
      <c r="X149" s="10"/>
      <c r="Y149" s="10"/>
      <c r="Z149" s="10"/>
      <c r="AA149" s="10"/>
      <c r="AB149" s="10"/>
      <c r="AC149" s="10"/>
    </row>
    <row r="150" spans="1:29" ht="15" x14ac:dyDescent="0.25">
      <c r="A150" s="13"/>
      <c r="B150" s="13"/>
      <c r="C150" s="13"/>
      <c r="D150" s="13"/>
      <c r="E150" s="13"/>
      <c r="K150" s="26"/>
      <c r="L150" s="53"/>
    </row>
    <row r="151" spans="1:29" ht="15" x14ac:dyDescent="0.25">
      <c r="A151" s="13"/>
      <c r="B151" s="13"/>
      <c r="C151" s="13"/>
      <c r="D151" s="13"/>
      <c r="E151" s="13"/>
      <c r="K151" s="26"/>
      <c r="L151" s="53"/>
    </row>
    <row r="152" spans="1:29" ht="15" x14ac:dyDescent="0.25">
      <c r="A152" s="13"/>
      <c r="B152" s="13"/>
      <c r="C152" s="13"/>
      <c r="D152" s="13"/>
      <c r="E152" s="13"/>
      <c r="K152" s="26"/>
      <c r="L152" s="53"/>
    </row>
    <row r="153" spans="1:29" ht="15" x14ac:dyDescent="0.25">
      <c r="A153" s="6"/>
      <c r="B153" s="6"/>
      <c r="C153" s="6"/>
      <c r="D153" s="6"/>
      <c r="E153" s="6"/>
      <c r="G153" s="8"/>
      <c r="H153" s="8"/>
      <c r="I153" s="8"/>
      <c r="J153" s="8"/>
      <c r="K153" s="26"/>
      <c r="L153" s="54"/>
      <c r="M153" s="55"/>
      <c r="N153" s="55"/>
      <c r="O153" s="65"/>
      <c r="P153" s="71"/>
      <c r="Q153" s="71"/>
      <c r="R153" s="10"/>
      <c r="S153" s="10"/>
      <c r="T153" s="82"/>
      <c r="U153" s="89"/>
      <c r="V153" s="10"/>
      <c r="W153" s="10"/>
      <c r="X153" s="10"/>
      <c r="Y153" s="10"/>
      <c r="Z153" s="10"/>
      <c r="AA153" s="10"/>
      <c r="AB153" s="10"/>
      <c r="AC153" s="10"/>
    </row>
    <row r="154" spans="1:29" ht="15" x14ac:dyDescent="0.25">
      <c r="A154" s="13"/>
      <c r="B154" s="13"/>
      <c r="C154" s="13"/>
      <c r="D154" s="13"/>
      <c r="E154" s="13"/>
      <c r="K154" s="26"/>
      <c r="L154" s="53"/>
    </row>
    <row r="155" spans="1:29" ht="15" x14ac:dyDescent="0.25">
      <c r="A155" s="25"/>
      <c r="B155" s="25"/>
      <c r="C155" s="25"/>
      <c r="D155" s="21"/>
      <c r="E155" s="25"/>
      <c r="G155" s="24"/>
      <c r="H155" s="24"/>
      <c r="I155" s="24"/>
      <c r="J155" s="24"/>
      <c r="K155" s="23"/>
      <c r="L155" s="56"/>
      <c r="M155" s="57"/>
      <c r="N155" s="57"/>
      <c r="O155" s="66"/>
      <c r="P155" s="72"/>
      <c r="Q155" s="72"/>
      <c r="R155" s="24"/>
      <c r="S155" s="24"/>
      <c r="T155" s="83"/>
      <c r="U155" s="90"/>
      <c r="V155" s="24"/>
      <c r="W155" s="24"/>
      <c r="X155" s="24"/>
      <c r="Y155" s="24"/>
      <c r="Z155" s="24"/>
      <c r="AA155" s="24"/>
      <c r="AB155" s="24"/>
      <c r="AC155" s="24"/>
    </row>
    <row r="156" spans="1:29" ht="15" x14ac:dyDescent="0.25">
      <c r="A156" s="21"/>
      <c r="B156" s="21"/>
      <c r="C156" s="21"/>
      <c r="D156" s="21"/>
      <c r="E156" s="21"/>
      <c r="G156" s="24"/>
      <c r="H156" s="24"/>
      <c r="I156" s="24"/>
      <c r="J156" s="24"/>
      <c r="K156" s="23"/>
      <c r="L156" s="56"/>
      <c r="M156" s="57"/>
      <c r="N156" s="57"/>
      <c r="O156" s="66"/>
      <c r="P156" s="72"/>
      <c r="Q156" s="72"/>
      <c r="R156" s="24"/>
      <c r="S156" s="24"/>
      <c r="T156" s="83"/>
      <c r="U156" s="90"/>
      <c r="V156" s="24"/>
      <c r="W156" s="24"/>
      <c r="X156" s="24"/>
      <c r="Y156" s="24"/>
      <c r="Z156" s="24"/>
      <c r="AA156" s="24"/>
      <c r="AB156" s="24"/>
      <c r="AC156" s="24"/>
    </row>
    <row r="157" spans="1:29" ht="15" x14ac:dyDescent="0.25">
      <c r="A157" s="6"/>
      <c r="B157" s="6"/>
      <c r="C157" s="6"/>
      <c r="D157" s="6"/>
      <c r="E157" s="6"/>
      <c r="G157" s="10"/>
      <c r="H157" s="10"/>
      <c r="I157" s="10"/>
      <c r="J157" s="10"/>
      <c r="K157" s="26"/>
      <c r="L157" s="54"/>
      <c r="M157" s="55"/>
      <c r="N157" s="55"/>
      <c r="O157" s="65"/>
      <c r="P157" s="71"/>
      <c r="Q157" s="71"/>
      <c r="R157" s="10"/>
      <c r="S157" s="10"/>
      <c r="T157" s="82"/>
      <c r="U157" s="89"/>
      <c r="V157" s="10"/>
      <c r="W157" s="10"/>
      <c r="X157" s="10"/>
      <c r="Y157" s="10"/>
      <c r="Z157" s="10"/>
      <c r="AA157" s="10"/>
      <c r="AB157" s="10"/>
      <c r="AC157" s="10"/>
    </row>
    <row r="158" spans="1:29" ht="15" x14ac:dyDescent="0.25">
      <c r="A158" s="6"/>
      <c r="B158" s="6"/>
      <c r="C158" s="6"/>
      <c r="D158" s="6"/>
      <c r="E158" s="6"/>
      <c r="G158" s="10"/>
      <c r="H158" s="10"/>
      <c r="I158" s="10"/>
      <c r="J158" s="10"/>
      <c r="K158" s="26"/>
      <c r="L158" s="54"/>
      <c r="M158" s="55"/>
      <c r="N158" s="55"/>
      <c r="O158" s="65"/>
      <c r="P158" s="71"/>
      <c r="Q158" s="71"/>
      <c r="R158" s="10"/>
      <c r="S158" s="10"/>
      <c r="T158" s="82"/>
      <c r="U158" s="89"/>
      <c r="V158" s="10"/>
      <c r="W158" s="10"/>
      <c r="X158" s="10"/>
      <c r="Y158" s="10"/>
      <c r="Z158" s="10"/>
      <c r="AA158" s="10"/>
      <c r="AB158" s="10"/>
      <c r="AC158" s="10"/>
    </row>
    <row r="159" spans="1:29" ht="15" x14ac:dyDescent="0.25">
      <c r="A159" s="6"/>
      <c r="B159" s="6"/>
      <c r="C159" s="6"/>
      <c r="D159" s="6"/>
      <c r="E159" s="6"/>
      <c r="G159" s="8"/>
      <c r="H159" s="8"/>
      <c r="I159" s="8"/>
      <c r="J159" s="8"/>
      <c r="K159" s="26"/>
      <c r="L159" s="54"/>
      <c r="M159" s="55"/>
      <c r="N159" s="55"/>
      <c r="O159" s="65"/>
      <c r="P159" s="71"/>
      <c r="Q159" s="71"/>
      <c r="R159" s="10"/>
      <c r="S159" s="10"/>
      <c r="T159" s="82"/>
      <c r="U159" s="89"/>
      <c r="V159" s="10"/>
      <c r="W159" s="10"/>
      <c r="X159" s="10"/>
      <c r="Y159" s="10"/>
      <c r="Z159" s="10"/>
      <c r="AA159" s="10"/>
      <c r="AB159" s="10"/>
      <c r="AC159" s="10"/>
    </row>
    <row r="160" spans="1:29" ht="15" x14ac:dyDescent="0.25">
      <c r="A160" s="13"/>
      <c r="B160" s="13"/>
      <c r="C160" s="13"/>
      <c r="D160" s="13"/>
      <c r="E160" s="13"/>
      <c r="K160" s="26"/>
      <c r="L160" s="53"/>
    </row>
    <row r="161" spans="1:29" ht="15" x14ac:dyDescent="0.25">
      <c r="A161" s="13"/>
      <c r="B161" s="13"/>
      <c r="C161" s="13"/>
      <c r="D161" s="13"/>
      <c r="E161" s="13"/>
      <c r="K161" s="26"/>
      <c r="L161" s="53"/>
    </row>
    <row r="162" spans="1:29" ht="15" x14ac:dyDescent="0.25">
      <c r="A162" s="13"/>
      <c r="B162" s="13"/>
      <c r="C162" s="13"/>
      <c r="D162" s="13"/>
      <c r="E162" s="13"/>
      <c r="K162" s="26"/>
      <c r="L162" s="53"/>
    </row>
    <row r="163" spans="1:29" ht="15" x14ac:dyDescent="0.25">
      <c r="A163" s="13"/>
      <c r="B163" s="13"/>
      <c r="C163" s="13"/>
      <c r="D163" s="13"/>
      <c r="E163" s="13"/>
      <c r="K163" s="26"/>
      <c r="L163" s="53"/>
    </row>
    <row r="164" spans="1:29" ht="15" x14ac:dyDescent="0.25">
      <c r="A164" s="6"/>
      <c r="B164" s="6"/>
      <c r="C164" s="6"/>
      <c r="D164" s="6"/>
      <c r="E164" s="1"/>
      <c r="G164" s="10"/>
      <c r="H164" s="10"/>
      <c r="I164" s="10"/>
      <c r="J164" s="10"/>
      <c r="K164" s="26"/>
      <c r="L164" s="54"/>
      <c r="M164" s="55"/>
      <c r="N164" s="55"/>
      <c r="O164" s="65"/>
      <c r="P164" s="71"/>
      <c r="Q164" s="71"/>
      <c r="R164" s="10"/>
      <c r="S164" s="10"/>
      <c r="T164" s="82"/>
      <c r="U164" s="89"/>
      <c r="V164" s="10"/>
      <c r="W164" s="10"/>
      <c r="X164" s="10"/>
      <c r="Y164" s="10"/>
      <c r="Z164" s="10"/>
      <c r="AA164" s="10"/>
      <c r="AB164" s="10"/>
      <c r="AC164" s="10"/>
    </row>
    <row r="165" spans="1:29" ht="15" x14ac:dyDescent="0.25">
      <c r="A165" s="21"/>
      <c r="B165" s="21"/>
      <c r="C165" s="21"/>
      <c r="D165" s="21"/>
      <c r="E165" s="21"/>
      <c r="G165" s="27"/>
      <c r="H165" s="27"/>
      <c r="I165" s="27"/>
      <c r="J165" s="27"/>
      <c r="K165" s="23"/>
      <c r="L165" s="56"/>
      <c r="M165" s="57"/>
      <c r="N165" s="57"/>
      <c r="O165" s="66"/>
      <c r="P165" s="72"/>
      <c r="Q165" s="72"/>
      <c r="R165" s="24"/>
      <c r="S165" s="24"/>
      <c r="T165" s="83"/>
      <c r="U165" s="90"/>
      <c r="V165" s="24"/>
      <c r="W165" s="24"/>
      <c r="X165" s="24"/>
      <c r="Y165" s="24"/>
      <c r="Z165" s="24"/>
      <c r="AA165" s="24"/>
      <c r="AB165" s="24"/>
      <c r="AC165" s="24"/>
    </row>
    <row r="166" spans="1:29" ht="15" x14ac:dyDescent="0.25">
      <c r="A166" s="13"/>
      <c r="B166" s="13"/>
      <c r="C166" s="13"/>
      <c r="D166" s="13"/>
      <c r="E166" s="13"/>
      <c r="K166" s="26"/>
      <c r="L166" s="53"/>
    </row>
    <row r="167" spans="1:29" ht="15" x14ac:dyDescent="0.25">
      <c r="A167" s="6"/>
      <c r="B167" s="6"/>
      <c r="C167" s="6"/>
      <c r="D167" s="6"/>
      <c r="E167" s="6"/>
      <c r="G167" s="10"/>
      <c r="H167" s="10"/>
      <c r="I167" s="10"/>
      <c r="J167" s="10"/>
      <c r="K167" s="26"/>
      <c r="L167" s="54"/>
      <c r="M167" s="55"/>
      <c r="N167" s="55"/>
      <c r="O167" s="65"/>
      <c r="P167" s="71"/>
      <c r="Q167" s="71"/>
      <c r="R167" s="10"/>
      <c r="S167" s="10"/>
      <c r="T167" s="82"/>
      <c r="U167" s="89"/>
      <c r="V167" s="10"/>
      <c r="W167" s="10"/>
      <c r="X167" s="10"/>
      <c r="Y167" s="10"/>
      <c r="Z167" s="10"/>
      <c r="AA167" s="10"/>
      <c r="AB167" s="10"/>
      <c r="AC167" s="10"/>
    </row>
    <row r="168" spans="1:29" ht="15" x14ac:dyDescent="0.25">
      <c r="A168" s="6"/>
      <c r="B168" s="6"/>
      <c r="C168" s="6"/>
      <c r="D168" s="6"/>
      <c r="E168" s="6"/>
      <c r="G168" s="10"/>
      <c r="H168" s="10"/>
      <c r="I168" s="10"/>
      <c r="J168" s="10"/>
      <c r="K168" s="26"/>
      <c r="L168" s="54"/>
      <c r="M168" s="55"/>
      <c r="N168" s="55"/>
      <c r="O168" s="65"/>
      <c r="P168" s="71"/>
      <c r="Q168" s="71"/>
      <c r="R168" s="10"/>
      <c r="S168" s="10"/>
      <c r="T168" s="82"/>
      <c r="U168" s="89"/>
      <c r="V168" s="10"/>
      <c r="W168" s="10"/>
      <c r="X168" s="10"/>
      <c r="Y168" s="10"/>
      <c r="Z168" s="10"/>
      <c r="AA168" s="10"/>
      <c r="AB168" s="10"/>
      <c r="AC168" s="10"/>
    </row>
    <row r="169" spans="1:29" ht="15" x14ac:dyDescent="0.25">
      <c r="A169" s="6"/>
      <c r="B169" s="6"/>
      <c r="C169" s="6"/>
      <c r="D169" s="6"/>
      <c r="E169" s="6"/>
      <c r="G169" s="10"/>
      <c r="H169" s="10"/>
      <c r="I169" s="10"/>
      <c r="J169" s="10"/>
      <c r="K169" s="26"/>
      <c r="L169" s="58"/>
      <c r="M169" s="55"/>
      <c r="N169" s="55"/>
      <c r="O169" s="65"/>
      <c r="P169" s="71"/>
      <c r="Q169" s="71"/>
      <c r="R169" s="10"/>
      <c r="S169" s="10"/>
      <c r="T169" s="82"/>
      <c r="U169" s="89"/>
      <c r="V169" s="10"/>
      <c r="W169" s="10"/>
      <c r="X169" s="10"/>
      <c r="Y169" s="10"/>
      <c r="Z169" s="10"/>
      <c r="AA169" s="10"/>
      <c r="AB169" s="10"/>
      <c r="AC169" s="10"/>
    </row>
    <row r="170" spans="1:29" ht="15" x14ac:dyDescent="0.25">
      <c r="A170" s="6"/>
      <c r="B170" s="6"/>
      <c r="C170" s="6"/>
      <c r="D170" s="6"/>
      <c r="E170" s="6"/>
      <c r="G170" s="7"/>
      <c r="H170" s="7"/>
      <c r="I170" s="7"/>
      <c r="J170" s="7"/>
      <c r="K170" s="26"/>
      <c r="L170" s="58"/>
      <c r="M170" s="55"/>
      <c r="N170" s="55"/>
      <c r="O170" s="65"/>
      <c r="P170" s="71"/>
      <c r="Q170" s="71"/>
      <c r="R170" s="10"/>
      <c r="S170" s="10"/>
      <c r="T170" s="82"/>
      <c r="U170" s="89"/>
      <c r="V170" s="10"/>
      <c r="W170" s="10"/>
      <c r="X170" s="10"/>
      <c r="Y170" s="10"/>
      <c r="Z170" s="10"/>
      <c r="AA170" s="10"/>
      <c r="AB170" s="10"/>
      <c r="AC170" s="10"/>
    </row>
    <row r="171" spans="1:29" ht="15" x14ac:dyDescent="0.25">
      <c r="A171" s="6"/>
      <c r="B171" s="6"/>
      <c r="C171" s="6"/>
      <c r="D171" s="6"/>
      <c r="E171" s="6"/>
      <c r="G171" s="7"/>
      <c r="H171" s="7"/>
      <c r="I171" s="7"/>
      <c r="J171" s="7"/>
      <c r="K171" s="26"/>
      <c r="L171" s="58"/>
      <c r="M171" s="55"/>
      <c r="N171" s="55"/>
      <c r="O171" s="65"/>
      <c r="P171" s="71"/>
      <c r="Q171" s="71"/>
      <c r="R171" s="10"/>
      <c r="S171" s="10"/>
      <c r="T171" s="82"/>
      <c r="U171" s="89"/>
      <c r="V171" s="10"/>
      <c r="W171" s="10"/>
      <c r="X171" s="10"/>
      <c r="Y171" s="10"/>
      <c r="Z171" s="10"/>
      <c r="AA171" s="10"/>
      <c r="AB171" s="10"/>
      <c r="AC171" s="10"/>
    </row>
    <row r="172" spans="1:29" ht="15" x14ac:dyDescent="0.25">
      <c r="A172" s="6"/>
      <c r="B172" s="6"/>
      <c r="C172" s="6"/>
      <c r="D172" s="6"/>
      <c r="E172" s="6"/>
      <c r="G172" s="10"/>
      <c r="H172" s="10"/>
      <c r="I172" s="10"/>
      <c r="J172" s="10"/>
      <c r="K172" s="26"/>
      <c r="L172" s="58"/>
      <c r="M172" s="55"/>
      <c r="N172" s="55"/>
      <c r="O172" s="65"/>
      <c r="P172" s="71"/>
      <c r="Q172" s="71"/>
      <c r="R172" s="10"/>
      <c r="S172" s="10"/>
      <c r="T172" s="82"/>
      <c r="U172" s="89"/>
      <c r="V172" s="10"/>
      <c r="W172" s="10"/>
      <c r="X172" s="10"/>
      <c r="Y172" s="10"/>
      <c r="Z172" s="10"/>
      <c r="AA172" s="10"/>
      <c r="AB172" s="10"/>
      <c r="AC172" s="10"/>
    </row>
    <row r="173" spans="1:29" ht="15" x14ac:dyDescent="0.25">
      <c r="A173" s="6"/>
      <c r="B173" s="6"/>
      <c r="C173" s="6"/>
      <c r="D173" s="6"/>
      <c r="E173" s="6"/>
      <c r="G173" s="8"/>
      <c r="H173" s="8"/>
      <c r="I173" s="8"/>
      <c r="J173" s="8"/>
      <c r="K173" s="26"/>
      <c r="L173" s="58"/>
      <c r="M173" s="55"/>
      <c r="N173" s="55"/>
      <c r="O173" s="65"/>
      <c r="P173" s="71"/>
      <c r="Q173" s="71"/>
      <c r="R173" s="10"/>
      <c r="S173" s="10"/>
      <c r="T173" s="82"/>
      <c r="U173" s="89"/>
      <c r="V173" s="10"/>
      <c r="W173" s="10"/>
      <c r="X173" s="10"/>
      <c r="Y173" s="10"/>
      <c r="Z173" s="10"/>
      <c r="AA173" s="10"/>
      <c r="AB173" s="10"/>
      <c r="AC173" s="10"/>
    </row>
    <row r="174" spans="1:29" ht="15" x14ac:dyDescent="0.25">
      <c r="A174" s="6"/>
      <c r="B174" s="6"/>
      <c r="C174" s="6"/>
      <c r="D174" s="6"/>
      <c r="E174" s="6"/>
      <c r="G174" s="8"/>
      <c r="H174" s="8"/>
      <c r="I174" s="8"/>
      <c r="J174" s="8"/>
      <c r="K174" s="26"/>
      <c r="L174" s="58"/>
      <c r="M174" s="55"/>
      <c r="N174" s="55"/>
      <c r="O174" s="65"/>
      <c r="P174" s="71"/>
      <c r="Q174" s="71"/>
      <c r="R174" s="10"/>
      <c r="S174" s="10"/>
      <c r="T174" s="82"/>
      <c r="U174" s="89"/>
      <c r="V174" s="10"/>
      <c r="W174" s="10"/>
      <c r="X174" s="10"/>
      <c r="Y174" s="10"/>
      <c r="Z174" s="10"/>
      <c r="AA174" s="10"/>
      <c r="AB174" s="10"/>
      <c r="AC174" s="10"/>
    </row>
    <row r="175" spans="1:29" ht="15" x14ac:dyDescent="0.25">
      <c r="A175" s="6"/>
      <c r="B175" s="6"/>
      <c r="C175" s="6"/>
      <c r="D175" s="6"/>
      <c r="E175" s="6"/>
      <c r="G175" s="8"/>
      <c r="H175" s="8"/>
      <c r="I175" s="8"/>
      <c r="J175" s="8"/>
      <c r="K175" s="26"/>
      <c r="L175" s="58"/>
      <c r="M175" s="55"/>
      <c r="N175" s="55"/>
      <c r="O175" s="65"/>
      <c r="P175" s="71"/>
      <c r="Q175" s="71"/>
      <c r="R175" s="10"/>
      <c r="S175" s="10"/>
      <c r="T175" s="82"/>
      <c r="U175" s="89"/>
      <c r="V175" s="10"/>
      <c r="W175" s="10"/>
      <c r="X175" s="10"/>
      <c r="Y175" s="10"/>
      <c r="Z175" s="10"/>
      <c r="AA175" s="10"/>
      <c r="AB175" s="10"/>
      <c r="AC175" s="10"/>
    </row>
    <row r="176" spans="1:29" ht="15" x14ac:dyDescent="0.25">
      <c r="A176" s="6"/>
      <c r="B176" s="6"/>
      <c r="C176" s="6"/>
      <c r="D176" s="6"/>
      <c r="E176" s="6"/>
      <c r="G176" s="8"/>
      <c r="H176" s="8"/>
      <c r="I176" s="8"/>
      <c r="J176" s="8"/>
      <c r="K176" s="26"/>
      <c r="L176" s="58"/>
      <c r="M176" s="55"/>
      <c r="N176" s="55"/>
      <c r="O176" s="65"/>
      <c r="P176" s="71"/>
      <c r="Q176" s="71"/>
      <c r="R176" s="10"/>
      <c r="S176" s="10"/>
      <c r="T176" s="82"/>
      <c r="U176" s="89"/>
      <c r="V176" s="10"/>
      <c r="W176" s="10"/>
      <c r="X176" s="10"/>
      <c r="Y176" s="10"/>
      <c r="Z176" s="10"/>
      <c r="AA176" s="10"/>
      <c r="AB176" s="10"/>
      <c r="AC176" s="10"/>
    </row>
    <row r="177" spans="1:29" ht="15" x14ac:dyDescent="0.25">
      <c r="A177" s="6"/>
      <c r="B177" s="6"/>
      <c r="C177" s="6"/>
      <c r="D177" s="6"/>
      <c r="E177" s="6"/>
      <c r="G177" s="10"/>
      <c r="H177" s="10"/>
      <c r="I177" s="10"/>
      <c r="J177" s="10"/>
      <c r="K177" s="26"/>
      <c r="L177" s="58"/>
      <c r="M177" s="55"/>
      <c r="N177" s="55"/>
      <c r="O177" s="65"/>
      <c r="P177" s="71"/>
      <c r="Q177" s="71"/>
      <c r="R177" s="10"/>
      <c r="S177" s="10"/>
      <c r="T177" s="82"/>
      <c r="U177" s="89"/>
      <c r="V177" s="10"/>
      <c r="W177" s="10"/>
      <c r="X177" s="10"/>
      <c r="Y177" s="10"/>
      <c r="Z177" s="10"/>
      <c r="AA177" s="10"/>
      <c r="AB177" s="10"/>
      <c r="AC177" s="10"/>
    </row>
    <row r="178" spans="1:29" ht="15" x14ac:dyDescent="0.25">
      <c r="A178" s="28"/>
      <c r="B178" s="28"/>
      <c r="C178" s="28"/>
      <c r="D178" s="6"/>
      <c r="E178" s="6"/>
      <c r="G178" s="10"/>
      <c r="H178" s="10"/>
      <c r="I178" s="10"/>
      <c r="J178" s="10"/>
      <c r="K178" s="26"/>
      <c r="L178" s="58"/>
      <c r="M178" s="55"/>
      <c r="N178" s="55"/>
      <c r="O178" s="65"/>
      <c r="P178" s="71"/>
      <c r="Q178" s="71"/>
      <c r="R178" s="10"/>
      <c r="S178" s="10"/>
      <c r="T178" s="82"/>
      <c r="U178" s="89"/>
      <c r="V178" s="10"/>
      <c r="W178" s="10"/>
      <c r="X178" s="10"/>
      <c r="Y178" s="10"/>
      <c r="Z178" s="10"/>
      <c r="AA178" s="10"/>
      <c r="AB178" s="10"/>
      <c r="AC178" s="10"/>
    </row>
    <row r="179" spans="1:29" ht="15" x14ac:dyDescent="0.25">
      <c r="A179" s="6"/>
      <c r="B179" s="6"/>
      <c r="C179" s="6"/>
      <c r="D179" s="6"/>
      <c r="E179" s="6"/>
      <c r="G179" s="10"/>
      <c r="H179" s="10"/>
      <c r="I179" s="10"/>
      <c r="J179" s="10"/>
      <c r="K179" s="26"/>
      <c r="L179" s="58"/>
      <c r="M179" s="55"/>
      <c r="N179" s="55"/>
      <c r="O179" s="65"/>
      <c r="P179" s="71"/>
      <c r="Q179" s="71"/>
      <c r="R179" s="10"/>
      <c r="S179" s="10"/>
      <c r="T179" s="82"/>
      <c r="U179" s="89"/>
      <c r="V179" s="10"/>
      <c r="W179" s="10"/>
      <c r="X179" s="10"/>
      <c r="Y179" s="10"/>
      <c r="Z179" s="10"/>
      <c r="AA179" s="10"/>
      <c r="AB179" s="10"/>
      <c r="AC179" s="10"/>
    </row>
    <row r="180" spans="1:29" ht="15" x14ac:dyDescent="0.25">
      <c r="A180" s="6"/>
      <c r="B180" s="6"/>
      <c r="C180" s="6"/>
      <c r="D180" s="6"/>
      <c r="E180" s="6"/>
      <c r="G180" s="8"/>
      <c r="H180" s="8"/>
      <c r="I180" s="8"/>
      <c r="J180" s="8"/>
      <c r="K180" s="26"/>
      <c r="L180" s="58"/>
      <c r="M180" s="55"/>
      <c r="N180" s="55"/>
      <c r="O180" s="65"/>
      <c r="P180" s="71"/>
      <c r="Q180" s="71"/>
      <c r="R180" s="10"/>
      <c r="S180" s="10"/>
      <c r="T180" s="82"/>
      <c r="U180" s="89"/>
      <c r="V180" s="10"/>
      <c r="W180" s="10"/>
      <c r="X180" s="10"/>
      <c r="Y180" s="10"/>
      <c r="Z180" s="10"/>
      <c r="AA180" s="10"/>
      <c r="AB180" s="10"/>
      <c r="AC180" s="10"/>
    </row>
    <row r="181" spans="1:29" ht="15" x14ac:dyDescent="0.25">
      <c r="A181" s="28"/>
      <c r="B181" s="28"/>
      <c r="C181" s="28"/>
      <c r="D181" s="6"/>
      <c r="E181" s="6"/>
      <c r="G181" s="8"/>
      <c r="H181" s="8"/>
      <c r="I181" s="8"/>
      <c r="J181" s="8"/>
      <c r="K181" s="26"/>
      <c r="L181" s="58"/>
      <c r="M181" s="55"/>
      <c r="N181" s="55"/>
      <c r="O181" s="65"/>
      <c r="P181" s="71"/>
      <c r="Q181" s="71"/>
      <c r="R181" s="10"/>
      <c r="S181" s="10"/>
      <c r="T181" s="82"/>
      <c r="U181" s="89"/>
      <c r="V181" s="10"/>
      <c r="W181" s="10"/>
      <c r="X181" s="10"/>
      <c r="Y181" s="10"/>
      <c r="Z181" s="10"/>
      <c r="AA181" s="10"/>
      <c r="AB181" s="10"/>
      <c r="AC181" s="10"/>
    </row>
    <row r="182" spans="1:29" ht="15" x14ac:dyDescent="0.25">
      <c r="A182" s="6"/>
      <c r="B182" s="6"/>
      <c r="C182" s="6"/>
      <c r="D182" s="6"/>
      <c r="E182" s="6"/>
      <c r="G182" s="8"/>
      <c r="H182" s="8"/>
      <c r="I182" s="8"/>
      <c r="J182" s="8"/>
      <c r="K182" s="26"/>
      <c r="L182" s="58"/>
      <c r="M182" s="55"/>
      <c r="N182" s="55"/>
      <c r="O182" s="65"/>
      <c r="P182" s="71"/>
      <c r="Q182" s="71"/>
      <c r="R182" s="10"/>
      <c r="S182" s="10"/>
      <c r="T182" s="82"/>
      <c r="U182" s="89"/>
      <c r="V182" s="10"/>
      <c r="W182" s="10"/>
      <c r="X182" s="10"/>
      <c r="Y182" s="10"/>
      <c r="Z182" s="10"/>
      <c r="AA182" s="10"/>
      <c r="AB182" s="10"/>
      <c r="AC182" s="10"/>
    </row>
    <row r="183" spans="1:29" ht="15" x14ac:dyDescent="0.25">
      <c r="A183" s="6"/>
      <c r="B183" s="6"/>
      <c r="C183" s="6"/>
      <c r="D183" s="6"/>
      <c r="E183" s="6"/>
      <c r="G183" s="10"/>
      <c r="H183" s="10"/>
      <c r="I183" s="10"/>
      <c r="J183" s="10"/>
      <c r="K183" s="26"/>
      <c r="L183" s="58"/>
      <c r="M183" s="55"/>
      <c r="N183" s="55"/>
      <c r="O183" s="65"/>
      <c r="P183" s="71"/>
      <c r="Q183" s="71"/>
      <c r="R183" s="10"/>
      <c r="S183" s="10"/>
      <c r="T183" s="82"/>
      <c r="U183" s="89"/>
      <c r="V183" s="10"/>
      <c r="W183" s="10"/>
      <c r="X183" s="10"/>
      <c r="Y183" s="10"/>
      <c r="Z183" s="10"/>
      <c r="AA183" s="10"/>
      <c r="AB183" s="10"/>
      <c r="AC183" s="10"/>
    </row>
    <row r="184" spans="1:29" ht="15" x14ac:dyDescent="0.25">
      <c r="A184" s="6"/>
      <c r="B184" s="6"/>
      <c r="C184" s="6"/>
      <c r="D184" s="6"/>
      <c r="E184" s="6"/>
      <c r="G184" s="10"/>
      <c r="H184" s="10"/>
      <c r="I184" s="10"/>
      <c r="J184" s="10"/>
      <c r="K184" s="26"/>
      <c r="L184" s="58"/>
      <c r="M184" s="55"/>
      <c r="N184" s="55"/>
      <c r="O184" s="65"/>
      <c r="P184" s="71"/>
      <c r="Q184" s="71"/>
      <c r="R184" s="10"/>
      <c r="S184" s="10"/>
      <c r="T184" s="82"/>
      <c r="U184" s="89"/>
      <c r="V184" s="10"/>
      <c r="W184" s="10"/>
      <c r="X184" s="10"/>
      <c r="Y184" s="10"/>
      <c r="Z184" s="10"/>
      <c r="AA184" s="10"/>
      <c r="AB184" s="10"/>
      <c r="AC184" s="10"/>
    </row>
    <row r="185" spans="1:29" ht="15" x14ac:dyDescent="0.25">
      <c r="A185" s="29"/>
      <c r="B185" s="29"/>
      <c r="C185" s="29"/>
      <c r="D185" s="29"/>
      <c r="E185" s="29"/>
      <c r="F185" s="29"/>
      <c r="K185" s="43"/>
      <c r="L185" s="53"/>
    </row>
    <row r="186" spans="1:29" ht="15" x14ac:dyDescent="0.25">
      <c r="A186" s="29"/>
      <c r="B186" s="29"/>
      <c r="C186" s="29"/>
      <c r="D186" s="29"/>
      <c r="E186" s="29"/>
      <c r="F186" s="29"/>
      <c r="K186" s="43"/>
      <c r="L186" s="53"/>
    </row>
    <row r="187" spans="1:29" ht="15" x14ac:dyDescent="0.25">
      <c r="A187" s="29"/>
      <c r="B187" s="29"/>
      <c r="C187" s="29"/>
      <c r="D187" s="29"/>
      <c r="E187" s="29"/>
      <c r="F187" s="29"/>
      <c r="K187" s="43"/>
      <c r="L187" s="53"/>
    </row>
    <row r="188" spans="1:29" ht="15" x14ac:dyDescent="0.25">
      <c r="A188" s="29"/>
      <c r="B188" s="29"/>
      <c r="C188" s="29"/>
      <c r="D188" s="29"/>
      <c r="E188" s="29"/>
      <c r="F188" s="29"/>
      <c r="K188" s="43"/>
      <c r="L188" s="53"/>
    </row>
    <row r="189" spans="1:29" ht="15" x14ac:dyDescent="0.25">
      <c r="A189" s="29"/>
      <c r="B189" s="29"/>
      <c r="C189" s="29"/>
      <c r="D189" s="29"/>
      <c r="E189" s="29"/>
      <c r="F189" s="29"/>
      <c r="K189" s="43"/>
      <c r="L189" s="53"/>
    </row>
    <row r="190" spans="1:29" ht="15" x14ac:dyDescent="0.25">
      <c r="A190" s="29"/>
      <c r="B190" s="29"/>
      <c r="C190" s="29"/>
      <c r="D190" s="29"/>
      <c r="E190" s="29"/>
      <c r="F190" s="29"/>
      <c r="K190" s="43"/>
      <c r="L190" s="53"/>
    </row>
    <row r="191" spans="1:29" ht="15" x14ac:dyDescent="0.25">
      <c r="A191" s="29"/>
      <c r="B191" s="29"/>
      <c r="C191" s="29"/>
      <c r="D191" s="29"/>
      <c r="E191" s="29"/>
      <c r="F191" s="29"/>
      <c r="K191" s="43"/>
      <c r="L191" s="53"/>
    </row>
    <row r="192" spans="1:29" ht="15" x14ac:dyDescent="0.25">
      <c r="A192" s="29"/>
      <c r="B192" s="29"/>
      <c r="C192" s="29"/>
      <c r="D192" s="29"/>
      <c r="E192" s="29"/>
      <c r="F192" s="29"/>
      <c r="K192" s="43"/>
      <c r="L192" s="53"/>
    </row>
    <row r="193" spans="1:12" ht="15" x14ac:dyDescent="0.25">
      <c r="A193" s="29"/>
      <c r="B193" s="29"/>
      <c r="C193" s="29"/>
      <c r="D193" s="29"/>
      <c r="E193" s="29"/>
      <c r="F193" s="29"/>
      <c r="K193" s="43"/>
      <c r="L193" s="53"/>
    </row>
    <row r="194" spans="1:12" ht="15" x14ac:dyDescent="0.25">
      <c r="A194" s="29"/>
      <c r="B194" s="29"/>
      <c r="C194" s="29"/>
      <c r="D194" s="29"/>
      <c r="E194" s="29"/>
      <c r="F194" s="29"/>
      <c r="K194" s="43"/>
      <c r="L194" s="53"/>
    </row>
    <row r="195" spans="1:12" ht="15" x14ac:dyDescent="0.25">
      <c r="A195" s="29"/>
      <c r="B195" s="29"/>
      <c r="C195" s="29"/>
      <c r="D195" s="29"/>
      <c r="E195" s="29"/>
      <c r="F195" s="29"/>
      <c r="K195" s="43"/>
      <c r="L195" s="53"/>
    </row>
    <row r="196" spans="1:12" ht="15" x14ac:dyDescent="0.25">
      <c r="A196" s="29"/>
      <c r="B196" s="29"/>
      <c r="C196" s="29"/>
      <c r="D196" s="29"/>
      <c r="E196" s="29"/>
      <c r="F196" s="29"/>
      <c r="K196" s="43"/>
      <c r="L196" s="53"/>
    </row>
    <row r="197" spans="1:12" ht="15" x14ac:dyDescent="0.25">
      <c r="A197" s="29"/>
      <c r="B197" s="29"/>
      <c r="C197" s="29"/>
      <c r="D197" s="29"/>
      <c r="E197" s="29"/>
      <c r="F197" s="29"/>
      <c r="K197" s="43"/>
      <c r="L197" s="53"/>
    </row>
    <row r="198" spans="1:12" ht="15" x14ac:dyDescent="0.25">
      <c r="A198" s="29"/>
      <c r="B198" s="29"/>
      <c r="C198" s="29"/>
      <c r="D198" s="29"/>
      <c r="E198" s="29"/>
      <c r="F198" s="29"/>
      <c r="K198" s="43"/>
      <c r="L198" s="53"/>
    </row>
    <row r="199" spans="1:12" ht="15" x14ac:dyDescent="0.25">
      <c r="A199" s="29"/>
      <c r="B199" s="29"/>
      <c r="C199" s="29"/>
      <c r="D199" s="29"/>
      <c r="E199" s="29"/>
      <c r="F199" s="29"/>
      <c r="K199" s="43"/>
      <c r="L199" s="53"/>
    </row>
    <row r="200" spans="1:12" ht="15" x14ac:dyDescent="0.25">
      <c r="A200" s="29"/>
      <c r="B200" s="29"/>
      <c r="C200" s="29"/>
      <c r="D200" s="29"/>
      <c r="E200" s="29"/>
      <c r="F200" s="29"/>
      <c r="K200" s="43"/>
      <c r="L200" s="53"/>
    </row>
    <row r="201" spans="1:12" ht="15" x14ac:dyDescent="0.25">
      <c r="A201" s="29"/>
      <c r="B201" s="29"/>
      <c r="C201" s="29"/>
      <c r="D201" s="29"/>
      <c r="E201" s="29"/>
      <c r="F201" s="29"/>
      <c r="K201" s="43"/>
      <c r="L201" s="53"/>
    </row>
    <row r="202" spans="1:12" ht="15" x14ac:dyDescent="0.25">
      <c r="A202" s="29"/>
      <c r="B202" s="29"/>
      <c r="C202" s="29"/>
      <c r="D202" s="29"/>
      <c r="E202" s="29"/>
      <c r="F202" s="29"/>
      <c r="K202" s="43"/>
      <c r="L202" s="53"/>
    </row>
    <row r="203" spans="1:12" ht="15" x14ac:dyDescent="0.25">
      <c r="A203" s="29"/>
      <c r="B203" s="29"/>
      <c r="C203" s="29"/>
      <c r="D203" s="29"/>
      <c r="E203" s="29"/>
      <c r="F203" s="29"/>
      <c r="K203" s="43"/>
      <c r="L203" s="53"/>
    </row>
    <row r="204" spans="1:12" ht="15" x14ac:dyDescent="0.25">
      <c r="A204" s="29"/>
      <c r="B204" s="29"/>
      <c r="C204" s="29"/>
      <c r="D204" s="29"/>
      <c r="E204" s="29"/>
      <c r="F204" s="29"/>
      <c r="K204" s="43"/>
      <c r="L204" s="53"/>
    </row>
    <row r="205" spans="1:12" ht="15" x14ac:dyDescent="0.25">
      <c r="A205" s="29"/>
      <c r="B205" s="29"/>
      <c r="C205" s="29"/>
      <c r="D205" s="29"/>
      <c r="E205" s="29"/>
      <c r="F205" s="29"/>
      <c r="K205" s="43"/>
      <c r="L205" s="53"/>
    </row>
    <row r="206" spans="1:12" ht="15" x14ac:dyDescent="0.25">
      <c r="A206" s="29"/>
      <c r="B206" s="29"/>
      <c r="C206" s="29"/>
      <c r="D206" s="29"/>
      <c r="E206" s="29"/>
      <c r="F206" s="29"/>
      <c r="K206" s="43"/>
      <c r="L206" s="53"/>
    </row>
    <row r="207" spans="1:12" ht="15" x14ac:dyDescent="0.25">
      <c r="A207" s="29"/>
      <c r="B207" s="29"/>
      <c r="C207" s="29"/>
      <c r="D207" s="29"/>
      <c r="E207" s="29"/>
      <c r="F207" s="29"/>
      <c r="K207" s="43"/>
      <c r="L207" s="53"/>
    </row>
    <row r="208" spans="1:12" ht="15" x14ac:dyDescent="0.25">
      <c r="A208" s="29"/>
      <c r="B208" s="29"/>
      <c r="C208" s="29"/>
      <c r="D208" s="29"/>
      <c r="E208" s="29"/>
      <c r="F208" s="29"/>
      <c r="K208" s="43"/>
      <c r="L208" s="53"/>
    </row>
    <row r="209" spans="1:12" ht="15" x14ac:dyDescent="0.25">
      <c r="A209" s="29"/>
      <c r="B209" s="29"/>
      <c r="C209" s="29"/>
      <c r="D209" s="29"/>
      <c r="E209" s="29"/>
      <c r="F209" s="29"/>
      <c r="K209" s="43"/>
      <c r="L209" s="53"/>
    </row>
    <row r="210" spans="1:12" ht="15" x14ac:dyDescent="0.25">
      <c r="A210" s="29"/>
      <c r="B210" s="29"/>
      <c r="C210" s="29"/>
      <c r="D210" s="29"/>
      <c r="E210" s="29"/>
      <c r="F210" s="29"/>
      <c r="K210" s="43"/>
      <c r="L210" s="53"/>
    </row>
    <row r="211" spans="1:12" ht="15" x14ac:dyDescent="0.25">
      <c r="A211" s="29"/>
      <c r="B211" s="29"/>
      <c r="C211" s="29"/>
      <c r="D211" s="29"/>
      <c r="E211" s="29"/>
      <c r="F211" s="29"/>
      <c r="K211" s="43"/>
      <c r="L211" s="53"/>
    </row>
    <row r="212" spans="1:12" ht="15" x14ac:dyDescent="0.25">
      <c r="A212" s="29"/>
      <c r="B212" s="29"/>
      <c r="C212" s="29"/>
      <c r="D212" s="29"/>
      <c r="E212" s="29"/>
      <c r="F212" s="29"/>
      <c r="K212" s="43"/>
      <c r="L212" s="53"/>
    </row>
    <row r="213" spans="1:12" ht="15" x14ac:dyDescent="0.25">
      <c r="A213" s="29"/>
      <c r="B213" s="29"/>
      <c r="C213" s="29"/>
      <c r="D213" s="29"/>
      <c r="E213" s="29"/>
      <c r="F213" s="29"/>
      <c r="K213" s="43"/>
      <c r="L213" s="53"/>
    </row>
    <row r="214" spans="1:12" ht="15" x14ac:dyDescent="0.25">
      <c r="A214" s="29"/>
      <c r="B214" s="29"/>
      <c r="C214" s="29"/>
      <c r="D214" s="29"/>
      <c r="E214" s="29"/>
      <c r="F214" s="29"/>
      <c r="K214" s="43"/>
      <c r="L214" s="53"/>
    </row>
    <row r="215" spans="1:12" ht="15" x14ac:dyDescent="0.25">
      <c r="A215" s="29"/>
      <c r="B215" s="29"/>
      <c r="C215" s="29"/>
      <c r="D215" s="29"/>
      <c r="E215" s="29"/>
      <c r="F215" s="29"/>
      <c r="K215" s="43"/>
      <c r="L215" s="53"/>
    </row>
    <row r="216" spans="1:12" ht="15" x14ac:dyDescent="0.25">
      <c r="A216" s="29"/>
      <c r="B216" s="29"/>
      <c r="C216" s="29"/>
      <c r="D216" s="29"/>
      <c r="E216" s="29"/>
      <c r="F216" s="29"/>
      <c r="K216" s="43"/>
      <c r="L216" s="53"/>
    </row>
    <row r="217" spans="1:12" ht="15" x14ac:dyDescent="0.25">
      <c r="A217" s="29"/>
      <c r="B217" s="29"/>
      <c r="C217" s="29"/>
      <c r="D217" s="29"/>
      <c r="E217" s="29"/>
      <c r="F217" s="29"/>
      <c r="K217" s="43"/>
      <c r="L217" s="53"/>
    </row>
    <row r="218" spans="1:12" ht="15" x14ac:dyDescent="0.25">
      <c r="A218" s="29"/>
      <c r="B218" s="29"/>
      <c r="C218" s="29"/>
      <c r="D218" s="29"/>
      <c r="E218" s="29"/>
      <c r="F218" s="29"/>
      <c r="K218" s="43"/>
      <c r="L218" s="53"/>
    </row>
    <row r="219" spans="1:12" ht="15" x14ac:dyDescent="0.25">
      <c r="A219" s="29"/>
      <c r="B219" s="29"/>
      <c r="C219" s="29"/>
      <c r="D219" s="29"/>
      <c r="E219" s="29"/>
      <c r="F219" s="29"/>
      <c r="K219" s="43"/>
      <c r="L219" s="53"/>
    </row>
    <row r="220" spans="1:12" ht="15" x14ac:dyDescent="0.25">
      <c r="A220" s="29"/>
      <c r="B220" s="29"/>
      <c r="C220" s="29"/>
      <c r="D220" s="29"/>
      <c r="E220" s="29"/>
      <c r="F220" s="29"/>
      <c r="K220" s="43"/>
      <c r="L220" s="53"/>
    </row>
    <row r="221" spans="1:12" ht="15" x14ac:dyDescent="0.25">
      <c r="A221" s="29"/>
      <c r="B221" s="29"/>
      <c r="C221" s="29"/>
      <c r="D221" s="29"/>
      <c r="E221" s="29"/>
      <c r="F221" s="29"/>
      <c r="K221" s="43"/>
      <c r="L221" s="53"/>
    </row>
    <row r="222" spans="1:12" ht="15" x14ac:dyDescent="0.25">
      <c r="A222" s="29"/>
      <c r="B222" s="29"/>
      <c r="C222" s="29"/>
      <c r="D222" s="29"/>
      <c r="E222" s="29"/>
      <c r="F222" s="29"/>
      <c r="K222" s="43"/>
      <c r="L222" s="53"/>
    </row>
    <row r="223" spans="1:12" ht="15" x14ac:dyDescent="0.25">
      <c r="A223" s="29"/>
      <c r="B223" s="29"/>
      <c r="C223" s="29"/>
      <c r="D223" s="29"/>
      <c r="E223" s="29"/>
      <c r="F223" s="29"/>
      <c r="K223" s="43"/>
      <c r="L223" s="53"/>
    </row>
    <row r="224" spans="1:12" ht="15" x14ac:dyDescent="0.25">
      <c r="A224" s="29"/>
      <c r="B224" s="29"/>
      <c r="C224" s="29"/>
      <c r="D224" s="29"/>
      <c r="E224" s="29"/>
      <c r="F224" s="29"/>
      <c r="K224" s="43"/>
      <c r="L224" s="53"/>
    </row>
    <row r="225" spans="1:12" ht="15" x14ac:dyDescent="0.25">
      <c r="A225" s="29"/>
      <c r="B225" s="29"/>
      <c r="C225" s="29"/>
      <c r="D225" s="29"/>
      <c r="E225" s="29"/>
      <c r="F225" s="29"/>
      <c r="K225" s="43"/>
      <c r="L225" s="53"/>
    </row>
    <row r="226" spans="1:12" ht="15" x14ac:dyDescent="0.25">
      <c r="A226" s="29"/>
      <c r="B226" s="29"/>
      <c r="C226" s="29"/>
      <c r="D226" s="29"/>
      <c r="E226" s="29"/>
      <c r="F226" s="29"/>
      <c r="K226" s="43"/>
      <c r="L226" s="53"/>
    </row>
    <row r="227" spans="1:12" ht="15" x14ac:dyDescent="0.25">
      <c r="A227" s="29"/>
      <c r="B227" s="29"/>
      <c r="C227" s="29"/>
      <c r="D227" s="29"/>
      <c r="E227" s="29"/>
      <c r="F227" s="29"/>
      <c r="K227" s="43"/>
      <c r="L227" s="53"/>
    </row>
    <row r="228" spans="1:12" ht="15" x14ac:dyDescent="0.25">
      <c r="A228" s="29"/>
      <c r="B228" s="29"/>
      <c r="C228" s="29"/>
      <c r="D228" s="29"/>
      <c r="E228" s="29"/>
      <c r="F228" s="29"/>
      <c r="K228" s="43"/>
      <c r="L228" s="53"/>
    </row>
    <row r="229" spans="1:12" ht="15" x14ac:dyDescent="0.25">
      <c r="A229" s="29"/>
      <c r="B229" s="29"/>
      <c r="C229" s="29"/>
      <c r="D229" s="29"/>
      <c r="E229" s="29"/>
      <c r="F229" s="29"/>
      <c r="K229" s="43"/>
      <c r="L229" s="53"/>
    </row>
    <row r="230" spans="1:12" ht="15" x14ac:dyDescent="0.25">
      <c r="A230" s="29"/>
      <c r="B230" s="29"/>
      <c r="C230" s="29"/>
      <c r="D230" s="29"/>
      <c r="E230" s="29"/>
      <c r="F230" s="29"/>
      <c r="K230" s="43"/>
      <c r="L230" s="53"/>
    </row>
    <row r="231" spans="1:12" ht="15" x14ac:dyDescent="0.25">
      <c r="A231" s="29"/>
      <c r="B231" s="29"/>
      <c r="C231" s="29"/>
      <c r="D231" s="29"/>
      <c r="E231" s="29"/>
      <c r="F231" s="29"/>
      <c r="K231" s="43"/>
      <c r="L231" s="53"/>
    </row>
    <row r="232" spans="1:12" ht="15" x14ac:dyDescent="0.25">
      <c r="A232" s="29"/>
      <c r="B232" s="29"/>
      <c r="C232" s="29"/>
      <c r="D232" s="29"/>
      <c r="E232" s="29"/>
      <c r="F232" s="29"/>
      <c r="K232" s="43"/>
      <c r="L232" s="53"/>
    </row>
    <row r="233" spans="1:12" ht="15" x14ac:dyDescent="0.25">
      <c r="A233" s="29"/>
      <c r="B233" s="29"/>
      <c r="C233" s="29"/>
      <c r="D233" s="29"/>
      <c r="E233" s="29"/>
      <c r="F233" s="29"/>
      <c r="K233" s="43"/>
      <c r="L233" s="53"/>
    </row>
    <row r="234" spans="1:12" ht="15" x14ac:dyDescent="0.25">
      <c r="A234" s="29"/>
      <c r="B234" s="29"/>
      <c r="C234" s="29"/>
      <c r="D234" s="29"/>
      <c r="E234" s="29"/>
      <c r="F234" s="29"/>
      <c r="K234" s="43"/>
      <c r="L234" s="53"/>
    </row>
    <row r="235" spans="1:12" ht="15" x14ac:dyDescent="0.25">
      <c r="A235" s="29"/>
      <c r="B235" s="29"/>
      <c r="C235" s="29"/>
      <c r="D235" s="29"/>
      <c r="E235" s="29"/>
      <c r="F235" s="29"/>
      <c r="K235" s="43"/>
      <c r="L235" s="53"/>
    </row>
    <row r="236" spans="1:12" ht="15" x14ac:dyDescent="0.25">
      <c r="A236" s="29"/>
      <c r="B236" s="29"/>
      <c r="C236" s="29"/>
      <c r="D236" s="29"/>
      <c r="E236" s="29"/>
      <c r="F236" s="29"/>
      <c r="K236" s="43"/>
      <c r="L236" s="53"/>
    </row>
    <row r="237" spans="1:12" ht="15" x14ac:dyDescent="0.25">
      <c r="A237" s="29"/>
      <c r="B237" s="29"/>
      <c r="C237" s="29"/>
      <c r="D237" s="29"/>
      <c r="E237" s="29"/>
      <c r="F237" s="29"/>
      <c r="K237" s="43"/>
      <c r="L237" s="53"/>
    </row>
    <row r="238" spans="1:12" ht="15" x14ac:dyDescent="0.25">
      <c r="A238" s="29"/>
      <c r="B238" s="29"/>
      <c r="C238" s="29"/>
      <c r="D238" s="29"/>
      <c r="E238" s="29"/>
      <c r="F238" s="29"/>
      <c r="K238" s="43"/>
      <c r="L238" s="53"/>
    </row>
    <row r="239" spans="1:12" ht="15" x14ac:dyDescent="0.25">
      <c r="A239" s="29"/>
      <c r="B239" s="29"/>
      <c r="C239" s="29"/>
      <c r="D239" s="29"/>
      <c r="E239" s="29"/>
      <c r="F239" s="29"/>
      <c r="K239" s="43"/>
      <c r="L239" s="53"/>
    </row>
    <row r="240" spans="1:12" ht="15" x14ac:dyDescent="0.25">
      <c r="A240" s="29"/>
      <c r="B240" s="29"/>
      <c r="C240" s="29"/>
      <c r="D240" s="29"/>
      <c r="E240" s="29"/>
      <c r="F240" s="29"/>
      <c r="K240" s="43"/>
      <c r="L240" s="53"/>
    </row>
    <row r="241" spans="1:12" ht="15" x14ac:dyDescent="0.25">
      <c r="A241" s="29"/>
      <c r="B241" s="29"/>
      <c r="C241" s="29"/>
      <c r="D241" s="29"/>
      <c r="E241" s="29"/>
      <c r="F241" s="29"/>
      <c r="K241" s="43"/>
      <c r="L241" s="53"/>
    </row>
    <row r="242" spans="1:12" ht="15" x14ac:dyDescent="0.25">
      <c r="A242" s="29"/>
      <c r="B242" s="29"/>
      <c r="C242" s="29"/>
      <c r="D242" s="29"/>
      <c r="E242" s="29"/>
      <c r="F242" s="29"/>
      <c r="K242" s="43"/>
      <c r="L242" s="53"/>
    </row>
    <row r="243" spans="1:12" ht="15" x14ac:dyDescent="0.25">
      <c r="A243" s="29"/>
      <c r="B243" s="29"/>
      <c r="C243" s="29"/>
      <c r="D243" s="29"/>
      <c r="E243" s="29"/>
      <c r="F243" s="29"/>
      <c r="K243" s="43"/>
      <c r="L243" s="53"/>
    </row>
    <row r="244" spans="1:12" ht="15" x14ac:dyDescent="0.25">
      <c r="A244" s="29"/>
      <c r="B244" s="29"/>
      <c r="C244" s="29"/>
      <c r="D244" s="29"/>
      <c r="E244" s="29"/>
      <c r="F244" s="29"/>
      <c r="K244" s="43"/>
      <c r="L244" s="53"/>
    </row>
    <row r="245" spans="1:12" ht="15" x14ac:dyDescent="0.25">
      <c r="A245" s="29"/>
      <c r="B245" s="29"/>
      <c r="C245" s="29"/>
      <c r="D245" s="29"/>
      <c r="E245" s="29"/>
      <c r="F245" s="29"/>
      <c r="K245" s="43"/>
      <c r="L245" s="53"/>
    </row>
    <row r="246" spans="1:12" ht="15" x14ac:dyDescent="0.25">
      <c r="A246" s="29"/>
      <c r="B246" s="29"/>
      <c r="C246" s="29"/>
      <c r="D246" s="29"/>
      <c r="E246" s="29"/>
      <c r="F246" s="29"/>
      <c r="K246" s="43"/>
      <c r="L246" s="53"/>
    </row>
    <row r="247" spans="1:12" ht="15" x14ac:dyDescent="0.25">
      <c r="A247" s="29"/>
      <c r="B247" s="29"/>
      <c r="C247" s="29"/>
      <c r="D247" s="29"/>
      <c r="E247" s="29"/>
      <c r="F247" s="29"/>
      <c r="K247" s="43"/>
      <c r="L247" s="53"/>
    </row>
    <row r="248" spans="1:12" ht="15" x14ac:dyDescent="0.25">
      <c r="A248" s="29"/>
      <c r="B248" s="29"/>
      <c r="C248" s="29"/>
      <c r="D248" s="29"/>
      <c r="E248" s="29"/>
      <c r="F248" s="29"/>
      <c r="K248" s="43"/>
      <c r="L248" s="53"/>
    </row>
    <row r="249" spans="1:12" ht="15" x14ac:dyDescent="0.25">
      <c r="A249" s="29"/>
      <c r="B249" s="29"/>
      <c r="C249" s="29"/>
      <c r="D249" s="29"/>
      <c r="E249" s="29"/>
      <c r="F249" s="29"/>
      <c r="K249" s="43"/>
      <c r="L249" s="53"/>
    </row>
    <row r="250" spans="1:12" ht="15" x14ac:dyDescent="0.25">
      <c r="A250" s="29"/>
      <c r="B250" s="29"/>
      <c r="C250" s="29"/>
      <c r="D250" s="29"/>
      <c r="E250" s="29"/>
      <c r="F250" s="29"/>
      <c r="K250" s="43"/>
      <c r="L250" s="53"/>
    </row>
    <row r="251" spans="1:12" ht="15" x14ac:dyDescent="0.25">
      <c r="A251" s="29"/>
      <c r="B251" s="29"/>
      <c r="C251" s="29"/>
      <c r="D251" s="29"/>
      <c r="E251" s="29"/>
      <c r="F251" s="29"/>
      <c r="K251" s="43"/>
      <c r="L251" s="53"/>
    </row>
    <row r="252" spans="1:12" ht="15" x14ac:dyDescent="0.25">
      <c r="A252" s="29"/>
      <c r="B252" s="29"/>
      <c r="C252" s="29"/>
      <c r="D252" s="29"/>
      <c r="E252" s="29"/>
      <c r="F252" s="29"/>
      <c r="K252" s="43"/>
      <c r="L252" s="53"/>
    </row>
    <row r="253" spans="1:12" ht="15" x14ac:dyDescent="0.25">
      <c r="A253" s="29"/>
      <c r="B253" s="29"/>
      <c r="C253" s="29"/>
      <c r="D253" s="29"/>
      <c r="E253" s="29"/>
      <c r="F253" s="29"/>
      <c r="K253" s="43"/>
      <c r="L253" s="53"/>
    </row>
    <row r="254" spans="1:12" ht="15" x14ac:dyDescent="0.25">
      <c r="A254" s="29"/>
      <c r="B254" s="29"/>
      <c r="C254" s="29"/>
      <c r="D254" s="29"/>
      <c r="E254" s="29"/>
      <c r="F254" s="29"/>
      <c r="K254" s="43"/>
      <c r="L254" s="53"/>
    </row>
    <row r="255" spans="1:12" ht="15" x14ac:dyDescent="0.25">
      <c r="A255" s="29"/>
      <c r="B255" s="29"/>
      <c r="C255" s="29"/>
      <c r="D255" s="29"/>
      <c r="E255" s="29"/>
      <c r="F255" s="29"/>
      <c r="K255" s="43"/>
      <c r="L255" s="53"/>
    </row>
    <row r="256" spans="1:12" ht="15" x14ac:dyDescent="0.25">
      <c r="A256" s="29"/>
      <c r="B256" s="29"/>
      <c r="C256" s="29"/>
      <c r="D256" s="29"/>
      <c r="E256" s="29"/>
      <c r="F256" s="29"/>
      <c r="K256" s="43"/>
      <c r="L256" s="53"/>
    </row>
    <row r="257" spans="1:12" ht="15" x14ac:dyDescent="0.25">
      <c r="A257" s="29"/>
      <c r="B257" s="29"/>
      <c r="C257" s="29"/>
      <c r="D257" s="29"/>
      <c r="E257" s="29"/>
      <c r="F257" s="29"/>
      <c r="K257" s="43"/>
      <c r="L257" s="53"/>
    </row>
    <row r="258" spans="1:12" ht="15" x14ac:dyDescent="0.25">
      <c r="A258" s="29"/>
      <c r="B258" s="29"/>
      <c r="C258" s="29"/>
      <c r="D258" s="29"/>
      <c r="E258" s="29"/>
      <c r="F258" s="29"/>
      <c r="K258" s="43"/>
      <c r="L258" s="53"/>
    </row>
    <row r="259" spans="1:12" ht="15" x14ac:dyDescent="0.25">
      <c r="A259" s="29"/>
      <c r="B259" s="29"/>
      <c r="C259" s="29"/>
      <c r="D259" s="29"/>
      <c r="E259" s="29"/>
      <c r="F259" s="29"/>
      <c r="K259" s="43"/>
      <c r="L259" s="53"/>
    </row>
    <row r="260" spans="1:12" ht="15" x14ac:dyDescent="0.25">
      <c r="A260" s="29"/>
      <c r="B260" s="29"/>
      <c r="C260" s="29"/>
      <c r="D260" s="29"/>
      <c r="E260" s="29"/>
      <c r="F260" s="29"/>
      <c r="K260" s="43"/>
      <c r="L260" s="53"/>
    </row>
    <row r="261" spans="1:12" ht="15" x14ac:dyDescent="0.25">
      <c r="A261" s="29"/>
      <c r="B261" s="29"/>
      <c r="C261" s="29"/>
      <c r="D261" s="29"/>
      <c r="E261" s="29"/>
      <c r="F261" s="29"/>
      <c r="K261" s="43"/>
      <c r="L261" s="53"/>
    </row>
    <row r="262" spans="1:12" ht="15" x14ac:dyDescent="0.25">
      <c r="A262" s="29"/>
      <c r="B262" s="29"/>
      <c r="C262" s="29"/>
      <c r="D262" s="29"/>
      <c r="E262" s="29"/>
      <c r="F262" s="29"/>
      <c r="K262" s="43"/>
      <c r="L262" s="53"/>
    </row>
    <row r="263" spans="1:12" ht="15" x14ac:dyDescent="0.25">
      <c r="A263" s="29"/>
      <c r="B263" s="29"/>
      <c r="C263" s="29"/>
      <c r="D263" s="29"/>
      <c r="E263" s="29"/>
      <c r="F263" s="29"/>
      <c r="K263" s="43"/>
      <c r="L263" s="53"/>
    </row>
    <row r="264" spans="1:12" ht="15" x14ac:dyDescent="0.25">
      <c r="A264" s="29"/>
      <c r="B264" s="29"/>
      <c r="C264" s="29"/>
      <c r="D264" s="29"/>
      <c r="E264" s="29"/>
      <c r="F264" s="29"/>
      <c r="K264" s="43"/>
      <c r="L264" s="53"/>
    </row>
    <row r="265" spans="1:12" ht="15" x14ac:dyDescent="0.25">
      <c r="A265" s="29"/>
      <c r="B265" s="29"/>
      <c r="C265" s="29"/>
      <c r="D265" s="29"/>
      <c r="E265" s="29"/>
      <c r="F265" s="29"/>
      <c r="K265" s="43"/>
      <c r="L265" s="53"/>
    </row>
    <row r="266" spans="1:12" ht="15" x14ac:dyDescent="0.25">
      <c r="A266" s="29"/>
      <c r="B266" s="29"/>
      <c r="C266" s="29"/>
      <c r="D266" s="29"/>
      <c r="E266" s="29"/>
      <c r="F266" s="29"/>
      <c r="K266" s="43"/>
      <c r="L266" s="53"/>
    </row>
    <row r="267" spans="1:12" ht="15" x14ac:dyDescent="0.25">
      <c r="A267" s="29"/>
      <c r="B267" s="29"/>
      <c r="C267" s="29"/>
      <c r="D267" s="29"/>
      <c r="E267" s="29"/>
      <c r="F267" s="29"/>
      <c r="K267" s="43"/>
      <c r="L267" s="53"/>
    </row>
    <row r="268" spans="1:12" ht="15" x14ac:dyDescent="0.25">
      <c r="A268" s="29"/>
      <c r="B268" s="29"/>
      <c r="C268" s="29"/>
      <c r="D268" s="29"/>
      <c r="E268" s="29"/>
      <c r="F268" s="29"/>
      <c r="K268" s="43"/>
      <c r="L268" s="53"/>
    </row>
    <row r="269" spans="1:12" ht="15" x14ac:dyDescent="0.25">
      <c r="A269" s="29"/>
      <c r="B269" s="29"/>
      <c r="C269" s="29"/>
      <c r="D269" s="29"/>
      <c r="E269" s="29"/>
      <c r="F269" s="29"/>
      <c r="K269" s="43"/>
      <c r="L269" s="53"/>
    </row>
    <row r="270" spans="1:12" ht="15" x14ac:dyDescent="0.25">
      <c r="A270" s="29"/>
      <c r="B270" s="29"/>
      <c r="C270" s="29"/>
      <c r="D270" s="29"/>
      <c r="E270" s="29"/>
      <c r="F270" s="29"/>
      <c r="K270" s="43"/>
      <c r="L270" s="53"/>
    </row>
    <row r="271" spans="1:12" ht="15" x14ac:dyDescent="0.25">
      <c r="A271" s="29"/>
      <c r="B271" s="29"/>
      <c r="C271" s="29"/>
      <c r="D271" s="29"/>
      <c r="E271" s="29"/>
      <c r="F271" s="29"/>
      <c r="K271" s="43"/>
      <c r="L271" s="53"/>
    </row>
    <row r="272" spans="1:12" ht="15" x14ac:dyDescent="0.25">
      <c r="A272" s="29"/>
      <c r="B272" s="29"/>
      <c r="C272" s="29"/>
      <c r="D272" s="29"/>
      <c r="E272" s="29"/>
      <c r="F272" s="29"/>
      <c r="K272" s="43"/>
      <c r="L272" s="53"/>
    </row>
    <row r="273" spans="1:12" ht="15" x14ac:dyDescent="0.25">
      <c r="A273" s="29"/>
      <c r="B273" s="29"/>
      <c r="C273" s="29"/>
      <c r="D273" s="29"/>
      <c r="E273" s="29"/>
      <c r="F273" s="29"/>
      <c r="K273" s="43"/>
      <c r="L273" s="53"/>
    </row>
    <row r="274" spans="1:12" ht="15" x14ac:dyDescent="0.25">
      <c r="A274" s="29"/>
      <c r="B274" s="29"/>
      <c r="C274" s="29"/>
      <c r="D274" s="29"/>
      <c r="E274" s="29"/>
      <c r="F274" s="29"/>
      <c r="K274" s="43"/>
      <c r="L274" s="53"/>
    </row>
    <row r="275" spans="1:12" ht="15" x14ac:dyDescent="0.25">
      <c r="A275" s="29"/>
      <c r="B275" s="29"/>
      <c r="C275" s="29"/>
      <c r="D275" s="29"/>
      <c r="E275" s="29"/>
      <c r="F275" s="29"/>
      <c r="K275" s="43"/>
      <c r="L275" s="53"/>
    </row>
    <row r="276" spans="1:12" ht="15" x14ac:dyDescent="0.25">
      <c r="A276" s="29"/>
      <c r="B276" s="29"/>
      <c r="C276" s="29"/>
      <c r="D276" s="29"/>
      <c r="E276" s="29"/>
      <c r="F276" s="29"/>
      <c r="K276" s="43"/>
      <c r="L276" s="53"/>
    </row>
    <row r="277" spans="1:12" ht="15" x14ac:dyDescent="0.25">
      <c r="A277" s="29"/>
      <c r="B277" s="29"/>
      <c r="C277" s="29"/>
      <c r="D277" s="29"/>
      <c r="E277" s="29"/>
      <c r="F277" s="29"/>
      <c r="K277" s="43"/>
      <c r="L277" s="53"/>
    </row>
    <row r="278" spans="1:12" ht="15" x14ac:dyDescent="0.25">
      <c r="A278" s="29"/>
      <c r="B278" s="29"/>
      <c r="C278" s="29"/>
      <c r="D278" s="29"/>
      <c r="E278" s="29"/>
      <c r="F278" s="29"/>
      <c r="K278" s="43"/>
      <c r="L278" s="53"/>
    </row>
    <row r="279" spans="1:12" ht="15" x14ac:dyDescent="0.25">
      <c r="A279" s="29"/>
      <c r="B279" s="29"/>
      <c r="C279" s="29"/>
      <c r="D279" s="29"/>
      <c r="E279" s="29"/>
      <c r="F279" s="29"/>
      <c r="K279" s="43"/>
      <c r="L279" s="53"/>
    </row>
    <row r="280" spans="1:12" ht="15" x14ac:dyDescent="0.25">
      <c r="A280" s="29"/>
      <c r="B280" s="29"/>
      <c r="C280" s="29"/>
      <c r="D280" s="29"/>
      <c r="E280" s="29"/>
      <c r="F280" s="29"/>
      <c r="K280" s="43"/>
      <c r="L280" s="53"/>
    </row>
    <row r="281" spans="1:12" ht="15" x14ac:dyDescent="0.25">
      <c r="A281" s="29"/>
      <c r="B281" s="29"/>
      <c r="C281" s="29"/>
      <c r="D281" s="29"/>
      <c r="E281" s="29"/>
      <c r="F281" s="29"/>
      <c r="K281" s="43"/>
      <c r="L281" s="53"/>
    </row>
    <row r="282" spans="1:12" ht="15" x14ac:dyDescent="0.25">
      <c r="A282" s="29"/>
      <c r="B282" s="29"/>
      <c r="C282" s="29"/>
      <c r="D282" s="29"/>
      <c r="E282" s="29"/>
      <c r="F282" s="29"/>
      <c r="K282" s="43"/>
      <c r="L282" s="53"/>
    </row>
    <row r="283" spans="1:12" ht="15" x14ac:dyDescent="0.25">
      <c r="A283" s="29"/>
      <c r="B283" s="29"/>
      <c r="C283" s="29"/>
      <c r="D283" s="29"/>
      <c r="E283" s="29"/>
      <c r="F283" s="29"/>
      <c r="K283" s="43"/>
      <c r="L283" s="53"/>
    </row>
    <row r="284" spans="1:12" ht="15" x14ac:dyDescent="0.25">
      <c r="A284" s="29"/>
      <c r="B284" s="29"/>
      <c r="C284" s="29"/>
      <c r="D284" s="29"/>
      <c r="E284" s="29"/>
      <c r="F284" s="29"/>
      <c r="K284" s="43"/>
      <c r="L284" s="53"/>
    </row>
    <row r="285" spans="1:12" ht="15" x14ac:dyDescent="0.25">
      <c r="A285" s="29"/>
      <c r="B285" s="29"/>
      <c r="C285" s="29"/>
      <c r="D285" s="29"/>
      <c r="E285" s="29"/>
      <c r="F285" s="29"/>
      <c r="K285" s="43"/>
      <c r="L285" s="53"/>
    </row>
    <row r="286" spans="1:12" ht="15" x14ac:dyDescent="0.25">
      <c r="A286" s="29"/>
      <c r="B286" s="29"/>
      <c r="C286" s="29"/>
      <c r="D286" s="29"/>
      <c r="E286" s="29"/>
      <c r="F286" s="29"/>
      <c r="K286" s="43"/>
      <c r="L286" s="53"/>
    </row>
    <row r="287" spans="1:12" ht="15" x14ac:dyDescent="0.25">
      <c r="A287" s="29"/>
      <c r="B287" s="29"/>
      <c r="C287" s="29"/>
      <c r="D287" s="29"/>
      <c r="E287" s="29"/>
      <c r="F287" s="29"/>
      <c r="K287" s="43"/>
      <c r="L287" s="53"/>
    </row>
    <row r="288" spans="1:12" ht="15" x14ac:dyDescent="0.25">
      <c r="A288" s="29"/>
      <c r="B288" s="29"/>
      <c r="C288" s="29"/>
      <c r="D288" s="29"/>
      <c r="E288" s="29"/>
      <c r="F288" s="29"/>
      <c r="K288" s="43"/>
      <c r="L288" s="53"/>
    </row>
    <row r="289" spans="1:12" ht="15" x14ac:dyDescent="0.25">
      <c r="A289" s="29"/>
      <c r="B289" s="29"/>
      <c r="C289" s="29"/>
      <c r="D289" s="29"/>
      <c r="E289" s="29"/>
      <c r="F289" s="29"/>
      <c r="K289" s="43"/>
      <c r="L289" s="53"/>
    </row>
    <row r="290" spans="1:12" ht="15" x14ac:dyDescent="0.25">
      <c r="A290" s="29"/>
      <c r="B290" s="29"/>
      <c r="C290" s="29"/>
      <c r="D290" s="29"/>
      <c r="E290" s="29"/>
      <c r="F290" s="29"/>
      <c r="K290" s="43"/>
      <c r="L290" s="53"/>
    </row>
    <row r="291" spans="1:12" ht="15" x14ac:dyDescent="0.25">
      <c r="A291" s="29"/>
      <c r="B291" s="29"/>
      <c r="C291" s="29"/>
      <c r="D291" s="29"/>
      <c r="E291" s="29"/>
      <c r="F291" s="29"/>
      <c r="K291" s="43"/>
      <c r="L291" s="53"/>
    </row>
    <row r="292" spans="1:12" ht="15" x14ac:dyDescent="0.25">
      <c r="A292" s="29"/>
      <c r="B292" s="29"/>
      <c r="C292" s="29"/>
      <c r="D292" s="29"/>
      <c r="E292" s="29"/>
      <c r="F292" s="29"/>
      <c r="K292" s="43"/>
      <c r="L292" s="53"/>
    </row>
    <row r="293" spans="1:12" ht="15" x14ac:dyDescent="0.25">
      <c r="A293" s="29"/>
      <c r="B293" s="29"/>
      <c r="C293" s="29"/>
      <c r="D293" s="29"/>
      <c r="E293" s="29"/>
      <c r="F293" s="29"/>
      <c r="K293" s="43"/>
      <c r="L293" s="53"/>
    </row>
    <row r="294" spans="1:12" ht="15" x14ac:dyDescent="0.25">
      <c r="A294" s="29"/>
      <c r="B294" s="29"/>
      <c r="C294" s="29"/>
      <c r="D294" s="29"/>
      <c r="E294" s="29"/>
      <c r="F294" s="29"/>
      <c r="K294" s="43"/>
      <c r="L294" s="53"/>
    </row>
    <row r="295" spans="1:12" ht="15" x14ac:dyDescent="0.25">
      <c r="A295" s="29"/>
      <c r="B295" s="29"/>
      <c r="C295" s="29"/>
      <c r="D295" s="29"/>
      <c r="E295" s="29"/>
      <c r="F295" s="29"/>
      <c r="K295" s="43"/>
      <c r="L295" s="53"/>
    </row>
    <row r="296" spans="1:12" ht="15" x14ac:dyDescent="0.25">
      <c r="A296" s="29"/>
      <c r="B296" s="29"/>
      <c r="C296" s="29"/>
      <c r="D296" s="29"/>
      <c r="E296" s="29"/>
      <c r="F296" s="29"/>
      <c r="K296" s="43"/>
      <c r="L296" s="53"/>
    </row>
    <row r="297" spans="1:12" ht="15" x14ac:dyDescent="0.25">
      <c r="A297" s="29"/>
      <c r="B297" s="29"/>
      <c r="C297" s="29"/>
      <c r="D297" s="29"/>
      <c r="E297" s="29"/>
      <c r="F297" s="29"/>
      <c r="K297" s="43"/>
      <c r="L297" s="53"/>
    </row>
    <row r="298" spans="1:12" ht="15" x14ac:dyDescent="0.25">
      <c r="A298" s="29"/>
      <c r="B298" s="29"/>
      <c r="C298" s="29"/>
      <c r="D298" s="29"/>
      <c r="E298" s="29"/>
      <c r="F298" s="29"/>
      <c r="K298" s="43"/>
      <c r="L298" s="53"/>
    </row>
    <row r="299" spans="1:12" ht="15" x14ac:dyDescent="0.25">
      <c r="A299" s="29"/>
      <c r="B299" s="29"/>
      <c r="C299" s="29"/>
      <c r="D299" s="29"/>
      <c r="E299" s="29"/>
      <c r="F299" s="29"/>
      <c r="K299" s="43"/>
      <c r="L299" s="53"/>
    </row>
    <row r="300" spans="1:12" ht="15" x14ac:dyDescent="0.25">
      <c r="A300" s="29"/>
      <c r="B300" s="29"/>
      <c r="C300" s="29"/>
      <c r="D300" s="29"/>
      <c r="E300" s="29"/>
      <c r="F300" s="29"/>
      <c r="K300" s="43"/>
      <c r="L300" s="53"/>
    </row>
    <row r="301" spans="1:12" ht="15" x14ac:dyDescent="0.25">
      <c r="A301" s="29"/>
      <c r="B301" s="29"/>
      <c r="C301" s="29"/>
      <c r="D301" s="29"/>
      <c r="E301" s="29"/>
      <c r="F301" s="29"/>
      <c r="K301" s="43"/>
      <c r="L301" s="53"/>
    </row>
    <row r="302" spans="1:12" ht="15" x14ac:dyDescent="0.25">
      <c r="A302" s="29"/>
      <c r="B302" s="29"/>
      <c r="C302" s="29"/>
      <c r="D302" s="29"/>
      <c r="E302" s="29"/>
      <c r="F302" s="29"/>
      <c r="K302" s="43"/>
      <c r="L302" s="53"/>
    </row>
    <row r="303" spans="1:12" ht="15" x14ac:dyDescent="0.25">
      <c r="A303" s="29"/>
      <c r="B303" s="29"/>
      <c r="C303" s="29"/>
      <c r="D303" s="29"/>
      <c r="E303" s="29"/>
      <c r="F303" s="29"/>
      <c r="K303" s="43"/>
      <c r="L303" s="53"/>
    </row>
    <row r="304" spans="1:12" ht="15" x14ac:dyDescent="0.25">
      <c r="A304" s="29"/>
      <c r="B304" s="29"/>
      <c r="C304" s="29"/>
      <c r="D304" s="29"/>
      <c r="E304" s="29"/>
      <c r="F304" s="29"/>
      <c r="K304" s="43"/>
      <c r="L304" s="53"/>
    </row>
    <row r="305" spans="1:12" ht="15" x14ac:dyDescent="0.25">
      <c r="A305" s="29"/>
      <c r="B305" s="29"/>
      <c r="C305" s="29"/>
      <c r="D305" s="29"/>
      <c r="E305" s="29"/>
      <c r="F305" s="29"/>
      <c r="K305" s="43"/>
      <c r="L305" s="53"/>
    </row>
    <row r="306" spans="1:12" ht="15" x14ac:dyDescent="0.25">
      <c r="A306" s="29"/>
      <c r="B306" s="29"/>
      <c r="C306" s="29"/>
      <c r="D306" s="29"/>
      <c r="E306" s="29"/>
      <c r="F306" s="29"/>
      <c r="K306" s="43"/>
      <c r="L306" s="53"/>
    </row>
    <row r="307" spans="1:12" ht="15" x14ac:dyDescent="0.25">
      <c r="A307" s="29"/>
      <c r="B307" s="29"/>
      <c r="C307" s="29"/>
      <c r="D307" s="29"/>
      <c r="E307" s="29"/>
      <c r="F307" s="29"/>
      <c r="K307" s="43"/>
      <c r="L307" s="53"/>
    </row>
    <row r="308" spans="1:12" ht="15" x14ac:dyDescent="0.25">
      <c r="A308" s="29"/>
      <c r="B308" s="29"/>
      <c r="C308" s="29"/>
      <c r="D308" s="29"/>
      <c r="E308" s="29"/>
      <c r="F308" s="29"/>
      <c r="K308" s="43"/>
      <c r="L308" s="53"/>
    </row>
    <row r="309" spans="1:12" ht="15" x14ac:dyDescent="0.25">
      <c r="A309" s="29"/>
      <c r="B309" s="29"/>
      <c r="C309" s="29"/>
      <c r="D309" s="29"/>
      <c r="E309" s="29"/>
      <c r="F309" s="29"/>
      <c r="K309" s="43"/>
      <c r="L309" s="53"/>
    </row>
    <row r="310" spans="1:12" ht="15" x14ac:dyDescent="0.25">
      <c r="A310" s="29"/>
      <c r="B310" s="29"/>
      <c r="C310" s="29"/>
      <c r="D310" s="29"/>
      <c r="E310" s="29"/>
      <c r="F310" s="29"/>
      <c r="K310" s="43"/>
      <c r="L310" s="53"/>
    </row>
    <row r="311" spans="1:12" ht="15" x14ac:dyDescent="0.25">
      <c r="A311" s="29"/>
      <c r="B311" s="29"/>
      <c r="C311" s="29"/>
      <c r="D311" s="29"/>
      <c r="E311" s="29"/>
      <c r="F311" s="29"/>
      <c r="K311" s="43"/>
      <c r="L311" s="53"/>
    </row>
    <row r="312" spans="1:12" ht="15" x14ac:dyDescent="0.25">
      <c r="A312" s="29"/>
      <c r="B312" s="29"/>
      <c r="C312" s="29"/>
      <c r="D312" s="29"/>
      <c r="E312" s="29"/>
      <c r="F312" s="29"/>
      <c r="K312" s="43"/>
      <c r="L312" s="53"/>
    </row>
    <row r="313" spans="1:12" ht="15" x14ac:dyDescent="0.25">
      <c r="A313" s="29"/>
      <c r="B313" s="29"/>
      <c r="C313" s="29"/>
      <c r="D313" s="29"/>
      <c r="E313" s="29"/>
      <c r="F313" s="29"/>
      <c r="K313" s="43"/>
      <c r="L313" s="53"/>
    </row>
    <row r="314" spans="1:12" ht="15" x14ac:dyDescent="0.25">
      <c r="A314" s="29"/>
      <c r="B314" s="29"/>
      <c r="C314" s="29"/>
      <c r="D314" s="29"/>
      <c r="E314" s="29"/>
      <c r="F314" s="29"/>
      <c r="K314" s="43"/>
      <c r="L314" s="53"/>
    </row>
    <row r="315" spans="1:12" ht="15" x14ac:dyDescent="0.25">
      <c r="A315" s="29"/>
      <c r="B315" s="29"/>
      <c r="C315" s="29"/>
      <c r="D315" s="29"/>
      <c r="E315" s="29"/>
      <c r="F315" s="29"/>
      <c r="K315" s="43"/>
      <c r="L315" s="53"/>
    </row>
    <row r="316" spans="1:12" ht="15" x14ac:dyDescent="0.25">
      <c r="A316" s="29"/>
      <c r="B316" s="29"/>
      <c r="C316" s="29"/>
      <c r="D316" s="29"/>
      <c r="E316" s="29"/>
      <c r="F316" s="29"/>
      <c r="K316" s="43"/>
      <c r="L316" s="53"/>
    </row>
    <row r="317" spans="1:12" ht="15" x14ac:dyDescent="0.25">
      <c r="A317" s="29"/>
      <c r="B317" s="29"/>
      <c r="C317" s="29"/>
      <c r="D317" s="29"/>
      <c r="E317" s="29"/>
      <c r="F317" s="29"/>
      <c r="K317" s="43"/>
      <c r="L317" s="53"/>
    </row>
    <row r="318" spans="1:12" ht="15" x14ac:dyDescent="0.25">
      <c r="A318" s="29"/>
      <c r="B318" s="29"/>
      <c r="C318" s="29"/>
      <c r="D318" s="29"/>
      <c r="E318" s="29"/>
      <c r="F318" s="29"/>
      <c r="K318" s="43"/>
      <c r="L318" s="53"/>
    </row>
    <row r="319" spans="1:12" ht="15" x14ac:dyDescent="0.25">
      <c r="A319" s="29"/>
      <c r="B319" s="29"/>
      <c r="C319" s="29"/>
      <c r="D319" s="29"/>
      <c r="E319" s="29"/>
      <c r="F319" s="29"/>
      <c r="K319" s="43"/>
      <c r="L319" s="53"/>
    </row>
    <row r="320" spans="1:12" ht="15" x14ac:dyDescent="0.25">
      <c r="A320" s="29"/>
      <c r="B320" s="29"/>
      <c r="C320" s="29"/>
      <c r="D320" s="29"/>
      <c r="E320" s="29"/>
      <c r="F320" s="29"/>
      <c r="K320" s="43"/>
      <c r="L320" s="53"/>
    </row>
    <row r="321" spans="1:12" ht="15" x14ac:dyDescent="0.25">
      <c r="A321" s="29"/>
      <c r="B321" s="29"/>
      <c r="C321" s="29"/>
      <c r="D321" s="29"/>
      <c r="E321" s="29"/>
      <c r="F321" s="29"/>
      <c r="K321" s="43"/>
      <c r="L321" s="53"/>
    </row>
    <row r="322" spans="1:12" ht="15" x14ac:dyDescent="0.25">
      <c r="A322" s="29"/>
      <c r="B322" s="29"/>
      <c r="C322" s="29"/>
      <c r="D322" s="29"/>
      <c r="E322" s="29"/>
      <c r="F322" s="29"/>
      <c r="K322" s="43"/>
      <c r="L322" s="53"/>
    </row>
    <row r="323" spans="1:12" ht="15" x14ac:dyDescent="0.25">
      <c r="A323" s="29"/>
      <c r="B323" s="29"/>
      <c r="C323" s="29"/>
      <c r="D323" s="29"/>
      <c r="E323" s="29"/>
      <c r="F323" s="29"/>
      <c r="K323" s="43"/>
      <c r="L323" s="53"/>
    </row>
    <row r="324" spans="1:12" ht="15" x14ac:dyDescent="0.25">
      <c r="A324" s="29"/>
      <c r="B324" s="29"/>
      <c r="C324" s="29"/>
      <c r="D324" s="29"/>
      <c r="E324" s="29"/>
      <c r="F324" s="29"/>
      <c r="K324" s="43"/>
      <c r="L324" s="53"/>
    </row>
    <row r="325" spans="1:12" ht="15" x14ac:dyDescent="0.25">
      <c r="A325" s="29"/>
      <c r="B325" s="29"/>
      <c r="C325" s="29"/>
      <c r="D325" s="29"/>
      <c r="E325" s="29"/>
      <c r="F325" s="29"/>
      <c r="K325" s="43"/>
      <c r="L325" s="53"/>
    </row>
    <row r="326" spans="1:12" ht="15" x14ac:dyDescent="0.25">
      <c r="A326" s="29"/>
      <c r="B326" s="29"/>
      <c r="C326" s="29"/>
      <c r="D326" s="29"/>
      <c r="E326" s="29"/>
      <c r="F326" s="29"/>
      <c r="K326" s="43"/>
      <c r="L326" s="53"/>
    </row>
    <row r="327" spans="1:12" ht="15" x14ac:dyDescent="0.25">
      <c r="A327" s="29"/>
      <c r="B327" s="29"/>
      <c r="C327" s="29"/>
      <c r="D327" s="29"/>
      <c r="E327" s="29"/>
      <c r="F327" s="29"/>
      <c r="K327" s="43"/>
      <c r="L327" s="53"/>
    </row>
    <row r="328" spans="1:12" ht="15" x14ac:dyDescent="0.25">
      <c r="A328" s="29"/>
      <c r="B328" s="29"/>
      <c r="C328" s="29"/>
      <c r="D328" s="29"/>
      <c r="E328" s="29"/>
      <c r="F328" s="29"/>
      <c r="K328" s="43"/>
      <c r="L328" s="53"/>
    </row>
    <row r="329" spans="1:12" ht="15" x14ac:dyDescent="0.25">
      <c r="A329" s="29"/>
      <c r="B329" s="29"/>
      <c r="C329" s="29"/>
      <c r="D329" s="29"/>
      <c r="E329" s="29"/>
      <c r="F329" s="29"/>
      <c r="K329" s="43"/>
      <c r="L329" s="53"/>
    </row>
    <row r="330" spans="1:12" ht="15" x14ac:dyDescent="0.25">
      <c r="A330" s="29"/>
      <c r="B330" s="29"/>
      <c r="C330" s="29"/>
      <c r="D330" s="29"/>
      <c r="E330" s="29"/>
      <c r="F330" s="29"/>
      <c r="K330" s="43"/>
      <c r="L330" s="53"/>
    </row>
    <row r="331" spans="1:12" ht="15" x14ac:dyDescent="0.25">
      <c r="A331" s="29"/>
      <c r="B331" s="29"/>
      <c r="C331" s="29"/>
      <c r="D331" s="29"/>
      <c r="E331" s="29"/>
      <c r="F331" s="29"/>
      <c r="K331" s="43"/>
      <c r="L331" s="53"/>
    </row>
    <row r="332" spans="1:12" ht="15" x14ac:dyDescent="0.25">
      <c r="A332" s="29"/>
      <c r="B332" s="29"/>
      <c r="C332" s="29"/>
      <c r="D332" s="29"/>
      <c r="E332" s="29"/>
      <c r="F332" s="29"/>
      <c r="K332" s="43"/>
      <c r="L332" s="53"/>
    </row>
    <row r="333" spans="1:12" ht="15" x14ac:dyDescent="0.25">
      <c r="A333" s="29"/>
      <c r="B333" s="29"/>
      <c r="C333" s="29"/>
      <c r="D333" s="29"/>
      <c r="E333" s="29"/>
      <c r="F333" s="29"/>
      <c r="K333" s="43"/>
      <c r="L333" s="53"/>
    </row>
    <row r="334" spans="1:12" ht="15" x14ac:dyDescent="0.25">
      <c r="A334" s="29"/>
      <c r="B334" s="29"/>
      <c r="C334" s="29"/>
      <c r="D334" s="29"/>
      <c r="E334" s="29"/>
      <c r="F334" s="29"/>
      <c r="K334" s="43"/>
      <c r="L334" s="53"/>
    </row>
    <row r="335" spans="1:12" ht="15" x14ac:dyDescent="0.25">
      <c r="A335" s="29"/>
      <c r="B335" s="29"/>
      <c r="C335" s="29"/>
      <c r="D335" s="29"/>
      <c r="E335" s="29"/>
      <c r="F335" s="29"/>
      <c r="K335" s="43"/>
      <c r="L335" s="53"/>
    </row>
    <row r="336" spans="1:12" ht="15" x14ac:dyDescent="0.25">
      <c r="A336" s="29"/>
      <c r="B336" s="29"/>
      <c r="C336" s="29"/>
      <c r="D336" s="29"/>
      <c r="E336" s="29"/>
      <c r="F336" s="29"/>
      <c r="K336" s="43"/>
      <c r="L336" s="53"/>
    </row>
    <row r="337" spans="1:12" ht="15" x14ac:dyDescent="0.25">
      <c r="A337" s="29"/>
      <c r="B337" s="29"/>
      <c r="C337" s="29"/>
      <c r="D337" s="29"/>
      <c r="E337" s="29"/>
      <c r="F337" s="29"/>
      <c r="K337" s="43"/>
      <c r="L337" s="53"/>
    </row>
    <row r="338" spans="1:12" ht="15" x14ac:dyDescent="0.25">
      <c r="A338" s="29"/>
      <c r="B338" s="29"/>
      <c r="C338" s="29"/>
      <c r="D338" s="29"/>
      <c r="E338" s="29"/>
      <c r="F338" s="29"/>
      <c r="K338" s="43"/>
      <c r="L338" s="53"/>
    </row>
    <row r="339" spans="1:12" ht="15" x14ac:dyDescent="0.25">
      <c r="A339" s="29"/>
      <c r="B339" s="29"/>
      <c r="C339" s="29"/>
      <c r="D339" s="29"/>
      <c r="E339" s="29"/>
      <c r="F339" s="29"/>
      <c r="K339" s="43"/>
      <c r="L339" s="53"/>
    </row>
    <row r="340" spans="1:12" ht="15" x14ac:dyDescent="0.25">
      <c r="A340" s="29"/>
      <c r="B340" s="29"/>
      <c r="C340" s="29"/>
      <c r="D340" s="29"/>
      <c r="E340" s="29"/>
      <c r="F340" s="29"/>
      <c r="K340" s="43"/>
      <c r="L340" s="53"/>
    </row>
    <row r="341" spans="1:12" ht="15" x14ac:dyDescent="0.25">
      <c r="A341" s="29"/>
      <c r="B341" s="29"/>
      <c r="C341" s="29"/>
      <c r="D341" s="29"/>
      <c r="E341" s="29"/>
      <c r="F341" s="29"/>
      <c r="K341" s="43"/>
      <c r="L341" s="53"/>
    </row>
    <row r="342" spans="1:12" ht="15" x14ac:dyDescent="0.25">
      <c r="A342" s="29"/>
      <c r="B342" s="29"/>
      <c r="C342" s="29"/>
      <c r="D342" s="29"/>
      <c r="E342" s="29"/>
      <c r="F342" s="29"/>
      <c r="K342" s="43"/>
      <c r="L342" s="53"/>
    </row>
    <row r="343" spans="1:12" ht="15" x14ac:dyDescent="0.25">
      <c r="A343" s="29"/>
      <c r="B343" s="29"/>
      <c r="C343" s="29"/>
      <c r="D343" s="29"/>
      <c r="E343" s="29"/>
      <c r="F343" s="29"/>
      <c r="K343" s="43"/>
      <c r="L343" s="53"/>
    </row>
    <row r="344" spans="1:12" ht="15" x14ac:dyDescent="0.25">
      <c r="A344" s="29"/>
      <c r="B344" s="29"/>
      <c r="C344" s="29"/>
      <c r="D344" s="29"/>
      <c r="E344" s="29"/>
      <c r="F344" s="29"/>
      <c r="K344" s="43"/>
      <c r="L344" s="53"/>
    </row>
    <row r="345" spans="1:12" ht="15" x14ac:dyDescent="0.25">
      <c r="A345" s="29"/>
      <c r="B345" s="29"/>
      <c r="C345" s="29"/>
      <c r="D345" s="29"/>
      <c r="E345" s="29"/>
      <c r="F345" s="29"/>
      <c r="K345" s="43"/>
      <c r="L345" s="53"/>
    </row>
    <row r="346" spans="1:12" ht="15" x14ac:dyDescent="0.25">
      <c r="A346" s="29"/>
      <c r="B346" s="29"/>
      <c r="C346" s="29"/>
      <c r="D346" s="29"/>
      <c r="E346" s="29"/>
      <c r="F346" s="29"/>
      <c r="K346" s="43"/>
      <c r="L346" s="53"/>
    </row>
    <row r="347" spans="1:12" ht="15" x14ac:dyDescent="0.25">
      <c r="A347" s="29"/>
      <c r="B347" s="29"/>
      <c r="C347" s="29"/>
      <c r="D347" s="29"/>
      <c r="E347" s="29"/>
      <c r="F347" s="29"/>
      <c r="K347" s="43"/>
      <c r="L347" s="53"/>
    </row>
    <row r="348" spans="1:12" ht="15" x14ac:dyDescent="0.25">
      <c r="A348" s="29"/>
      <c r="B348" s="29"/>
      <c r="C348" s="29"/>
      <c r="D348" s="29"/>
      <c r="E348" s="29"/>
      <c r="F348" s="29"/>
      <c r="K348" s="43"/>
      <c r="L348" s="53"/>
    </row>
    <row r="349" spans="1:12" ht="15" x14ac:dyDescent="0.25">
      <c r="A349" s="29"/>
      <c r="B349" s="29"/>
      <c r="C349" s="29"/>
      <c r="D349" s="29"/>
      <c r="E349" s="29"/>
      <c r="F349" s="29"/>
      <c r="K349" s="43"/>
      <c r="L349" s="53"/>
    </row>
    <row r="350" spans="1:12" ht="15" x14ac:dyDescent="0.25">
      <c r="A350" s="29"/>
      <c r="B350" s="29"/>
      <c r="C350" s="29"/>
      <c r="D350" s="29"/>
      <c r="E350" s="29"/>
      <c r="F350" s="29"/>
      <c r="K350" s="43"/>
      <c r="L350" s="53"/>
    </row>
    <row r="351" spans="1:12" ht="15" x14ac:dyDescent="0.25">
      <c r="A351" s="29"/>
      <c r="B351" s="29"/>
      <c r="C351" s="29"/>
      <c r="D351" s="29"/>
      <c r="E351" s="29"/>
      <c r="F351" s="29"/>
      <c r="K351" s="43"/>
      <c r="L351" s="53"/>
    </row>
    <row r="352" spans="1:12" ht="15" x14ac:dyDescent="0.25">
      <c r="A352" s="29"/>
      <c r="B352" s="29"/>
      <c r="C352" s="29"/>
      <c r="D352" s="29"/>
      <c r="E352" s="29"/>
      <c r="F352" s="29"/>
      <c r="K352" s="43"/>
      <c r="L352" s="53"/>
    </row>
    <row r="353" spans="1:12" ht="15" x14ac:dyDescent="0.25">
      <c r="A353" s="29"/>
      <c r="B353" s="29"/>
      <c r="C353" s="29"/>
      <c r="D353" s="29"/>
      <c r="E353" s="29"/>
      <c r="F353" s="29"/>
      <c r="K353" s="43"/>
      <c r="L353" s="53"/>
    </row>
    <row r="354" spans="1:12" ht="15" x14ac:dyDescent="0.25">
      <c r="A354" s="29"/>
      <c r="B354" s="29"/>
      <c r="C354" s="29"/>
      <c r="D354" s="29"/>
      <c r="E354" s="29"/>
      <c r="F354" s="29"/>
      <c r="K354" s="43"/>
      <c r="L354" s="53"/>
    </row>
    <row r="355" spans="1:12" ht="15" x14ac:dyDescent="0.25">
      <c r="A355" s="29"/>
      <c r="B355" s="29"/>
      <c r="C355" s="29"/>
      <c r="D355" s="29"/>
      <c r="E355" s="29"/>
      <c r="F355" s="29"/>
      <c r="K355" s="43"/>
      <c r="L355" s="53"/>
    </row>
    <row r="356" spans="1:12" ht="15" x14ac:dyDescent="0.25">
      <c r="A356" s="29"/>
      <c r="B356" s="29"/>
      <c r="C356" s="29"/>
      <c r="D356" s="29"/>
      <c r="E356" s="29"/>
      <c r="F356" s="29"/>
      <c r="K356" s="43"/>
      <c r="L356" s="53"/>
    </row>
    <row r="357" spans="1:12" ht="15" x14ac:dyDescent="0.25">
      <c r="A357" s="29"/>
      <c r="B357" s="29"/>
      <c r="C357" s="29"/>
      <c r="D357" s="29"/>
      <c r="E357" s="29"/>
      <c r="F357" s="29"/>
      <c r="K357" s="43"/>
      <c r="L357" s="53"/>
    </row>
    <row r="358" spans="1:12" ht="15" x14ac:dyDescent="0.25">
      <c r="A358" s="29"/>
      <c r="B358" s="29"/>
      <c r="C358" s="29"/>
      <c r="D358" s="29"/>
      <c r="E358" s="29"/>
      <c r="F358" s="29"/>
      <c r="K358" s="43"/>
      <c r="L358" s="53"/>
    </row>
    <row r="359" spans="1:12" ht="15" x14ac:dyDescent="0.25">
      <c r="A359" s="29"/>
      <c r="B359" s="29"/>
      <c r="C359" s="29"/>
      <c r="D359" s="29"/>
      <c r="E359" s="29"/>
      <c r="F359" s="29"/>
      <c r="K359" s="43"/>
      <c r="L359" s="53"/>
    </row>
    <row r="360" spans="1:12" ht="15" x14ac:dyDescent="0.25">
      <c r="A360" s="29"/>
      <c r="B360" s="29"/>
      <c r="C360" s="29"/>
      <c r="D360" s="29"/>
      <c r="E360" s="29"/>
      <c r="F360" s="29"/>
      <c r="K360" s="43"/>
      <c r="L360" s="53"/>
    </row>
    <row r="361" spans="1:12" ht="15" x14ac:dyDescent="0.25">
      <c r="A361" s="29"/>
      <c r="B361" s="29"/>
      <c r="C361" s="29"/>
      <c r="D361" s="29"/>
      <c r="E361" s="29"/>
      <c r="F361" s="29"/>
      <c r="K361" s="43"/>
      <c r="L361" s="53"/>
    </row>
    <row r="362" spans="1:12" ht="15" x14ac:dyDescent="0.25">
      <c r="A362" s="29"/>
      <c r="B362" s="29"/>
      <c r="C362" s="29"/>
      <c r="D362" s="29"/>
      <c r="E362" s="29"/>
      <c r="F362" s="29"/>
      <c r="K362" s="43"/>
      <c r="L362" s="53"/>
    </row>
    <row r="363" spans="1:12" ht="15" x14ac:dyDescent="0.25">
      <c r="A363" s="29"/>
      <c r="B363" s="29"/>
      <c r="C363" s="29"/>
      <c r="D363" s="29"/>
      <c r="E363" s="29"/>
      <c r="F363" s="29"/>
      <c r="K363" s="43"/>
      <c r="L363" s="53"/>
    </row>
    <row r="364" spans="1:12" ht="15" x14ac:dyDescent="0.25">
      <c r="A364" s="29"/>
      <c r="B364" s="29"/>
      <c r="C364" s="29"/>
      <c r="D364" s="29"/>
      <c r="E364" s="29"/>
      <c r="F364" s="29"/>
      <c r="K364" s="43"/>
      <c r="L364" s="53"/>
    </row>
    <row r="365" spans="1:12" ht="15" x14ac:dyDescent="0.25">
      <c r="A365" s="29"/>
      <c r="B365" s="29"/>
      <c r="C365" s="29"/>
      <c r="D365" s="29"/>
      <c r="E365" s="29"/>
      <c r="F365" s="29"/>
      <c r="K365" s="43"/>
      <c r="L365" s="53"/>
    </row>
    <row r="366" spans="1:12" ht="15" x14ac:dyDescent="0.25">
      <c r="A366" s="29"/>
      <c r="B366" s="29"/>
      <c r="C366" s="29"/>
      <c r="D366" s="29"/>
      <c r="E366" s="29"/>
      <c r="F366" s="29"/>
      <c r="K366" s="43"/>
      <c r="L366" s="53"/>
    </row>
    <row r="367" spans="1:12" ht="15" x14ac:dyDescent="0.25">
      <c r="A367" s="29"/>
      <c r="B367" s="29"/>
      <c r="C367" s="29"/>
      <c r="D367" s="29"/>
      <c r="E367" s="29"/>
      <c r="F367" s="29"/>
      <c r="K367" s="43"/>
      <c r="L367" s="53"/>
    </row>
    <row r="368" spans="1:12" ht="15" x14ac:dyDescent="0.25">
      <c r="A368" s="29"/>
      <c r="B368" s="29"/>
      <c r="C368" s="29"/>
      <c r="D368" s="29"/>
      <c r="E368" s="29"/>
      <c r="F368" s="29"/>
      <c r="K368" s="43"/>
      <c r="L368" s="53"/>
    </row>
    <row r="369" spans="1:12" ht="15" x14ac:dyDescent="0.25">
      <c r="A369" s="29"/>
      <c r="B369" s="29"/>
      <c r="C369" s="29"/>
      <c r="D369" s="29"/>
      <c r="E369" s="29"/>
      <c r="F369" s="29"/>
      <c r="K369" s="43"/>
      <c r="L369" s="53"/>
    </row>
    <row r="370" spans="1:12" ht="15" x14ac:dyDescent="0.25">
      <c r="A370" s="29"/>
      <c r="B370" s="29"/>
      <c r="C370" s="29"/>
      <c r="D370" s="29"/>
      <c r="E370" s="29"/>
      <c r="F370" s="29"/>
      <c r="K370" s="43"/>
      <c r="L370" s="53"/>
    </row>
    <row r="371" spans="1:12" ht="15" x14ac:dyDescent="0.25">
      <c r="A371" s="29"/>
      <c r="B371" s="29"/>
      <c r="C371" s="29"/>
      <c r="D371" s="29"/>
      <c r="E371" s="29"/>
      <c r="F371" s="29"/>
      <c r="K371" s="43"/>
      <c r="L371" s="53"/>
    </row>
    <row r="372" spans="1:12" ht="15" x14ac:dyDescent="0.25">
      <c r="A372" s="29"/>
      <c r="B372" s="29"/>
      <c r="C372" s="29"/>
      <c r="D372" s="29"/>
      <c r="E372" s="29"/>
      <c r="F372" s="29"/>
      <c r="K372" s="43"/>
      <c r="L372" s="53"/>
    </row>
    <row r="373" spans="1:12" ht="15" x14ac:dyDescent="0.25">
      <c r="A373" s="29"/>
      <c r="B373" s="29"/>
      <c r="C373" s="29"/>
      <c r="D373" s="29"/>
      <c r="E373" s="29"/>
      <c r="F373" s="29"/>
      <c r="K373" s="43"/>
      <c r="L373" s="53"/>
    </row>
    <row r="374" spans="1:12" ht="15" x14ac:dyDescent="0.25">
      <c r="A374" s="29"/>
      <c r="B374" s="29"/>
      <c r="C374" s="29"/>
      <c r="D374" s="29"/>
      <c r="E374" s="29"/>
      <c r="F374" s="29"/>
      <c r="K374" s="43"/>
      <c r="L374" s="53"/>
    </row>
    <row r="375" spans="1:12" ht="15" x14ac:dyDescent="0.25">
      <c r="A375" s="29"/>
      <c r="B375" s="29"/>
      <c r="C375" s="29"/>
      <c r="D375" s="29"/>
      <c r="E375" s="29"/>
      <c r="F375" s="29"/>
      <c r="K375" s="43"/>
      <c r="L375" s="53"/>
    </row>
    <row r="376" spans="1:12" ht="15" x14ac:dyDescent="0.25">
      <c r="A376" s="29"/>
      <c r="B376" s="29"/>
      <c r="C376" s="29"/>
      <c r="D376" s="29"/>
      <c r="E376" s="29"/>
      <c r="F376" s="29"/>
      <c r="K376" s="43"/>
      <c r="L376" s="53"/>
    </row>
    <row r="377" spans="1:12" ht="15" x14ac:dyDescent="0.25">
      <c r="A377" s="29"/>
      <c r="B377" s="29"/>
      <c r="C377" s="29"/>
      <c r="D377" s="29"/>
      <c r="E377" s="29"/>
      <c r="F377" s="29"/>
      <c r="K377" s="43"/>
      <c r="L377" s="53"/>
    </row>
    <row r="378" spans="1:12" ht="15" x14ac:dyDescent="0.25">
      <c r="A378" s="29"/>
      <c r="B378" s="29"/>
      <c r="C378" s="29"/>
      <c r="D378" s="29"/>
      <c r="E378" s="29"/>
      <c r="F378" s="29"/>
      <c r="K378" s="43"/>
      <c r="L378" s="53"/>
    </row>
    <row r="379" spans="1:12" ht="15" x14ac:dyDescent="0.25">
      <c r="A379" s="29"/>
      <c r="B379" s="29"/>
      <c r="C379" s="29"/>
      <c r="D379" s="29"/>
      <c r="E379" s="29"/>
      <c r="F379" s="29"/>
      <c r="K379" s="43"/>
      <c r="L379" s="53"/>
    </row>
    <row r="380" spans="1:12" ht="15" x14ac:dyDescent="0.25">
      <c r="A380" s="29"/>
      <c r="B380" s="29"/>
      <c r="C380" s="29"/>
      <c r="D380" s="29"/>
      <c r="E380" s="29"/>
      <c r="F380" s="29"/>
      <c r="K380" s="43"/>
      <c r="L380" s="53"/>
    </row>
    <row r="381" spans="1:12" ht="15" x14ac:dyDescent="0.25">
      <c r="A381" s="29"/>
      <c r="B381" s="29"/>
      <c r="C381" s="29"/>
      <c r="D381" s="29"/>
      <c r="E381" s="29"/>
      <c r="F381" s="29"/>
      <c r="K381" s="43"/>
      <c r="L381" s="53"/>
    </row>
    <row r="382" spans="1:12" ht="15" x14ac:dyDescent="0.25">
      <c r="A382" s="29"/>
      <c r="B382" s="29"/>
      <c r="C382" s="29"/>
      <c r="D382" s="29"/>
      <c r="E382" s="29"/>
      <c r="F382" s="29"/>
      <c r="K382" s="43"/>
      <c r="L382" s="53"/>
    </row>
    <row r="383" spans="1:12" ht="15" x14ac:dyDescent="0.25">
      <c r="A383" s="29"/>
      <c r="B383" s="29"/>
      <c r="C383" s="29"/>
      <c r="D383" s="29"/>
      <c r="E383" s="29"/>
      <c r="F383" s="29"/>
      <c r="K383" s="43"/>
      <c r="L383" s="53"/>
    </row>
    <row r="384" spans="1:12" ht="15" x14ac:dyDescent="0.25">
      <c r="A384" s="29"/>
      <c r="B384" s="29"/>
      <c r="C384" s="29"/>
      <c r="D384" s="29"/>
      <c r="E384" s="29"/>
      <c r="F384" s="29"/>
      <c r="K384" s="43"/>
      <c r="L384" s="53"/>
    </row>
    <row r="385" spans="1:12" ht="15" x14ac:dyDescent="0.25">
      <c r="A385" s="29"/>
      <c r="B385" s="29"/>
      <c r="C385" s="29"/>
      <c r="D385" s="29"/>
      <c r="E385" s="29"/>
      <c r="F385" s="29"/>
      <c r="K385" s="43"/>
      <c r="L385" s="53"/>
    </row>
    <row r="386" spans="1:12" ht="15" x14ac:dyDescent="0.25">
      <c r="A386" s="29"/>
      <c r="B386" s="29"/>
      <c r="C386" s="29"/>
      <c r="D386" s="29"/>
      <c r="E386" s="29"/>
      <c r="F386" s="29"/>
      <c r="K386" s="43"/>
      <c r="L386" s="53"/>
    </row>
    <row r="387" spans="1:12" ht="15" x14ac:dyDescent="0.25">
      <c r="A387" s="29"/>
      <c r="B387" s="29"/>
      <c r="C387" s="29"/>
      <c r="D387" s="29"/>
      <c r="E387" s="29"/>
      <c r="F387" s="29"/>
      <c r="K387" s="43"/>
      <c r="L387" s="53"/>
    </row>
    <row r="388" spans="1:12" ht="15" x14ac:dyDescent="0.25">
      <c r="A388" s="29"/>
      <c r="B388" s="29"/>
      <c r="C388" s="29"/>
      <c r="D388" s="29"/>
      <c r="E388" s="29"/>
      <c r="F388" s="29"/>
      <c r="K388" s="43"/>
      <c r="L388" s="53"/>
    </row>
    <row r="389" spans="1:12" ht="15" x14ac:dyDescent="0.25">
      <c r="A389" s="29"/>
      <c r="B389" s="29"/>
      <c r="C389" s="29"/>
      <c r="D389" s="29"/>
      <c r="E389" s="29"/>
      <c r="F389" s="29"/>
      <c r="K389" s="43"/>
      <c r="L389" s="53"/>
    </row>
    <row r="390" spans="1:12" ht="15" x14ac:dyDescent="0.25">
      <c r="A390" s="29"/>
      <c r="B390" s="29"/>
      <c r="C390" s="29"/>
      <c r="D390" s="29"/>
      <c r="E390" s="29"/>
      <c r="F390" s="29"/>
      <c r="K390" s="43"/>
      <c r="L390" s="53"/>
    </row>
    <row r="391" spans="1:12" ht="15" x14ac:dyDescent="0.25">
      <c r="A391" s="29"/>
      <c r="B391" s="29"/>
      <c r="C391" s="29"/>
      <c r="D391" s="29"/>
      <c r="E391" s="29"/>
      <c r="F391" s="29"/>
      <c r="K391" s="43"/>
      <c r="L391" s="53"/>
    </row>
    <row r="392" spans="1:12" ht="15" x14ac:dyDescent="0.25">
      <c r="A392" s="29"/>
      <c r="B392" s="29"/>
      <c r="C392" s="29"/>
      <c r="D392" s="29"/>
      <c r="E392" s="29"/>
      <c r="F392" s="29"/>
      <c r="K392" s="43"/>
      <c r="L392" s="53"/>
    </row>
    <row r="393" spans="1:12" ht="15" x14ac:dyDescent="0.25">
      <c r="A393" s="29"/>
      <c r="B393" s="29"/>
      <c r="C393" s="29"/>
      <c r="D393" s="29"/>
      <c r="E393" s="29"/>
      <c r="F393" s="29"/>
      <c r="K393" s="43"/>
      <c r="L393" s="53"/>
    </row>
    <row r="394" spans="1:12" ht="15" x14ac:dyDescent="0.25">
      <c r="A394" s="29"/>
      <c r="B394" s="29"/>
      <c r="C394" s="29"/>
      <c r="D394" s="29"/>
      <c r="E394" s="29"/>
      <c r="F394" s="29"/>
      <c r="K394" s="43"/>
      <c r="L394" s="53"/>
    </row>
    <row r="395" spans="1:12" ht="15" x14ac:dyDescent="0.25">
      <c r="A395" s="29"/>
      <c r="B395" s="29"/>
      <c r="C395" s="29"/>
      <c r="D395" s="29"/>
      <c r="E395" s="29"/>
      <c r="F395" s="29"/>
      <c r="K395" s="43"/>
      <c r="L395" s="53"/>
    </row>
    <row r="396" spans="1:12" ht="15" x14ac:dyDescent="0.25">
      <c r="A396" s="29"/>
      <c r="B396" s="29"/>
      <c r="C396" s="29"/>
      <c r="D396" s="29"/>
      <c r="E396" s="29"/>
      <c r="F396" s="29"/>
      <c r="K396" s="43"/>
      <c r="L396" s="53"/>
    </row>
    <row r="397" spans="1:12" ht="15" x14ac:dyDescent="0.25">
      <c r="A397" s="29"/>
      <c r="B397" s="29"/>
      <c r="C397" s="29"/>
      <c r="D397" s="29"/>
      <c r="E397" s="29"/>
      <c r="F397" s="29"/>
      <c r="K397" s="43"/>
      <c r="L397" s="53"/>
    </row>
    <row r="398" spans="1:12" ht="15" x14ac:dyDescent="0.25">
      <c r="A398" s="29"/>
      <c r="B398" s="29"/>
      <c r="C398" s="29"/>
      <c r="D398" s="29"/>
      <c r="E398" s="29"/>
      <c r="F398" s="29"/>
      <c r="K398" s="43"/>
      <c r="L398" s="53"/>
    </row>
    <row r="399" spans="1:12" ht="15" x14ac:dyDescent="0.25">
      <c r="A399" s="29"/>
      <c r="B399" s="29"/>
      <c r="C399" s="29"/>
      <c r="D399" s="29"/>
      <c r="E399" s="29"/>
      <c r="F399" s="29"/>
      <c r="K399" s="43"/>
      <c r="L399" s="53"/>
    </row>
    <row r="400" spans="1:12" ht="15" x14ac:dyDescent="0.25">
      <c r="A400" s="29"/>
      <c r="B400" s="29"/>
      <c r="C400" s="29"/>
      <c r="D400" s="29"/>
      <c r="E400" s="29"/>
      <c r="F400" s="29"/>
      <c r="K400" s="43"/>
      <c r="L400" s="53"/>
    </row>
    <row r="401" spans="1:12" ht="15" x14ac:dyDescent="0.25">
      <c r="A401" s="29"/>
      <c r="B401" s="29"/>
      <c r="C401" s="29"/>
      <c r="D401" s="29"/>
      <c r="E401" s="29"/>
      <c r="F401" s="29"/>
      <c r="K401" s="43"/>
      <c r="L401" s="53"/>
    </row>
    <row r="402" spans="1:12" ht="15" x14ac:dyDescent="0.25">
      <c r="A402" s="29"/>
      <c r="B402" s="29"/>
      <c r="C402" s="29"/>
      <c r="D402" s="29"/>
      <c r="E402" s="29"/>
      <c r="F402" s="29"/>
      <c r="K402" s="43"/>
      <c r="L402" s="53"/>
    </row>
    <row r="403" spans="1:12" ht="15" x14ac:dyDescent="0.25">
      <c r="A403" s="29"/>
      <c r="B403" s="29"/>
      <c r="C403" s="29"/>
      <c r="D403" s="29"/>
      <c r="E403" s="29"/>
      <c r="F403" s="29"/>
      <c r="K403" s="43"/>
      <c r="L403" s="53"/>
    </row>
    <row r="404" spans="1:12" ht="15" x14ac:dyDescent="0.25">
      <c r="A404" s="29"/>
      <c r="B404" s="29"/>
      <c r="C404" s="29"/>
      <c r="D404" s="29"/>
      <c r="E404" s="29"/>
      <c r="F404" s="29"/>
      <c r="K404" s="43"/>
      <c r="L404" s="53"/>
    </row>
    <row r="405" spans="1:12" ht="15" x14ac:dyDescent="0.25">
      <c r="A405" s="29"/>
      <c r="B405" s="29"/>
      <c r="C405" s="29"/>
      <c r="D405" s="29"/>
      <c r="E405" s="29"/>
      <c r="F405" s="29"/>
      <c r="K405" s="43"/>
      <c r="L405" s="53"/>
    </row>
    <row r="406" spans="1:12" ht="15" x14ac:dyDescent="0.25">
      <c r="A406" s="29"/>
      <c r="B406" s="29"/>
      <c r="C406" s="29"/>
      <c r="D406" s="29"/>
      <c r="E406" s="29"/>
      <c r="F406" s="29"/>
      <c r="K406" s="43"/>
      <c r="L406" s="53"/>
    </row>
    <row r="407" spans="1:12" ht="15" x14ac:dyDescent="0.25">
      <c r="A407" s="29"/>
      <c r="B407" s="29"/>
      <c r="C407" s="29"/>
      <c r="D407" s="29"/>
      <c r="E407" s="29"/>
      <c r="F407" s="29"/>
      <c r="K407" s="43"/>
      <c r="L407" s="53"/>
    </row>
    <row r="408" spans="1:12" ht="15" x14ac:dyDescent="0.25">
      <c r="A408" s="29"/>
      <c r="B408" s="29"/>
      <c r="C408" s="29"/>
      <c r="D408" s="29"/>
      <c r="E408" s="29"/>
      <c r="F408" s="29"/>
      <c r="K408" s="43"/>
      <c r="L408" s="53"/>
    </row>
    <row r="409" spans="1:12" ht="15" x14ac:dyDescent="0.25">
      <c r="A409" s="29"/>
      <c r="B409" s="29"/>
      <c r="C409" s="29"/>
      <c r="D409" s="29"/>
      <c r="E409" s="29"/>
      <c r="F409" s="29"/>
      <c r="K409" s="43"/>
      <c r="L409" s="53"/>
    </row>
    <row r="410" spans="1:12" ht="15" x14ac:dyDescent="0.25">
      <c r="A410" s="29"/>
      <c r="B410" s="29"/>
      <c r="C410" s="29"/>
      <c r="D410" s="29"/>
      <c r="E410" s="29"/>
      <c r="F410" s="29"/>
      <c r="K410" s="43"/>
      <c r="L410" s="53"/>
    </row>
    <row r="411" spans="1:12" ht="15" x14ac:dyDescent="0.25">
      <c r="A411" s="29"/>
      <c r="B411" s="29"/>
      <c r="C411" s="29"/>
      <c r="D411" s="29"/>
      <c r="E411" s="29"/>
      <c r="F411" s="29"/>
      <c r="K411" s="43"/>
      <c r="L411" s="53"/>
    </row>
    <row r="412" spans="1:12" ht="15" x14ac:dyDescent="0.25">
      <c r="A412" s="29"/>
      <c r="B412" s="29"/>
      <c r="C412" s="29"/>
      <c r="D412" s="29"/>
      <c r="E412" s="29"/>
      <c r="F412" s="29"/>
      <c r="K412" s="43"/>
      <c r="L412" s="53"/>
    </row>
    <row r="413" spans="1:12" ht="15" x14ac:dyDescent="0.25">
      <c r="A413" s="29"/>
      <c r="B413" s="29"/>
      <c r="C413" s="29"/>
      <c r="D413" s="29"/>
      <c r="E413" s="29"/>
      <c r="F413" s="29"/>
      <c r="K413" s="43"/>
      <c r="L413" s="53"/>
    </row>
    <row r="414" spans="1:12" ht="15" x14ac:dyDescent="0.25">
      <c r="A414" s="29"/>
      <c r="B414" s="29"/>
      <c r="C414" s="29"/>
      <c r="D414" s="29"/>
      <c r="E414" s="29"/>
      <c r="F414" s="29"/>
      <c r="K414" s="43"/>
      <c r="L414" s="53"/>
    </row>
    <row r="415" spans="1:12" ht="15" x14ac:dyDescent="0.25">
      <c r="A415" s="29"/>
      <c r="B415" s="29"/>
      <c r="C415" s="29"/>
      <c r="D415" s="29"/>
      <c r="E415" s="29"/>
      <c r="F415" s="29"/>
      <c r="K415" s="43"/>
      <c r="L415" s="53"/>
    </row>
    <row r="416" spans="1:12" ht="15" x14ac:dyDescent="0.25">
      <c r="A416" s="29"/>
      <c r="B416" s="29"/>
      <c r="C416" s="29"/>
      <c r="D416" s="29"/>
      <c r="E416" s="29"/>
      <c r="F416" s="29"/>
      <c r="K416" s="43"/>
      <c r="L416" s="53"/>
    </row>
    <row r="417" spans="1:12" ht="15" x14ac:dyDescent="0.25">
      <c r="A417" s="29"/>
      <c r="B417" s="29"/>
      <c r="C417" s="29"/>
      <c r="D417" s="29"/>
      <c r="E417" s="29"/>
      <c r="F417" s="29"/>
      <c r="K417" s="43"/>
      <c r="L417" s="53"/>
    </row>
    <row r="418" spans="1:12" ht="15" x14ac:dyDescent="0.25">
      <c r="A418" s="29"/>
      <c r="B418" s="29"/>
      <c r="C418" s="29"/>
      <c r="D418" s="29"/>
      <c r="E418" s="29"/>
      <c r="F418" s="29"/>
      <c r="K418" s="43"/>
      <c r="L418" s="53"/>
    </row>
    <row r="419" spans="1:12" ht="15" x14ac:dyDescent="0.25">
      <c r="A419" s="29"/>
      <c r="B419" s="29"/>
      <c r="C419" s="29"/>
      <c r="D419" s="29"/>
      <c r="E419" s="29"/>
      <c r="F419" s="29"/>
      <c r="K419" s="43"/>
      <c r="L419" s="53"/>
    </row>
    <row r="420" spans="1:12" ht="15" x14ac:dyDescent="0.25">
      <c r="A420" s="29"/>
      <c r="B420" s="29"/>
      <c r="C420" s="29"/>
      <c r="D420" s="29"/>
      <c r="E420" s="29"/>
      <c r="F420" s="29"/>
      <c r="K420" s="43"/>
      <c r="L420" s="53"/>
    </row>
    <row r="421" spans="1:12" ht="15" x14ac:dyDescent="0.25">
      <c r="A421" s="29"/>
      <c r="B421" s="29"/>
      <c r="C421" s="29"/>
      <c r="D421" s="29"/>
      <c r="E421" s="29"/>
      <c r="F421" s="29"/>
      <c r="K421" s="43"/>
      <c r="L421" s="53"/>
    </row>
    <row r="422" spans="1:12" ht="15" x14ac:dyDescent="0.25">
      <c r="A422" s="29"/>
      <c r="B422" s="29"/>
      <c r="C422" s="29"/>
      <c r="D422" s="29"/>
      <c r="E422" s="29"/>
      <c r="F422" s="29"/>
      <c r="K422" s="43"/>
      <c r="L422" s="53"/>
    </row>
    <row r="423" spans="1:12" ht="15" x14ac:dyDescent="0.25">
      <c r="A423" s="29"/>
      <c r="B423" s="29"/>
      <c r="C423" s="29"/>
      <c r="D423" s="29"/>
      <c r="E423" s="29"/>
      <c r="F423" s="29"/>
      <c r="K423" s="43"/>
      <c r="L423" s="53"/>
    </row>
    <row r="424" spans="1:12" ht="15" x14ac:dyDescent="0.25">
      <c r="A424" s="29"/>
      <c r="B424" s="29"/>
      <c r="C424" s="29"/>
      <c r="D424" s="29"/>
      <c r="E424" s="29"/>
      <c r="F424" s="29"/>
      <c r="K424" s="43"/>
      <c r="L424" s="53"/>
    </row>
    <row r="425" spans="1:12" ht="15" x14ac:dyDescent="0.25">
      <c r="A425" s="29"/>
      <c r="B425" s="29"/>
      <c r="C425" s="29"/>
      <c r="D425" s="29"/>
      <c r="E425" s="29"/>
      <c r="F425" s="29"/>
      <c r="K425" s="43"/>
      <c r="L425" s="53"/>
    </row>
    <row r="426" spans="1:12" ht="15" x14ac:dyDescent="0.25">
      <c r="A426" s="29"/>
      <c r="B426" s="29"/>
      <c r="C426" s="29"/>
      <c r="D426" s="29"/>
      <c r="E426" s="29"/>
      <c r="F426" s="29"/>
      <c r="K426" s="43"/>
      <c r="L426" s="53"/>
    </row>
    <row r="427" spans="1:12" ht="15" x14ac:dyDescent="0.25">
      <c r="A427" s="29"/>
      <c r="B427" s="29"/>
      <c r="C427" s="29"/>
      <c r="D427" s="29"/>
      <c r="E427" s="29"/>
      <c r="F427" s="29"/>
      <c r="K427" s="43"/>
      <c r="L427" s="53"/>
    </row>
    <row r="428" spans="1:12" ht="15" x14ac:dyDescent="0.25">
      <c r="A428" s="29"/>
      <c r="B428" s="29"/>
      <c r="C428" s="29"/>
      <c r="D428" s="29"/>
      <c r="E428" s="29"/>
      <c r="F428" s="29"/>
      <c r="K428" s="43"/>
      <c r="L428" s="53"/>
    </row>
    <row r="429" spans="1:12" ht="15" x14ac:dyDescent="0.25">
      <c r="A429" s="29"/>
      <c r="B429" s="29"/>
      <c r="C429" s="29"/>
      <c r="D429" s="29"/>
      <c r="E429" s="29"/>
      <c r="F429" s="29"/>
      <c r="K429" s="43"/>
      <c r="L429" s="53"/>
    </row>
    <row r="430" spans="1:12" ht="15" x14ac:dyDescent="0.25">
      <c r="A430" s="29"/>
      <c r="B430" s="29"/>
      <c r="C430" s="29"/>
      <c r="D430" s="29"/>
      <c r="E430" s="29"/>
      <c r="F430" s="29"/>
      <c r="K430" s="43"/>
      <c r="L430" s="53"/>
    </row>
    <row r="431" spans="1:12" ht="15" x14ac:dyDescent="0.25">
      <c r="A431" s="29"/>
      <c r="B431" s="29"/>
      <c r="C431" s="29"/>
      <c r="D431" s="29"/>
      <c r="E431" s="29"/>
      <c r="F431" s="29"/>
      <c r="K431" s="43"/>
      <c r="L431" s="53"/>
    </row>
    <row r="432" spans="1:12" ht="15" x14ac:dyDescent="0.25">
      <c r="A432" s="29"/>
      <c r="B432" s="29"/>
      <c r="C432" s="29"/>
      <c r="D432" s="29"/>
      <c r="E432" s="29"/>
      <c r="F432" s="29"/>
      <c r="K432" s="43"/>
      <c r="L432" s="53"/>
    </row>
    <row r="433" spans="1:12" ht="15" x14ac:dyDescent="0.25">
      <c r="A433" s="29"/>
      <c r="B433" s="29"/>
      <c r="C433" s="29"/>
      <c r="D433" s="29"/>
      <c r="E433" s="29"/>
      <c r="F433" s="29"/>
      <c r="K433" s="43"/>
      <c r="L433" s="53"/>
    </row>
    <row r="434" spans="1:12" ht="15" x14ac:dyDescent="0.25">
      <c r="A434" s="29"/>
      <c r="B434" s="29"/>
      <c r="C434" s="29"/>
      <c r="D434" s="29"/>
      <c r="E434" s="29"/>
      <c r="F434" s="29"/>
      <c r="K434" s="43"/>
      <c r="L434" s="53"/>
    </row>
    <row r="435" spans="1:12" ht="15" x14ac:dyDescent="0.25">
      <c r="A435" s="29"/>
      <c r="B435" s="29"/>
      <c r="C435" s="29"/>
      <c r="D435" s="29"/>
      <c r="E435" s="29"/>
      <c r="F435" s="29"/>
      <c r="K435" s="43"/>
      <c r="L435" s="53"/>
    </row>
    <row r="436" spans="1:12" ht="15" x14ac:dyDescent="0.25">
      <c r="A436" s="29"/>
      <c r="B436" s="29"/>
      <c r="C436" s="29"/>
      <c r="D436" s="29"/>
      <c r="E436" s="29"/>
      <c r="F436" s="29"/>
      <c r="K436" s="43"/>
      <c r="L436" s="53"/>
    </row>
    <row r="437" spans="1:12" ht="15" x14ac:dyDescent="0.25">
      <c r="A437" s="29"/>
      <c r="B437" s="29"/>
      <c r="C437" s="29"/>
      <c r="D437" s="29"/>
      <c r="E437" s="29"/>
      <c r="F437" s="29"/>
      <c r="K437" s="43"/>
      <c r="L437" s="53"/>
    </row>
    <row r="438" spans="1:12" ht="15" x14ac:dyDescent="0.25">
      <c r="A438" s="29"/>
      <c r="B438" s="29"/>
      <c r="C438" s="29"/>
      <c r="D438" s="29"/>
      <c r="E438" s="29"/>
      <c r="F438" s="29"/>
      <c r="K438" s="43"/>
      <c r="L438" s="53"/>
    </row>
    <row r="439" spans="1:12" ht="15" x14ac:dyDescent="0.25">
      <c r="A439" s="29"/>
      <c r="B439" s="29"/>
      <c r="C439" s="29"/>
      <c r="D439" s="29"/>
      <c r="E439" s="29"/>
      <c r="F439" s="29"/>
      <c r="K439" s="43"/>
      <c r="L439" s="53"/>
    </row>
    <row r="440" spans="1:12" ht="15" x14ac:dyDescent="0.25">
      <c r="A440" s="29"/>
      <c r="B440" s="29"/>
      <c r="C440" s="29"/>
      <c r="D440" s="29"/>
      <c r="E440" s="29"/>
      <c r="F440" s="29"/>
      <c r="K440" s="43"/>
      <c r="L440" s="53"/>
    </row>
    <row r="441" spans="1:12" ht="15" x14ac:dyDescent="0.25">
      <c r="A441" s="29"/>
      <c r="B441" s="29"/>
      <c r="C441" s="29"/>
      <c r="D441" s="29"/>
      <c r="E441" s="29"/>
      <c r="F441" s="29"/>
      <c r="K441" s="43"/>
      <c r="L441" s="53"/>
    </row>
    <row r="442" spans="1:12" ht="15" x14ac:dyDescent="0.25">
      <c r="A442" s="29"/>
      <c r="B442" s="29"/>
      <c r="C442" s="29"/>
      <c r="D442" s="29"/>
      <c r="E442" s="29"/>
      <c r="F442" s="29"/>
      <c r="K442" s="43"/>
      <c r="L442" s="53"/>
    </row>
    <row r="443" spans="1:12" ht="15" x14ac:dyDescent="0.25">
      <c r="A443" s="29"/>
      <c r="B443" s="29"/>
      <c r="C443" s="29"/>
      <c r="D443" s="29"/>
      <c r="E443" s="29"/>
      <c r="F443" s="29"/>
      <c r="K443" s="43"/>
      <c r="L443" s="53"/>
    </row>
    <row r="444" spans="1:12" ht="15" x14ac:dyDescent="0.25">
      <c r="A444" s="29"/>
      <c r="B444" s="29"/>
      <c r="C444" s="29"/>
      <c r="D444" s="29"/>
      <c r="E444" s="29"/>
      <c r="F444" s="29"/>
      <c r="K444" s="43"/>
      <c r="L444" s="53"/>
    </row>
    <row r="445" spans="1:12" ht="15" x14ac:dyDescent="0.25">
      <c r="A445" s="29"/>
      <c r="B445" s="29"/>
      <c r="C445" s="29"/>
      <c r="D445" s="29"/>
      <c r="E445" s="29"/>
      <c r="F445" s="29"/>
      <c r="K445" s="43"/>
      <c r="L445" s="53"/>
    </row>
    <row r="446" spans="1:12" ht="15" x14ac:dyDescent="0.25">
      <c r="A446" s="29"/>
      <c r="B446" s="29"/>
      <c r="C446" s="29"/>
      <c r="D446" s="29"/>
      <c r="E446" s="29"/>
      <c r="F446" s="29"/>
      <c r="K446" s="43"/>
      <c r="L446" s="53"/>
    </row>
    <row r="447" spans="1:12" ht="15" x14ac:dyDescent="0.25">
      <c r="A447" s="29"/>
      <c r="B447" s="29"/>
      <c r="C447" s="29"/>
      <c r="D447" s="29"/>
      <c r="E447" s="29"/>
      <c r="F447" s="29"/>
      <c r="K447" s="43"/>
      <c r="L447" s="53"/>
    </row>
    <row r="448" spans="1:12" ht="15" x14ac:dyDescent="0.25">
      <c r="A448" s="29"/>
      <c r="B448" s="29"/>
      <c r="C448" s="29"/>
      <c r="D448" s="29"/>
      <c r="E448" s="29"/>
      <c r="F448" s="29"/>
      <c r="K448" s="43"/>
      <c r="L448" s="53"/>
    </row>
    <row r="449" spans="1:12" ht="15" x14ac:dyDescent="0.25">
      <c r="A449" s="29"/>
      <c r="B449" s="29"/>
      <c r="C449" s="29"/>
      <c r="D449" s="29"/>
      <c r="E449" s="29"/>
      <c r="F449" s="29"/>
      <c r="K449" s="43"/>
      <c r="L449" s="53"/>
    </row>
    <row r="450" spans="1:12" ht="15" x14ac:dyDescent="0.25">
      <c r="A450" s="29"/>
      <c r="B450" s="29"/>
      <c r="C450" s="29"/>
      <c r="D450" s="29"/>
      <c r="E450" s="29"/>
      <c r="F450" s="29"/>
      <c r="K450" s="43"/>
      <c r="L450" s="53"/>
    </row>
    <row r="451" spans="1:12" ht="15" x14ac:dyDescent="0.25">
      <c r="A451" s="29"/>
      <c r="B451" s="29"/>
      <c r="C451" s="29"/>
      <c r="D451" s="29"/>
      <c r="E451" s="29"/>
      <c r="F451" s="29"/>
      <c r="K451" s="43"/>
      <c r="L451" s="53"/>
    </row>
    <row r="452" spans="1:12" ht="15" x14ac:dyDescent="0.25">
      <c r="A452" s="29"/>
      <c r="B452" s="29"/>
      <c r="C452" s="29"/>
      <c r="D452" s="29"/>
      <c r="E452" s="29"/>
      <c r="F452" s="29"/>
      <c r="K452" s="43"/>
      <c r="L452" s="53"/>
    </row>
    <row r="453" spans="1:12" ht="15" x14ac:dyDescent="0.25">
      <c r="A453" s="29"/>
      <c r="B453" s="29"/>
      <c r="C453" s="29"/>
      <c r="D453" s="29"/>
      <c r="E453" s="29"/>
      <c r="F453" s="29"/>
      <c r="K453" s="43"/>
      <c r="L453" s="53"/>
    </row>
    <row r="454" spans="1:12" ht="15" x14ac:dyDescent="0.25">
      <c r="A454" s="29"/>
      <c r="B454" s="29"/>
      <c r="C454" s="29"/>
      <c r="D454" s="29"/>
      <c r="E454" s="29"/>
      <c r="F454" s="29"/>
      <c r="K454" s="43"/>
      <c r="L454" s="53"/>
    </row>
    <row r="455" spans="1:12" ht="15" x14ac:dyDescent="0.25">
      <c r="A455" s="29"/>
      <c r="B455" s="29"/>
      <c r="C455" s="29"/>
      <c r="D455" s="29"/>
      <c r="E455" s="29"/>
      <c r="F455" s="29"/>
      <c r="K455" s="43"/>
      <c r="L455" s="53"/>
    </row>
    <row r="456" spans="1:12" ht="15" x14ac:dyDescent="0.25">
      <c r="A456" s="29"/>
      <c r="B456" s="29"/>
      <c r="C456" s="29"/>
      <c r="D456" s="29"/>
      <c r="E456" s="29"/>
      <c r="F456" s="29"/>
      <c r="K456" s="43"/>
      <c r="L456" s="53"/>
    </row>
    <row r="457" spans="1:12" ht="15" x14ac:dyDescent="0.25">
      <c r="A457" s="29"/>
      <c r="B457" s="29"/>
      <c r="C457" s="29"/>
      <c r="D457" s="29"/>
      <c r="E457" s="29"/>
      <c r="F457" s="29"/>
      <c r="K457" s="43"/>
      <c r="L457" s="53"/>
    </row>
    <row r="458" spans="1:12" ht="15" x14ac:dyDescent="0.25">
      <c r="A458" s="29"/>
      <c r="B458" s="29"/>
      <c r="C458" s="29"/>
      <c r="D458" s="29"/>
      <c r="E458" s="29"/>
      <c r="F458" s="29"/>
      <c r="K458" s="43"/>
      <c r="L458" s="53"/>
    </row>
    <row r="459" spans="1:12" ht="15" x14ac:dyDescent="0.25">
      <c r="A459" s="29"/>
      <c r="B459" s="29"/>
      <c r="C459" s="29"/>
      <c r="D459" s="29"/>
      <c r="E459" s="29"/>
      <c r="F459" s="29"/>
      <c r="K459" s="43"/>
      <c r="L459" s="53"/>
    </row>
    <row r="460" spans="1:12" ht="15" x14ac:dyDescent="0.25">
      <c r="A460" s="29"/>
      <c r="B460" s="29"/>
      <c r="C460" s="29"/>
      <c r="D460" s="29"/>
      <c r="E460" s="29"/>
      <c r="F460" s="29"/>
      <c r="K460" s="43"/>
      <c r="L460" s="53"/>
    </row>
    <row r="461" spans="1:12" ht="15" x14ac:dyDescent="0.25">
      <c r="A461" s="29"/>
      <c r="B461" s="29"/>
      <c r="C461" s="29"/>
      <c r="D461" s="29"/>
      <c r="E461" s="29"/>
      <c r="F461" s="29"/>
      <c r="K461" s="43"/>
      <c r="L461" s="53"/>
    </row>
    <row r="462" spans="1:12" ht="15" x14ac:dyDescent="0.25">
      <c r="A462" s="29"/>
      <c r="B462" s="29"/>
      <c r="C462" s="29"/>
      <c r="D462" s="29"/>
      <c r="E462" s="29"/>
      <c r="F462" s="29"/>
      <c r="K462" s="43"/>
      <c r="L462" s="53"/>
    </row>
    <row r="463" spans="1:12" ht="15" x14ac:dyDescent="0.25">
      <c r="A463" s="29"/>
      <c r="B463" s="29"/>
      <c r="C463" s="29"/>
      <c r="D463" s="29"/>
      <c r="E463" s="29"/>
      <c r="F463" s="29"/>
      <c r="K463" s="43"/>
      <c r="L463" s="53"/>
    </row>
    <row r="464" spans="1:12" ht="15" x14ac:dyDescent="0.25">
      <c r="A464" s="29"/>
      <c r="B464" s="29"/>
      <c r="C464" s="29"/>
      <c r="D464" s="29"/>
      <c r="E464" s="29"/>
      <c r="F464" s="29"/>
      <c r="K464" s="43"/>
      <c r="L464" s="53"/>
    </row>
    <row r="465" spans="1:12" ht="15" x14ac:dyDescent="0.25">
      <c r="A465" s="29"/>
      <c r="B465" s="29"/>
      <c r="C465" s="29"/>
      <c r="D465" s="29"/>
      <c r="E465" s="29"/>
      <c r="F465" s="29"/>
      <c r="K465" s="43"/>
      <c r="L465" s="53"/>
    </row>
    <row r="466" spans="1:12" ht="15" x14ac:dyDescent="0.25">
      <c r="A466" s="29"/>
      <c r="B466" s="29"/>
      <c r="C466" s="29"/>
      <c r="D466" s="29"/>
      <c r="E466" s="29"/>
      <c r="F466" s="29"/>
      <c r="K466" s="43"/>
      <c r="L466" s="53"/>
    </row>
    <row r="467" spans="1:12" ht="15" x14ac:dyDescent="0.25">
      <c r="A467" s="29"/>
      <c r="B467" s="29"/>
      <c r="C467" s="29"/>
      <c r="D467" s="29"/>
      <c r="E467" s="29"/>
      <c r="F467" s="29"/>
      <c r="K467" s="43"/>
      <c r="L467" s="53"/>
    </row>
    <row r="468" spans="1:12" ht="15" x14ac:dyDescent="0.25">
      <c r="A468" s="29"/>
      <c r="B468" s="29"/>
      <c r="C468" s="29"/>
      <c r="D468" s="29"/>
      <c r="E468" s="29"/>
      <c r="F468" s="29"/>
      <c r="K468" s="43"/>
      <c r="L468" s="53"/>
    </row>
    <row r="469" spans="1:12" ht="15" x14ac:dyDescent="0.25">
      <c r="A469" s="29"/>
      <c r="B469" s="29"/>
      <c r="C469" s="29"/>
      <c r="D469" s="29"/>
      <c r="E469" s="29"/>
      <c r="F469" s="29"/>
      <c r="K469" s="43"/>
      <c r="L469" s="53"/>
    </row>
    <row r="470" spans="1:12" ht="15" x14ac:dyDescent="0.25">
      <c r="A470" s="29"/>
      <c r="B470" s="29"/>
      <c r="C470" s="29"/>
      <c r="D470" s="29"/>
      <c r="E470" s="29"/>
      <c r="F470" s="29"/>
      <c r="K470" s="43"/>
      <c r="L470" s="53"/>
    </row>
    <row r="471" spans="1:12" ht="15" x14ac:dyDescent="0.25">
      <c r="A471" s="29"/>
      <c r="B471" s="29"/>
      <c r="C471" s="29"/>
      <c r="D471" s="29"/>
      <c r="E471" s="29"/>
      <c r="F471" s="29"/>
      <c r="K471" s="43"/>
      <c r="L471" s="53"/>
    </row>
    <row r="472" spans="1:12" ht="15" x14ac:dyDescent="0.25">
      <c r="A472" s="29"/>
      <c r="B472" s="29"/>
      <c r="C472" s="29"/>
      <c r="D472" s="29"/>
      <c r="E472" s="29"/>
      <c r="F472" s="29"/>
      <c r="K472" s="43"/>
      <c r="L472" s="53"/>
    </row>
    <row r="473" spans="1:12" ht="15" x14ac:dyDescent="0.25">
      <c r="A473" s="29"/>
      <c r="B473" s="29"/>
      <c r="C473" s="29"/>
      <c r="D473" s="29"/>
      <c r="E473" s="29"/>
      <c r="F473" s="29"/>
      <c r="K473" s="43"/>
      <c r="L473" s="53"/>
    </row>
    <row r="474" spans="1:12" ht="15" x14ac:dyDescent="0.25">
      <c r="A474" s="29"/>
      <c r="B474" s="29"/>
      <c r="C474" s="29"/>
      <c r="D474" s="29"/>
      <c r="E474" s="29"/>
      <c r="F474" s="29"/>
      <c r="K474" s="43"/>
      <c r="L474" s="53"/>
    </row>
    <row r="475" spans="1:12" ht="15" x14ac:dyDescent="0.25">
      <c r="A475" s="29"/>
      <c r="B475" s="29"/>
      <c r="C475" s="29"/>
      <c r="D475" s="29"/>
      <c r="E475" s="29"/>
      <c r="F475" s="29"/>
      <c r="K475" s="43"/>
      <c r="L475" s="53"/>
    </row>
    <row r="476" spans="1:12" ht="15" x14ac:dyDescent="0.25">
      <c r="A476" s="29"/>
      <c r="B476" s="29"/>
      <c r="C476" s="29"/>
      <c r="D476" s="29"/>
      <c r="E476" s="29"/>
      <c r="F476" s="29"/>
      <c r="K476" s="43"/>
      <c r="L476" s="53"/>
    </row>
    <row r="477" spans="1:12" ht="15" x14ac:dyDescent="0.25">
      <c r="A477" s="29"/>
      <c r="B477" s="29"/>
      <c r="C477" s="29"/>
      <c r="D477" s="29"/>
      <c r="E477" s="29"/>
      <c r="F477" s="29"/>
      <c r="K477" s="43"/>
      <c r="L477" s="53"/>
    </row>
    <row r="478" spans="1:12" ht="15" x14ac:dyDescent="0.25">
      <c r="A478" s="29"/>
      <c r="B478" s="29"/>
      <c r="C478" s="29"/>
      <c r="D478" s="29"/>
      <c r="E478" s="29"/>
      <c r="F478" s="29"/>
      <c r="K478" s="43"/>
      <c r="L478" s="53"/>
    </row>
    <row r="479" spans="1:12" ht="15" x14ac:dyDescent="0.25">
      <c r="A479" s="29"/>
      <c r="B479" s="29"/>
      <c r="C479" s="29"/>
      <c r="D479" s="29"/>
      <c r="E479" s="29"/>
      <c r="F479" s="29"/>
      <c r="K479" s="43"/>
      <c r="L479" s="53"/>
    </row>
    <row r="480" spans="1:12" ht="15" x14ac:dyDescent="0.25">
      <c r="A480" s="29"/>
      <c r="B480" s="29"/>
      <c r="C480" s="29"/>
      <c r="D480" s="29"/>
      <c r="E480" s="29"/>
      <c r="F480" s="29"/>
      <c r="K480" s="43"/>
      <c r="L480" s="53"/>
    </row>
    <row r="481" spans="1:12" ht="15" x14ac:dyDescent="0.25">
      <c r="A481" s="29"/>
      <c r="B481" s="29"/>
      <c r="C481" s="29"/>
      <c r="D481" s="29"/>
      <c r="E481" s="29"/>
      <c r="F481" s="29"/>
      <c r="K481" s="43"/>
      <c r="L481" s="53"/>
    </row>
    <row r="482" spans="1:12" ht="15" x14ac:dyDescent="0.25">
      <c r="A482" s="29"/>
      <c r="B482" s="29"/>
      <c r="C482" s="29"/>
      <c r="D482" s="29"/>
      <c r="E482" s="29"/>
      <c r="F482" s="29"/>
      <c r="K482" s="43"/>
      <c r="L482" s="53"/>
    </row>
    <row r="483" spans="1:12" ht="15" x14ac:dyDescent="0.25">
      <c r="A483" s="29"/>
      <c r="B483" s="29"/>
      <c r="C483" s="29"/>
      <c r="D483" s="29"/>
      <c r="E483" s="29"/>
      <c r="F483" s="29"/>
      <c r="K483" s="43"/>
      <c r="L483" s="53"/>
    </row>
    <row r="484" spans="1:12" ht="15" x14ac:dyDescent="0.25">
      <c r="A484" s="29"/>
      <c r="B484" s="29"/>
      <c r="C484" s="29"/>
      <c r="D484" s="29"/>
      <c r="E484" s="29"/>
      <c r="F484" s="29"/>
      <c r="K484" s="43"/>
      <c r="L484" s="53"/>
    </row>
    <row r="485" spans="1:12" ht="15" x14ac:dyDescent="0.25">
      <c r="A485" s="29"/>
      <c r="B485" s="29"/>
      <c r="C485" s="29"/>
      <c r="D485" s="29"/>
      <c r="E485" s="29"/>
      <c r="F485" s="29"/>
      <c r="K485" s="43"/>
      <c r="L485" s="53"/>
    </row>
    <row r="486" spans="1:12" ht="15" x14ac:dyDescent="0.25">
      <c r="A486" s="29"/>
      <c r="B486" s="29"/>
      <c r="C486" s="29"/>
      <c r="D486" s="29"/>
      <c r="E486" s="29"/>
      <c r="F486" s="29"/>
      <c r="K486" s="43"/>
      <c r="L486" s="53"/>
    </row>
    <row r="487" spans="1:12" ht="15" x14ac:dyDescent="0.25">
      <c r="A487" s="29"/>
      <c r="B487" s="29"/>
      <c r="C487" s="29"/>
      <c r="D487" s="29"/>
      <c r="E487" s="29"/>
      <c r="F487" s="29"/>
      <c r="K487" s="43"/>
      <c r="L487" s="53"/>
    </row>
    <row r="488" spans="1:12" ht="15" x14ac:dyDescent="0.25">
      <c r="A488" s="29"/>
      <c r="B488" s="29"/>
      <c r="C488" s="29"/>
      <c r="D488" s="29"/>
      <c r="E488" s="29"/>
      <c r="F488" s="29"/>
      <c r="K488" s="43"/>
      <c r="L488" s="53"/>
    </row>
    <row r="489" spans="1:12" ht="15" x14ac:dyDescent="0.25">
      <c r="A489" s="29"/>
      <c r="B489" s="29"/>
      <c r="C489" s="29"/>
      <c r="D489" s="29"/>
      <c r="E489" s="29"/>
      <c r="F489" s="29"/>
      <c r="K489" s="43"/>
      <c r="L489" s="53"/>
    </row>
    <row r="490" spans="1:12" ht="15" x14ac:dyDescent="0.25">
      <c r="A490" s="29"/>
      <c r="B490" s="29"/>
      <c r="C490" s="29"/>
      <c r="D490" s="29"/>
      <c r="E490" s="29"/>
      <c r="F490" s="29"/>
      <c r="K490" s="43"/>
      <c r="L490" s="53"/>
    </row>
    <row r="491" spans="1:12" ht="15" x14ac:dyDescent="0.25">
      <c r="A491" s="29"/>
      <c r="B491" s="29"/>
      <c r="C491" s="29"/>
      <c r="D491" s="29"/>
      <c r="E491" s="29"/>
      <c r="F491" s="29"/>
      <c r="K491" s="43"/>
      <c r="L491" s="53"/>
    </row>
    <row r="492" spans="1:12" ht="15" x14ac:dyDescent="0.25">
      <c r="A492" s="29"/>
      <c r="B492" s="29"/>
      <c r="C492" s="29"/>
      <c r="D492" s="29"/>
      <c r="E492" s="29"/>
      <c r="F492" s="29"/>
      <c r="K492" s="43"/>
      <c r="L492" s="53"/>
    </row>
    <row r="493" spans="1:12" ht="15" x14ac:dyDescent="0.25">
      <c r="A493" s="29"/>
      <c r="B493" s="29"/>
      <c r="C493" s="29"/>
      <c r="D493" s="29"/>
      <c r="E493" s="29"/>
      <c r="F493" s="29"/>
      <c r="K493" s="43"/>
      <c r="L493" s="53"/>
    </row>
    <row r="494" spans="1:12" ht="15" x14ac:dyDescent="0.25">
      <c r="A494" s="29"/>
      <c r="B494" s="29"/>
      <c r="C494" s="29"/>
      <c r="D494" s="29"/>
      <c r="E494" s="29"/>
      <c r="F494" s="29"/>
      <c r="K494" s="43"/>
      <c r="L494" s="53"/>
    </row>
    <row r="495" spans="1:12" ht="15" x14ac:dyDescent="0.25">
      <c r="A495" s="29"/>
      <c r="B495" s="29"/>
      <c r="C495" s="29"/>
      <c r="D495" s="29"/>
      <c r="E495" s="29"/>
      <c r="F495" s="29"/>
      <c r="K495" s="43"/>
      <c r="L495" s="53"/>
    </row>
    <row r="496" spans="1:12" ht="15" x14ac:dyDescent="0.25">
      <c r="A496" s="29"/>
      <c r="B496" s="29"/>
      <c r="C496" s="29"/>
      <c r="D496" s="29"/>
      <c r="E496" s="29"/>
      <c r="F496" s="29"/>
      <c r="K496" s="43"/>
      <c r="L496" s="53"/>
    </row>
    <row r="497" spans="1:12" ht="15" x14ac:dyDescent="0.25">
      <c r="A497" s="29"/>
      <c r="B497" s="29"/>
      <c r="C497" s="29"/>
      <c r="D497" s="29"/>
      <c r="E497" s="29"/>
      <c r="F497" s="29"/>
      <c r="K497" s="43"/>
      <c r="L497" s="53"/>
    </row>
    <row r="498" spans="1:12" ht="15" x14ac:dyDescent="0.25">
      <c r="A498" s="29"/>
      <c r="B498" s="29"/>
      <c r="C498" s="29"/>
      <c r="D498" s="29"/>
      <c r="E498" s="29"/>
      <c r="F498" s="29"/>
      <c r="K498" s="43"/>
      <c r="L498" s="53"/>
    </row>
    <row r="499" spans="1:12" ht="15" x14ac:dyDescent="0.25">
      <c r="A499" s="29"/>
      <c r="B499" s="29"/>
      <c r="C499" s="29"/>
      <c r="D499" s="29"/>
      <c r="E499" s="29"/>
      <c r="F499" s="29"/>
      <c r="K499" s="43"/>
      <c r="L499" s="53"/>
    </row>
    <row r="500" spans="1:12" ht="15" x14ac:dyDescent="0.25">
      <c r="A500" s="29"/>
      <c r="B500" s="29"/>
      <c r="C500" s="29"/>
      <c r="D500" s="29"/>
      <c r="E500" s="29"/>
      <c r="F500" s="29"/>
      <c r="K500" s="43"/>
      <c r="L500" s="53"/>
    </row>
    <row r="501" spans="1:12" ht="15" x14ac:dyDescent="0.25">
      <c r="A501" s="29"/>
      <c r="B501" s="29"/>
      <c r="C501" s="29"/>
      <c r="D501" s="29"/>
      <c r="E501" s="29"/>
      <c r="F501" s="29"/>
      <c r="K501" s="43"/>
      <c r="L501" s="53"/>
    </row>
    <row r="502" spans="1:12" ht="15" x14ac:dyDescent="0.25">
      <c r="A502" s="29"/>
      <c r="B502" s="29"/>
      <c r="C502" s="29"/>
      <c r="D502" s="29"/>
      <c r="E502" s="29"/>
      <c r="F502" s="29"/>
      <c r="K502" s="43"/>
      <c r="L502" s="53"/>
    </row>
    <row r="503" spans="1:12" ht="15" x14ac:dyDescent="0.25">
      <c r="A503" s="29"/>
      <c r="B503" s="29"/>
      <c r="C503" s="29"/>
      <c r="D503" s="29"/>
      <c r="E503" s="29"/>
      <c r="F503" s="29"/>
      <c r="K503" s="43"/>
      <c r="L503" s="53"/>
    </row>
    <row r="504" spans="1:12" ht="15" x14ac:dyDescent="0.25">
      <c r="A504" s="29"/>
      <c r="B504" s="29"/>
      <c r="C504" s="29"/>
      <c r="D504" s="29"/>
      <c r="E504" s="29"/>
      <c r="F504" s="29"/>
      <c r="K504" s="43"/>
      <c r="L504" s="53"/>
    </row>
    <row r="505" spans="1:12" ht="15" x14ac:dyDescent="0.25">
      <c r="A505" s="29"/>
      <c r="B505" s="29"/>
      <c r="C505" s="29"/>
      <c r="D505" s="29"/>
      <c r="E505" s="29"/>
      <c r="F505" s="29"/>
      <c r="K505" s="43"/>
      <c r="L505" s="53"/>
    </row>
    <row r="506" spans="1:12" ht="15" x14ac:dyDescent="0.25">
      <c r="A506" s="29"/>
      <c r="B506" s="29"/>
      <c r="C506" s="29"/>
      <c r="D506" s="29"/>
      <c r="E506" s="29"/>
      <c r="F506" s="29"/>
      <c r="K506" s="43"/>
      <c r="L506" s="53"/>
    </row>
    <row r="507" spans="1:12" ht="15" x14ac:dyDescent="0.25">
      <c r="A507" s="29"/>
      <c r="B507" s="29"/>
      <c r="C507" s="29"/>
      <c r="D507" s="29"/>
      <c r="E507" s="29"/>
      <c r="F507" s="29"/>
      <c r="K507" s="43"/>
      <c r="L507" s="53"/>
    </row>
    <row r="508" spans="1:12" ht="15" x14ac:dyDescent="0.25">
      <c r="A508" s="29"/>
      <c r="B508" s="29"/>
      <c r="C508" s="29"/>
      <c r="D508" s="29"/>
      <c r="E508" s="29"/>
      <c r="F508" s="29"/>
      <c r="K508" s="43"/>
      <c r="L508" s="53"/>
    </row>
    <row r="509" spans="1:12" ht="15" x14ac:dyDescent="0.25">
      <c r="A509" s="29"/>
      <c r="B509" s="29"/>
      <c r="C509" s="29"/>
      <c r="D509" s="29"/>
      <c r="E509" s="29"/>
      <c r="F509" s="29"/>
      <c r="K509" s="43"/>
      <c r="L509" s="53"/>
    </row>
    <row r="510" spans="1:12" ht="15" x14ac:dyDescent="0.25">
      <c r="A510" s="29"/>
      <c r="B510" s="29"/>
      <c r="C510" s="29"/>
      <c r="D510" s="29"/>
      <c r="E510" s="29"/>
      <c r="F510" s="29"/>
      <c r="K510" s="43"/>
      <c r="L510" s="53"/>
    </row>
    <row r="511" spans="1:12" ht="15" x14ac:dyDescent="0.25">
      <c r="A511" s="29"/>
      <c r="B511" s="29"/>
      <c r="C511" s="29"/>
      <c r="D511" s="29"/>
      <c r="E511" s="29"/>
      <c r="F511" s="29"/>
      <c r="K511" s="43"/>
      <c r="L511" s="53"/>
    </row>
    <row r="512" spans="1:12" ht="15" x14ac:dyDescent="0.25">
      <c r="A512" s="29"/>
      <c r="B512" s="29"/>
      <c r="C512" s="29"/>
      <c r="D512" s="29"/>
      <c r="E512" s="29"/>
      <c r="F512" s="29"/>
      <c r="K512" s="43"/>
      <c r="L512" s="53"/>
    </row>
    <row r="513" spans="1:12" ht="15" x14ac:dyDescent="0.25">
      <c r="A513" s="29"/>
      <c r="B513" s="29"/>
      <c r="C513" s="29"/>
      <c r="D513" s="29"/>
      <c r="E513" s="29"/>
      <c r="F513" s="29"/>
      <c r="K513" s="43"/>
      <c r="L513" s="53"/>
    </row>
    <row r="514" spans="1:12" ht="15" x14ac:dyDescent="0.25">
      <c r="A514" s="29"/>
      <c r="B514" s="29"/>
      <c r="C514" s="29"/>
      <c r="D514" s="29"/>
      <c r="E514" s="29"/>
      <c r="F514" s="29"/>
      <c r="K514" s="43"/>
      <c r="L514" s="53"/>
    </row>
    <row r="515" spans="1:12" ht="15" x14ac:dyDescent="0.25">
      <c r="A515" s="29"/>
      <c r="B515" s="29"/>
      <c r="C515" s="29"/>
      <c r="D515" s="29"/>
      <c r="E515" s="29"/>
      <c r="F515" s="29"/>
      <c r="K515" s="43"/>
      <c r="L515" s="53"/>
    </row>
    <row r="516" spans="1:12" ht="15" x14ac:dyDescent="0.25">
      <c r="A516" s="29"/>
      <c r="B516" s="29"/>
      <c r="C516" s="29"/>
      <c r="D516" s="29"/>
      <c r="E516" s="29"/>
      <c r="F516" s="29"/>
      <c r="K516" s="43"/>
      <c r="L516" s="53"/>
    </row>
    <row r="517" spans="1:12" ht="15" x14ac:dyDescent="0.25">
      <c r="A517" s="29"/>
      <c r="B517" s="29"/>
      <c r="C517" s="29"/>
      <c r="D517" s="29"/>
      <c r="E517" s="29"/>
      <c r="F517" s="29"/>
      <c r="K517" s="43"/>
      <c r="L517" s="53"/>
    </row>
    <row r="518" spans="1:12" ht="15" x14ac:dyDescent="0.25">
      <c r="A518" s="29"/>
      <c r="B518" s="29"/>
      <c r="C518" s="29"/>
      <c r="D518" s="29"/>
      <c r="E518" s="29"/>
      <c r="F518" s="29"/>
      <c r="K518" s="43"/>
      <c r="L518" s="53"/>
    </row>
    <row r="519" spans="1:12" ht="15" x14ac:dyDescent="0.25">
      <c r="A519" s="29"/>
      <c r="B519" s="29"/>
      <c r="C519" s="29"/>
      <c r="D519" s="29"/>
      <c r="E519" s="29"/>
      <c r="F519" s="29"/>
      <c r="K519" s="43"/>
      <c r="L519" s="53"/>
    </row>
    <row r="520" spans="1:12" ht="15" x14ac:dyDescent="0.25">
      <c r="A520" s="29"/>
      <c r="B520" s="29"/>
      <c r="C520" s="29"/>
      <c r="D520" s="29"/>
      <c r="E520" s="29"/>
      <c r="F520" s="29"/>
      <c r="K520" s="43"/>
      <c r="L520" s="53"/>
    </row>
    <row r="521" spans="1:12" ht="15" x14ac:dyDescent="0.25">
      <c r="A521" s="29"/>
      <c r="B521" s="29"/>
      <c r="C521" s="29"/>
      <c r="D521" s="29"/>
      <c r="E521" s="29"/>
      <c r="F521" s="29"/>
      <c r="K521" s="43"/>
      <c r="L521" s="53"/>
    </row>
    <row r="522" spans="1:12" ht="15" x14ac:dyDescent="0.25">
      <c r="A522" s="29"/>
      <c r="B522" s="29"/>
      <c r="C522" s="29"/>
      <c r="D522" s="29"/>
      <c r="E522" s="29"/>
      <c r="F522" s="29"/>
      <c r="K522" s="43"/>
      <c r="L522" s="53"/>
    </row>
    <row r="523" spans="1:12" ht="15" x14ac:dyDescent="0.25">
      <c r="A523" s="29"/>
      <c r="B523" s="29"/>
      <c r="C523" s="29"/>
      <c r="D523" s="29"/>
      <c r="E523" s="29"/>
      <c r="F523" s="29"/>
      <c r="K523" s="43"/>
      <c r="L523" s="53"/>
    </row>
    <row r="524" spans="1:12" ht="15" x14ac:dyDescent="0.25">
      <c r="A524" s="29"/>
      <c r="B524" s="29"/>
      <c r="C524" s="29"/>
      <c r="D524" s="29"/>
      <c r="E524" s="29"/>
      <c r="F524" s="29"/>
      <c r="K524" s="43"/>
      <c r="L524" s="53"/>
    </row>
    <row r="525" spans="1:12" ht="15" x14ac:dyDescent="0.25">
      <c r="A525" s="29"/>
      <c r="B525" s="29"/>
      <c r="C525" s="29"/>
      <c r="D525" s="29"/>
      <c r="E525" s="29"/>
      <c r="F525" s="29"/>
      <c r="K525" s="43"/>
      <c r="L525" s="53"/>
    </row>
    <row r="526" spans="1:12" ht="15" x14ac:dyDescent="0.25">
      <c r="A526" s="29"/>
      <c r="B526" s="29"/>
      <c r="C526" s="29"/>
      <c r="D526" s="29"/>
      <c r="E526" s="29"/>
      <c r="F526" s="29"/>
      <c r="K526" s="43"/>
      <c r="L526" s="53"/>
    </row>
    <row r="527" spans="1:12" ht="15" x14ac:dyDescent="0.25">
      <c r="A527" s="29"/>
      <c r="B527" s="29"/>
      <c r="C527" s="29"/>
      <c r="D527" s="29"/>
      <c r="E527" s="29"/>
      <c r="F527" s="29"/>
      <c r="K527" s="43"/>
      <c r="L527" s="53"/>
    </row>
    <row r="528" spans="1:12" ht="15" x14ac:dyDescent="0.25">
      <c r="A528" s="29"/>
      <c r="B528" s="29"/>
      <c r="C528" s="29"/>
      <c r="D528" s="29"/>
      <c r="E528" s="29"/>
      <c r="F528" s="29"/>
      <c r="K528" s="43"/>
      <c r="L528" s="53"/>
    </row>
    <row r="529" spans="1:12" ht="15" x14ac:dyDescent="0.25">
      <c r="A529" s="29"/>
      <c r="B529" s="29"/>
      <c r="C529" s="29"/>
      <c r="D529" s="29"/>
      <c r="E529" s="29"/>
      <c r="F529" s="29"/>
      <c r="K529" s="43"/>
      <c r="L529" s="53"/>
    </row>
    <row r="530" spans="1:12" ht="15" x14ac:dyDescent="0.25">
      <c r="A530" s="29"/>
      <c r="B530" s="29"/>
      <c r="C530" s="29"/>
      <c r="D530" s="29"/>
      <c r="E530" s="29"/>
      <c r="F530" s="29"/>
      <c r="K530" s="43"/>
      <c r="L530" s="53"/>
    </row>
    <row r="531" spans="1:12" ht="15" x14ac:dyDescent="0.25">
      <c r="A531" s="29"/>
      <c r="B531" s="29"/>
      <c r="C531" s="29"/>
      <c r="D531" s="29"/>
      <c r="E531" s="29"/>
      <c r="F531" s="29"/>
      <c r="K531" s="43"/>
      <c r="L531" s="53"/>
    </row>
    <row r="532" spans="1:12" ht="15" x14ac:dyDescent="0.25">
      <c r="A532" s="29"/>
      <c r="B532" s="29"/>
      <c r="C532" s="29"/>
      <c r="D532" s="29"/>
      <c r="E532" s="29"/>
      <c r="F532" s="29"/>
      <c r="K532" s="43"/>
      <c r="L532" s="53"/>
    </row>
    <row r="533" spans="1:12" ht="15" x14ac:dyDescent="0.25">
      <c r="A533" s="29"/>
      <c r="B533" s="29"/>
      <c r="C533" s="29"/>
      <c r="D533" s="29"/>
      <c r="E533" s="29"/>
      <c r="F533" s="29"/>
      <c r="K533" s="43"/>
      <c r="L533" s="53"/>
    </row>
    <row r="534" spans="1:12" ht="15" x14ac:dyDescent="0.25">
      <c r="A534" s="29"/>
      <c r="B534" s="29"/>
      <c r="C534" s="29"/>
      <c r="D534" s="29"/>
      <c r="E534" s="29"/>
      <c r="F534" s="29"/>
      <c r="K534" s="43"/>
      <c r="L534" s="53"/>
    </row>
    <row r="535" spans="1:12" ht="15" x14ac:dyDescent="0.25">
      <c r="A535" s="29"/>
      <c r="B535" s="29"/>
      <c r="C535" s="29"/>
      <c r="D535" s="29"/>
      <c r="E535" s="29"/>
      <c r="F535" s="29"/>
      <c r="K535" s="43"/>
      <c r="L535" s="53"/>
    </row>
    <row r="536" spans="1:12" ht="15" x14ac:dyDescent="0.25">
      <c r="A536" s="29"/>
      <c r="B536" s="29"/>
      <c r="C536" s="29"/>
      <c r="D536" s="29"/>
      <c r="E536" s="29"/>
      <c r="F536" s="29"/>
      <c r="K536" s="43"/>
      <c r="L536" s="53"/>
    </row>
    <row r="537" spans="1:12" ht="15" x14ac:dyDescent="0.25">
      <c r="A537" s="29"/>
      <c r="B537" s="29"/>
      <c r="C537" s="29"/>
      <c r="D537" s="29"/>
      <c r="E537" s="29"/>
      <c r="F537" s="29"/>
      <c r="K537" s="43"/>
      <c r="L537" s="53"/>
    </row>
    <row r="538" spans="1:12" ht="15" x14ac:dyDescent="0.25">
      <c r="A538" s="29"/>
      <c r="B538" s="29"/>
      <c r="C538" s="29"/>
      <c r="D538" s="29"/>
      <c r="E538" s="29"/>
      <c r="F538" s="29"/>
      <c r="K538" s="43"/>
      <c r="L538" s="53"/>
    </row>
    <row r="539" spans="1:12" ht="15" x14ac:dyDescent="0.25">
      <c r="A539" s="29"/>
      <c r="B539" s="29"/>
      <c r="C539" s="29"/>
      <c r="D539" s="29"/>
      <c r="E539" s="29"/>
      <c r="F539" s="29"/>
      <c r="K539" s="43"/>
      <c r="L539" s="53"/>
    </row>
    <row r="540" spans="1:12" ht="15" x14ac:dyDescent="0.25">
      <c r="A540" s="29"/>
      <c r="B540" s="29"/>
      <c r="C540" s="29"/>
      <c r="D540" s="29"/>
      <c r="E540" s="29"/>
      <c r="F540" s="29"/>
      <c r="K540" s="43"/>
      <c r="L540" s="53"/>
    </row>
    <row r="541" spans="1:12" ht="15" x14ac:dyDescent="0.25">
      <c r="A541" s="29"/>
      <c r="B541" s="29"/>
      <c r="C541" s="29"/>
      <c r="D541" s="29"/>
      <c r="E541" s="29"/>
      <c r="F541" s="29"/>
      <c r="K541" s="43"/>
      <c r="L541" s="53"/>
    </row>
    <row r="542" spans="1:12" ht="15" x14ac:dyDescent="0.25">
      <c r="A542" s="29"/>
      <c r="B542" s="29"/>
      <c r="C542" s="29"/>
      <c r="D542" s="29"/>
      <c r="E542" s="29"/>
      <c r="F542" s="29"/>
      <c r="K542" s="43"/>
      <c r="L542" s="53"/>
    </row>
    <row r="543" spans="1:12" ht="15" x14ac:dyDescent="0.25">
      <c r="A543" s="29"/>
      <c r="B543" s="29"/>
      <c r="C543" s="29"/>
      <c r="D543" s="29"/>
      <c r="E543" s="29"/>
      <c r="F543" s="29"/>
      <c r="K543" s="43"/>
      <c r="L543" s="53"/>
    </row>
    <row r="544" spans="1:12" ht="15" x14ac:dyDescent="0.25">
      <c r="A544" s="29"/>
      <c r="B544" s="29"/>
      <c r="C544" s="29"/>
      <c r="D544" s="29"/>
      <c r="E544" s="29"/>
      <c r="F544" s="29"/>
      <c r="K544" s="43"/>
      <c r="L544" s="53"/>
    </row>
    <row r="545" spans="1:12" ht="15" x14ac:dyDescent="0.25">
      <c r="A545" s="29"/>
      <c r="B545" s="29"/>
      <c r="C545" s="29"/>
      <c r="D545" s="29"/>
      <c r="E545" s="29"/>
      <c r="F545" s="29"/>
      <c r="K545" s="43"/>
      <c r="L545" s="53"/>
    </row>
    <row r="546" spans="1:12" ht="15" x14ac:dyDescent="0.25">
      <c r="A546" s="29"/>
      <c r="B546" s="29"/>
      <c r="C546" s="29"/>
      <c r="D546" s="29"/>
      <c r="E546" s="29"/>
      <c r="F546" s="29"/>
      <c r="K546" s="43"/>
      <c r="L546" s="53"/>
    </row>
    <row r="547" spans="1:12" ht="15" x14ac:dyDescent="0.25">
      <c r="A547" s="29"/>
      <c r="B547" s="29"/>
      <c r="C547" s="29"/>
      <c r="D547" s="29"/>
      <c r="E547" s="29"/>
      <c r="F547" s="29"/>
      <c r="K547" s="43"/>
      <c r="L547" s="53"/>
    </row>
    <row r="548" spans="1:12" ht="15" x14ac:dyDescent="0.25">
      <c r="A548" s="29"/>
      <c r="B548" s="29"/>
      <c r="C548" s="29"/>
      <c r="D548" s="29"/>
      <c r="E548" s="29"/>
      <c r="F548" s="29"/>
      <c r="K548" s="43"/>
      <c r="L548" s="53"/>
    </row>
    <row r="549" spans="1:12" ht="15" x14ac:dyDescent="0.25">
      <c r="A549" s="29"/>
      <c r="B549" s="29"/>
      <c r="C549" s="29"/>
      <c r="D549" s="29"/>
      <c r="E549" s="29"/>
      <c r="F549" s="29"/>
      <c r="K549" s="43"/>
      <c r="L549" s="53"/>
    </row>
    <row r="550" spans="1:12" ht="15" x14ac:dyDescent="0.25">
      <c r="A550" s="29"/>
      <c r="B550" s="29"/>
      <c r="C550" s="29"/>
      <c r="D550" s="29"/>
      <c r="E550" s="29"/>
      <c r="F550" s="29"/>
      <c r="K550" s="43"/>
      <c r="L550" s="53"/>
    </row>
    <row r="551" spans="1:12" ht="15" x14ac:dyDescent="0.25">
      <c r="A551" s="29"/>
      <c r="B551" s="29"/>
      <c r="C551" s="29"/>
      <c r="D551" s="29"/>
      <c r="E551" s="29"/>
      <c r="F551" s="29"/>
      <c r="K551" s="43"/>
      <c r="L551" s="53"/>
    </row>
    <row r="552" spans="1:12" ht="15" x14ac:dyDescent="0.25">
      <c r="A552" s="29"/>
      <c r="B552" s="29"/>
      <c r="C552" s="29"/>
      <c r="D552" s="29"/>
      <c r="E552" s="29"/>
      <c r="F552" s="29"/>
      <c r="K552" s="43"/>
      <c r="L552" s="53"/>
    </row>
    <row r="553" spans="1:12" ht="15" x14ac:dyDescent="0.25">
      <c r="A553" s="29"/>
      <c r="B553" s="29"/>
      <c r="C553" s="29"/>
      <c r="D553" s="29"/>
      <c r="E553" s="29"/>
      <c r="F553" s="29"/>
      <c r="K553" s="43"/>
      <c r="L553" s="53"/>
    </row>
    <row r="554" spans="1:12" ht="15" x14ac:dyDescent="0.25">
      <c r="A554" s="29"/>
      <c r="B554" s="29"/>
      <c r="C554" s="29"/>
      <c r="D554" s="29"/>
      <c r="E554" s="29"/>
      <c r="F554" s="29"/>
      <c r="K554" s="43"/>
      <c r="L554" s="53"/>
    </row>
    <row r="555" spans="1:12" ht="15" x14ac:dyDescent="0.25">
      <c r="A555" s="29"/>
      <c r="B555" s="29"/>
      <c r="C555" s="29"/>
      <c r="D555" s="29"/>
      <c r="E555" s="29"/>
      <c r="F555" s="29"/>
      <c r="K555" s="43"/>
      <c r="L555" s="53"/>
    </row>
    <row r="556" spans="1:12" ht="15" x14ac:dyDescent="0.25">
      <c r="A556" s="29"/>
      <c r="B556" s="29"/>
      <c r="C556" s="29"/>
      <c r="D556" s="29"/>
      <c r="E556" s="29"/>
      <c r="F556" s="29"/>
      <c r="K556" s="43"/>
      <c r="L556" s="53"/>
    </row>
    <row r="557" spans="1:12" ht="15" x14ac:dyDescent="0.25">
      <c r="A557" s="29"/>
      <c r="B557" s="29"/>
      <c r="C557" s="29"/>
      <c r="D557" s="29"/>
      <c r="E557" s="29"/>
      <c r="F557" s="29"/>
      <c r="K557" s="43"/>
      <c r="L557" s="53"/>
    </row>
    <row r="558" spans="1:12" ht="15" x14ac:dyDescent="0.25">
      <c r="A558" s="29"/>
      <c r="B558" s="29"/>
      <c r="C558" s="29"/>
      <c r="D558" s="29"/>
      <c r="E558" s="29"/>
      <c r="F558" s="29"/>
      <c r="K558" s="43"/>
      <c r="L558" s="53"/>
    </row>
    <row r="559" spans="1:12" ht="15" x14ac:dyDescent="0.25">
      <c r="A559" s="29"/>
      <c r="B559" s="29"/>
      <c r="C559" s="29"/>
      <c r="D559" s="29"/>
      <c r="E559" s="29"/>
      <c r="F559" s="29"/>
      <c r="K559" s="43"/>
      <c r="L559" s="53"/>
    </row>
    <row r="560" spans="1:12" ht="15" x14ac:dyDescent="0.25">
      <c r="A560" s="29"/>
      <c r="B560" s="29"/>
      <c r="C560" s="29"/>
      <c r="D560" s="29"/>
      <c r="E560" s="29"/>
      <c r="F560" s="29"/>
      <c r="K560" s="43"/>
      <c r="L560" s="53"/>
    </row>
    <row r="561" spans="1:12" ht="15" x14ac:dyDescent="0.25">
      <c r="A561" s="29"/>
      <c r="B561" s="29"/>
      <c r="C561" s="29"/>
      <c r="D561" s="29"/>
      <c r="E561" s="29"/>
      <c r="F561" s="29"/>
      <c r="K561" s="43"/>
      <c r="L561" s="53"/>
    </row>
    <row r="562" spans="1:12" ht="15" x14ac:dyDescent="0.25">
      <c r="A562" s="29"/>
      <c r="B562" s="29"/>
      <c r="C562" s="29"/>
      <c r="D562" s="29"/>
      <c r="E562" s="29"/>
      <c r="F562" s="29"/>
      <c r="K562" s="43"/>
      <c r="L562" s="53"/>
    </row>
    <row r="563" spans="1:12" ht="15" x14ac:dyDescent="0.25">
      <c r="A563" s="29"/>
      <c r="B563" s="29"/>
      <c r="C563" s="29"/>
      <c r="D563" s="29"/>
      <c r="E563" s="29"/>
      <c r="F563" s="29"/>
      <c r="K563" s="43"/>
      <c r="L563" s="53"/>
    </row>
    <row r="564" spans="1:12" ht="15" x14ac:dyDescent="0.25">
      <c r="A564" s="29"/>
      <c r="B564" s="29"/>
      <c r="C564" s="29"/>
      <c r="D564" s="29"/>
      <c r="E564" s="29"/>
      <c r="F564" s="29"/>
      <c r="K564" s="43"/>
      <c r="L564" s="53"/>
    </row>
    <row r="565" spans="1:12" ht="15" x14ac:dyDescent="0.25">
      <c r="A565" s="29"/>
      <c r="B565" s="29"/>
      <c r="C565" s="29"/>
      <c r="D565" s="29"/>
      <c r="E565" s="29"/>
      <c r="F565" s="29"/>
      <c r="K565" s="43"/>
      <c r="L565" s="53"/>
    </row>
    <row r="566" spans="1:12" ht="15" x14ac:dyDescent="0.25">
      <c r="A566" s="29"/>
      <c r="B566" s="29"/>
      <c r="C566" s="29"/>
      <c r="D566" s="29"/>
      <c r="E566" s="29"/>
      <c r="F566" s="29"/>
      <c r="K566" s="43"/>
      <c r="L566" s="53"/>
    </row>
    <row r="567" spans="1:12" ht="15" x14ac:dyDescent="0.25">
      <c r="A567" s="29"/>
      <c r="B567" s="29"/>
      <c r="C567" s="29"/>
      <c r="D567" s="29"/>
      <c r="E567" s="29"/>
      <c r="F567" s="29"/>
      <c r="K567" s="43"/>
      <c r="L567" s="53"/>
    </row>
    <row r="568" spans="1:12" ht="15" x14ac:dyDescent="0.25">
      <c r="A568" s="29"/>
      <c r="B568" s="29"/>
      <c r="C568" s="29"/>
      <c r="D568" s="29"/>
      <c r="E568" s="29"/>
      <c r="F568" s="29"/>
      <c r="K568" s="43"/>
      <c r="L568" s="53"/>
    </row>
    <row r="569" spans="1:12" ht="15" x14ac:dyDescent="0.25">
      <c r="A569" s="29"/>
      <c r="B569" s="29"/>
      <c r="C569" s="29"/>
      <c r="D569" s="29"/>
      <c r="E569" s="29"/>
      <c r="F569" s="29"/>
      <c r="K569" s="43"/>
      <c r="L569" s="53"/>
    </row>
    <row r="570" spans="1:12" ht="15" x14ac:dyDescent="0.25">
      <c r="A570" s="29"/>
      <c r="B570" s="29"/>
      <c r="C570" s="29"/>
      <c r="D570" s="29"/>
      <c r="E570" s="29"/>
      <c r="F570" s="29"/>
      <c r="K570" s="43"/>
      <c r="L570" s="53"/>
    </row>
    <row r="571" spans="1:12" ht="15" x14ac:dyDescent="0.25">
      <c r="A571" s="29"/>
      <c r="B571" s="29"/>
      <c r="C571" s="29"/>
      <c r="D571" s="29"/>
      <c r="E571" s="29"/>
      <c r="F571" s="29"/>
      <c r="K571" s="43"/>
      <c r="L571" s="53"/>
    </row>
    <row r="572" spans="1:12" ht="15" x14ac:dyDescent="0.25">
      <c r="A572" s="29"/>
      <c r="B572" s="29"/>
      <c r="C572" s="29"/>
      <c r="D572" s="29"/>
      <c r="E572" s="29"/>
      <c r="F572" s="29"/>
      <c r="K572" s="43"/>
      <c r="L572" s="53"/>
    </row>
    <row r="573" spans="1:12" ht="15" x14ac:dyDescent="0.25">
      <c r="A573" s="29"/>
      <c r="B573" s="29"/>
      <c r="C573" s="29"/>
      <c r="D573" s="29"/>
      <c r="E573" s="29"/>
      <c r="F573" s="29"/>
      <c r="K573" s="43"/>
      <c r="L573" s="53"/>
    </row>
    <row r="574" spans="1:12" ht="15" x14ac:dyDescent="0.25">
      <c r="A574" s="29"/>
      <c r="B574" s="29"/>
      <c r="C574" s="29"/>
      <c r="D574" s="29"/>
      <c r="E574" s="29"/>
      <c r="F574" s="29"/>
      <c r="K574" s="43"/>
      <c r="L574" s="53"/>
    </row>
    <row r="575" spans="1:12" ht="15" x14ac:dyDescent="0.25">
      <c r="A575" s="29"/>
      <c r="B575" s="29"/>
      <c r="C575" s="29"/>
      <c r="D575" s="29"/>
      <c r="E575" s="29"/>
      <c r="F575" s="29"/>
      <c r="K575" s="43"/>
      <c r="L575" s="53"/>
    </row>
    <row r="576" spans="1:12" ht="15" x14ac:dyDescent="0.25">
      <c r="A576" s="29"/>
      <c r="B576" s="29"/>
      <c r="C576" s="29"/>
      <c r="D576" s="29"/>
      <c r="E576" s="29"/>
      <c r="F576" s="29"/>
      <c r="K576" s="43"/>
      <c r="L576" s="53"/>
    </row>
    <row r="577" spans="1:12" ht="15" x14ac:dyDescent="0.25">
      <c r="A577" s="29"/>
      <c r="B577" s="29"/>
      <c r="C577" s="29"/>
      <c r="D577" s="29"/>
      <c r="E577" s="29"/>
      <c r="F577" s="29"/>
      <c r="K577" s="43"/>
      <c r="L577" s="53"/>
    </row>
    <row r="578" spans="1:12" ht="15" x14ac:dyDescent="0.25">
      <c r="A578" s="29"/>
      <c r="B578" s="29"/>
      <c r="C578" s="29"/>
      <c r="D578" s="29"/>
      <c r="E578" s="29"/>
      <c r="F578" s="29"/>
      <c r="K578" s="43"/>
      <c r="L578" s="53"/>
    </row>
    <row r="579" spans="1:12" ht="15" x14ac:dyDescent="0.25">
      <c r="A579" s="29"/>
      <c r="B579" s="29"/>
      <c r="C579" s="29"/>
      <c r="D579" s="29"/>
      <c r="E579" s="29"/>
      <c r="F579" s="29"/>
      <c r="K579" s="43"/>
      <c r="L579" s="53"/>
    </row>
    <row r="580" spans="1:12" ht="15" x14ac:dyDescent="0.25">
      <c r="A580" s="29"/>
      <c r="B580" s="29"/>
      <c r="C580" s="29"/>
      <c r="D580" s="29"/>
      <c r="E580" s="29"/>
      <c r="F580" s="29"/>
      <c r="K580" s="43"/>
      <c r="L580" s="53"/>
    </row>
    <row r="581" spans="1:12" ht="15" x14ac:dyDescent="0.25">
      <c r="A581" s="29"/>
      <c r="B581" s="29"/>
      <c r="C581" s="29"/>
      <c r="D581" s="29"/>
      <c r="E581" s="29"/>
      <c r="F581" s="29"/>
      <c r="K581" s="43"/>
      <c r="L581" s="53"/>
    </row>
    <row r="582" spans="1:12" ht="15" x14ac:dyDescent="0.25">
      <c r="A582" s="29"/>
      <c r="B582" s="29"/>
      <c r="C582" s="29"/>
      <c r="D582" s="29"/>
      <c r="E582" s="29"/>
      <c r="F582" s="29"/>
      <c r="K582" s="43"/>
      <c r="L582" s="53"/>
    </row>
    <row r="583" spans="1:12" ht="15" x14ac:dyDescent="0.25">
      <c r="A583" s="29"/>
      <c r="B583" s="29"/>
      <c r="C583" s="29"/>
      <c r="D583" s="29"/>
      <c r="E583" s="29"/>
      <c r="F583" s="29"/>
      <c r="K583" s="43"/>
      <c r="L583" s="53"/>
    </row>
    <row r="584" spans="1:12" ht="15" x14ac:dyDescent="0.25">
      <c r="A584" s="29"/>
      <c r="B584" s="29"/>
      <c r="C584" s="29"/>
      <c r="D584" s="29"/>
      <c r="E584" s="29"/>
      <c r="F584" s="29"/>
      <c r="K584" s="43"/>
      <c r="L584" s="53"/>
    </row>
    <row r="585" spans="1:12" ht="15" x14ac:dyDescent="0.25">
      <c r="A585" s="29"/>
      <c r="B585" s="29"/>
      <c r="C585" s="29"/>
      <c r="D585" s="29"/>
      <c r="E585" s="29"/>
      <c r="F585" s="29"/>
      <c r="K585" s="43"/>
      <c r="L585" s="53"/>
    </row>
    <row r="586" spans="1:12" ht="15" x14ac:dyDescent="0.25">
      <c r="A586" s="29"/>
      <c r="B586" s="29"/>
      <c r="C586" s="29"/>
      <c r="D586" s="29"/>
      <c r="E586" s="29"/>
      <c r="F586" s="29"/>
      <c r="K586" s="43"/>
      <c r="L586" s="53"/>
    </row>
    <row r="587" spans="1:12" ht="15" x14ac:dyDescent="0.25">
      <c r="A587" s="29"/>
      <c r="B587" s="29"/>
      <c r="C587" s="29"/>
      <c r="D587" s="29"/>
      <c r="E587" s="29"/>
      <c r="F587" s="29"/>
      <c r="K587" s="43"/>
      <c r="L587" s="53"/>
    </row>
    <row r="588" spans="1:12" ht="15" x14ac:dyDescent="0.25">
      <c r="A588" s="29"/>
      <c r="B588" s="29"/>
      <c r="C588" s="29"/>
      <c r="D588" s="29"/>
      <c r="E588" s="29"/>
      <c r="F588" s="29"/>
      <c r="K588" s="43"/>
      <c r="L588" s="53"/>
    </row>
    <row r="589" spans="1:12" ht="15" x14ac:dyDescent="0.25">
      <c r="A589" s="29"/>
      <c r="B589" s="29"/>
      <c r="C589" s="29"/>
      <c r="D589" s="29"/>
      <c r="E589" s="29"/>
      <c r="F589" s="29"/>
      <c r="K589" s="43"/>
      <c r="L589" s="53"/>
    </row>
    <row r="590" spans="1:12" ht="15" x14ac:dyDescent="0.25">
      <c r="A590" s="29"/>
      <c r="B590" s="29"/>
      <c r="C590" s="29"/>
      <c r="D590" s="29"/>
      <c r="E590" s="29"/>
      <c r="F590" s="29"/>
      <c r="K590" s="43"/>
      <c r="L590" s="53"/>
    </row>
    <row r="591" spans="1:12" ht="15" x14ac:dyDescent="0.25">
      <c r="A591" s="29"/>
      <c r="B591" s="29"/>
      <c r="C591" s="29"/>
      <c r="D591" s="29"/>
      <c r="E591" s="29"/>
      <c r="F591" s="29"/>
      <c r="K591" s="43"/>
      <c r="L591" s="53"/>
    </row>
    <row r="592" spans="1:12" ht="15" x14ac:dyDescent="0.25">
      <c r="A592" s="29"/>
      <c r="B592" s="29"/>
      <c r="C592" s="29"/>
      <c r="D592" s="29"/>
      <c r="E592" s="29"/>
      <c r="F592" s="29"/>
      <c r="K592" s="43"/>
      <c r="L592" s="53"/>
    </row>
    <row r="593" spans="1:12" ht="15" x14ac:dyDescent="0.25">
      <c r="A593" s="29"/>
      <c r="B593" s="29"/>
      <c r="C593" s="29"/>
      <c r="D593" s="29"/>
      <c r="E593" s="29"/>
      <c r="F593" s="29"/>
      <c r="K593" s="43"/>
      <c r="L593" s="53"/>
    </row>
    <row r="594" spans="1:12" ht="15" x14ac:dyDescent="0.25">
      <c r="A594" s="29"/>
      <c r="B594" s="29"/>
      <c r="C594" s="29"/>
      <c r="D594" s="29"/>
      <c r="E594" s="29"/>
      <c r="F594" s="29"/>
      <c r="K594" s="43"/>
      <c r="L594" s="53"/>
    </row>
    <row r="595" spans="1:12" ht="15" x14ac:dyDescent="0.25">
      <c r="A595" s="29"/>
      <c r="B595" s="29"/>
      <c r="C595" s="29"/>
      <c r="D595" s="29"/>
      <c r="E595" s="29"/>
      <c r="F595" s="29"/>
      <c r="K595" s="43"/>
      <c r="L595" s="53"/>
    </row>
    <row r="596" spans="1:12" ht="15" x14ac:dyDescent="0.25">
      <c r="A596" s="29"/>
      <c r="B596" s="29"/>
      <c r="C596" s="29"/>
      <c r="D596" s="29"/>
      <c r="E596" s="29"/>
      <c r="F596" s="29"/>
      <c r="K596" s="43"/>
      <c r="L596" s="53"/>
    </row>
    <row r="597" spans="1:12" ht="15" x14ac:dyDescent="0.25">
      <c r="A597" s="29"/>
      <c r="B597" s="29"/>
      <c r="C597" s="29"/>
      <c r="D597" s="29"/>
      <c r="E597" s="29"/>
      <c r="F597" s="29"/>
      <c r="K597" s="43"/>
      <c r="L597" s="53"/>
    </row>
    <row r="598" spans="1:12" ht="15" x14ac:dyDescent="0.25">
      <c r="A598" s="29"/>
      <c r="B598" s="29"/>
      <c r="C598" s="29"/>
      <c r="D598" s="29"/>
      <c r="E598" s="29"/>
      <c r="F598" s="29"/>
      <c r="K598" s="43"/>
      <c r="L598" s="53"/>
    </row>
    <row r="599" spans="1:12" ht="15" x14ac:dyDescent="0.25">
      <c r="A599" s="29"/>
      <c r="B599" s="29"/>
      <c r="C599" s="29"/>
      <c r="D599" s="29"/>
      <c r="E599" s="29"/>
      <c r="F599" s="29"/>
      <c r="K599" s="43"/>
      <c r="L599" s="53"/>
    </row>
    <row r="600" spans="1:12" ht="15" x14ac:dyDescent="0.25">
      <c r="A600" s="29"/>
      <c r="B600" s="29"/>
      <c r="C600" s="29"/>
      <c r="D600" s="29"/>
      <c r="E600" s="29"/>
      <c r="F600" s="29"/>
      <c r="K600" s="43"/>
      <c r="L600" s="53"/>
    </row>
    <row r="601" spans="1:12" ht="15" x14ac:dyDescent="0.25">
      <c r="A601" s="29"/>
      <c r="B601" s="29"/>
      <c r="C601" s="29"/>
      <c r="D601" s="29"/>
      <c r="E601" s="29"/>
      <c r="F601" s="29"/>
      <c r="K601" s="43"/>
      <c r="L601" s="53"/>
    </row>
    <row r="602" spans="1:12" ht="15" x14ac:dyDescent="0.25">
      <c r="A602" s="29"/>
      <c r="B602" s="29"/>
      <c r="C602" s="29"/>
      <c r="D602" s="29"/>
      <c r="E602" s="29"/>
      <c r="F602" s="29"/>
      <c r="K602" s="43"/>
      <c r="L602" s="53"/>
    </row>
    <row r="603" spans="1:12" ht="15" x14ac:dyDescent="0.25">
      <c r="A603" s="29"/>
      <c r="B603" s="29"/>
      <c r="C603" s="29"/>
      <c r="D603" s="29"/>
      <c r="E603" s="29"/>
      <c r="F603" s="29"/>
      <c r="K603" s="43"/>
      <c r="L603" s="53"/>
    </row>
    <row r="604" spans="1:12" ht="15" x14ac:dyDescent="0.25">
      <c r="A604" s="29"/>
      <c r="B604" s="29"/>
      <c r="C604" s="29"/>
      <c r="D604" s="29"/>
      <c r="E604" s="29"/>
      <c r="F604" s="29"/>
      <c r="K604" s="43"/>
      <c r="L604" s="53"/>
    </row>
    <row r="605" spans="1:12" ht="15" x14ac:dyDescent="0.25">
      <c r="A605" s="29"/>
      <c r="B605" s="29"/>
      <c r="C605" s="29"/>
      <c r="D605" s="29"/>
      <c r="E605" s="29"/>
      <c r="F605" s="29"/>
      <c r="K605" s="43"/>
      <c r="L605" s="53"/>
    </row>
    <row r="606" spans="1:12" ht="15" x14ac:dyDescent="0.25">
      <c r="A606" s="29"/>
      <c r="B606" s="29"/>
      <c r="C606" s="29"/>
      <c r="D606" s="29"/>
      <c r="E606" s="29"/>
      <c r="F606" s="29"/>
      <c r="K606" s="43"/>
      <c r="L606" s="53"/>
    </row>
    <row r="607" spans="1:12" ht="15" x14ac:dyDescent="0.25">
      <c r="A607" s="29"/>
      <c r="B607" s="29"/>
      <c r="C607" s="29"/>
      <c r="D607" s="29"/>
      <c r="E607" s="29"/>
      <c r="F607" s="29"/>
      <c r="K607" s="43"/>
      <c r="L607" s="53"/>
    </row>
    <row r="608" spans="1:12" ht="15" x14ac:dyDescent="0.25">
      <c r="A608" s="29"/>
      <c r="B608" s="29"/>
      <c r="C608" s="29"/>
      <c r="D608" s="29"/>
      <c r="E608" s="29"/>
      <c r="F608" s="29"/>
      <c r="K608" s="43"/>
      <c r="L608" s="53"/>
    </row>
    <row r="609" spans="1:12" ht="15" x14ac:dyDescent="0.25">
      <c r="A609" s="29"/>
      <c r="B609" s="29"/>
      <c r="C609" s="29"/>
      <c r="D609" s="29"/>
      <c r="E609" s="29"/>
      <c r="F609" s="29"/>
      <c r="K609" s="43"/>
      <c r="L609" s="53"/>
    </row>
    <row r="610" spans="1:12" ht="15" x14ac:dyDescent="0.25">
      <c r="A610" s="29"/>
      <c r="B610" s="29"/>
      <c r="C610" s="29"/>
      <c r="D610" s="29"/>
      <c r="E610" s="29"/>
      <c r="F610" s="29"/>
      <c r="K610" s="43"/>
      <c r="L610" s="53"/>
    </row>
    <row r="611" spans="1:12" ht="15" x14ac:dyDescent="0.25">
      <c r="A611" s="29"/>
      <c r="B611" s="29"/>
      <c r="C611" s="29"/>
      <c r="D611" s="29"/>
      <c r="E611" s="29"/>
      <c r="F611" s="29"/>
      <c r="K611" s="43"/>
      <c r="L611" s="53"/>
    </row>
    <row r="612" spans="1:12" ht="15" x14ac:dyDescent="0.25">
      <c r="A612" s="29"/>
      <c r="B612" s="29"/>
      <c r="C612" s="29"/>
      <c r="D612" s="29"/>
      <c r="E612" s="29"/>
      <c r="F612" s="29"/>
      <c r="K612" s="43"/>
      <c r="L612" s="53"/>
    </row>
    <row r="613" spans="1:12" ht="15" x14ac:dyDescent="0.25">
      <c r="A613" s="29"/>
      <c r="B613" s="29"/>
      <c r="C613" s="29"/>
      <c r="D613" s="29"/>
      <c r="E613" s="29"/>
      <c r="F613" s="29"/>
      <c r="K613" s="43"/>
      <c r="L613" s="53"/>
    </row>
    <row r="614" spans="1:12" ht="15" x14ac:dyDescent="0.25">
      <c r="A614" s="29"/>
      <c r="B614" s="29"/>
      <c r="C614" s="29"/>
      <c r="D614" s="29"/>
      <c r="E614" s="29"/>
      <c r="F614" s="29"/>
      <c r="K614" s="43"/>
      <c r="L614" s="53"/>
    </row>
    <row r="615" spans="1:12" ht="15" x14ac:dyDescent="0.25">
      <c r="A615" s="29"/>
      <c r="B615" s="29"/>
      <c r="C615" s="29"/>
      <c r="D615" s="29"/>
      <c r="E615" s="29"/>
      <c r="F615" s="29"/>
      <c r="K615" s="43"/>
      <c r="L615" s="53"/>
    </row>
    <row r="616" spans="1:12" ht="15" x14ac:dyDescent="0.25">
      <c r="A616" s="29"/>
      <c r="B616" s="29"/>
      <c r="C616" s="29"/>
      <c r="D616" s="29"/>
      <c r="E616" s="29"/>
      <c r="F616" s="29"/>
      <c r="K616" s="43"/>
      <c r="L616" s="53"/>
    </row>
    <row r="617" spans="1:12" ht="15" x14ac:dyDescent="0.25">
      <c r="A617" s="29"/>
      <c r="B617" s="29"/>
      <c r="C617" s="29"/>
      <c r="D617" s="29"/>
      <c r="E617" s="29"/>
      <c r="F617" s="29"/>
      <c r="K617" s="43"/>
      <c r="L617" s="53"/>
    </row>
    <row r="618" spans="1:12" ht="15" x14ac:dyDescent="0.25">
      <c r="A618" s="29"/>
      <c r="B618" s="29"/>
      <c r="C618" s="29"/>
      <c r="D618" s="29"/>
      <c r="E618" s="29"/>
      <c r="F618" s="29"/>
      <c r="K618" s="43"/>
      <c r="L618" s="53"/>
    </row>
    <row r="619" spans="1:12" ht="15" x14ac:dyDescent="0.25">
      <c r="A619" s="29"/>
      <c r="B619" s="29"/>
      <c r="C619" s="29"/>
      <c r="D619" s="29"/>
      <c r="E619" s="29"/>
      <c r="F619" s="29"/>
      <c r="K619" s="43"/>
      <c r="L619" s="53"/>
    </row>
    <row r="620" spans="1:12" ht="15" x14ac:dyDescent="0.25">
      <c r="A620" s="29"/>
      <c r="B620" s="29"/>
      <c r="C620" s="29"/>
      <c r="D620" s="29"/>
      <c r="E620" s="29"/>
      <c r="F620" s="29"/>
      <c r="K620" s="43"/>
      <c r="L620" s="53"/>
    </row>
    <row r="621" spans="1:12" ht="15" x14ac:dyDescent="0.25">
      <c r="A621" s="29"/>
      <c r="B621" s="29"/>
      <c r="C621" s="29"/>
      <c r="D621" s="29"/>
      <c r="E621" s="29"/>
      <c r="F621" s="29"/>
      <c r="K621" s="43"/>
      <c r="L621" s="53"/>
    </row>
    <row r="622" spans="1:12" ht="15" x14ac:dyDescent="0.25">
      <c r="A622" s="29"/>
      <c r="B622" s="29"/>
      <c r="C622" s="29"/>
      <c r="D622" s="29"/>
      <c r="E622" s="29"/>
      <c r="F622" s="29"/>
      <c r="K622" s="43"/>
      <c r="L622" s="53"/>
    </row>
    <row r="623" spans="1:12" ht="15" x14ac:dyDescent="0.25">
      <c r="A623" s="29"/>
      <c r="B623" s="29"/>
      <c r="C623" s="29"/>
      <c r="D623" s="29"/>
      <c r="E623" s="29"/>
      <c r="F623" s="29"/>
      <c r="K623" s="43"/>
      <c r="L623" s="53"/>
    </row>
    <row r="624" spans="1:12" ht="15" x14ac:dyDescent="0.25">
      <c r="A624" s="29"/>
      <c r="B624" s="29"/>
      <c r="C624" s="29"/>
      <c r="D624" s="29"/>
      <c r="E624" s="29"/>
      <c r="F624" s="29"/>
      <c r="K624" s="43"/>
      <c r="L624" s="53"/>
    </row>
    <row r="625" spans="1:12" ht="15" x14ac:dyDescent="0.25">
      <c r="A625" s="29"/>
      <c r="B625" s="29"/>
      <c r="C625" s="29"/>
      <c r="D625" s="29"/>
      <c r="E625" s="29"/>
      <c r="F625" s="29"/>
      <c r="K625" s="43"/>
      <c r="L625" s="53"/>
    </row>
    <row r="626" spans="1:12" ht="15" x14ac:dyDescent="0.25">
      <c r="A626" s="29"/>
      <c r="B626" s="29"/>
      <c r="C626" s="29"/>
      <c r="D626" s="29"/>
      <c r="E626" s="29"/>
      <c r="F626" s="29"/>
      <c r="K626" s="43"/>
      <c r="L626" s="53"/>
    </row>
    <row r="627" spans="1:12" ht="15" x14ac:dyDescent="0.25">
      <c r="A627" s="29"/>
      <c r="B627" s="29"/>
      <c r="C627" s="29"/>
      <c r="D627" s="29"/>
      <c r="E627" s="29"/>
      <c r="F627" s="29"/>
      <c r="K627" s="43"/>
      <c r="L627" s="53"/>
    </row>
    <row r="628" spans="1:12" ht="15" x14ac:dyDescent="0.25">
      <c r="A628" s="29"/>
      <c r="B628" s="29"/>
      <c r="C628" s="29"/>
      <c r="D628" s="29"/>
      <c r="E628" s="29"/>
      <c r="F628" s="29"/>
      <c r="K628" s="43"/>
      <c r="L628" s="53"/>
    </row>
    <row r="629" spans="1:12" ht="15" x14ac:dyDescent="0.25">
      <c r="A629" s="29"/>
      <c r="B629" s="29"/>
      <c r="C629" s="29"/>
      <c r="D629" s="29"/>
      <c r="E629" s="29"/>
      <c r="F629" s="29"/>
      <c r="K629" s="43"/>
      <c r="L629" s="53"/>
    </row>
    <row r="630" spans="1:12" ht="15" x14ac:dyDescent="0.25">
      <c r="A630" s="29"/>
      <c r="B630" s="29"/>
      <c r="C630" s="29"/>
      <c r="D630" s="29"/>
      <c r="E630" s="29"/>
      <c r="F630" s="29"/>
      <c r="K630" s="43"/>
      <c r="L630" s="53"/>
    </row>
    <row r="631" spans="1:12" ht="15" x14ac:dyDescent="0.25">
      <c r="A631" s="29"/>
      <c r="B631" s="29"/>
      <c r="C631" s="29"/>
      <c r="D631" s="29"/>
      <c r="E631" s="29"/>
      <c r="F631" s="29"/>
      <c r="K631" s="43"/>
      <c r="L631" s="53"/>
    </row>
    <row r="632" spans="1:12" ht="15" x14ac:dyDescent="0.25">
      <c r="A632" s="29"/>
      <c r="B632" s="29"/>
      <c r="C632" s="29"/>
      <c r="D632" s="29"/>
      <c r="E632" s="29"/>
      <c r="F632" s="29"/>
      <c r="K632" s="43"/>
      <c r="L632" s="53"/>
    </row>
    <row r="633" spans="1:12" ht="15" x14ac:dyDescent="0.25">
      <c r="A633" s="29"/>
      <c r="B633" s="29"/>
      <c r="C633" s="29"/>
      <c r="D633" s="29"/>
      <c r="E633" s="29"/>
      <c r="F633" s="29"/>
      <c r="K633" s="43"/>
      <c r="L633" s="53"/>
    </row>
    <row r="634" spans="1:12" ht="15" x14ac:dyDescent="0.25">
      <c r="A634" s="29"/>
      <c r="B634" s="29"/>
      <c r="C634" s="29"/>
      <c r="D634" s="29"/>
      <c r="E634" s="29"/>
      <c r="F634" s="29"/>
      <c r="K634" s="43"/>
      <c r="L634" s="53"/>
    </row>
    <row r="635" spans="1:12" ht="15" x14ac:dyDescent="0.25">
      <c r="A635" s="29"/>
      <c r="B635" s="29"/>
      <c r="C635" s="29"/>
      <c r="D635" s="29"/>
      <c r="E635" s="29"/>
      <c r="F635" s="29"/>
      <c r="K635" s="43"/>
      <c r="L635" s="53"/>
    </row>
    <row r="636" spans="1:12" ht="15" x14ac:dyDescent="0.25">
      <c r="A636" s="29"/>
      <c r="B636" s="29"/>
      <c r="C636" s="29"/>
      <c r="D636" s="29"/>
      <c r="E636" s="29"/>
      <c r="F636" s="29"/>
      <c r="K636" s="43"/>
      <c r="L636" s="53"/>
    </row>
    <row r="637" spans="1:12" ht="15" x14ac:dyDescent="0.25">
      <c r="A637" s="29"/>
      <c r="B637" s="29"/>
      <c r="C637" s="29"/>
      <c r="D637" s="29"/>
      <c r="E637" s="29"/>
      <c r="F637" s="29"/>
      <c r="K637" s="43"/>
      <c r="L637" s="53"/>
    </row>
    <row r="638" spans="1:12" ht="15" x14ac:dyDescent="0.25">
      <c r="A638" s="29"/>
      <c r="B638" s="29"/>
      <c r="C638" s="29"/>
      <c r="D638" s="29"/>
      <c r="E638" s="29"/>
      <c r="F638" s="29"/>
      <c r="K638" s="43"/>
      <c r="L638" s="53"/>
    </row>
    <row r="639" spans="1:12" ht="15" x14ac:dyDescent="0.25">
      <c r="A639" s="29"/>
      <c r="B639" s="29"/>
      <c r="C639" s="29"/>
      <c r="D639" s="29"/>
      <c r="E639" s="29"/>
      <c r="F639" s="29"/>
      <c r="K639" s="43"/>
      <c r="L639" s="53"/>
    </row>
    <row r="640" spans="1:12" ht="15" x14ac:dyDescent="0.25">
      <c r="A640" s="29"/>
      <c r="B640" s="29"/>
      <c r="C640" s="29"/>
      <c r="D640" s="29"/>
      <c r="E640" s="29"/>
      <c r="F640" s="29"/>
      <c r="K640" s="43"/>
      <c r="L640" s="53"/>
    </row>
    <row r="641" spans="1:12" ht="15" x14ac:dyDescent="0.25">
      <c r="A641" s="29"/>
      <c r="B641" s="29"/>
      <c r="C641" s="29"/>
      <c r="D641" s="29"/>
      <c r="E641" s="29"/>
      <c r="F641" s="29"/>
      <c r="K641" s="43"/>
      <c r="L641" s="53"/>
    </row>
    <row r="642" spans="1:12" ht="15" x14ac:dyDescent="0.25">
      <c r="A642" s="29"/>
      <c r="B642" s="29"/>
      <c r="C642" s="29"/>
      <c r="D642" s="29"/>
      <c r="E642" s="29"/>
      <c r="F642" s="29"/>
      <c r="K642" s="43"/>
      <c r="L642" s="53"/>
    </row>
    <row r="643" spans="1:12" ht="15" x14ac:dyDescent="0.25">
      <c r="A643" s="29"/>
      <c r="B643" s="29"/>
      <c r="C643" s="29"/>
      <c r="D643" s="29"/>
      <c r="E643" s="29"/>
      <c r="F643" s="29"/>
      <c r="K643" s="43"/>
      <c r="L643" s="53"/>
    </row>
    <row r="644" spans="1:12" ht="15" x14ac:dyDescent="0.25">
      <c r="A644" s="29"/>
      <c r="B644" s="29"/>
      <c r="C644" s="29"/>
      <c r="D644" s="29"/>
      <c r="E644" s="29"/>
      <c r="F644" s="29"/>
      <c r="K644" s="43"/>
      <c r="L644" s="53"/>
    </row>
    <row r="645" spans="1:12" ht="15" x14ac:dyDescent="0.25">
      <c r="A645" s="29"/>
      <c r="B645" s="29"/>
      <c r="C645" s="29"/>
      <c r="D645" s="29"/>
      <c r="E645" s="29"/>
      <c r="F645" s="29"/>
      <c r="K645" s="43"/>
      <c r="L645" s="53"/>
    </row>
    <row r="646" spans="1:12" ht="15" x14ac:dyDescent="0.25">
      <c r="A646" s="29"/>
      <c r="B646" s="29"/>
      <c r="C646" s="29"/>
      <c r="D646" s="29"/>
      <c r="E646" s="29"/>
      <c r="F646" s="29"/>
      <c r="K646" s="43"/>
      <c r="L646" s="53"/>
    </row>
    <row r="647" spans="1:12" ht="15" x14ac:dyDescent="0.25">
      <c r="A647" s="29"/>
      <c r="B647" s="29"/>
      <c r="C647" s="29"/>
      <c r="D647" s="29"/>
      <c r="E647" s="29"/>
      <c r="F647" s="29"/>
      <c r="K647" s="43"/>
      <c r="L647" s="53"/>
    </row>
    <row r="648" spans="1:12" ht="15" x14ac:dyDescent="0.25">
      <c r="A648" s="29"/>
      <c r="B648" s="29"/>
      <c r="C648" s="29"/>
      <c r="D648" s="29"/>
      <c r="E648" s="29"/>
      <c r="F648" s="29"/>
      <c r="K648" s="43"/>
      <c r="L648" s="53"/>
    </row>
    <row r="649" spans="1:12" ht="15" x14ac:dyDescent="0.25">
      <c r="A649" s="29"/>
      <c r="B649" s="29"/>
      <c r="C649" s="29"/>
      <c r="D649" s="29"/>
      <c r="E649" s="29"/>
      <c r="F649" s="29"/>
      <c r="K649" s="43"/>
      <c r="L649" s="53"/>
    </row>
    <row r="650" spans="1:12" ht="15" x14ac:dyDescent="0.25">
      <c r="A650" s="29"/>
      <c r="B650" s="29"/>
      <c r="C650" s="29"/>
      <c r="D650" s="29"/>
      <c r="E650" s="29"/>
      <c r="F650" s="29"/>
      <c r="K650" s="43"/>
      <c r="L650" s="53"/>
    </row>
    <row r="651" spans="1:12" ht="15" x14ac:dyDescent="0.25">
      <c r="A651" s="29"/>
      <c r="B651" s="29"/>
      <c r="C651" s="29"/>
      <c r="D651" s="29"/>
      <c r="E651" s="29"/>
      <c r="F651" s="29"/>
      <c r="K651" s="43"/>
      <c r="L651" s="53"/>
    </row>
    <row r="652" spans="1:12" ht="15" x14ac:dyDescent="0.25">
      <c r="A652" s="29"/>
      <c r="B652" s="29"/>
      <c r="C652" s="29"/>
      <c r="D652" s="29"/>
      <c r="E652" s="29"/>
      <c r="F652" s="29"/>
      <c r="K652" s="43"/>
      <c r="L652" s="53"/>
    </row>
    <row r="653" spans="1:12" ht="15" x14ac:dyDescent="0.25">
      <c r="A653" s="29"/>
      <c r="B653" s="29"/>
      <c r="C653" s="29"/>
      <c r="D653" s="29"/>
      <c r="E653" s="29"/>
      <c r="F653" s="29"/>
      <c r="K653" s="43"/>
      <c r="L653" s="53"/>
    </row>
    <row r="654" spans="1:12" ht="15" x14ac:dyDescent="0.25">
      <c r="A654" s="29"/>
      <c r="B654" s="29"/>
      <c r="C654" s="29"/>
      <c r="D654" s="29"/>
      <c r="E654" s="29"/>
      <c r="F654" s="29"/>
      <c r="K654" s="43"/>
      <c r="L654" s="53"/>
    </row>
    <row r="655" spans="1:12" ht="15" x14ac:dyDescent="0.25">
      <c r="A655" s="29"/>
      <c r="B655" s="29"/>
      <c r="C655" s="29"/>
      <c r="D655" s="29"/>
      <c r="E655" s="29"/>
      <c r="F655" s="29"/>
      <c r="K655" s="43"/>
      <c r="L655" s="53"/>
    </row>
    <row r="656" spans="1:12" ht="15" x14ac:dyDescent="0.25">
      <c r="A656" s="29"/>
      <c r="B656" s="29"/>
      <c r="C656" s="29"/>
      <c r="D656" s="29"/>
      <c r="E656" s="29"/>
      <c r="F656" s="29"/>
      <c r="K656" s="43"/>
      <c r="L656" s="53"/>
    </row>
    <row r="657" spans="1:12" ht="15" x14ac:dyDescent="0.25">
      <c r="A657" s="29"/>
      <c r="B657" s="29"/>
      <c r="C657" s="29"/>
      <c r="D657" s="29"/>
      <c r="E657" s="29"/>
      <c r="F657" s="29"/>
      <c r="K657" s="43"/>
      <c r="L657" s="53"/>
    </row>
    <row r="658" spans="1:12" ht="15" x14ac:dyDescent="0.25">
      <c r="A658" s="29"/>
      <c r="B658" s="29"/>
      <c r="C658" s="29"/>
      <c r="D658" s="29"/>
      <c r="E658" s="29"/>
      <c r="F658" s="29"/>
      <c r="K658" s="43"/>
      <c r="L658" s="53"/>
    </row>
    <row r="659" spans="1:12" ht="15" x14ac:dyDescent="0.25">
      <c r="A659" s="29"/>
      <c r="B659" s="29"/>
      <c r="C659" s="29"/>
      <c r="D659" s="29"/>
      <c r="E659" s="29"/>
      <c r="F659" s="29"/>
      <c r="K659" s="43"/>
      <c r="L659" s="53"/>
    </row>
    <row r="660" spans="1:12" ht="15" x14ac:dyDescent="0.25">
      <c r="A660" s="29"/>
      <c r="B660" s="29"/>
      <c r="C660" s="29"/>
      <c r="D660" s="29"/>
      <c r="E660" s="29"/>
      <c r="F660" s="29"/>
      <c r="K660" s="43"/>
      <c r="L660" s="53"/>
    </row>
    <row r="661" spans="1:12" ht="15" x14ac:dyDescent="0.25">
      <c r="A661" s="29"/>
      <c r="B661" s="29"/>
      <c r="C661" s="29"/>
      <c r="D661" s="29"/>
      <c r="E661" s="29"/>
      <c r="F661" s="29"/>
      <c r="K661" s="43"/>
      <c r="L661" s="53"/>
    </row>
    <row r="662" spans="1:12" ht="15" x14ac:dyDescent="0.25">
      <c r="A662" s="29"/>
      <c r="B662" s="29"/>
      <c r="C662" s="29"/>
      <c r="D662" s="29"/>
      <c r="E662" s="29"/>
      <c r="F662" s="29"/>
      <c r="K662" s="43"/>
      <c r="L662" s="53"/>
    </row>
    <row r="663" spans="1:12" ht="15" x14ac:dyDescent="0.25">
      <c r="A663" s="29"/>
      <c r="B663" s="29"/>
      <c r="C663" s="29"/>
      <c r="D663" s="29"/>
      <c r="E663" s="29"/>
      <c r="F663" s="29"/>
      <c r="K663" s="43"/>
      <c r="L663" s="53"/>
    </row>
    <row r="664" spans="1:12" ht="15" x14ac:dyDescent="0.25">
      <c r="A664" s="29"/>
      <c r="B664" s="29"/>
      <c r="C664" s="29"/>
      <c r="D664" s="29"/>
      <c r="E664" s="29"/>
      <c r="F664" s="29"/>
      <c r="K664" s="43"/>
      <c r="L664" s="53"/>
    </row>
    <row r="665" spans="1:12" ht="15" x14ac:dyDescent="0.25">
      <c r="A665" s="29"/>
      <c r="B665" s="29"/>
      <c r="C665" s="29"/>
      <c r="D665" s="29"/>
      <c r="E665" s="29"/>
      <c r="F665" s="29"/>
      <c r="K665" s="43"/>
      <c r="L665" s="53"/>
    </row>
    <row r="666" spans="1:12" ht="15" x14ac:dyDescent="0.25">
      <c r="A666" s="29"/>
      <c r="B666" s="29"/>
      <c r="C666" s="29"/>
      <c r="D666" s="29"/>
      <c r="E666" s="29"/>
      <c r="F666" s="29"/>
      <c r="K666" s="43"/>
      <c r="L666" s="53"/>
    </row>
    <row r="667" spans="1:12" ht="15" x14ac:dyDescent="0.25">
      <c r="A667" s="29"/>
      <c r="B667" s="29"/>
      <c r="C667" s="29"/>
      <c r="D667" s="29"/>
      <c r="E667" s="29"/>
      <c r="F667" s="29"/>
      <c r="K667" s="43"/>
      <c r="L667" s="53"/>
    </row>
    <row r="668" spans="1:12" ht="15" x14ac:dyDescent="0.25">
      <c r="A668" s="29"/>
      <c r="B668" s="29"/>
      <c r="C668" s="29"/>
      <c r="D668" s="29"/>
      <c r="E668" s="29"/>
      <c r="F668" s="29"/>
      <c r="K668" s="43"/>
      <c r="L668" s="53"/>
    </row>
    <row r="669" spans="1:12" ht="15" x14ac:dyDescent="0.25">
      <c r="A669" s="29"/>
      <c r="B669" s="29"/>
      <c r="C669" s="29"/>
      <c r="D669" s="29"/>
      <c r="E669" s="29"/>
      <c r="F669" s="29"/>
      <c r="K669" s="43"/>
      <c r="L669" s="53"/>
    </row>
    <row r="670" spans="1:12" ht="15" x14ac:dyDescent="0.25">
      <c r="A670" s="29"/>
      <c r="B670" s="29"/>
      <c r="C670" s="29"/>
      <c r="D670" s="29"/>
      <c r="E670" s="29"/>
      <c r="F670" s="29"/>
      <c r="K670" s="43"/>
      <c r="L670" s="53"/>
    </row>
    <row r="671" spans="1:12" ht="15" x14ac:dyDescent="0.25">
      <c r="A671" s="29"/>
      <c r="B671" s="29"/>
      <c r="C671" s="29"/>
      <c r="D671" s="29"/>
      <c r="E671" s="29"/>
      <c r="F671" s="29"/>
      <c r="K671" s="43"/>
      <c r="L671" s="53"/>
    </row>
    <row r="672" spans="1:12" ht="15" x14ac:dyDescent="0.25">
      <c r="A672" s="29"/>
      <c r="B672" s="29"/>
      <c r="C672" s="29"/>
      <c r="D672" s="29"/>
      <c r="E672" s="29"/>
      <c r="F672" s="29"/>
      <c r="K672" s="43"/>
      <c r="L672" s="53"/>
    </row>
    <row r="673" spans="1:12" ht="15" x14ac:dyDescent="0.25">
      <c r="A673" s="29"/>
      <c r="B673" s="29"/>
      <c r="C673" s="29"/>
      <c r="D673" s="29"/>
      <c r="E673" s="29"/>
      <c r="F673" s="29"/>
      <c r="K673" s="43"/>
      <c r="L673" s="53"/>
    </row>
    <row r="674" spans="1:12" ht="15" x14ac:dyDescent="0.25">
      <c r="A674" s="29"/>
      <c r="B674" s="29"/>
      <c r="C674" s="29"/>
      <c r="D674" s="29"/>
      <c r="E674" s="29"/>
      <c r="F674" s="29"/>
      <c r="K674" s="43"/>
      <c r="L674" s="53"/>
    </row>
    <row r="675" spans="1:12" ht="15" x14ac:dyDescent="0.25">
      <c r="A675" s="29"/>
      <c r="B675" s="29"/>
      <c r="C675" s="29"/>
      <c r="D675" s="29"/>
      <c r="E675" s="29"/>
      <c r="F675" s="29"/>
      <c r="K675" s="43"/>
      <c r="L675" s="53"/>
    </row>
    <row r="676" spans="1:12" ht="15" x14ac:dyDescent="0.25">
      <c r="A676" s="29"/>
      <c r="B676" s="29"/>
      <c r="C676" s="29"/>
      <c r="D676" s="29"/>
      <c r="E676" s="29"/>
      <c r="F676" s="29"/>
      <c r="K676" s="43"/>
      <c r="L676" s="53"/>
    </row>
    <row r="677" spans="1:12" ht="15" x14ac:dyDescent="0.25">
      <c r="A677" s="29"/>
      <c r="B677" s="29"/>
      <c r="C677" s="29"/>
      <c r="D677" s="29"/>
      <c r="E677" s="29"/>
      <c r="F677" s="29"/>
      <c r="K677" s="43"/>
      <c r="L677" s="53"/>
    </row>
    <row r="678" spans="1:12" ht="15" x14ac:dyDescent="0.25">
      <c r="A678" s="29"/>
      <c r="B678" s="29"/>
      <c r="C678" s="29"/>
      <c r="D678" s="29"/>
      <c r="E678" s="29"/>
      <c r="F678" s="29"/>
      <c r="K678" s="43"/>
      <c r="L678" s="53"/>
    </row>
    <row r="679" spans="1:12" ht="15" x14ac:dyDescent="0.25">
      <c r="A679" s="29"/>
      <c r="B679" s="29"/>
      <c r="C679" s="29"/>
      <c r="D679" s="29"/>
      <c r="E679" s="29"/>
      <c r="F679" s="29"/>
      <c r="K679" s="43"/>
      <c r="L679" s="53"/>
    </row>
    <row r="680" spans="1:12" ht="15" x14ac:dyDescent="0.25">
      <c r="A680" s="29"/>
      <c r="B680" s="29"/>
      <c r="C680" s="29"/>
      <c r="D680" s="29"/>
      <c r="E680" s="29"/>
      <c r="F680" s="29"/>
      <c r="K680" s="43"/>
      <c r="L680" s="53"/>
    </row>
    <row r="681" spans="1:12" ht="15" x14ac:dyDescent="0.25">
      <c r="A681" s="29"/>
      <c r="B681" s="29"/>
      <c r="C681" s="29"/>
      <c r="D681" s="29"/>
      <c r="E681" s="29"/>
      <c r="F681" s="29"/>
      <c r="K681" s="43"/>
      <c r="L681" s="53"/>
    </row>
    <row r="682" spans="1:12" ht="15" x14ac:dyDescent="0.25">
      <c r="A682" s="29"/>
      <c r="B682" s="29"/>
      <c r="C682" s="29"/>
      <c r="D682" s="29"/>
      <c r="E682" s="29"/>
      <c r="F682" s="29"/>
      <c r="K682" s="43"/>
      <c r="L682" s="53"/>
    </row>
    <row r="683" spans="1:12" ht="15" x14ac:dyDescent="0.25">
      <c r="A683" s="29"/>
      <c r="B683" s="29"/>
      <c r="C683" s="29"/>
      <c r="D683" s="29"/>
      <c r="E683" s="29"/>
      <c r="F683" s="29"/>
      <c r="K683" s="43"/>
      <c r="L683" s="53"/>
    </row>
    <row r="684" spans="1:12" ht="15" x14ac:dyDescent="0.25">
      <c r="A684" s="29"/>
      <c r="B684" s="29"/>
      <c r="C684" s="29"/>
      <c r="D684" s="29"/>
      <c r="E684" s="29"/>
      <c r="F684" s="29"/>
      <c r="K684" s="43"/>
      <c r="L684" s="53"/>
    </row>
    <row r="685" spans="1:12" ht="15" x14ac:dyDescent="0.25">
      <c r="A685" s="29"/>
      <c r="B685" s="29"/>
      <c r="C685" s="29"/>
      <c r="D685" s="29"/>
      <c r="E685" s="29"/>
      <c r="F685" s="29"/>
      <c r="K685" s="43"/>
      <c r="L685" s="53"/>
    </row>
    <row r="686" spans="1:12" ht="15" x14ac:dyDescent="0.25">
      <c r="A686" s="29"/>
      <c r="B686" s="29"/>
      <c r="C686" s="29"/>
      <c r="D686" s="29"/>
      <c r="E686" s="29"/>
      <c r="F686" s="29"/>
      <c r="K686" s="43"/>
      <c r="L686" s="53"/>
    </row>
    <row r="687" spans="1:12" ht="15" x14ac:dyDescent="0.25">
      <c r="A687" s="29"/>
      <c r="B687" s="29"/>
      <c r="C687" s="29"/>
      <c r="D687" s="29"/>
      <c r="E687" s="29"/>
      <c r="F687" s="29"/>
      <c r="K687" s="43"/>
      <c r="L687" s="53"/>
    </row>
    <row r="688" spans="1:12" ht="15" x14ac:dyDescent="0.25">
      <c r="A688" s="29"/>
      <c r="B688" s="29"/>
      <c r="C688" s="29"/>
      <c r="D688" s="29"/>
      <c r="E688" s="29"/>
      <c r="F688" s="29"/>
      <c r="K688" s="43"/>
      <c r="L688" s="53"/>
    </row>
    <row r="689" spans="1:12" ht="15" x14ac:dyDescent="0.25">
      <c r="A689" s="29"/>
      <c r="B689" s="29"/>
      <c r="C689" s="29"/>
      <c r="D689" s="29"/>
      <c r="E689" s="29"/>
      <c r="F689" s="29"/>
      <c r="K689" s="43"/>
      <c r="L689" s="53"/>
    </row>
    <row r="690" spans="1:12" ht="15" x14ac:dyDescent="0.25">
      <c r="A690" s="29"/>
      <c r="B690" s="29"/>
      <c r="C690" s="29"/>
      <c r="D690" s="29"/>
      <c r="E690" s="29"/>
      <c r="F690" s="29"/>
      <c r="K690" s="43"/>
      <c r="L690" s="53"/>
    </row>
    <row r="691" spans="1:12" ht="15" x14ac:dyDescent="0.25">
      <c r="A691" s="29"/>
      <c r="B691" s="29"/>
      <c r="C691" s="29"/>
      <c r="D691" s="29"/>
      <c r="E691" s="29"/>
      <c r="F691" s="29"/>
      <c r="K691" s="43"/>
      <c r="L691" s="53"/>
    </row>
    <row r="692" spans="1:12" ht="15" x14ac:dyDescent="0.25">
      <c r="A692" s="29"/>
      <c r="B692" s="29"/>
      <c r="C692" s="29"/>
      <c r="D692" s="29"/>
      <c r="E692" s="29"/>
      <c r="F692" s="29"/>
      <c r="K692" s="43"/>
      <c r="L692" s="53"/>
    </row>
    <row r="693" spans="1:12" ht="15" x14ac:dyDescent="0.25">
      <c r="A693" s="29"/>
      <c r="B693" s="29"/>
      <c r="C693" s="29"/>
      <c r="D693" s="29"/>
      <c r="E693" s="29"/>
      <c r="F693" s="29"/>
      <c r="K693" s="43"/>
      <c r="L693" s="53"/>
    </row>
    <row r="694" spans="1:12" ht="15" x14ac:dyDescent="0.25">
      <c r="A694" s="29"/>
      <c r="B694" s="29"/>
      <c r="C694" s="29"/>
      <c r="D694" s="29"/>
      <c r="E694" s="29"/>
      <c r="F694" s="29"/>
      <c r="K694" s="43"/>
      <c r="L694" s="53"/>
    </row>
    <row r="695" spans="1:12" ht="15" x14ac:dyDescent="0.25">
      <c r="A695" s="29"/>
      <c r="B695" s="29"/>
      <c r="C695" s="29"/>
      <c r="D695" s="29"/>
      <c r="E695" s="29"/>
      <c r="F695" s="29"/>
      <c r="K695" s="43"/>
      <c r="L695" s="53"/>
    </row>
    <row r="696" spans="1:12" ht="15" x14ac:dyDescent="0.25">
      <c r="A696" s="29"/>
      <c r="B696" s="29"/>
      <c r="C696" s="29"/>
      <c r="D696" s="29"/>
      <c r="E696" s="29"/>
      <c r="F696" s="29"/>
      <c r="K696" s="43"/>
      <c r="L696" s="53"/>
    </row>
    <row r="697" spans="1:12" ht="15" x14ac:dyDescent="0.25">
      <c r="A697" s="29"/>
      <c r="B697" s="29"/>
      <c r="C697" s="29"/>
      <c r="D697" s="29"/>
      <c r="E697" s="29"/>
      <c r="F697" s="29"/>
      <c r="K697" s="43"/>
      <c r="L697" s="53"/>
    </row>
    <row r="698" spans="1:12" ht="15" x14ac:dyDescent="0.25">
      <c r="A698" s="29"/>
      <c r="B698" s="29"/>
      <c r="C698" s="29"/>
      <c r="D698" s="29"/>
      <c r="E698" s="29"/>
      <c r="F698" s="29"/>
      <c r="K698" s="43"/>
      <c r="L698" s="53"/>
    </row>
    <row r="699" spans="1:12" ht="15" x14ac:dyDescent="0.25">
      <c r="A699" s="29"/>
      <c r="B699" s="29"/>
      <c r="C699" s="29"/>
      <c r="D699" s="29"/>
      <c r="E699" s="29"/>
      <c r="F699" s="29"/>
      <c r="K699" s="43"/>
      <c r="L699" s="53"/>
    </row>
    <row r="700" spans="1:12" ht="15" x14ac:dyDescent="0.25">
      <c r="A700" s="29"/>
      <c r="B700" s="29"/>
      <c r="C700" s="29"/>
      <c r="D700" s="29"/>
      <c r="E700" s="29"/>
      <c r="F700" s="29"/>
      <c r="K700" s="43"/>
      <c r="L700" s="53"/>
    </row>
    <row r="701" spans="1:12" ht="15" x14ac:dyDescent="0.25">
      <c r="A701" s="29"/>
      <c r="B701" s="29"/>
      <c r="C701" s="29"/>
      <c r="D701" s="29"/>
      <c r="E701" s="29"/>
      <c r="F701" s="29"/>
      <c r="K701" s="43"/>
      <c r="L701" s="53"/>
    </row>
    <row r="702" spans="1:12" ht="15" x14ac:dyDescent="0.25">
      <c r="A702" s="29"/>
      <c r="B702" s="29"/>
      <c r="C702" s="29"/>
      <c r="D702" s="29"/>
      <c r="E702" s="29"/>
      <c r="F702" s="29"/>
      <c r="K702" s="43"/>
      <c r="L702" s="53"/>
    </row>
    <row r="703" spans="1:12" ht="15" x14ac:dyDescent="0.25">
      <c r="A703" s="29"/>
      <c r="B703" s="29"/>
      <c r="C703" s="29"/>
      <c r="D703" s="29"/>
      <c r="E703" s="29"/>
      <c r="F703" s="29"/>
      <c r="K703" s="43"/>
      <c r="L703" s="53"/>
    </row>
    <row r="704" spans="1:12" ht="15" x14ac:dyDescent="0.25">
      <c r="A704" s="29"/>
      <c r="B704" s="29"/>
      <c r="C704" s="29"/>
      <c r="D704" s="29"/>
      <c r="E704" s="29"/>
      <c r="F704" s="29"/>
      <c r="K704" s="43"/>
      <c r="L704" s="53"/>
    </row>
    <row r="705" spans="1:12" ht="15" x14ac:dyDescent="0.25">
      <c r="A705" s="29"/>
      <c r="B705" s="29"/>
      <c r="C705" s="29"/>
      <c r="D705" s="29"/>
      <c r="E705" s="29"/>
      <c r="F705" s="29"/>
      <c r="K705" s="43"/>
      <c r="L705" s="53"/>
    </row>
    <row r="706" spans="1:12" ht="15" x14ac:dyDescent="0.25">
      <c r="A706" s="29"/>
      <c r="B706" s="29"/>
      <c r="C706" s="29"/>
      <c r="D706" s="29"/>
      <c r="E706" s="29"/>
      <c r="F706" s="29"/>
      <c r="K706" s="43"/>
      <c r="L706" s="53"/>
    </row>
    <row r="707" spans="1:12" ht="15" x14ac:dyDescent="0.25">
      <c r="A707" s="29"/>
      <c r="B707" s="29"/>
      <c r="C707" s="29"/>
      <c r="D707" s="29"/>
      <c r="E707" s="29"/>
      <c r="F707" s="29"/>
      <c r="K707" s="43"/>
      <c r="L707" s="53"/>
    </row>
    <row r="708" spans="1:12" ht="15" x14ac:dyDescent="0.25">
      <c r="A708" s="29"/>
      <c r="B708" s="29"/>
      <c r="C708" s="29"/>
      <c r="D708" s="29"/>
      <c r="E708" s="29"/>
      <c r="F708" s="29"/>
      <c r="K708" s="43"/>
      <c r="L708" s="53"/>
    </row>
    <row r="709" spans="1:12" ht="15" x14ac:dyDescent="0.25">
      <c r="A709" s="29"/>
      <c r="B709" s="29"/>
      <c r="C709" s="29"/>
      <c r="D709" s="29"/>
      <c r="E709" s="29"/>
      <c r="F709" s="29"/>
      <c r="K709" s="43"/>
      <c r="L709" s="53"/>
    </row>
    <row r="710" spans="1:12" ht="15" x14ac:dyDescent="0.25">
      <c r="A710" s="29"/>
      <c r="B710" s="29"/>
      <c r="C710" s="29"/>
      <c r="D710" s="29"/>
      <c r="E710" s="29"/>
      <c r="F710" s="29"/>
      <c r="K710" s="43"/>
      <c r="L710" s="53"/>
    </row>
    <row r="711" spans="1:12" ht="15" x14ac:dyDescent="0.25">
      <c r="A711" s="29"/>
      <c r="B711" s="29"/>
      <c r="C711" s="29"/>
      <c r="D711" s="29"/>
      <c r="E711" s="29"/>
      <c r="F711" s="29"/>
      <c r="K711" s="43"/>
      <c r="L711" s="53"/>
    </row>
    <row r="712" spans="1:12" ht="15" x14ac:dyDescent="0.25">
      <c r="A712" s="29"/>
      <c r="B712" s="29"/>
      <c r="C712" s="29"/>
      <c r="D712" s="29"/>
      <c r="E712" s="29"/>
      <c r="F712" s="29"/>
      <c r="K712" s="43"/>
      <c r="L712" s="53"/>
    </row>
    <row r="713" spans="1:12" ht="15" x14ac:dyDescent="0.25">
      <c r="A713" s="29"/>
      <c r="B713" s="29"/>
      <c r="C713" s="29"/>
      <c r="D713" s="29"/>
      <c r="E713" s="29"/>
      <c r="F713" s="29"/>
      <c r="K713" s="43"/>
      <c r="L713" s="53"/>
    </row>
    <row r="714" spans="1:12" ht="15" x14ac:dyDescent="0.25">
      <c r="A714" s="29"/>
      <c r="B714" s="29"/>
      <c r="C714" s="29"/>
      <c r="D714" s="29"/>
      <c r="E714" s="29"/>
      <c r="F714" s="29"/>
      <c r="K714" s="43"/>
      <c r="L714" s="53"/>
    </row>
    <row r="715" spans="1:12" ht="15" x14ac:dyDescent="0.25">
      <c r="A715" s="29"/>
      <c r="B715" s="29"/>
      <c r="C715" s="29"/>
      <c r="D715" s="29"/>
      <c r="E715" s="29"/>
      <c r="F715" s="29"/>
      <c r="K715" s="43"/>
      <c r="L715" s="53"/>
    </row>
    <row r="716" spans="1:12" ht="15" x14ac:dyDescent="0.25">
      <c r="A716" s="29"/>
      <c r="B716" s="29"/>
      <c r="C716" s="29"/>
      <c r="D716" s="29"/>
      <c r="E716" s="29"/>
      <c r="F716" s="29"/>
      <c r="K716" s="43"/>
      <c r="L716" s="53"/>
    </row>
    <row r="717" spans="1:12" ht="15" x14ac:dyDescent="0.25">
      <c r="A717" s="29"/>
      <c r="B717" s="29"/>
      <c r="C717" s="29"/>
      <c r="D717" s="29"/>
      <c r="E717" s="29"/>
      <c r="F717" s="29"/>
      <c r="K717" s="43"/>
      <c r="L717" s="53"/>
    </row>
    <row r="718" spans="1:12" ht="15" x14ac:dyDescent="0.25">
      <c r="A718" s="29"/>
      <c r="B718" s="29"/>
      <c r="C718" s="29"/>
      <c r="D718" s="29"/>
      <c r="E718" s="29"/>
      <c r="F718" s="29"/>
      <c r="K718" s="43"/>
      <c r="L718" s="53"/>
    </row>
    <row r="719" spans="1:12" ht="15" x14ac:dyDescent="0.25">
      <c r="A719" s="29"/>
      <c r="B719" s="29"/>
      <c r="C719" s="29"/>
      <c r="D719" s="29"/>
      <c r="E719" s="29"/>
      <c r="F719" s="29"/>
      <c r="K719" s="43"/>
      <c r="L719" s="53"/>
    </row>
    <row r="720" spans="1:12" ht="15" x14ac:dyDescent="0.25">
      <c r="A720" s="29"/>
      <c r="B720" s="29"/>
      <c r="C720" s="29"/>
      <c r="D720" s="29"/>
      <c r="E720" s="29"/>
      <c r="F720" s="29"/>
      <c r="K720" s="43"/>
      <c r="L720" s="53"/>
    </row>
    <row r="721" spans="1:12" ht="15" x14ac:dyDescent="0.25">
      <c r="A721" s="29"/>
      <c r="B721" s="29"/>
      <c r="C721" s="29"/>
      <c r="D721" s="29"/>
      <c r="E721" s="29"/>
      <c r="F721" s="29"/>
      <c r="K721" s="43"/>
      <c r="L721" s="53"/>
    </row>
    <row r="722" spans="1:12" ht="15" x14ac:dyDescent="0.25">
      <c r="A722" s="29"/>
      <c r="B722" s="29"/>
      <c r="C722" s="29"/>
      <c r="D722" s="29"/>
      <c r="E722" s="29"/>
      <c r="F722" s="29"/>
      <c r="K722" s="43"/>
      <c r="L722" s="53"/>
    </row>
    <row r="723" spans="1:12" ht="15" x14ac:dyDescent="0.25">
      <c r="A723" s="29"/>
      <c r="B723" s="29"/>
      <c r="C723" s="29"/>
      <c r="D723" s="29"/>
      <c r="E723" s="29"/>
      <c r="F723" s="29"/>
      <c r="K723" s="43"/>
      <c r="L723" s="53"/>
    </row>
    <row r="724" spans="1:12" ht="15" x14ac:dyDescent="0.25">
      <c r="A724" s="29"/>
      <c r="B724" s="29"/>
      <c r="C724" s="29"/>
      <c r="D724" s="29"/>
      <c r="E724" s="29"/>
      <c r="F724" s="29"/>
      <c r="K724" s="43"/>
      <c r="L724" s="53"/>
    </row>
    <row r="725" spans="1:12" ht="15" x14ac:dyDescent="0.25">
      <c r="A725" s="29"/>
      <c r="B725" s="29"/>
      <c r="C725" s="29"/>
      <c r="D725" s="29"/>
      <c r="E725" s="29"/>
      <c r="F725" s="29"/>
      <c r="K725" s="43"/>
      <c r="L725" s="53"/>
    </row>
    <row r="726" spans="1:12" ht="15" x14ac:dyDescent="0.25">
      <c r="A726" s="29"/>
      <c r="B726" s="29"/>
      <c r="C726" s="29"/>
      <c r="D726" s="29"/>
      <c r="E726" s="29"/>
      <c r="F726" s="29"/>
      <c r="K726" s="43"/>
      <c r="L726" s="53"/>
    </row>
    <row r="727" spans="1:12" ht="15" x14ac:dyDescent="0.25">
      <c r="A727" s="29"/>
      <c r="B727" s="29"/>
      <c r="C727" s="29"/>
      <c r="D727" s="29"/>
      <c r="E727" s="29"/>
      <c r="F727" s="29"/>
      <c r="K727" s="43"/>
      <c r="L727" s="53"/>
    </row>
    <row r="728" spans="1:12" ht="15" x14ac:dyDescent="0.25">
      <c r="A728" s="29"/>
      <c r="B728" s="29"/>
      <c r="C728" s="29"/>
      <c r="D728" s="29"/>
      <c r="E728" s="29"/>
      <c r="F728" s="29"/>
      <c r="K728" s="43"/>
      <c r="L728" s="53"/>
    </row>
    <row r="729" spans="1:12" ht="15" x14ac:dyDescent="0.25">
      <c r="A729" s="29"/>
      <c r="B729" s="29"/>
      <c r="C729" s="29"/>
      <c r="D729" s="29"/>
      <c r="E729" s="29"/>
      <c r="F729" s="29"/>
      <c r="K729" s="43"/>
      <c r="L729" s="53"/>
    </row>
    <row r="730" spans="1:12" ht="15" x14ac:dyDescent="0.25">
      <c r="A730" s="29"/>
      <c r="B730" s="29"/>
      <c r="C730" s="29"/>
      <c r="D730" s="29"/>
      <c r="E730" s="29"/>
      <c r="F730" s="29"/>
      <c r="K730" s="43"/>
      <c r="L730" s="53"/>
    </row>
    <row r="731" spans="1:12" ht="15" x14ac:dyDescent="0.25">
      <c r="A731" s="29"/>
      <c r="B731" s="29"/>
      <c r="C731" s="29"/>
      <c r="D731" s="29"/>
      <c r="E731" s="29"/>
      <c r="F731" s="29"/>
      <c r="K731" s="43"/>
      <c r="L731" s="53"/>
    </row>
    <row r="732" spans="1:12" ht="15" x14ac:dyDescent="0.25">
      <c r="A732" s="29"/>
      <c r="B732" s="29"/>
      <c r="C732" s="29"/>
      <c r="D732" s="29"/>
      <c r="E732" s="29"/>
      <c r="F732" s="29"/>
      <c r="K732" s="43"/>
      <c r="L732" s="53"/>
    </row>
    <row r="733" spans="1:12" ht="15" x14ac:dyDescent="0.25">
      <c r="A733" s="29"/>
      <c r="B733" s="29"/>
      <c r="C733" s="29"/>
      <c r="D733" s="29"/>
      <c r="E733" s="29"/>
      <c r="F733" s="29"/>
      <c r="K733" s="43"/>
      <c r="L733" s="53"/>
    </row>
    <row r="734" spans="1:12" ht="15" x14ac:dyDescent="0.25">
      <c r="A734" s="29"/>
      <c r="B734" s="29"/>
      <c r="C734" s="29"/>
      <c r="D734" s="29"/>
      <c r="E734" s="29"/>
      <c r="F734" s="29"/>
      <c r="K734" s="43"/>
      <c r="L734" s="53"/>
    </row>
    <row r="735" spans="1:12" ht="15" x14ac:dyDescent="0.25">
      <c r="A735" s="29"/>
      <c r="B735" s="29"/>
      <c r="C735" s="29"/>
      <c r="D735" s="29"/>
      <c r="E735" s="29"/>
      <c r="F735" s="29"/>
      <c r="K735" s="43"/>
      <c r="L735" s="53"/>
    </row>
    <row r="736" spans="1:12" ht="15" x14ac:dyDescent="0.25">
      <c r="A736" s="29"/>
      <c r="B736" s="29"/>
      <c r="C736" s="29"/>
      <c r="D736" s="29"/>
      <c r="E736" s="29"/>
      <c r="F736" s="29"/>
      <c r="K736" s="43"/>
      <c r="L736" s="53"/>
    </row>
    <row r="737" spans="1:12" ht="15" x14ac:dyDescent="0.25">
      <c r="A737" s="29"/>
      <c r="B737" s="29"/>
      <c r="C737" s="29"/>
      <c r="D737" s="29"/>
      <c r="E737" s="29"/>
      <c r="F737" s="29"/>
      <c r="K737" s="43"/>
      <c r="L737" s="53"/>
    </row>
    <row r="738" spans="1:12" ht="15" x14ac:dyDescent="0.25">
      <c r="A738" s="29"/>
      <c r="B738" s="29"/>
      <c r="C738" s="29"/>
      <c r="D738" s="29"/>
      <c r="E738" s="29"/>
      <c r="F738" s="29"/>
      <c r="K738" s="43"/>
      <c r="L738" s="53"/>
    </row>
    <row r="739" spans="1:12" ht="15" x14ac:dyDescent="0.25">
      <c r="A739" s="29"/>
      <c r="B739" s="29"/>
      <c r="C739" s="29"/>
      <c r="D739" s="29"/>
      <c r="E739" s="29"/>
      <c r="F739" s="29"/>
      <c r="K739" s="43"/>
      <c r="L739" s="53"/>
    </row>
    <row r="740" spans="1:12" ht="15" x14ac:dyDescent="0.25">
      <c r="A740" s="29"/>
      <c r="B740" s="29"/>
      <c r="C740" s="29"/>
      <c r="D740" s="29"/>
      <c r="E740" s="29"/>
      <c r="F740" s="29"/>
      <c r="K740" s="43"/>
      <c r="L740" s="53"/>
    </row>
    <row r="741" spans="1:12" ht="15" x14ac:dyDescent="0.25">
      <c r="A741" s="29"/>
      <c r="B741" s="29"/>
      <c r="C741" s="29"/>
      <c r="D741" s="29"/>
      <c r="E741" s="29"/>
      <c r="F741" s="29"/>
      <c r="K741" s="43"/>
      <c r="L741" s="53"/>
    </row>
    <row r="742" spans="1:12" ht="15" x14ac:dyDescent="0.25">
      <c r="A742" s="29"/>
      <c r="B742" s="29"/>
      <c r="C742" s="29"/>
      <c r="D742" s="29"/>
      <c r="E742" s="29"/>
      <c r="F742" s="29"/>
      <c r="K742" s="43"/>
      <c r="L742" s="53"/>
    </row>
    <row r="743" spans="1:12" ht="15" x14ac:dyDescent="0.25">
      <c r="A743" s="29"/>
      <c r="B743" s="29"/>
      <c r="C743" s="29"/>
      <c r="D743" s="29"/>
      <c r="E743" s="29"/>
      <c r="F743" s="29"/>
      <c r="K743" s="43"/>
      <c r="L743" s="53"/>
    </row>
    <row r="744" spans="1:12" ht="15" x14ac:dyDescent="0.25">
      <c r="A744" s="29"/>
      <c r="B744" s="29"/>
      <c r="C744" s="29"/>
      <c r="D744" s="29"/>
      <c r="E744" s="29"/>
      <c r="F744" s="29"/>
      <c r="K744" s="43"/>
      <c r="L744" s="53"/>
    </row>
    <row r="745" spans="1:12" ht="15" x14ac:dyDescent="0.25">
      <c r="A745" s="29"/>
      <c r="B745" s="29"/>
      <c r="C745" s="29"/>
      <c r="D745" s="29"/>
      <c r="E745" s="29"/>
      <c r="F745" s="29"/>
      <c r="K745" s="43"/>
      <c r="L745" s="53"/>
    </row>
    <row r="746" spans="1:12" ht="15" x14ac:dyDescent="0.25">
      <c r="A746" s="29"/>
      <c r="B746" s="29"/>
      <c r="C746" s="29"/>
      <c r="D746" s="29"/>
      <c r="E746" s="29"/>
      <c r="F746" s="29"/>
      <c r="K746" s="43"/>
      <c r="L746" s="53"/>
    </row>
    <row r="747" spans="1:12" ht="15" x14ac:dyDescent="0.25">
      <c r="A747" s="29"/>
      <c r="B747" s="29"/>
      <c r="C747" s="29"/>
      <c r="D747" s="29"/>
      <c r="E747" s="29"/>
      <c r="F747" s="29"/>
      <c r="K747" s="43"/>
      <c r="L747" s="53"/>
    </row>
    <row r="748" spans="1:12" ht="15" x14ac:dyDescent="0.25">
      <c r="A748" s="29"/>
      <c r="B748" s="29"/>
      <c r="C748" s="29"/>
      <c r="D748" s="29"/>
      <c r="E748" s="29"/>
      <c r="F748" s="29"/>
      <c r="K748" s="43"/>
      <c r="L748" s="53"/>
    </row>
    <row r="749" spans="1:12" ht="15" x14ac:dyDescent="0.25">
      <c r="A749" s="29"/>
      <c r="B749" s="29"/>
      <c r="C749" s="29"/>
      <c r="D749" s="29"/>
      <c r="E749" s="29"/>
      <c r="F749" s="29"/>
      <c r="K749" s="43"/>
      <c r="L749" s="53"/>
    </row>
    <row r="750" spans="1:12" ht="15" x14ac:dyDescent="0.25">
      <c r="A750" s="29"/>
      <c r="B750" s="29"/>
      <c r="C750" s="29"/>
      <c r="D750" s="29"/>
      <c r="E750" s="29"/>
      <c r="F750" s="29"/>
      <c r="K750" s="43"/>
      <c r="L750" s="53"/>
    </row>
    <row r="751" spans="1:12" ht="15" x14ac:dyDescent="0.25">
      <c r="A751" s="29"/>
      <c r="B751" s="29"/>
      <c r="C751" s="29"/>
      <c r="D751" s="29"/>
      <c r="E751" s="29"/>
      <c r="F751" s="29"/>
      <c r="K751" s="43"/>
      <c r="L751" s="53"/>
    </row>
    <row r="752" spans="1:12" ht="15" x14ac:dyDescent="0.25">
      <c r="A752" s="29"/>
      <c r="B752" s="29"/>
      <c r="C752" s="29"/>
      <c r="D752" s="29"/>
      <c r="E752" s="29"/>
      <c r="F752" s="29"/>
      <c r="K752" s="43"/>
      <c r="L752" s="53"/>
    </row>
    <row r="753" spans="1:12" ht="15" x14ac:dyDescent="0.25">
      <c r="A753" s="29"/>
      <c r="B753" s="29"/>
      <c r="C753" s="29"/>
      <c r="D753" s="29"/>
      <c r="E753" s="29"/>
      <c r="F753" s="29"/>
      <c r="K753" s="43"/>
      <c r="L753" s="53"/>
    </row>
    <row r="754" spans="1:12" ht="15" x14ac:dyDescent="0.25">
      <c r="A754" s="29"/>
      <c r="B754" s="29"/>
      <c r="C754" s="29"/>
      <c r="D754" s="29"/>
      <c r="E754" s="29"/>
      <c r="F754" s="29"/>
      <c r="K754" s="43"/>
      <c r="L754" s="53"/>
    </row>
    <row r="755" spans="1:12" ht="15" x14ac:dyDescent="0.25">
      <c r="A755" s="29"/>
      <c r="B755" s="29"/>
      <c r="C755" s="29"/>
      <c r="D755" s="29"/>
      <c r="E755" s="29"/>
      <c r="F755" s="29"/>
      <c r="K755" s="43"/>
      <c r="L755" s="53"/>
    </row>
    <row r="756" spans="1:12" ht="15" x14ac:dyDescent="0.25">
      <c r="A756" s="29"/>
      <c r="B756" s="29"/>
      <c r="C756" s="29"/>
      <c r="D756" s="29"/>
      <c r="E756" s="29"/>
      <c r="F756" s="29"/>
      <c r="K756" s="43"/>
      <c r="L756" s="53"/>
    </row>
    <row r="757" spans="1:12" ht="15" x14ac:dyDescent="0.25">
      <c r="A757" s="29"/>
      <c r="B757" s="29"/>
      <c r="C757" s="29"/>
      <c r="D757" s="29"/>
      <c r="E757" s="29"/>
      <c r="F757" s="29"/>
      <c r="K757" s="43"/>
      <c r="L757" s="53"/>
    </row>
    <row r="758" spans="1:12" ht="15" x14ac:dyDescent="0.25">
      <c r="A758" s="29"/>
      <c r="B758" s="29"/>
      <c r="C758" s="29"/>
      <c r="D758" s="29"/>
      <c r="E758" s="29"/>
      <c r="F758" s="29"/>
      <c r="K758" s="43"/>
      <c r="L758" s="53"/>
    </row>
    <row r="759" spans="1:12" ht="15" x14ac:dyDescent="0.25">
      <c r="A759" s="29"/>
      <c r="B759" s="29"/>
      <c r="C759" s="29"/>
      <c r="D759" s="29"/>
      <c r="E759" s="29"/>
      <c r="F759" s="29"/>
      <c r="K759" s="43"/>
      <c r="L759" s="53"/>
    </row>
    <row r="760" spans="1:12" ht="15" x14ac:dyDescent="0.25">
      <c r="A760" s="29"/>
      <c r="B760" s="29"/>
      <c r="C760" s="29"/>
      <c r="D760" s="29"/>
      <c r="E760" s="29"/>
      <c r="F760" s="29"/>
      <c r="K760" s="43"/>
      <c r="L760" s="53"/>
    </row>
    <row r="761" spans="1:12" ht="15" x14ac:dyDescent="0.25">
      <c r="A761" s="29"/>
      <c r="B761" s="29"/>
      <c r="C761" s="29"/>
      <c r="D761" s="29"/>
      <c r="E761" s="29"/>
      <c r="F761" s="29"/>
      <c r="K761" s="43"/>
      <c r="L761" s="53"/>
    </row>
    <row r="762" spans="1:12" ht="15" x14ac:dyDescent="0.25">
      <c r="A762" s="29"/>
      <c r="B762" s="29"/>
      <c r="C762" s="29"/>
      <c r="D762" s="29"/>
      <c r="E762" s="29"/>
      <c r="F762" s="29"/>
      <c r="K762" s="43"/>
      <c r="L762" s="53"/>
    </row>
    <row r="763" spans="1:12" ht="15" x14ac:dyDescent="0.25">
      <c r="A763" s="29"/>
      <c r="B763" s="29"/>
      <c r="C763" s="29"/>
      <c r="D763" s="29"/>
      <c r="E763" s="29"/>
      <c r="F763" s="29"/>
      <c r="K763" s="43"/>
      <c r="L763" s="53"/>
    </row>
    <row r="764" spans="1:12" ht="15" x14ac:dyDescent="0.25">
      <c r="A764" s="29"/>
      <c r="B764" s="29"/>
      <c r="C764" s="29"/>
      <c r="D764" s="29"/>
      <c r="E764" s="29"/>
      <c r="F764" s="29"/>
      <c r="K764" s="43"/>
      <c r="L764" s="53"/>
    </row>
    <row r="765" spans="1:12" ht="15" x14ac:dyDescent="0.25">
      <c r="A765" s="29"/>
      <c r="B765" s="29"/>
      <c r="C765" s="29"/>
      <c r="D765" s="29"/>
      <c r="E765" s="29"/>
      <c r="F765" s="29"/>
      <c r="K765" s="43"/>
      <c r="L765" s="53"/>
    </row>
    <row r="766" spans="1:12" ht="15" x14ac:dyDescent="0.25">
      <c r="A766" s="29"/>
      <c r="B766" s="29"/>
      <c r="C766" s="29"/>
      <c r="D766" s="29"/>
      <c r="E766" s="29"/>
      <c r="F766" s="29"/>
      <c r="K766" s="43"/>
      <c r="L766" s="53"/>
    </row>
    <row r="767" spans="1:12" ht="15" x14ac:dyDescent="0.25">
      <c r="A767" s="29"/>
      <c r="B767" s="29"/>
      <c r="C767" s="29"/>
      <c r="D767" s="29"/>
      <c r="E767" s="29"/>
      <c r="F767" s="29"/>
      <c r="K767" s="43"/>
      <c r="L767" s="53"/>
    </row>
    <row r="768" spans="1:12" ht="15" x14ac:dyDescent="0.25">
      <c r="A768" s="29"/>
      <c r="B768" s="29"/>
      <c r="C768" s="29"/>
      <c r="D768" s="29"/>
      <c r="E768" s="29"/>
      <c r="F768" s="29"/>
      <c r="K768" s="43"/>
      <c r="L768" s="53"/>
    </row>
    <row r="769" spans="1:12" ht="15" x14ac:dyDescent="0.25">
      <c r="A769" s="29"/>
      <c r="B769" s="29"/>
      <c r="C769" s="29"/>
      <c r="D769" s="29"/>
      <c r="E769" s="29"/>
      <c r="F769" s="29"/>
      <c r="K769" s="43"/>
      <c r="L769" s="53"/>
    </row>
    <row r="770" spans="1:12" ht="15" x14ac:dyDescent="0.25">
      <c r="A770" s="29"/>
      <c r="B770" s="29"/>
      <c r="C770" s="29"/>
      <c r="D770" s="29"/>
      <c r="E770" s="29"/>
      <c r="F770" s="29"/>
      <c r="K770" s="43"/>
      <c r="L770" s="53"/>
    </row>
    <row r="771" spans="1:12" ht="15" x14ac:dyDescent="0.25">
      <c r="A771" s="29"/>
      <c r="B771" s="29"/>
      <c r="C771" s="29"/>
      <c r="D771" s="29"/>
      <c r="E771" s="29"/>
      <c r="F771" s="29"/>
      <c r="K771" s="43"/>
      <c r="L771" s="53"/>
    </row>
    <row r="772" spans="1:12" ht="15" x14ac:dyDescent="0.25">
      <c r="A772" s="29"/>
      <c r="B772" s="29"/>
      <c r="C772" s="29"/>
      <c r="D772" s="29"/>
      <c r="E772" s="29"/>
      <c r="F772" s="29"/>
      <c r="K772" s="43"/>
      <c r="L772" s="53"/>
    </row>
    <row r="773" spans="1:12" ht="15" x14ac:dyDescent="0.25">
      <c r="A773" s="29"/>
      <c r="B773" s="29"/>
      <c r="C773" s="29"/>
      <c r="D773" s="29"/>
      <c r="E773" s="29"/>
      <c r="F773" s="29"/>
      <c r="K773" s="43"/>
      <c r="L773" s="53"/>
    </row>
    <row r="774" spans="1:12" ht="15" x14ac:dyDescent="0.25">
      <c r="A774" s="29"/>
      <c r="B774" s="29"/>
      <c r="C774" s="29"/>
      <c r="D774" s="29"/>
      <c r="E774" s="29"/>
      <c r="F774" s="29"/>
      <c r="K774" s="43"/>
      <c r="L774" s="53"/>
    </row>
    <row r="775" spans="1:12" ht="15" x14ac:dyDescent="0.25">
      <c r="A775" s="29"/>
      <c r="B775" s="29"/>
      <c r="C775" s="29"/>
      <c r="D775" s="29"/>
      <c r="E775" s="29"/>
      <c r="F775" s="29"/>
      <c r="K775" s="43"/>
      <c r="L775" s="53"/>
    </row>
    <row r="776" spans="1:12" ht="15" x14ac:dyDescent="0.25">
      <c r="A776" s="29"/>
      <c r="B776" s="29"/>
      <c r="C776" s="29"/>
      <c r="D776" s="29"/>
      <c r="E776" s="29"/>
      <c r="F776" s="29"/>
      <c r="K776" s="43"/>
      <c r="L776" s="53"/>
    </row>
    <row r="777" spans="1:12" ht="15" x14ac:dyDescent="0.25">
      <c r="A777" s="29"/>
      <c r="B777" s="29"/>
      <c r="C777" s="29"/>
      <c r="D777" s="29"/>
      <c r="E777" s="29"/>
      <c r="F777" s="29"/>
      <c r="K777" s="43"/>
      <c r="L777" s="53"/>
    </row>
    <row r="778" spans="1:12" ht="15" x14ac:dyDescent="0.25">
      <c r="A778" s="29"/>
      <c r="B778" s="29"/>
      <c r="C778" s="29"/>
      <c r="D778" s="29"/>
      <c r="E778" s="29"/>
      <c r="F778" s="29"/>
      <c r="K778" s="43"/>
      <c r="L778" s="53"/>
    </row>
    <row r="779" spans="1:12" ht="15" x14ac:dyDescent="0.25">
      <c r="A779" s="29"/>
      <c r="B779" s="29"/>
      <c r="C779" s="29"/>
      <c r="D779" s="29"/>
      <c r="E779" s="29"/>
      <c r="F779" s="29"/>
      <c r="K779" s="43"/>
      <c r="L779" s="53"/>
    </row>
    <row r="780" spans="1:12" ht="15" x14ac:dyDescent="0.25">
      <c r="A780" s="29"/>
      <c r="B780" s="29"/>
      <c r="C780" s="29"/>
      <c r="D780" s="29"/>
      <c r="E780" s="29"/>
      <c r="F780" s="29"/>
      <c r="K780" s="43"/>
      <c r="L780" s="53"/>
    </row>
    <row r="781" spans="1:12" ht="15" x14ac:dyDescent="0.25">
      <c r="A781" s="29"/>
      <c r="B781" s="29"/>
      <c r="C781" s="29"/>
      <c r="D781" s="29"/>
      <c r="E781" s="29"/>
      <c r="F781" s="29"/>
      <c r="K781" s="43"/>
      <c r="L781" s="53"/>
    </row>
    <row r="782" spans="1:12" ht="15" x14ac:dyDescent="0.25">
      <c r="A782" s="29"/>
      <c r="B782" s="29"/>
      <c r="C782" s="29"/>
      <c r="D782" s="29"/>
      <c r="E782" s="29"/>
      <c r="F782" s="29"/>
      <c r="K782" s="43"/>
      <c r="L782" s="53"/>
    </row>
    <row r="783" spans="1:12" ht="15" x14ac:dyDescent="0.25">
      <c r="A783" s="29"/>
      <c r="B783" s="29"/>
      <c r="C783" s="29"/>
      <c r="D783" s="29"/>
      <c r="E783" s="29"/>
      <c r="F783" s="29"/>
      <c r="K783" s="43"/>
      <c r="L783" s="53"/>
    </row>
    <row r="784" spans="1:12" ht="15" x14ac:dyDescent="0.25">
      <c r="A784" s="29"/>
      <c r="B784" s="29"/>
      <c r="C784" s="29"/>
      <c r="D784" s="29"/>
      <c r="E784" s="29"/>
      <c r="F784" s="29"/>
      <c r="K784" s="43"/>
      <c r="L784" s="53"/>
    </row>
    <row r="785" spans="1:12" ht="15" x14ac:dyDescent="0.25">
      <c r="A785" s="29"/>
      <c r="B785" s="29"/>
      <c r="C785" s="29"/>
      <c r="D785" s="29"/>
      <c r="E785" s="29"/>
      <c r="F785" s="29"/>
      <c r="K785" s="43"/>
      <c r="L785" s="53"/>
    </row>
    <row r="786" spans="1:12" ht="15" x14ac:dyDescent="0.25">
      <c r="A786" s="29"/>
      <c r="B786" s="29"/>
      <c r="C786" s="29"/>
      <c r="D786" s="29"/>
      <c r="E786" s="29"/>
      <c r="F786" s="29"/>
      <c r="K786" s="43"/>
      <c r="L786" s="53"/>
    </row>
    <row r="787" spans="1:12" ht="15" x14ac:dyDescent="0.25">
      <c r="A787" s="29"/>
      <c r="B787" s="29"/>
      <c r="C787" s="29"/>
      <c r="D787" s="29"/>
      <c r="E787" s="29"/>
      <c r="F787" s="29"/>
      <c r="K787" s="43"/>
      <c r="L787" s="53"/>
    </row>
    <row r="788" spans="1:12" ht="15" x14ac:dyDescent="0.25">
      <c r="A788" s="29"/>
      <c r="B788" s="29"/>
      <c r="C788" s="29"/>
      <c r="D788" s="29"/>
      <c r="E788" s="29"/>
      <c r="F788" s="29"/>
      <c r="K788" s="43"/>
      <c r="L788" s="53"/>
    </row>
    <row r="789" spans="1:12" ht="15" x14ac:dyDescent="0.25">
      <c r="A789" s="29"/>
      <c r="B789" s="29"/>
      <c r="C789" s="29"/>
      <c r="D789" s="29"/>
      <c r="E789" s="29"/>
      <c r="F789" s="29"/>
      <c r="K789" s="43"/>
      <c r="L789" s="53"/>
    </row>
    <row r="790" spans="1:12" ht="15" x14ac:dyDescent="0.25">
      <c r="A790" s="29"/>
      <c r="B790" s="29"/>
      <c r="C790" s="29"/>
      <c r="D790" s="29"/>
      <c r="E790" s="29"/>
      <c r="F790" s="29"/>
      <c r="K790" s="43"/>
      <c r="L790" s="53"/>
    </row>
    <row r="791" spans="1:12" ht="15" x14ac:dyDescent="0.25">
      <c r="A791" s="29"/>
      <c r="B791" s="29"/>
      <c r="C791" s="29"/>
      <c r="D791" s="29"/>
      <c r="E791" s="29"/>
      <c r="F791" s="29"/>
      <c r="K791" s="43"/>
      <c r="L791" s="53"/>
    </row>
    <row r="792" spans="1:12" ht="15" x14ac:dyDescent="0.25">
      <c r="A792" s="29"/>
      <c r="B792" s="29"/>
      <c r="C792" s="29"/>
      <c r="D792" s="29"/>
      <c r="E792" s="29"/>
      <c r="F792" s="29"/>
      <c r="K792" s="43"/>
      <c r="L792" s="53"/>
    </row>
    <row r="793" spans="1:12" ht="15" x14ac:dyDescent="0.25">
      <c r="A793" s="29"/>
      <c r="B793" s="29"/>
      <c r="C793" s="29"/>
      <c r="D793" s="29"/>
      <c r="E793" s="29"/>
      <c r="F793" s="29"/>
      <c r="K793" s="43"/>
      <c r="L793" s="53"/>
    </row>
    <row r="794" spans="1:12" ht="15" x14ac:dyDescent="0.25">
      <c r="A794" s="29"/>
      <c r="B794" s="29"/>
      <c r="C794" s="29"/>
      <c r="D794" s="29"/>
      <c r="E794" s="29"/>
      <c r="F794" s="29"/>
      <c r="K794" s="43"/>
      <c r="L794" s="53"/>
    </row>
    <row r="795" spans="1:12" ht="15" x14ac:dyDescent="0.25">
      <c r="A795" s="29"/>
      <c r="B795" s="29"/>
      <c r="C795" s="29"/>
      <c r="D795" s="29"/>
      <c r="E795" s="29"/>
      <c r="F795" s="29"/>
      <c r="K795" s="43"/>
      <c r="L795" s="53"/>
    </row>
    <row r="796" spans="1:12" ht="15" x14ac:dyDescent="0.25">
      <c r="A796" s="29"/>
      <c r="B796" s="29"/>
      <c r="C796" s="29"/>
      <c r="D796" s="29"/>
      <c r="E796" s="29"/>
      <c r="F796" s="29"/>
      <c r="K796" s="43"/>
      <c r="L796" s="53"/>
    </row>
    <row r="797" spans="1:12" ht="15" x14ac:dyDescent="0.25">
      <c r="A797" s="29"/>
      <c r="B797" s="29"/>
      <c r="C797" s="29"/>
      <c r="D797" s="29"/>
      <c r="E797" s="29"/>
      <c r="F797" s="29"/>
      <c r="K797" s="43"/>
      <c r="L797" s="53"/>
    </row>
    <row r="798" spans="1:12" ht="15" x14ac:dyDescent="0.25">
      <c r="A798" s="29"/>
      <c r="B798" s="29"/>
      <c r="C798" s="29"/>
      <c r="D798" s="29"/>
      <c r="E798" s="29"/>
      <c r="F798" s="29"/>
      <c r="K798" s="43"/>
      <c r="L798" s="53"/>
    </row>
    <row r="799" spans="1:12" ht="15" x14ac:dyDescent="0.25">
      <c r="A799" s="29"/>
      <c r="B799" s="29"/>
      <c r="C799" s="29"/>
      <c r="D799" s="29"/>
      <c r="E799" s="29"/>
      <c r="F799" s="29"/>
      <c r="K799" s="43"/>
      <c r="L799" s="53"/>
    </row>
    <row r="800" spans="1:12" ht="15" x14ac:dyDescent="0.25">
      <c r="A800" s="29"/>
      <c r="B800" s="29"/>
      <c r="C800" s="29"/>
      <c r="D800" s="29"/>
      <c r="E800" s="29"/>
      <c r="F800" s="29"/>
      <c r="K800" s="43"/>
      <c r="L800" s="53"/>
    </row>
    <row r="801" spans="1:12" ht="15" x14ac:dyDescent="0.25">
      <c r="A801" s="29"/>
      <c r="B801" s="29"/>
      <c r="C801" s="29"/>
      <c r="D801" s="29"/>
      <c r="E801" s="29"/>
      <c r="F801" s="29"/>
      <c r="K801" s="43"/>
      <c r="L801" s="53"/>
    </row>
    <row r="802" spans="1:12" ht="15" x14ac:dyDescent="0.25">
      <c r="A802" s="29"/>
      <c r="B802" s="29"/>
      <c r="C802" s="29"/>
      <c r="D802" s="29"/>
      <c r="E802" s="29"/>
      <c r="F802" s="29"/>
      <c r="K802" s="43"/>
      <c r="L802" s="53"/>
    </row>
    <row r="803" spans="1:12" ht="15" x14ac:dyDescent="0.25">
      <c r="A803" s="29"/>
      <c r="B803" s="29"/>
      <c r="C803" s="29"/>
      <c r="D803" s="29"/>
      <c r="E803" s="29"/>
      <c r="F803" s="29"/>
      <c r="K803" s="43"/>
      <c r="L803" s="53"/>
    </row>
    <row r="804" spans="1:12" ht="15" x14ac:dyDescent="0.25">
      <c r="A804" s="29"/>
      <c r="B804" s="29"/>
      <c r="C804" s="29"/>
      <c r="D804" s="29"/>
      <c r="E804" s="29"/>
      <c r="F804" s="29"/>
      <c r="K804" s="43"/>
      <c r="L804" s="53"/>
    </row>
    <row r="805" spans="1:12" ht="15" x14ac:dyDescent="0.25">
      <c r="A805" s="29"/>
      <c r="B805" s="29"/>
      <c r="C805" s="29"/>
      <c r="D805" s="29"/>
      <c r="E805" s="29"/>
      <c r="F805" s="29"/>
      <c r="K805" s="43"/>
      <c r="L805" s="53"/>
    </row>
    <row r="806" spans="1:12" ht="15" x14ac:dyDescent="0.25">
      <c r="A806" s="29"/>
      <c r="B806" s="29"/>
      <c r="C806" s="29"/>
      <c r="D806" s="29"/>
      <c r="E806" s="29"/>
      <c r="F806" s="29"/>
      <c r="K806" s="43"/>
      <c r="L806" s="53"/>
    </row>
    <row r="807" spans="1:12" ht="15" x14ac:dyDescent="0.25">
      <c r="A807" s="29"/>
      <c r="B807" s="29"/>
      <c r="C807" s="29"/>
      <c r="D807" s="29"/>
      <c r="E807" s="29"/>
      <c r="F807" s="29"/>
      <c r="K807" s="43"/>
      <c r="L807" s="53"/>
    </row>
    <row r="808" spans="1:12" ht="15" x14ac:dyDescent="0.25">
      <c r="A808" s="29"/>
      <c r="B808" s="29"/>
      <c r="C808" s="29"/>
      <c r="D808" s="29"/>
      <c r="E808" s="29"/>
      <c r="F808" s="29"/>
      <c r="K808" s="43"/>
      <c r="L808" s="53"/>
    </row>
    <row r="809" spans="1:12" ht="15" x14ac:dyDescent="0.25">
      <c r="A809" s="29"/>
      <c r="B809" s="29"/>
      <c r="C809" s="29"/>
      <c r="D809" s="29"/>
      <c r="E809" s="29"/>
      <c r="F809" s="29"/>
      <c r="K809" s="43"/>
      <c r="L809" s="53"/>
    </row>
    <row r="810" spans="1:12" ht="15" x14ac:dyDescent="0.25">
      <c r="A810" s="29"/>
      <c r="B810" s="29"/>
      <c r="C810" s="29"/>
      <c r="D810" s="29"/>
      <c r="E810" s="29"/>
      <c r="F810" s="29"/>
      <c r="K810" s="43"/>
      <c r="L810" s="53"/>
    </row>
    <row r="811" spans="1:12" ht="15" x14ac:dyDescent="0.25">
      <c r="A811" s="29"/>
      <c r="B811" s="29"/>
      <c r="C811" s="29"/>
      <c r="D811" s="29"/>
      <c r="E811" s="29"/>
      <c r="F811" s="29"/>
      <c r="K811" s="43"/>
      <c r="L811" s="53"/>
    </row>
    <row r="812" spans="1:12" ht="15" x14ac:dyDescent="0.25">
      <c r="A812" s="29"/>
      <c r="B812" s="29"/>
      <c r="C812" s="29"/>
      <c r="D812" s="29"/>
      <c r="E812" s="29"/>
      <c r="F812" s="29"/>
      <c r="K812" s="43"/>
      <c r="L812" s="53"/>
    </row>
    <row r="813" spans="1:12" ht="15" x14ac:dyDescent="0.25">
      <c r="A813" s="29"/>
      <c r="B813" s="29"/>
      <c r="C813" s="29"/>
      <c r="D813" s="29"/>
      <c r="E813" s="29"/>
      <c r="F813" s="29"/>
      <c r="K813" s="43"/>
      <c r="L813" s="53"/>
    </row>
    <row r="814" spans="1:12" ht="15" x14ac:dyDescent="0.25">
      <c r="A814" s="29"/>
      <c r="B814" s="29"/>
      <c r="C814" s="29"/>
      <c r="D814" s="29"/>
      <c r="E814" s="29"/>
      <c r="F814" s="29"/>
      <c r="K814" s="43"/>
      <c r="L814" s="53"/>
    </row>
    <row r="815" spans="1:12" ht="15" x14ac:dyDescent="0.25">
      <c r="A815" s="29"/>
      <c r="B815" s="29"/>
      <c r="C815" s="29"/>
      <c r="D815" s="29"/>
      <c r="E815" s="29"/>
      <c r="F815" s="29"/>
      <c r="K815" s="43"/>
      <c r="L815" s="53"/>
    </row>
    <row r="816" spans="1:12" ht="15" x14ac:dyDescent="0.25">
      <c r="A816" s="29"/>
      <c r="B816" s="29"/>
      <c r="C816" s="29"/>
      <c r="D816" s="29"/>
      <c r="E816" s="29"/>
      <c r="F816" s="29"/>
      <c r="K816" s="43"/>
      <c r="L816" s="53"/>
    </row>
    <row r="817" spans="1:12" ht="15" x14ac:dyDescent="0.25">
      <c r="A817" s="29"/>
      <c r="B817" s="29"/>
      <c r="C817" s="29"/>
      <c r="D817" s="29"/>
      <c r="E817" s="29"/>
      <c r="F817" s="29"/>
      <c r="K817" s="43"/>
      <c r="L817" s="53"/>
    </row>
    <row r="818" spans="1:12" ht="15" x14ac:dyDescent="0.25">
      <c r="A818" s="29"/>
      <c r="B818" s="29"/>
      <c r="C818" s="29"/>
      <c r="D818" s="29"/>
      <c r="E818" s="29"/>
      <c r="F818" s="29"/>
      <c r="K818" s="43"/>
      <c r="L818" s="53"/>
    </row>
    <row r="819" spans="1:12" ht="15" x14ac:dyDescent="0.25">
      <c r="A819" s="29"/>
      <c r="B819" s="29"/>
      <c r="C819" s="29"/>
      <c r="D819" s="29"/>
      <c r="E819" s="29"/>
      <c r="F819" s="29"/>
      <c r="K819" s="43"/>
      <c r="L819" s="53"/>
    </row>
    <row r="820" spans="1:12" ht="15" x14ac:dyDescent="0.25">
      <c r="A820" s="29"/>
      <c r="B820" s="29"/>
      <c r="C820" s="29"/>
      <c r="D820" s="29"/>
      <c r="E820" s="29"/>
      <c r="F820" s="29"/>
      <c r="K820" s="43"/>
      <c r="L820" s="53"/>
    </row>
    <row r="821" spans="1:12" ht="15" x14ac:dyDescent="0.25">
      <c r="A821" s="29"/>
      <c r="B821" s="29"/>
      <c r="C821" s="29"/>
      <c r="D821" s="29"/>
      <c r="E821" s="29"/>
      <c r="F821" s="29"/>
      <c r="K821" s="43"/>
      <c r="L821" s="53"/>
    </row>
    <row r="822" spans="1:12" ht="15" x14ac:dyDescent="0.25">
      <c r="A822" s="29"/>
      <c r="B822" s="29"/>
      <c r="C822" s="29"/>
      <c r="D822" s="29"/>
      <c r="E822" s="29"/>
      <c r="F822" s="29"/>
      <c r="K822" s="43"/>
      <c r="L822" s="53"/>
    </row>
    <row r="823" spans="1:12" ht="15" x14ac:dyDescent="0.25">
      <c r="A823" s="29"/>
      <c r="B823" s="29"/>
      <c r="C823" s="29"/>
      <c r="D823" s="29"/>
      <c r="E823" s="29"/>
      <c r="F823" s="29"/>
      <c r="K823" s="43"/>
      <c r="L823" s="53"/>
    </row>
    <row r="824" spans="1:12" ht="15" x14ac:dyDescent="0.25">
      <c r="A824" s="29"/>
      <c r="B824" s="29"/>
      <c r="C824" s="29"/>
      <c r="D824" s="29"/>
      <c r="E824" s="29"/>
      <c r="F824" s="29"/>
      <c r="K824" s="43"/>
      <c r="L824" s="53"/>
    </row>
    <row r="825" spans="1:12" ht="15" x14ac:dyDescent="0.25">
      <c r="A825" s="29"/>
      <c r="B825" s="29"/>
      <c r="C825" s="29"/>
      <c r="D825" s="29"/>
      <c r="E825" s="29"/>
      <c r="F825" s="29"/>
      <c r="K825" s="43"/>
      <c r="L825" s="53"/>
    </row>
    <row r="826" spans="1:12" ht="15" x14ac:dyDescent="0.25">
      <c r="A826" s="29"/>
      <c r="B826" s="29"/>
      <c r="C826" s="29"/>
      <c r="D826" s="29"/>
      <c r="E826" s="29"/>
      <c r="F826" s="29"/>
      <c r="K826" s="43"/>
      <c r="L826" s="53"/>
    </row>
    <row r="827" spans="1:12" ht="15" x14ac:dyDescent="0.25">
      <c r="A827" s="29"/>
      <c r="B827" s="29"/>
      <c r="C827" s="29"/>
      <c r="D827" s="29"/>
      <c r="E827" s="29"/>
      <c r="F827" s="29"/>
      <c r="K827" s="43"/>
      <c r="L827" s="53"/>
    </row>
    <row r="828" spans="1:12" ht="15" x14ac:dyDescent="0.25">
      <c r="A828" s="29"/>
      <c r="B828" s="29"/>
      <c r="C828" s="29"/>
      <c r="D828" s="29"/>
      <c r="E828" s="29"/>
      <c r="F828" s="29"/>
      <c r="K828" s="43"/>
      <c r="L828" s="53"/>
    </row>
    <row r="829" spans="1:12" ht="15" x14ac:dyDescent="0.25">
      <c r="A829" s="29"/>
      <c r="B829" s="29"/>
      <c r="C829" s="29"/>
      <c r="D829" s="29"/>
      <c r="E829" s="29"/>
      <c r="F829" s="29"/>
      <c r="K829" s="43"/>
      <c r="L829" s="53"/>
    </row>
    <row r="830" spans="1:12" ht="15" x14ac:dyDescent="0.25">
      <c r="A830" s="29"/>
      <c r="B830" s="29"/>
      <c r="C830" s="29"/>
      <c r="D830" s="29"/>
      <c r="E830" s="29"/>
      <c r="F830" s="29"/>
      <c r="K830" s="43"/>
      <c r="L830" s="53"/>
    </row>
    <row r="831" spans="1:12" ht="15" x14ac:dyDescent="0.25">
      <c r="A831" s="29"/>
      <c r="B831" s="29"/>
      <c r="C831" s="29"/>
      <c r="D831" s="29"/>
      <c r="E831" s="29"/>
      <c r="F831" s="29"/>
      <c r="K831" s="43"/>
      <c r="L831" s="53"/>
    </row>
    <row r="832" spans="1:12" ht="15" x14ac:dyDescent="0.25">
      <c r="A832" s="29"/>
      <c r="B832" s="29"/>
      <c r="C832" s="29"/>
      <c r="D832" s="29"/>
      <c r="E832" s="29"/>
      <c r="F832" s="29"/>
      <c r="K832" s="43"/>
      <c r="L832" s="53"/>
    </row>
    <row r="833" spans="1:12" ht="15" x14ac:dyDescent="0.25">
      <c r="A833" s="29"/>
      <c r="B833" s="29"/>
      <c r="C833" s="29"/>
      <c r="D833" s="29"/>
      <c r="E833" s="29"/>
      <c r="F833" s="29"/>
      <c r="K833" s="43"/>
      <c r="L833" s="53"/>
    </row>
    <row r="834" spans="1:12" ht="15" x14ac:dyDescent="0.25">
      <c r="A834" s="29"/>
      <c r="B834" s="29"/>
      <c r="C834" s="29"/>
      <c r="D834" s="29"/>
      <c r="E834" s="29"/>
      <c r="F834" s="29"/>
      <c r="K834" s="43"/>
      <c r="L834" s="53"/>
    </row>
    <row r="835" spans="1:12" ht="15" x14ac:dyDescent="0.25">
      <c r="A835" s="29"/>
      <c r="B835" s="29"/>
      <c r="C835" s="29"/>
      <c r="D835" s="29"/>
      <c r="E835" s="29"/>
      <c r="F835" s="29"/>
      <c r="K835" s="43"/>
      <c r="L835" s="53"/>
    </row>
    <row r="836" spans="1:12" ht="15" x14ac:dyDescent="0.25">
      <c r="A836" s="29"/>
      <c r="B836" s="29"/>
      <c r="C836" s="29"/>
      <c r="D836" s="29"/>
      <c r="E836" s="29"/>
      <c r="F836" s="29"/>
      <c r="K836" s="43"/>
      <c r="L836" s="53"/>
    </row>
    <row r="837" spans="1:12" ht="15" x14ac:dyDescent="0.25">
      <c r="A837" s="29"/>
      <c r="B837" s="29"/>
      <c r="C837" s="29"/>
      <c r="D837" s="29"/>
      <c r="E837" s="29"/>
      <c r="F837" s="29"/>
      <c r="K837" s="43"/>
      <c r="L837" s="53"/>
    </row>
    <row r="838" spans="1:12" ht="15" x14ac:dyDescent="0.25">
      <c r="A838" s="29"/>
      <c r="B838" s="29"/>
      <c r="C838" s="29"/>
      <c r="D838" s="29"/>
      <c r="E838" s="29"/>
      <c r="F838" s="29"/>
      <c r="K838" s="43"/>
      <c r="L838" s="53"/>
    </row>
    <row r="839" spans="1:12" ht="15" x14ac:dyDescent="0.25">
      <c r="A839" s="29"/>
      <c r="B839" s="29"/>
      <c r="C839" s="29"/>
      <c r="D839" s="29"/>
      <c r="E839" s="29"/>
      <c r="F839" s="29"/>
      <c r="K839" s="43"/>
      <c r="L839" s="53"/>
    </row>
    <row r="840" spans="1:12" ht="15" x14ac:dyDescent="0.25">
      <c r="A840" s="29"/>
      <c r="B840" s="29"/>
      <c r="C840" s="29"/>
      <c r="D840" s="29"/>
      <c r="E840" s="29"/>
      <c r="F840" s="29"/>
      <c r="K840" s="43"/>
      <c r="L840" s="53"/>
    </row>
    <row r="841" spans="1:12" ht="15" x14ac:dyDescent="0.25">
      <c r="A841" s="29"/>
      <c r="B841" s="29"/>
      <c r="C841" s="29"/>
      <c r="D841" s="29"/>
      <c r="E841" s="29"/>
      <c r="F841" s="29"/>
      <c r="K841" s="43"/>
      <c r="L841" s="53"/>
    </row>
    <row r="842" spans="1:12" ht="15" x14ac:dyDescent="0.25">
      <c r="A842" s="29"/>
      <c r="B842" s="29"/>
      <c r="C842" s="29"/>
      <c r="D842" s="29"/>
      <c r="E842" s="29"/>
      <c r="F842" s="29"/>
      <c r="K842" s="43"/>
      <c r="L842" s="53"/>
    </row>
    <row r="843" spans="1:12" ht="15" x14ac:dyDescent="0.25">
      <c r="A843" s="29"/>
      <c r="B843" s="29"/>
      <c r="C843" s="29"/>
      <c r="D843" s="29"/>
      <c r="E843" s="29"/>
      <c r="F843" s="29"/>
      <c r="K843" s="43"/>
      <c r="L843" s="53"/>
    </row>
    <row r="844" spans="1:12" ht="15" x14ac:dyDescent="0.25">
      <c r="A844" s="29"/>
      <c r="B844" s="29"/>
      <c r="C844" s="29"/>
      <c r="D844" s="29"/>
      <c r="E844" s="29"/>
      <c r="F844" s="29"/>
      <c r="K844" s="43"/>
      <c r="L844" s="53"/>
    </row>
    <row r="845" spans="1:12" ht="15" x14ac:dyDescent="0.25">
      <c r="A845" s="29"/>
      <c r="B845" s="29"/>
      <c r="C845" s="29"/>
      <c r="D845" s="29"/>
      <c r="E845" s="29"/>
      <c r="F845" s="29"/>
      <c r="K845" s="43"/>
      <c r="L845" s="53"/>
    </row>
    <row r="846" spans="1:12" ht="15" x14ac:dyDescent="0.25">
      <c r="A846" s="29"/>
      <c r="B846" s="29"/>
      <c r="C846" s="29"/>
      <c r="D846" s="29"/>
      <c r="E846" s="29"/>
      <c r="F846" s="29"/>
      <c r="K846" s="43"/>
      <c r="L846" s="53"/>
    </row>
    <row r="847" spans="1:12" ht="15" x14ac:dyDescent="0.25">
      <c r="A847" s="29"/>
      <c r="B847" s="29"/>
      <c r="C847" s="29"/>
      <c r="D847" s="29"/>
      <c r="E847" s="29"/>
      <c r="F847" s="29"/>
      <c r="K847" s="43"/>
      <c r="L847" s="53"/>
    </row>
    <row r="848" spans="1:12" ht="15" x14ac:dyDescent="0.25">
      <c r="A848" s="29"/>
      <c r="B848" s="29"/>
      <c r="C848" s="29"/>
      <c r="D848" s="29"/>
      <c r="E848" s="29"/>
      <c r="F848" s="29"/>
      <c r="K848" s="43"/>
      <c r="L848" s="53"/>
    </row>
    <row r="849" spans="1:12" ht="15" x14ac:dyDescent="0.25">
      <c r="A849" s="29"/>
      <c r="B849" s="29"/>
      <c r="C849" s="29"/>
      <c r="D849" s="29"/>
      <c r="E849" s="29"/>
      <c r="F849" s="29"/>
      <c r="K849" s="43"/>
      <c r="L849" s="53"/>
    </row>
    <row r="850" spans="1:12" ht="15" x14ac:dyDescent="0.25">
      <c r="A850" s="29"/>
      <c r="B850" s="29"/>
      <c r="C850" s="29"/>
      <c r="D850" s="29"/>
      <c r="E850" s="29"/>
      <c r="F850" s="29"/>
      <c r="K850" s="43"/>
      <c r="L850" s="53"/>
    </row>
    <row r="851" spans="1:12" ht="15" x14ac:dyDescent="0.25">
      <c r="A851" s="29"/>
      <c r="B851" s="29"/>
      <c r="C851" s="29"/>
      <c r="D851" s="29"/>
      <c r="E851" s="29"/>
      <c r="F851" s="29"/>
      <c r="K851" s="43"/>
      <c r="L851" s="53"/>
    </row>
    <row r="852" spans="1:12" ht="15" x14ac:dyDescent="0.25">
      <c r="A852" s="29"/>
      <c r="B852" s="29"/>
      <c r="C852" s="29"/>
      <c r="D852" s="29"/>
      <c r="E852" s="29"/>
      <c r="F852" s="29"/>
      <c r="K852" s="43"/>
      <c r="L852" s="53"/>
    </row>
    <row r="853" spans="1:12" ht="15" x14ac:dyDescent="0.25">
      <c r="A853" s="29"/>
      <c r="B853" s="29"/>
      <c r="C853" s="29"/>
      <c r="D853" s="29"/>
      <c r="E853" s="29"/>
      <c r="F853" s="29"/>
      <c r="K853" s="43"/>
      <c r="L853" s="53"/>
    </row>
    <row r="854" spans="1:12" ht="15" x14ac:dyDescent="0.25">
      <c r="A854" s="29"/>
      <c r="B854" s="29"/>
      <c r="C854" s="29"/>
      <c r="D854" s="29"/>
      <c r="E854" s="29"/>
      <c r="F854" s="29"/>
      <c r="K854" s="43"/>
      <c r="L854" s="53"/>
    </row>
    <row r="855" spans="1:12" ht="15" x14ac:dyDescent="0.25">
      <c r="A855" s="29"/>
      <c r="B855" s="29"/>
      <c r="C855" s="29"/>
      <c r="D855" s="29"/>
      <c r="E855" s="29"/>
      <c r="F855" s="29"/>
      <c r="K855" s="43"/>
      <c r="L855" s="53"/>
    </row>
    <row r="856" spans="1:12" ht="15" x14ac:dyDescent="0.25">
      <c r="A856" s="29"/>
      <c r="B856" s="29"/>
      <c r="C856" s="29"/>
      <c r="D856" s="29"/>
      <c r="E856" s="29"/>
      <c r="F856" s="29"/>
      <c r="K856" s="43"/>
      <c r="L856" s="53"/>
    </row>
    <row r="857" spans="1:12" ht="15" x14ac:dyDescent="0.25">
      <c r="A857" s="29"/>
      <c r="B857" s="29"/>
      <c r="C857" s="29"/>
      <c r="D857" s="29"/>
      <c r="E857" s="29"/>
      <c r="F857" s="29"/>
      <c r="K857" s="43"/>
      <c r="L857" s="53"/>
    </row>
    <row r="858" spans="1:12" ht="15" x14ac:dyDescent="0.25">
      <c r="A858" s="29"/>
      <c r="B858" s="29"/>
      <c r="C858" s="29"/>
      <c r="D858" s="29"/>
      <c r="E858" s="29"/>
      <c r="F858" s="29"/>
      <c r="K858" s="43"/>
      <c r="L858" s="53"/>
    </row>
    <row r="859" spans="1:12" ht="15" x14ac:dyDescent="0.25">
      <c r="A859" s="29"/>
      <c r="B859" s="29"/>
      <c r="C859" s="29"/>
      <c r="D859" s="29"/>
      <c r="E859" s="29"/>
      <c r="F859" s="29"/>
      <c r="K859" s="43"/>
      <c r="L859" s="53"/>
    </row>
    <row r="860" spans="1:12" ht="15" x14ac:dyDescent="0.25">
      <c r="A860" s="29"/>
      <c r="B860" s="29"/>
      <c r="C860" s="29"/>
      <c r="D860" s="29"/>
      <c r="E860" s="29"/>
      <c r="F860" s="29"/>
      <c r="K860" s="43"/>
      <c r="L860" s="53"/>
    </row>
    <row r="861" spans="1:12" ht="15" x14ac:dyDescent="0.25">
      <c r="A861" s="29"/>
      <c r="B861" s="29"/>
      <c r="C861" s="29"/>
      <c r="D861" s="29"/>
      <c r="E861" s="29"/>
      <c r="F861" s="29"/>
      <c r="K861" s="43"/>
      <c r="L861" s="53"/>
    </row>
    <row r="862" spans="1:12" ht="15" x14ac:dyDescent="0.25">
      <c r="A862" s="29"/>
      <c r="B862" s="29"/>
      <c r="C862" s="29"/>
      <c r="D862" s="29"/>
      <c r="E862" s="29"/>
      <c r="F862" s="29"/>
      <c r="K862" s="43"/>
      <c r="L862" s="53"/>
    </row>
    <row r="863" spans="1:12" ht="15" x14ac:dyDescent="0.25">
      <c r="A863" s="29"/>
      <c r="B863" s="29"/>
      <c r="C863" s="29"/>
      <c r="D863" s="29"/>
      <c r="E863" s="29"/>
      <c r="F863" s="29"/>
      <c r="K863" s="43"/>
      <c r="L863" s="53"/>
    </row>
    <row r="864" spans="1:12" ht="15" x14ac:dyDescent="0.25">
      <c r="A864" s="29"/>
      <c r="B864" s="29"/>
      <c r="C864" s="29"/>
      <c r="D864" s="29"/>
      <c r="E864" s="29"/>
      <c r="F864" s="29"/>
      <c r="K864" s="43"/>
      <c r="L864" s="53"/>
    </row>
    <row r="865" spans="1:12" ht="15" x14ac:dyDescent="0.25">
      <c r="A865" s="29"/>
      <c r="B865" s="29"/>
      <c r="C865" s="29"/>
      <c r="D865" s="29"/>
      <c r="E865" s="29"/>
      <c r="F865" s="29"/>
      <c r="K865" s="43"/>
      <c r="L865" s="53"/>
    </row>
    <row r="866" spans="1:12" ht="15" x14ac:dyDescent="0.25">
      <c r="A866" s="29"/>
      <c r="B866" s="29"/>
      <c r="C866" s="29"/>
      <c r="D866" s="29"/>
      <c r="E866" s="29"/>
      <c r="F866" s="29"/>
      <c r="K866" s="43"/>
      <c r="L866" s="53"/>
    </row>
    <row r="867" spans="1:12" ht="15" x14ac:dyDescent="0.25">
      <c r="A867" s="29"/>
      <c r="B867" s="29"/>
      <c r="C867" s="29"/>
      <c r="D867" s="29"/>
      <c r="E867" s="29"/>
      <c r="F867" s="29"/>
      <c r="K867" s="43"/>
      <c r="L867" s="53"/>
    </row>
    <row r="868" spans="1:12" ht="15" x14ac:dyDescent="0.25">
      <c r="A868" s="29"/>
      <c r="B868" s="29"/>
      <c r="C868" s="29"/>
      <c r="D868" s="29"/>
      <c r="E868" s="29"/>
      <c r="F868" s="29"/>
      <c r="K868" s="43"/>
      <c r="L868" s="53"/>
    </row>
    <row r="869" spans="1:12" ht="15" x14ac:dyDescent="0.25">
      <c r="A869" s="29"/>
      <c r="B869" s="29"/>
      <c r="C869" s="29"/>
      <c r="D869" s="29"/>
      <c r="E869" s="29"/>
      <c r="F869" s="29"/>
      <c r="K869" s="43"/>
      <c r="L869" s="53"/>
    </row>
    <row r="870" spans="1:12" ht="15" x14ac:dyDescent="0.25">
      <c r="A870" s="29"/>
      <c r="B870" s="29"/>
      <c r="C870" s="29"/>
      <c r="D870" s="29"/>
      <c r="E870" s="29"/>
      <c r="F870" s="29"/>
      <c r="K870" s="43"/>
      <c r="L870" s="53"/>
    </row>
    <row r="871" spans="1:12" ht="15" x14ac:dyDescent="0.25">
      <c r="A871" s="29"/>
      <c r="B871" s="29"/>
      <c r="C871" s="29"/>
      <c r="D871" s="29"/>
      <c r="E871" s="29"/>
      <c r="F871" s="29"/>
      <c r="K871" s="43"/>
      <c r="L871" s="53"/>
    </row>
    <row r="872" spans="1:12" ht="15" x14ac:dyDescent="0.25">
      <c r="A872" s="29"/>
      <c r="B872" s="29"/>
      <c r="C872" s="29"/>
      <c r="D872" s="29"/>
      <c r="E872" s="29"/>
      <c r="F872" s="29"/>
      <c r="K872" s="43"/>
      <c r="L872" s="53"/>
    </row>
    <row r="873" spans="1:12" ht="15" x14ac:dyDescent="0.25">
      <c r="A873" s="29"/>
      <c r="B873" s="29"/>
      <c r="C873" s="29"/>
      <c r="D873" s="29"/>
      <c r="E873" s="29"/>
      <c r="F873" s="29"/>
      <c r="K873" s="43"/>
      <c r="L873" s="53"/>
    </row>
    <row r="874" spans="1:12" ht="15" x14ac:dyDescent="0.25">
      <c r="A874" s="29"/>
      <c r="B874" s="29"/>
      <c r="C874" s="29"/>
      <c r="D874" s="29"/>
      <c r="E874" s="29"/>
      <c r="F874" s="29"/>
      <c r="K874" s="43"/>
      <c r="L874" s="53"/>
    </row>
    <row r="875" spans="1:12" ht="15" x14ac:dyDescent="0.25">
      <c r="A875" s="29"/>
      <c r="B875" s="29"/>
      <c r="C875" s="29"/>
      <c r="D875" s="29"/>
      <c r="E875" s="29"/>
      <c r="F875" s="29"/>
      <c r="K875" s="43"/>
      <c r="L875" s="53"/>
    </row>
    <row r="876" spans="1:12" ht="15" x14ac:dyDescent="0.25">
      <c r="A876" s="29"/>
      <c r="B876" s="29"/>
      <c r="C876" s="29"/>
      <c r="D876" s="29"/>
      <c r="E876" s="29"/>
      <c r="F876" s="29"/>
      <c r="K876" s="43"/>
      <c r="L876" s="53"/>
    </row>
    <row r="877" spans="1:12" ht="15" x14ac:dyDescent="0.25">
      <c r="A877" s="29"/>
      <c r="B877" s="29"/>
      <c r="C877" s="29"/>
      <c r="D877" s="29"/>
      <c r="E877" s="29"/>
      <c r="F877" s="29"/>
      <c r="K877" s="43"/>
      <c r="L877" s="53"/>
    </row>
    <row r="878" spans="1:12" ht="15" x14ac:dyDescent="0.25">
      <c r="A878" s="29"/>
      <c r="B878" s="29"/>
      <c r="C878" s="29"/>
      <c r="D878" s="29"/>
      <c r="E878" s="29"/>
      <c r="F878" s="29"/>
      <c r="K878" s="43"/>
      <c r="L878" s="53"/>
    </row>
    <row r="879" spans="1:12" ht="15" x14ac:dyDescent="0.25">
      <c r="A879" s="29"/>
      <c r="B879" s="29"/>
      <c r="C879" s="29"/>
      <c r="D879" s="29"/>
      <c r="E879" s="29"/>
      <c r="F879" s="29"/>
      <c r="K879" s="43"/>
      <c r="L879" s="53"/>
    </row>
    <row r="880" spans="1:12" ht="15" x14ac:dyDescent="0.25">
      <c r="A880" s="29"/>
      <c r="B880" s="29"/>
      <c r="C880" s="29"/>
      <c r="D880" s="29"/>
      <c r="E880" s="29"/>
      <c r="F880" s="29"/>
      <c r="K880" s="43"/>
      <c r="L880" s="53"/>
    </row>
    <row r="881" spans="1:12" ht="15" x14ac:dyDescent="0.25">
      <c r="A881" s="29"/>
      <c r="B881" s="29"/>
      <c r="C881" s="29"/>
      <c r="D881" s="29"/>
      <c r="E881" s="29"/>
      <c r="F881" s="29"/>
      <c r="K881" s="43"/>
      <c r="L881" s="53"/>
    </row>
    <row r="882" spans="1:12" ht="15" x14ac:dyDescent="0.25">
      <c r="A882" s="29"/>
      <c r="B882" s="29"/>
      <c r="C882" s="29"/>
      <c r="D882" s="29"/>
      <c r="E882" s="29"/>
      <c r="F882" s="29"/>
      <c r="K882" s="43"/>
      <c r="L882" s="53"/>
    </row>
    <row r="883" spans="1:12" ht="15" x14ac:dyDescent="0.25">
      <c r="A883" s="29"/>
      <c r="B883" s="29"/>
      <c r="C883" s="29"/>
      <c r="D883" s="29"/>
      <c r="E883" s="29"/>
      <c r="F883" s="29"/>
      <c r="K883" s="43"/>
      <c r="L883" s="53"/>
    </row>
    <row r="884" spans="1:12" ht="15" x14ac:dyDescent="0.25">
      <c r="A884" s="29"/>
      <c r="B884" s="29"/>
      <c r="C884" s="29"/>
      <c r="D884" s="29"/>
      <c r="E884" s="29"/>
      <c r="F884" s="29"/>
      <c r="K884" s="43"/>
      <c r="L884" s="53"/>
    </row>
    <row r="885" spans="1:12" ht="15" x14ac:dyDescent="0.25">
      <c r="A885" s="29"/>
      <c r="B885" s="29"/>
      <c r="C885" s="29"/>
      <c r="D885" s="29"/>
      <c r="E885" s="29"/>
      <c r="F885" s="29"/>
      <c r="K885" s="43"/>
      <c r="L885" s="53"/>
    </row>
    <row r="886" spans="1:12" ht="15" x14ac:dyDescent="0.25">
      <c r="A886" s="29"/>
      <c r="B886" s="29"/>
      <c r="C886" s="29"/>
      <c r="D886" s="29"/>
      <c r="E886" s="29"/>
      <c r="F886" s="29"/>
      <c r="K886" s="43"/>
      <c r="L886" s="53"/>
    </row>
    <row r="887" spans="1:12" ht="15" x14ac:dyDescent="0.25">
      <c r="A887" s="29"/>
      <c r="B887" s="29"/>
      <c r="C887" s="29"/>
      <c r="D887" s="29"/>
      <c r="E887" s="29"/>
      <c r="F887" s="29"/>
      <c r="K887" s="43"/>
      <c r="L887" s="53"/>
    </row>
    <row r="888" spans="1:12" ht="15" x14ac:dyDescent="0.25">
      <c r="A888" s="29"/>
      <c r="B888" s="29"/>
      <c r="C888" s="29"/>
      <c r="D888" s="29"/>
      <c r="E888" s="29"/>
      <c r="F888" s="29"/>
      <c r="K888" s="43"/>
      <c r="L888" s="53"/>
    </row>
    <row r="889" spans="1:12" ht="15" x14ac:dyDescent="0.25">
      <c r="A889" s="29"/>
      <c r="B889" s="29"/>
      <c r="C889" s="29"/>
      <c r="D889" s="29"/>
      <c r="E889" s="29"/>
      <c r="F889" s="29"/>
      <c r="K889" s="43"/>
      <c r="L889" s="53"/>
    </row>
    <row r="890" spans="1:12" ht="15" x14ac:dyDescent="0.25">
      <c r="A890" s="29"/>
      <c r="B890" s="29"/>
      <c r="C890" s="29"/>
      <c r="D890" s="29"/>
      <c r="E890" s="29"/>
      <c r="F890" s="29"/>
      <c r="K890" s="43"/>
      <c r="L890" s="53"/>
    </row>
    <row r="891" spans="1:12" ht="15" x14ac:dyDescent="0.25">
      <c r="A891" s="29"/>
      <c r="B891" s="29"/>
      <c r="C891" s="29"/>
      <c r="D891" s="29"/>
      <c r="E891" s="29"/>
      <c r="F891" s="29"/>
      <c r="K891" s="43"/>
      <c r="L891" s="53"/>
    </row>
    <row r="892" spans="1:12" ht="15" x14ac:dyDescent="0.25">
      <c r="A892" s="29"/>
      <c r="B892" s="29"/>
      <c r="C892" s="29"/>
      <c r="D892" s="29"/>
      <c r="E892" s="29"/>
      <c r="F892" s="29"/>
      <c r="K892" s="43"/>
      <c r="L892" s="53"/>
    </row>
    <row r="893" spans="1:12" ht="15" x14ac:dyDescent="0.25">
      <c r="A893" s="29"/>
      <c r="B893" s="29"/>
      <c r="C893" s="29"/>
      <c r="D893" s="29"/>
      <c r="E893" s="29"/>
      <c r="F893" s="29"/>
      <c r="K893" s="43"/>
      <c r="L893" s="53"/>
    </row>
    <row r="894" spans="1:12" ht="15" x14ac:dyDescent="0.25">
      <c r="A894" s="29"/>
      <c r="B894" s="29"/>
      <c r="C894" s="29"/>
      <c r="D894" s="29"/>
      <c r="E894" s="29"/>
      <c r="F894" s="29"/>
      <c r="K894" s="43"/>
      <c r="L894" s="53"/>
    </row>
    <row r="895" spans="1:12" ht="15" x14ac:dyDescent="0.25">
      <c r="A895" s="29"/>
      <c r="B895" s="29"/>
      <c r="C895" s="29"/>
      <c r="D895" s="29"/>
      <c r="E895" s="29"/>
      <c r="F895" s="29"/>
      <c r="K895" s="43"/>
      <c r="L895" s="53"/>
    </row>
    <row r="896" spans="1:12" ht="15" x14ac:dyDescent="0.25">
      <c r="A896" s="29"/>
      <c r="B896" s="29"/>
      <c r="C896" s="29"/>
      <c r="D896" s="29"/>
      <c r="E896" s="29"/>
      <c r="F896" s="29"/>
      <c r="K896" s="43"/>
      <c r="L896" s="53"/>
    </row>
    <row r="897" spans="1:12" ht="15" x14ac:dyDescent="0.25">
      <c r="A897" s="29"/>
      <c r="B897" s="29"/>
      <c r="C897" s="29"/>
      <c r="D897" s="29"/>
      <c r="E897" s="29"/>
      <c r="F897" s="29"/>
      <c r="K897" s="43"/>
      <c r="L897" s="53"/>
    </row>
    <row r="898" spans="1:12" ht="15" x14ac:dyDescent="0.25">
      <c r="A898" s="29"/>
      <c r="B898" s="29"/>
      <c r="C898" s="29"/>
      <c r="D898" s="29"/>
      <c r="E898" s="29"/>
      <c r="F898" s="29"/>
      <c r="K898" s="43"/>
      <c r="L898" s="53"/>
    </row>
    <row r="899" spans="1:12" ht="15" x14ac:dyDescent="0.25">
      <c r="A899" s="29"/>
      <c r="B899" s="29"/>
      <c r="C899" s="29"/>
      <c r="D899" s="29"/>
      <c r="E899" s="29"/>
      <c r="F899" s="29"/>
      <c r="K899" s="43"/>
      <c r="L899" s="53"/>
    </row>
    <row r="900" spans="1:12" ht="15" x14ac:dyDescent="0.25">
      <c r="A900" s="29"/>
      <c r="B900" s="29"/>
      <c r="C900" s="29"/>
      <c r="D900" s="29"/>
      <c r="E900" s="29"/>
      <c r="F900" s="29"/>
      <c r="K900" s="43"/>
      <c r="L900" s="53"/>
    </row>
    <row r="901" spans="1:12" ht="15" x14ac:dyDescent="0.25">
      <c r="A901" s="29"/>
      <c r="B901" s="29"/>
      <c r="C901" s="29"/>
      <c r="D901" s="29"/>
      <c r="E901" s="29"/>
      <c r="F901" s="29"/>
      <c r="K901" s="43"/>
      <c r="L901" s="53"/>
    </row>
    <row r="902" spans="1:12" ht="15" x14ac:dyDescent="0.25">
      <c r="A902" s="29"/>
      <c r="B902" s="29"/>
      <c r="C902" s="29"/>
      <c r="D902" s="29"/>
      <c r="E902" s="29"/>
      <c r="F902" s="29"/>
      <c r="K902" s="43"/>
      <c r="L902" s="53"/>
    </row>
    <row r="903" spans="1:12" ht="15" x14ac:dyDescent="0.25">
      <c r="A903" s="29"/>
      <c r="B903" s="29"/>
      <c r="C903" s="29"/>
      <c r="D903" s="29"/>
      <c r="E903" s="29"/>
      <c r="F903" s="29"/>
      <c r="K903" s="43"/>
      <c r="L903" s="53"/>
    </row>
    <row r="904" spans="1:12" ht="15" x14ac:dyDescent="0.25">
      <c r="A904" s="29"/>
      <c r="B904" s="29"/>
      <c r="C904" s="29"/>
      <c r="D904" s="29"/>
      <c r="E904" s="29"/>
      <c r="F904" s="29"/>
      <c r="K904" s="43"/>
      <c r="L904" s="53"/>
    </row>
    <row r="905" spans="1:12" ht="15" x14ac:dyDescent="0.25">
      <c r="A905" s="29"/>
      <c r="B905" s="29"/>
      <c r="C905" s="29"/>
      <c r="D905" s="29"/>
      <c r="E905" s="29"/>
      <c r="F905" s="29"/>
      <c r="K905" s="43"/>
      <c r="L905" s="53"/>
    </row>
    <row r="906" spans="1:12" ht="15" x14ac:dyDescent="0.25">
      <c r="A906" s="29"/>
      <c r="B906" s="29"/>
      <c r="C906" s="29"/>
      <c r="D906" s="29"/>
      <c r="E906" s="29"/>
      <c r="F906" s="29"/>
      <c r="K906" s="43"/>
      <c r="L906" s="53"/>
    </row>
    <row r="907" spans="1:12" ht="15" x14ac:dyDescent="0.25">
      <c r="A907" s="29"/>
      <c r="B907" s="29"/>
      <c r="C907" s="29"/>
      <c r="D907" s="29"/>
      <c r="E907" s="29"/>
      <c r="F907" s="29"/>
      <c r="K907" s="43"/>
      <c r="L907" s="53"/>
    </row>
    <row r="908" spans="1:12" ht="15" x14ac:dyDescent="0.25">
      <c r="A908" s="29"/>
      <c r="B908" s="29"/>
      <c r="C908" s="29"/>
      <c r="D908" s="29"/>
      <c r="E908" s="29"/>
      <c r="F908" s="29"/>
      <c r="K908" s="43"/>
      <c r="L908" s="53"/>
    </row>
    <row r="909" spans="1:12" ht="15" x14ac:dyDescent="0.25">
      <c r="A909" s="29"/>
      <c r="B909" s="29"/>
      <c r="C909" s="29"/>
      <c r="D909" s="29"/>
      <c r="E909" s="29"/>
      <c r="F909" s="29"/>
      <c r="K909" s="43"/>
      <c r="L909" s="53"/>
    </row>
    <row r="910" spans="1:12" ht="15" x14ac:dyDescent="0.25">
      <c r="A910" s="29"/>
      <c r="B910" s="29"/>
      <c r="C910" s="29"/>
      <c r="D910" s="29"/>
      <c r="E910" s="29"/>
      <c r="F910" s="29"/>
      <c r="K910" s="43"/>
      <c r="L910" s="53"/>
    </row>
    <row r="911" spans="1:12" ht="15" x14ac:dyDescent="0.25">
      <c r="A911" s="29"/>
      <c r="B911" s="29"/>
      <c r="C911" s="29"/>
      <c r="D911" s="29"/>
      <c r="E911" s="29"/>
      <c r="F911" s="29"/>
      <c r="K911" s="43"/>
      <c r="L911" s="53"/>
    </row>
    <row r="912" spans="1:12" ht="15" x14ac:dyDescent="0.25">
      <c r="A912" s="29"/>
      <c r="B912" s="29"/>
      <c r="C912" s="29"/>
      <c r="D912" s="29"/>
      <c r="E912" s="29"/>
      <c r="F912" s="29"/>
      <c r="K912" s="43"/>
      <c r="L912" s="53"/>
    </row>
    <row r="913" spans="1:12" ht="15" x14ac:dyDescent="0.25">
      <c r="A913" s="29"/>
      <c r="B913" s="29"/>
      <c r="C913" s="29"/>
      <c r="D913" s="29"/>
      <c r="E913" s="29"/>
      <c r="F913" s="29"/>
      <c r="K913" s="43"/>
      <c r="L913" s="53"/>
    </row>
    <row r="914" spans="1:12" ht="15" x14ac:dyDescent="0.25">
      <c r="A914" s="29"/>
      <c r="B914" s="29"/>
      <c r="C914" s="29"/>
      <c r="D914" s="29"/>
      <c r="E914" s="29"/>
      <c r="F914" s="29"/>
      <c r="K914" s="43"/>
      <c r="L914" s="53"/>
    </row>
    <row r="915" spans="1:12" ht="15" x14ac:dyDescent="0.25">
      <c r="A915" s="29"/>
      <c r="B915" s="29"/>
      <c r="C915" s="29"/>
      <c r="D915" s="29"/>
      <c r="E915" s="29"/>
      <c r="F915" s="29"/>
      <c r="K915" s="43"/>
      <c r="L915" s="53"/>
    </row>
    <row r="916" spans="1:12" ht="15" x14ac:dyDescent="0.25">
      <c r="A916" s="29"/>
      <c r="B916" s="29"/>
      <c r="C916" s="29"/>
      <c r="D916" s="29"/>
      <c r="E916" s="29"/>
      <c r="F916" s="29"/>
      <c r="K916" s="43"/>
      <c r="L916" s="53"/>
    </row>
    <row r="917" spans="1:12" ht="15" x14ac:dyDescent="0.25">
      <c r="A917" s="29"/>
      <c r="B917" s="29"/>
      <c r="C917" s="29"/>
      <c r="D917" s="29"/>
      <c r="E917" s="29"/>
      <c r="F917" s="29"/>
      <c r="K917" s="43"/>
      <c r="L917" s="53"/>
    </row>
    <row r="918" spans="1:12" ht="15" x14ac:dyDescent="0.25">
      <c r="A918" s="29"/>
      <c r="B918" s="29"/>
      <c r="C918" s="29"/>
      <c r="D918" s="29"/>
      <c r="E918" s="29"/>
      <c r="F918" s="29"/>
      <c r="K918" s="43"/>
      <c r="L918" s="53"/>
    </row>
    <row r="919" spans="1:12" ht="15" x14ac:dyDescent="0.25">
      <c r="A919" s="29"/>
      <c r="B919" s="29"/>
      <c r="C919" s="29"/>
      <c r="D919" s="29"/>
      <c r="E919" s="29"/>
      <c r="F919" s="29"/>
      <c r="K919" s="43"/>
      <c r="L919" s="53"/>
    </row>
    <row r="920" spans="1:12" ht="15" x14ac:dyDescent="0.25">
      <c r="A920" s="29"/>
      <c r="B920" s="29"/>
      <c r="C920" s="29"/>
      <c r="D920" s="29"/>
      <c r="E920" s="29"/>
      <c r="F920" s="29"/>
      <c r="K920" s="43"/>
      <c r="L920" s="53"/>
    </row>
    <row r="921" spans="1:12" ht="15" x14ac:dyDescent="0.25">
      <c r="A921" s="29"/>
      <c r="B921" s="29"/>
      <c r="C921" s="29"/>
      <c r="D921" s="29"/>
      <c r="E921" s="29"/>
      <c r="F921" s="29"/>
      <c r="K921" s="43"/>
      <c r="L921" s="53"/>
    </row>
    <row r="922" spans="1:12" ht="15" x14ac:dyDescent="0.25">
      <c r="A922" s="29"/>
      <c r="B922" s="29"/>
      <c r="C922" s="29"/>
      <c r="D922" s="29"/>
      <c r="E922" s="29"/>
      <c r="F922" s="29"/>
      <c r="K922" s="43"/>
      <c r="L922" s="53"/>
    </row>
    <row r="923" spans="1:12" ht="15" x14ac:dyDescent="0.25">
      <c r="A923" s="29"/>
      <c r="B923" s="29"/>
      <c r="C923" s="29"/>
      <c r="D923" s="29"/>
      <c r="E923" s="29"/>
      <c r="F923" s="29"/>
      <c r="K923" s="43"/>
      <c r="L923" s="53"/>
    </row>
    <row r="924" spans="1:12" ht="15" x14ac:dyDescent="0.25">
      <c r="A924" s="29"/>
      <c r="B924" s="29"/>
      <c r="C924" s="29"/>
      <c r="D924" s="29"/>
      <c r="E924" s="29"/>
      <c r="F924" s="29"/>
      <c r="K924" s="43"/>
      <c r="L924" s="53"/>
    </row>
    <row r="925" spans="1:12" ht="15" x14ac:dyDescent="0.25">
      <c r="A925" s="29"/>
      <c r="B925" s="29"/>
      <c r="C925" s="29"/>
      <c r="D925" s="29"/>
      <c r="E925" s="29"/>
      <c r="F925" s="29"/>
      <c r="K925" s="43"/>
      <c r="L925" s="53"/>
    </row>
    <row r="926" spans="1:12" ht="15" x14ac:dyDescent="0.25">
      <c r="A926" s="29"/>
      <c r="B926" s="29"/>
      <c r="C926" s="29"/>
      <c r="D926" s="29"/>
      <c r="E926" s="29"/>
      <c r="F926" s="29"/>
      <c r="K926" s="43"/>
      <c r="L926" s="53"/>
    </row>
    <row r="927" spans="1:12" ht="15" x14ac:dyDescent="0.25">
      <c r="A927" s="29"/>
      <c r="B927" s="29"/>
      <c r="C927" s="29"/>
      <c r="D927" s="29"/>
      <c r="E927" s="29"/>
      <c r="F927" s="29"/>
      <c r="K927" s="43"/>
      <c r="L927" s="53"/>
    </row>
    <row r="928" spans="1:12" ht="15" x14ac:dyDescent="0.25">
      <c r="A928" s="29"/>
      <c r="B928" s="29"/>
      <c r="C928" s="29"/>
      <c r="D928" s="29"/>
      <c r="E928" s="29"/>
      <c r="F928" s="29"/>
      <c r="K928" s="43"/>
      <c r="L928" s="53"/>
    </row>
    <row r="929" spans="1:12" ht="15" x14ac:dyDescent="0.25">
      <c r="A929" s="29"/>
      <c r="B929" s="29"/>
      <c r="C929" s="29"/>
      <c r="D929" s="29"/>
      <c r="E929" s="29"/>
      <c r="F929" s="29"/>
      <c r="K929" s="43"/>
      <c r="L929" s="53"/>
    </row>
    <row r="930" spans="1:12" ht="15" x14ac:dyDescent="0.25">
      <c r="A930" s="29"/>
      <c r="B930" s="29"/>
      <c r="C930" s="29"/>
      <c r="D930" s="29"/>
      <c r="E930" s="29"/>
      <c r="F930" s="29"/>
      <c r="K930" s="43"/>
      <c r="L930" s="53"/>
    </row>
    <row r="931" spans="1:12" ht="15" x14ac:dyDescent="0.25">
      <c r="A931" s="29"/>
      <c r="B931" s="29"/>
      <c r="C931" s="29"/>
      <c r="D931" s="29"/>
      <c r="E931" s="29"/>
      <c r="F931" s="29"/>
      <c r="K931" s="43"/>
      <c r="L931" s="53"/>
    </row>
    <row r="932" spans="1:12" ht="15" x14ac:dyDescent="0.25">
      <c r="A932" s="29"/>
      <c r="B932" s="29"/>
      <c r="C932" s="29"/>
      <c r="D932" s="29"/>
      <c r="E932" s="29"/>
      <c r="F932" s="29"/>
      <c r="K932" s="43"/>
      <c r="L932" s="53"/>
    </row>
    <row r="933" spans="1:12" ht="15" x14ac:dyDescent="0.25">
      <c r="A933" s="29"/>
      <c r="B933" s="29"/>
      <c r="C933" s="29"/>
      <c r="D933" s="29"/>
      <c r="E933" s="29"/>
      <c r="F933" s="29"/>
      <c r="K933" s="43"/>
      <c r="L933" s="53"/>
    </row>
    <row r="934" spans="1:12" ht="15" x14ac:dyDescent="0.25">
      <c r="A934" s="29"/>
      <c r="B934" s="29"/>
      <c r="C934" s="29"/>
      <c r="D934" s="29"/>
      <c r="E934" s="29"/>
      <c r="F934" s="29"/>
      <c r="K934" s="43"/>
      <c r="L934" s="53"/>
    </row>
    <row r="935" spans="1:12" ht="15" x14ac:dyDescent="0.25">
      <c r="A935" s="29"/>
      <c r="B935" s="29"/>
      <c r="C935" s="29"/>
      <c r="D935" s="29"/>
      <c r="E935" s="29"/>
      <c r="F935" s="29"/>
      <c r="K935" s="43"/>
      <c r="L935" s="53"/>
    </row>
    <row r="936" spans="1:12" ht="15" x14ac:dyDescent="0.25">
      <c r="A936" s="29"/>
      <c r="B936" s="29"/>
      <c r="C936" s="29"/>
      <c r="D936" s="29"/>
      <c r="E936" s="29"/>
      <c r="F936" s="29"/>
      <c r="K936" s="43"/>
      <c r="L936" s="53"/>
    </row>
    <row r="937" spans="1:12" ht="15" x14ac:dyDescent="0.25">
      <c r="A937" s="29"/>
      <c r="B937" s="29"/>
      <c r="C937" s="29"/>
      <c r="D937" s="29"/>
      <c r="E937" s="29"/>
      <c r="F937" s="29"/>
      <c r="K937" s="43"/>
      <c r="L937" s="53"/>
    </row>
    <row r="938" spans="1:12" ht="15" x14ac:dyDescent="0.25">
      <c r="A938" s="29"/>
      <c r="B938" s="29"/>
      <c r="C938" s="29"/>
      <c r="D938" s="29"/>
      <c r="E938" s="29"/>
      <c r="F938" s="29"/>
      <c r="K938" s="43"/>
      <c r="L938" s="53"/>
    </row>
    <row r="939" spans="1:12" ht="15" x14ac:dyDescent="0.25">
      <c r="A939" s="29"/>
      <c r="B939" s="29"/>
      <c r="C939" s="29"/>
      <c r="D939" s="29"/>
      <c r="E939" s="29"/>
      <c r="F939" s="29"/>
      <c r="K939" s="43"/>
      <c r="L939" s="53"/>
    </row>
    <row r="940" spans="1:12" ht="15" x14ac:dyDescent="0.25">
      <c r="A940" s="29"/>
      <c r="B940" s="29"/>
      <c r="C940" s="29"/>
      <c r="D940" s="29"/>
      <c r="E940" s="29"/>
      <c r="F940" s="29"/>
      <c r="K940" s="43"/>
      <c r="L940" s="53"/>
    </row>
    <row r="941" spans="1:12" ht="15" x14ac:dyDescent="0.25">
      <c r="A941" s="29"/>
      <c r="B941" s="29"/>
      <c r="C941" s="29"/>
      <c r="D941" s="29"/>
      <c r="E941" s="29"/>
      <c r="F941" s="29"/>
      <c r="K941" s="43"/>
      <c r="L941" s="53"/>
    </row>
    <row r="942" spans="1:12" ht="15" x14ac:dyDescent="0.25">
      <c r="A942" s="29"/>
      <c r="B942" s="29"/>
      <c r="C942" s="29"/>
      <c r="D942" s="29"/>
      <c r="E942" s="29"/>
      <c r="F942" s="29"/>
      <c r="K942" s="43"/>
      <c r="L942" s="53"/>
    </row>
    <row r="943" spans="1:12" ht="15" x14ac:dyDescent="0.25">
      <c r="A943" s="29"/>
      <c r="B943" s="29"/>
      <c r="C943" s="29"/>
      <c r="D943" s="29"/>
      <c r="E943" s="29"/>
      <c r="F943" s="29"/>
      <c r="K943" s="43"/>
      <c r="L943" s="53"/>
    </row>
    <row r="944" spans="1:12" ht="15" x14ac:dyDescent="0.25">
      <c r="A944" s="29"/>
      <c r="B944" s="29"/>
      <c r="C944" s="29"/>
      <c r="D944" s="29"/>
      <c r="E944" s="29"/>
      <c r="F944" s="29"/>
      <c r="K944" s="43"/>
      <c r="L944" s="53"/>
    </row>
    <row r="945" spans="1:12" ht="15" x14ac:dyDescent="0.25">
      <c r="A945" s="29"/>
      <c r="B945" s="29"/>
      <c r="C945" s="29"/>
      <c r="D945" s="29"/>
      <c r="E945" s="29"/>
      <c r="F945" s="29"/>
      <c r="K945" s="43"/>
      <c r="L945" s="53"/>
    </row>
    <row r="946" spans="1:12" ht="15" x14ac:dyDescent="0.25">
      <c r="A946" s="29"/>
      <c r="B946" s="29"/>
      <c r="C946" s="29"/>
      <c r="D946" s="29"/>
      <c r="E946" s="29"/>
      <c r="F946" s="29"/>
      <c r="K946" s="43"/>
      <c r="L946" s="53"/>
    </row>
    <row r="947" spans="1:12" ht="15" x14ac:dyDescent="0.25">
      <c r="A947" s="29"/>
      <c r="B947" s="29"/>
      <c r="C947" s="29"/>
      <c r="D947" s="29"/>
      <c r="E947" s="29"/>
      <c r="F947" s="29"/>
      <c r="K947" s="43"/>
      <c r="L947" s="53"/>
    </row>
    <row r="948" spans="1:12" ht="15" x14ac:dyDescent="0.25">
      <c r="A948" s="29"/>
      <c r="B948" s="29"/>
      <c r="C948" s="29"/>
      <c r="D948" s="29"/>
      <c r="E948" s="29"/>
      <c r="F948" s="29"/>
      <c r="K948" s="43"/>
      <c r="L948" s="53"/>
    </row>
    <row r="949" spans="1:12" ht="15" x14ac:dyDescent="0.25">
      <c r="A949" s="29"/>
      <c r="B949" s="29"/>
      <c r="C949" s="29"/>
      <c r="D949" s="29"/>
      <c r="E949" s="29"/>
      <c r="F949" s="29"/>
      <c r="K949" s="43"/>
      <c r="L949" s="53"/>
    </row>
    <row r="950" spans="1:12" ht="15" x14ac:dyDescent="0.25">
      <c r="A950" s="29"/>
      <c r="B950" s="29"/>
      <c r="C950" s="29"/>
      <c r="D950" s="29"/>
      <c r="E950" s="29"/>
      <c r="F950" s="29"/>
      <c r="K950" s="43"/>
      <c r="L950" s="53"/>
    </row>
    <row r="951" spans="1:12" ht="15" x14ac:dyDescent="0.25">
      <c r="A951" s="29"/>
      <c r="B951" s="29"/>
      <c r="C951" s="29"/>
      <c r="D951" s="29"/>
      <c r="E951" s="29"/>
      <c r="F951" s="29"/>
      <c r="K951" s="43"/>
      <c r="L951" s="53"/>
    </row>
    <row r="952" spans="1:12" ht="15" x14ac:dyDescent="0.25">
      <c r="A952" s="29"/>
      <c r="B952" s="29"/>
      <c r="C952" s="29"/>
      <c r="D952" s="29"/>
      <c r="E952" s="29"/>
      <c r="F952" s="29"/>
      <c r="K952" s="43"/>
      <c r="L952" s="53"/>
    </row>
    <row r="953" spans="1:12" ht="15" x14ac:dyDescent="0.25">
      <c r="A953" s="29"/>
      <c r="B953" s="29"/>
      <c r="C953" s="29"/>
      <c r="D953" s="29"/>
      <c r="E953" s="29"/>
      <c r="F953" s="29"/>
      <c r="K953" s="43"/>
      <c r="L953" s="53"/>
    </row>
    <row r="954" spans="1:12" ht="15" x14ac:dyDescent="0.25">
      <c r="A954" s="29"/>
      <c r="B954" s="29"/>
      <c r="C954" s="29"/>
      <c r="D954" s="29"/>
      <c r="E954" s="29"/>
      <c r="F954" s="29"/>
      <c r="K954" s="43"/>
      <c r="L954" s="53"/>
    </row>
    <row r="955" spans="1:12" ht="15" x14ac:dyDescent="0.25">
      <c r="A955" s="29"/>
      <c r="B955" s="29"/>
      <c r="C955" s="29"/>
      <c r="D955" s="29"/>
      <c r="E955" s="29"/>
      <c r="F955" s="29"/>
      <c r="K955" s="43"/>
      <c r="L955" s="53"/>
    </row>
    <row r="956" spans="1:12" ht="15" x14ac:dyDescent="0.25">
      <c r="A956" s="29"/>
      <c r="B956" s="29"/>
      <c r="C956" s="29"/>
      <c r="D956" s="29"/>
      <c r="E956" s="29"/>
      <c r="F956" s="29"/>
      <c r="K956" s="43"/>
      <c r="L956" s="53"/>
    </row>
    <row r="957" spans="1:12" ht="15" x14ac:dyDescent="0.25">
      <c r="A957" s="29"/>
      <c r="B957" s="29"/>
      <c r="C957" s="29"/>
      <c r="D957" s="29"/>
      <c r="E957" s="29"/>
      <c r="F957" s="29"/>
      <c r="K957" s="43"/>
      <c r="L957" s="53"/>
    </row>
    <row r="958" spans="1:12" ht="15" x14ac:dyDescent="0.25">
      <c r="A958" s="29"/>
      <c r="B958" s="29"/>
      <c r="C958" s="29"/>
      <c r="D958" s="29"/>
      <c r="E958" s="29"/>
      <c r="F958" s="29"/>
      <c r="K958" s="43"/>
      <c r="L958" s="53"/>
    </row>
    <row r="959" spans="1:12" ht="15" x14ac:dyDescent="0.25">
      <c r="A959" s="29"/>
      <c r="B959" s="29"/>
      <c r="C959" s="29"/>
      <c r="D959" s="29"/>
      <c r="E959" s="29"/>
      <c r="F959" s="29"/>
      <c r="K959" s="43"/>
      <c r="L959" s="53"/>
    </row>
    <row r="960" spans="1:12" ht="15" x14ac:dyDescent="0.25">
      <c r="A960" s="29"/>
      <c r="B960" s="29"/>
      <c r="C960" s="29"/>
      <c r="D960" s="29"/>
      <c r="E960" s="29"/>
      <c r="F960" s="29"/>
      <c r="K960" s="43"/>
      <c r="L960" s="53"/>
    </row>
    <row r="961" spans="1:12" ht="15" x14ac:dyDescent="0.25">
      <c r="A961" s="29"/>
      <c r="B961" s="29"/>
      <c r="C961" s="29"/>
      <c r="D961" s="29"/>
      <c r="E961" s="29"/>
      <c r="F961" s="29"/>
      <c r="K961" s="43"/>
      <c r="L961" s="53"/>
    </row>
    <row r="962" spans="1:12" ht="15" x14ac:dyDescent="0.25">
      <c r="A962" s="29"/>
      <c r="B962" s="29"/>
      <c r="C962" s="29"/>
      <c r="D962" s="29"/>
      <c r="E962" s="29"/>
      <c r="F962" s="29"/>
      <c r="K962" s="43"/>
      <c r="L962" s="53"/>
    </row>
    <row r="963" spans="1:12" ht="15" x14ac:dyDescent="0.25">
      <c r="A963" s="29"/>
      <c r="B963" s="29"/>
      <c r="C963" s="29"/>
      <c r="D963" s="29"/>
      <c r="E963" s="29"/>
      <c r="F963" s="29"/>
      <c r="K963" s="43"/>
      <c r="L963" s="53"/>
    </row>
    <row r="964" spans="1:12" ht="15" x14ac:dyDescent="0.25">
      <c r="A964" s="29"/>
      <c r="B964" s="29"/>
      <c r="C964" s="29"/>
      <c r="D964" s="29"/>
      <c r="E964" s="29"/>
      <c r="F964" s="29"/>
      <c r="K964" s="43"/>
      <c r="L964" s="53"/>
    </row>
    <row r="965" spans="1:12" ht="15" x14ac:dyDescent="0.25">
      <c r="A965" s="29"/>
      <c r="B965" s="29"/>
      <c r="C965" s="29"/>
      <c r="D965" s="29"/>
      <c r="E965" s="29"/>
      <c r="F965" s="29"/>
      <c r="K965" s="43"/>
      <c r="L965" s="53"/>
    </row>
    <row r="966" spans="1:12" ht="15" x14ac:dyDescent="0.25">
      <c r="A966" s="29"/>
      <c r="B966" s="29"/>
      <c r="C966" s="29"/>
      <c r="D966" s="29"/>
      <c r="E966" s="29"/>
      <c r="F966" s="29"/>
      <c r="K966" s="43"/>
      <c r="L966" s="53"/>
    </row>
    <row r="967" spans="1:12" ht="15" x14ac:dyDescent="0.25">
      <c r="A967" s="29"/>
      <c r="B967" s="29"/>
      <c r="C967" s="29"/>
      <c r="D967" s="29"/>
      <c r="E967" s="29"/>
      <c r="F967" s="29"/>
      <c r="K967" s="43"/>
      <c r="L967" s="53"/>
    </row>
    <row r="968" spans="1:12" ht="15" x14ac:dyDescent="0.25">
      <c r="A968" s="29"/>
      <c r="B968" s="29"/>
      <c r="C968" s="29"/>
      <c r="D968" s="29"/>
      <c r="E968" s="29"/>
      <c r="F968" s="29"/>
      <c r="K968" s="43"/>
      <c r="L968" s="53"/>
    </row>
    <row r="969" spans="1:12" ht="15" x14ac:dyDescent="0.25">
      <c r="A969" s="29"/>
      <c r="B969" s="29"/>
      <c r="C969" s="29"/>
      <c r="D969" s="29"/>
      <c r="E969" s="29"/>
      <c r="F969" s="29"/>
      <c r="K969" s="43"/>
      <c r="L969" s="53"/>
    </row>
    <row r="970" spans="1:12" ht="15" x14ac:dyDescent="0.25">
      <c r="A970" s="29"/>
      <c r="B970" s="29"/>
      <c r="C970" s="29"/>
      <c r="D970" s="29"/>
      <c r="E970" s="29"/>
      <c r="F970" s="29"/>
      <c r="K970" s="43"/>
      <c r="L970" s="53"/>
    </row>
    <row r="971" spans="1:12" ht="15" x14ac:dyDescent="0.25">
      <c r="A971" s="29"/>
      <c r="B971" s="29"/>
      <c r="C971" s="29"/>
      <c r="D971" s="29"/>
      <c r="E971" s="29"/>
      <c r="F971" s="29"/>
      <c r="K971" s="43"/>
      <c r="L971" s="53"/>
    </row>
    <row r="972" spans="1:12" ht="15" x14ac:dyDescent="0.25">
      <c r="A972" s="29"/>
      <c r="B972" s="29"/>
      <c r="C972" s="29"/>
      <c r="D972" s="29"/>
      <c r="E972" s="29"/>
      <c r="F972" s="29"/>
      <c r="K972" s="43"/>
      <c r="L972" s="53"/>
    </row>
    <row r="973" spans="1:12" ht="15" x14ac:dyDescent="0.25">
      <c r="A973" s="29"/>
      <c r="B973" s="29"/>
      <c r="C973" s="29"/>
      <c r="D973" s="29"/>
      <c r="E973" s="29"/>
      <c r="F973" s="29"/>
      <c r="K973" s="43"/>
      <c r="L973" s="53"/>
    </row>
    <row r="974" spans="1:12" ht="15" x14ac:dyDescent="0.25">
      <c r="A974" s="29"/>
      <c r="B974" s="29"/>
      <c r="C974" s="29"/>
      <c r="D974" s="29"/>
      <c r="E974" s="29"/>
      <c r="F974" s="29"/>
      <c r="K974" s="43"/>
      <c r="L974" s="53"/>
    </row>
    <row r="975" spans="1:12" ht="15" x14ac:dyDescent="0.25">
      <c r="A975" s="29"/>
      <c r="B975" s="29"/>
      <c r="C975" s="29"/>
      <c r="D975" s="29"/>
      <c r="E975" s="29"/>
      <c r="F975" s="29"/>
      <c r="K975" s="43"/>
      <c r="L975" s="53"/>
    </row>
    <row r="976" spans="1:12" ht="15" x14ac:dyDescent="0.25">
      <c r="A976" s="29"/>
      <c r="B976" s="29"/>
      <c r="C976" s="29"/>
      <c r="D976" s="29"/>
      <c r="E976" s="29"/>
      <c r="F976" s="29"/>
      <c r="K976" s="43"/>
      <c r="L976" s="53"/>
    </row>
    <row r="977" spans="1:12" ht="15" x14ac:dyDescent="0.25">
      <c r="A977" s="29"/>
      <c r="B977" s="29"/>
      <c r="C977" s="29"/>
      <c r="D977" s="29"/>
      <c r="E977" s="29"/>
      <c r="F977" s="29"/>
      <c r="K977" s="43"/>
      <c r="L977" s="53"/>
    </row>
    <row r="978" spans="1:12" ht="15" x14ac:dyDescent="0.25">
      <c r="A978" s="29"/>
      <c r="B978" s="29"/>
      <c r="C978" s="29"/>
      <c r="D978" s="29"/>
      <c r="E978" s="29"/>
      <c r="F978" s="29"/>
      <c r="K978" s="43"/>
      <c r="L978" s="53"/>
    </row>
    <row r="979" spans="1:12" ht="15" x14ac:dyDescent="0.25">
      <c r="A979" s="29"/>
      <c r="B979" s="29"/>
      <c r="C979" s="29"/>
      <c r="D979" s="29"/>
      <c r="E979" s="29"/>
      <c r="F979" s="29"/>
      <c r="K979" s="43"/>
      <c r="L979" s="53"/>
    </row>
    <row r="980" spans="1:12" ht="15" x14ac:dyDescent="0.25">
      <c r="A980" s="29"/>
      <c r="B980" s="29"/>
      <c r="C980" s="29"/>
      <c r="D980" s="29"/>
      <c r="E980" s="29"/>
      <c r="F980" s="29"/>
      <c r="K980" s="43"/>
      <c r="L980" s="53"/>
    </row>
    <row r="981" spans="1:12" ht="15" x14ac:dyDescent="0.25">
      <c r="A981" s="29"/>
      <c r="B981" s="29"/>
      <c r="C981" s="29"/>
      <c r="D981" s="29"/>
      <c r="E981" s="29"/>
      <c r="F981" s="29"/>
      <c r="K981" s="43"/>
      <c r="L981" s="53"/>
    </row>
    <row r="982" spans="1:12" ht="15" x14ac:dyDescent="0.25">
      <c r="A982" s="29"/>
      <c r="B982" s="29"/>
      <c r="C982" s="29"/>
      <c r="D982" s="29"/>
      <c r="E982" s="29"/>
      <c r="F982" s="29"/>
      <c r="K982" s="43"/>
      <c r="L982" s="53"/>
    </row>
    <row r="983" spans="1:12" ht="15" x14ac:dyDescent="0.25">
      <c r="A983" s="29"/>
      <c r="B983" s="29"/>
      <c r="C983" s="29"/>
      <c r="D983" s="29"/>
      <c r="E983" s="29"/>
      <c r="F983" s="29"/>
      <c r="K983" s="43"/>
      <c r="L983" s="53"/>
    </row>
    <row r="984" spans="1:12" ht="15" x14ac:dyDescent="0.25">
      <c r="A984" s="29"/>
      <c r="B984" s="29"/>
      <c r="C984" s="29"/>
      <c r="D984" s="29"/>
      <c r="E984" s="29"/>
      <c r="F984" s="29"/>
      <c r="K984" s="43"/>
      <c r="L984" s="53"/>
    </row>
    <row r="985" spans="1:12" ht="15" x14ac:dyDescent="0.25">
      <c r="A985" s="29"/>
      <c r="B985" s="29"/>
      <c r="C985" s="29"/>
      <c r="D985" s="29"/>
      <c r="E985" s="29"/>
      <c r="F985" s="29"/>
      <c r="K985" s="43"/>
      <c r="L985" s="53"/>
    </row>
    <row r="986" spans="1:12" ht="15" x14ac:dyDescent="0.25">
      <c r="A986" s="29"/>
      <c r="B986" s="29"/>
      <c r="C986" s="29"/>
      <c r="D986" s="29"/>
      <c r="E986" s="29"/>
      <c r="F986" s="29"/>
      <c r="K986" s="43"/>
      <c r="L986" s="53"/>
    </row>
    <row r="987" spans="1:12" ht="15" x14ac:dyDescent="0.25">
      <c r="A987" s="29"/>
      <c r="B987" s="29"/>
      <c r="C987" s="29"/>
      <c r="D987" s="29"/>
      <c r="E987" s="29"/>
      <c r="F987" s="29"/>
      <c r="K987" s="43"/>
      <c r="L987" s="53"/>
    </row>
    <row r="988" spans="1:12" ht="15" x14ac:dyDescent="0.25">
      <c r="A988" s="29"/>
      <c r="B988" s="29"/>
      <c r="C988" s="29"/>
      <c r="D988" s="29"/>
      <c r="E988" s="29"/>
      <c r="F988" s="29"/>
      <c r="K988" s="43"/>
      <c r="L988" s="53"/>
    </row>
    <row r="989" spans="1:12" ht="15" x14ac:dyDescent="0.25">
      <c r="A989" s="29"/>
      <c r="B989" s="29"/>
      <c r="C989" s="29"/>
      <c r="D989" s="29"/>
      <c r="E989" s="29"/>
      <c r="F989" s="29"/>
      <c r="K989" s="43"/>
      <c r="L989" s="53"/>
    </row>
    <row r="990" spans="1:12" ht="15" x14ac:dyDescent="0.25">
      <c r="A990" s="29"/>
      <c r="B990" s="29"/>
      <c r="C990" s="29"/>
      <c r="D990" s="29"/>
      <c r="E990" s="29"/>
      <c r="F990" s="29"/>
      <c r="K990" s="43"/>
      <c r="L990" s="53"/>
    </row>
    <row r="991" spans="1:12" ht="15" x14ac:dyDescent="0.25">
      <c r="A991" s="29"/>
      <c r="B991" s="29"/>
      <c r="C991" s="29"/>
      <c r="D991" s="29"/>
      <c r="E991" s="29"/>
      <c r="F991" s="29"/>
      <c r="K991" s="43"/>
      <c r="L991" s="53"/>
    </row>
    <row r="992" spans="1:12" ht="15" x14ac:dyDescent="0.25">
      <c r="A992" s="29"/>
      <c r="B992" s="29"/>
      <c r="C992" s="29"/>
      <c r="D992" s="29"/>
      <c r="E992" s="29"/>
      <c r="F992" s="29"/>
      <c r="K992" s="43"/>
      <c r="L992" s="53"/>
    </row>
    <row r="993" spans="1:12" ht="15" x14ac:dyDescent="0.25">
      <c r="A993" s="29"/>
      <c r="B993" s="29"/>
      <c r="C993" s="29"/>
      <c r="D993" s="29"/>
      <c r="E993" s="29"/>
      <c r="F993" s="29"/>
      <c r="K993" s="43"/>
      <c r="L993" s="53"/>
    </row>
    <row r="994" spans="1:12" ht="15" x14ac:dyDescent="0.25">
      <c r="A994" s="29"/>
      <c r="B994" s="29"/>
      <c r="C994" s="29"/>
      <c r="D994" s="29"/>
      <c r="E994" s="29"/>
      <c r="F994" s="29"/>
      <c r="K994" s="43"/>
      <c r="L994" s="53"/>
    </row>
    <row r="995" spans="1:12" ht="15" x14ac:dyDescent="0.25">
      <c r="A995" s="29"/>
      <c r="B995" s="29"/>
      <c r="C995" s="29"/>
      <c r="D995" s="29"/>
      <c r="E995" s="29"/>
      <c r="F995" s="29"/>
      <c r="K995" s="43"/>
      <c r="L995" s="53"/>
    </row>
    <row r="996" spans="1:12" ht="15" x14ac:dyDescent="0.25">
      <c r="A996" s="29"/>
      <c r="B996" s="29"/>
      <c r="C996" s="29"/>
      <c r="D996" s="29"/>
      <c r="E996" s="29"/>
      <c r="F996" s="29"/>
      <c r="K996" s="43"/>
      <c r="L996" s="53"/>
    </row>
    <row r="997" spans="1:12" ht="15" x14ac:dyDescent="0.25">
      <c r="A997" s="29"/>
      <c r="B997" s="29"/>
      <c r="C997" s="29"/>
      <c r="D997" s="29"/>
      <c r="E997" s="29"/>
      <c r="F997" s="29"/>
      <c r="K997" s="43"/>
      <c r="L997" s="53"/>
    </row>
    <row r="998" spans="1:12" ht="15" x14ac:dyDescent="0.25">
      <c r="A998" s="29"/>
      <c r="B998" s="29"/>
      <c r="C998" s="29"/>
      <c r="D998" s="29"/>
      <c r="E998" s="29"/>
      <c r="F998" s="29"/>
      <c r="K998" s="43"/>
      <c r="L998" s="53"/>
    </row>
    <row r="999" spans="1:12" ht="15" x14ac:dyDescent="0.25">
      <c r="A999" s="29"/>
      <c r="B999" s="29"/>
      <c r="C999" s="29"/>
      <c r="D999" s="29"/>
      <c r="E999" s="29"/>
      <c r="F999" s="29"/>
      <c r="K999" s="43"/>
      <c r="L999" s="53"/>
    </row>
    <row r="1000" spans="1:12" ht="15" x14ac:dyDescent="0.25">
      <c r="A1000" s="29"/>
      <c r="B1000" s="29"/>
      <c r="C1000" s="29"/>
      <c r="D1000" s="29"/>
      <c r="E1000" s="29"/>
      <c r="F1000" s="29"/>
      <c r="K1000" s="43"/>
      <c r="L1000" s="53"/>
    </row>
    <row r="1001" spans="1:12" ht="15" x14ac:dyDescent="0.25">
      <c r="A1001" s="29"/>
      <c r="B1001" s="29"/>
      <c r="C1001" s="29"/>
      <c r="D1001" s="29"/>
      <c r="E1001" s="29"/>
      <c r="F1001" s="29"/>
      <c r="K1001" s="43"/>
      <c r="L1001" s="53"/>
    </row>
    <row r="1002" spans="1:12" ht="15" x14ac:dyDescent="0.25">
      <c r="A1002" s="29"/>
      <c r="B1002" s="29"/>
      <c r="C1002" s="29"/>
      <c r="D1002" s="29"/>
      <c r="E1002" s="29"/>
      <c r="F1002" s="29"/>
      <c r="K1002" s="43"/>
      <c r="L1002" s="53"/>
    </row>
    <row r="1003" spans="1:12" ht="15" x14ac:dyDescent="0.25">
      <c r="A1003" s="29"/>
      <c r="B1003" s="29"/>
      <c r="C1003" s="29"/>
      <c r="D1003" s="29"/>
      <c r="E1003" s="29"/>
      <c r="F1003" s="29"/>
      <c r="K1003" s="43"/>
      <c r="L1003" s="53"/>
    </row>
    <row r="1004" spans="1:12" ht="15" x14ac:dyDescent="0.25">
      <c r="A1004" s="29"/>
      <c r="B1004" s="29"/>
      <c r="C1004" s="29"/>
      <c r="D1004" s="29"/>
      <c r="E1004" s="29"/>
      <c r="F1004" s="29"/>
      <c r="K1004" s="43"/>
      <c r="L1004" s="53"/>
    </row>
    <row r="1005" spans="1:12" ht="15" x14ac:dyDescent="0.25">
      <c r="A1005" s="29"/>
      <c r="B1005" s="29"/>
      <c r="C1005" s="29"/>
      <c r="D1005" s="29"/>
      <c r="E1005" s="29"/>
      <c r="F1005" s="29"/>
      <c r="K1005" s="43"/>
      <c r="L1005" s="53"/>
    </row>
    <row r="1006" spans="1:12" ht="15" x14ac:dyDescent="0.25">
      <c r="A1006" s="29"/>
      <c r="B1006" s="29"/>
      <c r="C1006" s="29"/>
      <c r="D1006" s="29"/>
      <c r="E1006" s="29"/>
      <c r="F1006" s="29"/>
      <c r="K1006" s="43"/>
      <c r="L1006" s="53"/>
    </row>
    <row r="1007" spans="1:12" ht="15" x14ac:dyDescent="0.25">
      <c r="A1007" s="29"/>
      <c r="B1007" s="29"/>
      <c r="C1007" s="29"/>
      <c r="D1007" s="29"/>
      <c r="E1007" s="29"/>
      <c r="F1007" s="29"/>
      <c r="K1007" s="43"/>
      <c r="L1007" s="53"/>
    </row>
    <row r="1008" spans="1:12" ht="15" x14ac:dyDescent="0.25">
      <c r="A1008" s="29"/>
      <c r="B1008" s="29"/>
      <c r="C1008" s="29"/>
      <c r="D1008" s="29"/>
      <c r="E1008" s="29"/>
      <c r="F1008" s="29"/>
      <c r="K1008" s="43"/>
      <c r="L1008" s="53"/>
    </row>
    <row r="1009" spans="1:12" ht="15" x14ac:dyDescent="0.25">
      <c r="A1009" s="29"/>
      <c r="B1009" s="29"/>
      <c r="C1009" s="29"/>
      <c r="D1009" s="29"/>
      <c r="E1009" s="29"/>
      <c r="F1009" s="29"/>
      <c r="K1009" s="43"/>
      <c r="L1009" s="53"/>
    </row>
    <row r="1010" spans="1:12" ht="15" x14ac:dyDescent="0.25">
      <c r="A1010" s="29"/>
      <c r="B1010" s="29"/>
      <c r="C1010" s="29"/>
      <c r="D1010" s="29"/>
      <c r="E1010" s="29"/>
      <c r="F1010" s="29"/>
      <c r="K1010" s="43"/>
      <c r="L1010" s="53"/>
    </row>
    <row r="1011" spans="1:12" ht="15" x14ac:dyDescent="0.25">
      <c r="A1011" s="29"/>
      <c r="B1011" s="29"/>
      <c r="C1011" s="29"/>
      <c r="D1011" s="29"/>
      <c r="E1011" s="29"/>
      <c r="F1011" s="29"/>
      <c r="K1011" s="43"/>
      <c r="L1011" s="53"/>
    </row>
    <row r="1012" spans="1:12" ht="15" x14ac:dyDescent="0.25">
      <c r="A1012" s="29"/>
      <c r="B1012" s="29"/>
      <c r="C1012" s="29"/>
      <c r="D1012" s="29"/>
      <c r="E1012" s="29"/>
      <c r="F1012" s="29"/>
      <c r="K1012" s="43"/>
      <c r="L1012" s="53"/>
    </row>
    <row r="1013" spans="1:12" ht="15" x14ac:dyDescent="0.25">
      <c r="A1013" s="29"/>
      <c r="B1013" s="29"/>
      <c r="C1013" s="29"/>
      <c r="D1013" s="29"/>
      <c r="E1013" s="29"/>
      <c r="F1013" s="29"/>
      <c r="K1013" s="43"/>
      <c r="L1013" s="53"/>
    </row>
    <row r="1014" spans="1:12" ht="15" x14ac:dyDescent="0.25">
      <c r="A1014" s="29"/>
      <c r="B1014" s="29"/>
      <c r="C1014" s="29"/>
      <c r="D1014" s="29"/>
      <c r="E1014" s="29"/>
      <c r="F1014" s="29"/>
      <c r="K1014" s="43"/>
      <c r="L1014" s="53"/>
    </row>
    <row r="1015" spans="1:12" ht="15" x14ac:dyDescent="0.25">
      <c r="A1015" s="29"/>
      <c r="B1015" s="29"/>
      <c r="C1015" s="29"/>
      <c r="D1015" s="29"/>
      <c r="E1015" s="29"/>
      <c r="F1015" s="29"/>
      <c r="K1015" s="43"/>
      <c r="L1015" s="53"/>
    </row>
    <row r="1016" spans="1:12" ht="15" x14ac:dyDescent="0.25">
      <c r="A1016" s="29"/>
      <c r="B1016" s="29"/>
      <c r="C1016" s="29"/>
      <c r="D1016" s="29"/>
      <c r="E1016" s="29"/>
      <c r="F1016" s="29"/>
      <c r="K1016" s="43"/>
      <c r="L1016" s="53"/>
    </row>
    <row r="1017" spans="1:12" ht="15" x14ac:dyDescent="0.25">
      <c r="A1017" s="29"/>
      <c r="B1017" s="29"/>
      <c r="C1017" s="29"/>
      <c r="D1017" s="29"/>
      <c r="E1017" s="29"/>
      <c r="F1017" s="29"/>
      <c r="K1017" s="43"/>
      <c r="L1017" s="53"/>
    </row>
    <row r="1018" spans="1:12" ht="15" x14ac:dyDescent="0.25">
      <c r="A1018" s="29"/>
      <c r="B1018" s="29"/>
      <c r="C1018" s="29"/>
      <c r="D1018" s="29"/>
      <c r="E1018" s="29"/>
      <c r="F1018" s="29"/>
      <c r="K1018" s="43"/>
      <c r="L1018" s="53"/>
    </row>
    <row r="1019" spans="1:12" ht="15" x14ac:dyDescent="0.25">
      <c r="A1019" s="29"/>
      <c r="B1019" s="29"/>
      <c r="C1019" s="29"/>
      <c r="D1019" s="29"/>
      <c r="E1019" s="29"/>
      <c r="F1019" s="29"/>
      <c r="K1019" s="43"/>
      <c r="L1019" s="53"/>
    </row>
    <row r="1020" spans="1:12" ht="15" x14ac:dyDescent="0.25">
      <c r="A1020" s="29"/>
      <c r="B1020" s="29"/>
      <c r="C1020" s="29"/>
      <c r="D1020" s="29"/>
      <c r="E1020" s="29"/>
      <c r="F1020" s="29"/>
      <c r="K1020" s="43"/>
      <c r="L1020" s="53"/>
    </row>
    <row r="1021" spans="1:12" ht="15" x14ac:dyDescent="0.25">
      <c r="A1021" s="29"/>
      <c r="B1021" s="29"/>
      <c r="C1021" s="29"/>
      <c r="D1021" s="29"/>
      <c r="E1021" s="29"/>
      <c r="F1021" s="29"/>
      <c r="K1021" s="43"/>
      <c r="L1021" s="53"/>
    </row>
    <row r="1022" spans="1:12" ht="15" x14ac:dyDescent="0.25">
      <c r="A1022" s="29"/>
      <c r="B1022" s="29"/>
      <c r="C1022" s="29"/>
      <c r="D1022" s="29"/>
      <c r="E1022" s="29"/>
      <c r="F1022" s="29"/>
      <c r="K1022" s="43"/>
      <c r="L1022" s="53"/>
    </row>
    <row r="1023" spans="1:12" ht="15" x14ac:dyDescent="0.25">
      <c r="A1023" s="29"/>
      <c r="B1023" s="29"/>
      <c r="C1023" s="29"/>
      <c r="D1023" s="29"/>
      <c r="E1023" s="29"/>
      <c r="F1023" s="29"/>
      <c r="K1023" s="43"/>
      <c r="L1023" s="53"/>
    </row>
    <row r="1024" spans="1:12" ht="15" x14ac:dyDescent="0.25">
      <c r="A1024" s="29"/>
      <c r="B1024" s="29"/>
      <c r="C1024" s="29"/>
      <c r="D1024" s="29"/>
      <c r="E1024" s="29"/>
      <c r="F1024" s="29"/>
      <c r="K1024" s="43"/>
      <c r="L1024" s="53"/>
    </row>
    <row r="1025" spans="1:12" ht="15" x14ac:dyDescent="0.25">
      <c r="A1025" s="29"/>
      <c r="B1025" s="29"/>
      <c r="C1025" s="29"/>
      <c r="D1025" s="29"/>
      <c r="E1025" s="29"/>
      <c r="F1025" s="29"/>
      <c r="K1025" s="43"/>
      <c r="L1025" s="53"/>
    </row>
    <row r="1026" spans="1:12" ht="15" x14ac:dyDescent="0.25">
      <c r="A1026" s="29"/>
      <c r="B1026" s="29"/>
      <c r="C1026" s="29"/>
      <c r="D1026" s="29"/>
      <c r="E1026" s="29"/>
      <c r="F1026" s="29"/>
      <c r="K1026" s="43"/>
      <c r="L1026" s="53"/>
    </row>
    <row r="1027" spans="1:12" ht="15" x14ac:dyDescent="0.25">
      <c r="A1027" s="29"/>
      <c r="B1027" s="29"/>
      <c r="C1027" s="29"/>
      <c r="D1027" s="29"/>
      <c r="E1027" s="29"/>
      <c r="F1027" s="29"/>
      <c r="K1027" s="43"/>
      <c r="L1027" s="53"/>
    </row>
    <row r="1028" spans="1:12" ht="15" x14ac:dyDescent="0.25">
      <c r="A1028" s="29"/>
      <c r="B1028" s="29"/>
      <c r="C1028" s="29"/>
      <c r="D1028" s="29"/>
      <c r="E1028" s="29"/>
      <c r="F1028" s="29"/>
      <c r="K1028" s="43"/>
      <c r="L1028" s="53"/>
    </row>
    <row r="1029" spans="1:12" ht="15" x14ac:dyDescent="0.25">
      <c r="A1029" s="29"/>
      <c r="B1029" s="29"/>
      <c r="C1029" s="29"/>
      <c r="D1029" s="29"/>
      <c r="E1029" s="29"/>
      <c r="F1029" s="29"/>
      <c r="K1029" s="43"/>
      <c r="L1029" s="53"/>
    </row>
    <row r="1030" spans="1:12" ht="15" x14ac:dyDescent="0.25">
      <c r="A1030" s="29"/>
      <c r="B1030" s="29"/>
      <c r="C1030" s="29"/>
      <c r="D1030" s="29"/>
      <c r="E1030" s="29"/>
      <c r="F1030" s="29"/>
      <c r="K1030" s="43"/>
      <c r="L1030" s="53"/>
    </row>
    <row r="1031" spans="1:12" ht="15" x14ac:dyDescent="0.25">
      <c r="A1031" s="29"/>
      <c r="B1031" s="29"/>
      <c r="C1031" s="29"/>
      <c r="D1031" s="29"/>
      <c r="E1031" s="29"/>
      <c r="F1031" s="29"/>
      <c r="K1031" s="43"/>
      <c r="L1031" s="53"/>
    </row>
    <row r="1032" spans="1:12" ht="15" x14ac:dyDescent="0.25">
      <c r="A1032" s="29"/>
      <c r="B1032" s="29"/>
      <c r="C1032" s="29"/>
      <c r="D1032" s="29"/>
      <c r="E1032" s="29"/>
      <c r="F1032" s="29"/>
      <c r="K1032" s="43"/>
      <c r="L1032" s="53"/>
    </row>
    <row r="1033" spans="1:12" ht="15" x14ac:dyDescent="0.25">
      <c r="A1033" s="29"/>
      <c r="B1033" s="29"/>
      <c r="C1033" s="29"/>
      <c r="D1033" s="29"/>
      <c r="E1033" s="29"/>
      <c r="F1033" s="29"/>
      <c r="K1033" s="43"/>
      <c r="L1033" s="53"/>
    </row>
    <row r="1034" spans="1:12" ht="15" x14ac:dyDescent="0.25">
      <c r="A1034" s="29"/>
      <c r="B1034" s="29"/>
      <c r="C1034" s="29"/>
      <c r="D1034" s="29"/>
      <c r="E1034" s="29"/>
      <c r="F1034" s="29"/>
      <c r="K1034" s="43"/>
      <c r="L1034" s="53"/>
    </row>
    <row r="1035" spans="1:12" ht="15" x14ac:dyDescent="0.25">
      <c r="A1035" s="29"/>
      <c r="B1035" s="29"/>
      <c r="C1035" s="29"/>
      <c r="D1035" s="29"/>
      <c r="E1035" s="29"/>
      <c r="F1035" s="29"/>
      <c r="K1035" s="43"/>
      <c r="L1035" s="53"/>
    </row>
    <row r="1036" spans="1:12" ht="15" x14ac:dyDescent="0.25">
      <c r="A1036" s="29"/>
      <c r="B1036" s="29"/>
      <c r="C1036" s="29"/>
      <c r="D1036" s="29"/>
      <c r="E1036" s="29"/>
      <c r="F1036" s="29"/>
      <c r="K1036" s="43"/>
      <c r="L1036" s="53"/>
    </row>
    <row r="1037" spans="1:12" ht="15" x14ac:dyDescent="0.25">
      <c r="A1037" s="29"/>
      <c r="B1037" s="29"/>
      <c r="C1037" s="29"/>
      <c r="D1037" s="29"/>
      <c r="E1037" s="29"/>
      <c r="F1037" s="29"/>
      <c r="K1037" s="43"/>
      <c r="L1037" s="53"/>
    </row>
    <row r="1038" spans="1:12" ht="15" x14ac:dyDescent="0.25">
      <c r="A1038" s="29"/>
      <c r="B1038" s="29"/>
      <c r="C1038" s="29"/>
      <c r="D1038" s="29"/>
      <c r="E1038" s="29"/>
      <c r="F1038" s="29"/>
      <c r="K1038" s="43"/>
      <c r="L1038" s="53"/>
    </row>
    <row r="1039" spans="1:12" ht="15" x14ac:dyDescent="0.25">
      <c r="A1039" s="29"/>
      <c r="B1039" s="29"/>
      <c r="C1039" s="29"/>
      <c r="D1039" s="29"/>
      <c r="E1039" s="29"/>
      <c r="F1039" s="29"/>
      <c r="K1039" s="43"/>
      <c r="L1039" s="53"/>
    </row>
    <row r="1040" spans="1:12" ht="15" x14ac:dyDescent="0.25">
      <c r="A1040" s="29"/>
      <c r="B1040" s="29"/>
      <c r="C1040" s="29"/>
      <c r="D1040" s="29"/>
      <c r="E1040" s="29"/>
      <c r="F1040" s="29"/>
      <c r="K1040" s="43"/>
      <c r="L1040" s="53"/>
    </row>
    <row r="1041" spans="1:12" ht="15" x14ac:dyDescent="0.25">
      <c r="A1041" s="29"/>
      <c r="B1041" s="29"/>
      <c r="C1041" s="29"/>
      <c r="D1041" s="29"/>
      <c r="E1041" s="29"/>
      <c r="F1041" s="29"/>
      <c r="K1041" s="43"/>
      <c r="L1041" s="53"/>
    </row>
    <row r="1042" spans="1:12" ht="15" x14ac:dyDescent="0.25">
      <c r="A1042" s="29"/>
      <c r="B1042" s="29"/>
      <c r="C1042" s="29"/>
      <c r="D1042" s="29"/>
      <c r="E1042" s="29"/>
      <c r="F1042" s="29"/>
      <c r="K1042" s="43"/>
      <c r="L1042" s="53"/>
    </row>
    <row r="1043" spans="1:12" ht="15" x14ac:dyDescent="0.25">
      <c r="A1043" s="29"/>
      <c r="B1043" s="29"/>
      <c r="C1043" s="29"/>
      <c r="D1043" s="29"/>
      <c r="E1043" s="29"/>
      <c r="F1043" s="29"/>
      <c r="K1043" s="43"/>
      <c r="L1043" s="53"/>
    </row>
    <row r="1044" spans="1:12" ht="15" x14ac:dyDescent="0.25">
      <c r="A1044" s="29"/>
      <c r="B1044" s="29"/>
      <c r="C1044" s="29"/>
      <c r="D1044" s="29"/>
      <c r="E1044" s="29"/>
      <c r="F1044" s="29"/>
      <c r="K1044" s="43"/>
      <c r="L1044" s="53"/>
    </row>
    <row r="1045" spans="1:12" ht="15" x14ac:dyDescent="0.25">
      <c r="A1045" s="29"/>
      <c r="B1045" s="29"/>
      <c r="C1045" s="29"/>
      <c r="D1045" s="29"/>
      <c r="E1045" s="29"/>
      <c r="F1045" s="29"/>
      <c r="K1045" s="43"/>
      <c r="L1045" s="53"/>
    </row>
    <row r="1046" spans="1:12" ht="15" x14ac:dyDescent="0.25">
      <c r="A1046" s="29"/>
      <c r="B1046" s="29"/>
      <c r="C1046" s="29"/>
      <c r="D1046" s="29"/>
      <c r="E1046" s="29"/>
      <c r="F1046" s="29"/>
      <c r="K1046" s="43"/>
      <c r="L1046" s="53"/>
    </row>
  </sheetData>
  <autoFilter ref="A2:AC168">
    <filterColumn colId="8">
      <filters>
        <filter val="1"/>
      </filters>
    </filterColumn>
    <filterColumn colId="10">
      <filters blank="1">
        <filter val="L"/>
        <filter val="M"/>
        <filter val="S"/>
      </filters>
    </filterColumn>
  </autoFilter>
  <sortState ref="A3:V135">
    <sortCondition ref="B3:B135"/>
    <sortCondition ref="F3:F13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B64"/>
  <sheetViews>
    <sheetView topLeftCell="A49" workbookViewId="0">
      <selection activeCell="A64" sqref="A1:XFD64"/>
    </sheetView>
  </sheetViews>
  <sheetFormatPr defaultColWidth="14.42578125" defaultRowHeight="15.75" customHeight="1" x14ac:dyDescent="0.2"/>
  <cols>
    <col min="4" max="4" width="99.140625" customWidth="1"/>
    <col min="5" max="5" width="51.42578125" customWidth="1"/>
    <col min="7" max="7" width="60.7109375" customWidth="1"/>
    <col min="8" max="8" width="59.28515625" customWidth="1"/>
  </cols>
  <sheetData>
    <row r="1" spans="1:28" s="40" customFormat="1" ht="12.75" x14ac:dyDescent="0.2"/>
    <row r="2" spans="1:28" s="40" customFormat="1" ht="28.5" x14ac:dyDescent="0.2">
      <c r="A2" s="20"/>
      <c r="B2" s="20"/>
      <c r="C2" s="20" t="s">
        <v>9</v>
      </c>
      <c r="D2" s="20" t="s">
        <v>27</v>
      </c>
      <c r="E2" s="20" t="s">
        <v>28</v>
      </c>
      <c r="G2" s="7" t="s">
        <v>29</v>
      </c>
      <c r="H2" s="20"/>
      <c r="I2" s="7"/>
      <c r="J2" s="7"/>
      <c r="K2" s="7"/>
      <c r="L2" s="7"/>
      <c r="M2" s="7"/>
      <c r="N2" s="7"/>
      <c r="O2" s="7"/>
      <c r="P2" s="7"/>
      <c r="Q2" s="7"/>
      <c r="R2" s="20" t="s">
        <v>144</v>
      </c>
      <c r="T2" s="7"/>
      <c r="U2" s="7"/>
      <c r="V2" s="7"/>
      <c r="W2" s="7"/>
      <c r="X2" s="7"/>
      <c r="Y2" s="7"/>
      <c r="Z2" s="7"/>
      <c r="AA2" s="7"/>
      <c r="AB2" s="7"/>
    </row>
    <row r="3" spans="1:28" s="40" customFormat="1" ht="42.75" x14ac:dyDescent="0.2">
      <c r="A3" s="19"/>
      <c r="B3" s="19" t="s">
        <v>5</v>
      </c>
      <c r="C3" s="19" t="s">
        <v>6</v>
      </c>
      <c r="D3" s="19" t="s">
        <v>214</v>
      </c>
      <c r="E3" s="19" t="s">
        <v>215</v>
      </c>
      <c r="G3" s="91" t="s">
        <v>216</v>
      </c>
      <c r="H3" s="19"/>
      <c r="I3" s="91"/>
      <c r="J3" s="91"/>
      <c r="K3" s="91"/>
      <c r="L3" s="91"/>
      <c r="M3" s="91"/>
      <c r="N3" s="91"/>
      <c r="O3" s="91"/>
      <c r="P3" s="91"/>
      <c r="Q3" s="91"/>
      <c r="R3" s="19" t="s">
        <v>77</v>
      </c>
      <c r="S3" s="91"/>
      <c r="T3" s="91"/>
      <c r="U3" s="91"/>
      <c r="V3" s="91"/>
      <c r="W3" s="91"/>
      <c r="X3" s="91"/>
      <c r="Y3" s="91"/>
      <c r="Z3" s="91"/>
      <c r="AA3" s="91"/>
      <c r="AB3" s="91"/>
    </row>
    <row r="4" spans="1:28" s="40" customFormat="1" ht="28.5" x14ac:dyDescent="0.2">
      <c r="A4" s="20"/>
      <c r="B4" s="20"/>
      <c r="C4" s="20" t="s">
        <v>76</v>
      </c>
      <c r="D4" s="20" t="s">
        <v>227</v>
      </c>
      <c r="E4" s="20" t="s">
        <v>228</v>
      </c>
      <c r="G4" s="7" t="s">
        <v>230</v>
      </c>
      <c r="H4" s="20"/>
      <c r="I4" s="91"/>
      <c r="J4" s="7"/>
      <c r="K4" s="7"/>
      <c r="L4" s="7"/>
      <c r="M4" s="7"/>
      <c r="N4" s="7"/>
      <c r="O4" s="7"/>
      <c r="P4" s="7"/>
      <c r="Q4" s="7"/>
      <c r="R4" s="20" t="s">
        <v>72</v>
      </c>
      <c r="S4" s="7"/>
      <c r="T4" s="7"/>
      <c r="U4" s="7"/>
      <c r="V4" s="7"/>
      <c r="W4" s="7"/>
      <c r="X4" s="7"/>
      <c r="Y4" s="7"/>
      <c r="Z4" s="7"/>
      <c r="AA4" s="7"/>
      <c r="AB4" s="7"/>
    </row>
    <row r="5" spans="1:28" s="40" customFormat="1" ht="29.25" x14ac:dyDescent="0.25">
      <c r="A5" s="20"/>
      <c r="B5" s="20" t="s">
        <v>5</v>
      </c>
      <c r="C5" s="20" t="s">
        <v>6</v>
      </c>
      <c r="D5" s="20" t="s">
        <v>30</v>
      </c>
      <c r="E5" s="20" t="s">
        <v>31</v>
      </c>
      <c r="G5" s="7" t="s">
        <v>232</v>
      </c>
      <c r="H5" s="23"/>
      <c r="I5" s="91"/>
      <c r="J5" s="7"/>
      <c r="K5" s="7"/>
      <c r="L5" s="7"/>
      <c r="M5" s="7"/>
      <c r="N5" s="7"/>
      <c r="O5" s="7"/>
      <c r="P5" s="7"/>
      <c r="Q5" s="7"/>
      <c r="R5" s="20" t="s">
        <v>12</v>
      </c>
      <c r="S5" s="7"/>
      <c r="T5" s="7"/>
      <c r="U5" s="7"/>
      <c r="V5" s="7"/>
      <c r="W5" s="7"/>
      <c r="X5" s="7"/>
      <c r="Y5" s="7"/>
      <c r="Z5" s="7"/>
      <c r="AA5" s="7"/>
      <c r="AB5" s="7"/>
    </row>
    <row r="6" spans="1:28" s="40" customFormat="1" ht="28.5" x14ac:dyDescent="0.2">
      <c r="A6" s="20"/>
      <c r="B6" s="20" t="s">
        <v>235</v>
      </c>
      <c r="C6" s="20" t="s">
        <v>155</v>
      </c>
      <c r="D6" s="20" t="s">
        <v>236</v>
      </c>
      <c r="E6" s="20" t="s">
        <v>245</v>
      </c>
      <c r="G6" s="7"/>
      <c r="H6" s="20"/>
      <c r="I6" s="91"/>
      <c r="J6" s="7"/>
      <c r="K6" s="7"/>
      <c r="L6" s="7"/>
      <c r="M6" s="7"/>
      <c r="N6" s="7"/>
      <c r="O6" s="7"/>
      <c r="P6" s="7"/>
      <c r="Q6" s="7"/>
      <c r="R6" s="20" t="s">
        <v>115</v>
      </c>
      <c r="S6" s="7"/>
      <c r="T6" s="7"/>
      <c r="U6" s="7"/>
      <c r="V6" s="7"/>
      <c r="W6" s="7"/>
      <c r="X6" s="7"/>
      <c r="Y6" s="7"/>
      <c r="Z6" s="7"/>
      <c r="AA6" s="7"/>
      <c r="AB6" s="7"/>
    </row>
    <row r="7" spans="1:28" s="40" customFormat="1" ht="28.5" x14ac:dyDescent="0.2">
      <c r="A7" s="20"/>
      <c r="B7" s="20" t="s">
        <v>235</v>
      </c>
      <c r="C7" s="20" t="s">
        <v>246</v>
      </c>
      <c r="D7" s="20" t="s">
        <v>247</v>
      </c>
      <c r="E7" s="20" t="s">
        <v>248</v>
      </c>
      <c r="G7" s="7"/>
      <c r="H7" s="20"/>
      <c r="I7" s="91"/>
      <c r="J7" s="7"/>
      <c r="K7" s="7"/>
      <c r="L7" s="7"/>
      <c r="M7" s="7"/>
      <c r="N7" s="7"/>
      <c r="O7" s="7"/>
      <c r="P7" s="7"/>
      <c r="Q7" s="7"/>
      <c r="R7" s="20" t="s">
        <v>147</v>
      </c>
      <c r="S7" s="7"/>
      <c r="T7" s="7"/>
      <c r="U7" s="7"/>
      <c r="V7" s="7"/>
      <c r="W7" s="7"/>
      <c r="X7" s="7"/>
      <c r="Y7" s="7"/>
      <c r="Z7" s="7"/>
      <c r="AA7" s="7"/>
      <c r="AB7" s="7"/>
    </row>
    <row r="8" spans="1:28" s="40" customFormat="1" ht="51" x14ac:dyDescent="0.2">
      <c r="A8" s="20"/>
      <c r="B8" s="20"/>
      <c r="C8" s="20" t="s">
        <v>9</v>
      </c>
      <c r="D8" s="20" t="s">
        <v>254</v>
      </c>
      <c r="E8" s="20"/>
      <c r="F8" s="7"/>
      <c r="G8" s="7" t="s">
        <v>255</v>
      </c>
      <c r="H8" s="20"/>
      <c r="I8" s="91"/>
      <c r="J8" s="7"/>
      <c r="K8" s="7"/>
      <c r="L8" s="7"/>
      <c r="M8" s="7"/>
      <c r="N8" s="7"/>
      <c r="O8" s="7"/>
      <c r="P8" s="7"/>
      <c r="Q8" s="7"/>
      <c r="R8" s="20" t="s">
        <v>169</v>
      </c>
      <c r="S8" s="7"/>
      <c r="T8" s="7"/>
      <c r="U8" s="7"/>
      <c r="V8" s="7"/>
      <c r="W8" s="7"/>
      <c r="X8" s="7"/>
      <c r="Y8" s="7"/>
      <c r="Z8" s="7"/>
      <c r="AA8" s="7"/>
      <c r="AB8" s="7"/>
    </row>
    <row r="9" spans="1:28" s="40" customFormat="1" ht="28.5" x14ac:dyDescent="0.2">
      <c r="A9" s="20"/>
      <c r="B9" s="20"/>
      <c r="C9" s="20" t="s">
        <v>256</v>
      </c>
      <c r="D9" s="20" t="s">
        <v>257</v>
      </c>
      <c r="E9" s="20"/>
      <c r="F9" s="7"/>
      <c r="G9" s="7" t="s">
        <v>258</v>
      </c>
      <c r="H9" s="20"/>
      <c r="I9" s="91"/>
      <c r="J9" s="7"/>
      <c r="K9" s="7"/>
      <c r="L9" s="7"/>
      <c r="M9" s="7"/>
      <c r="N9" s="7"/>
      <c r="O9" s="7"/>
      <c r="P9" s="7"/>
      <c r="Q9" s="7"/>
      <c r="R9" s="20" t="s">
        <v>169</v>
      </c>
      <c r="S9" s="7"/>
      <c r="T9" s="7"/>
      <c r="U9" s="7"/>
      <c r="V9" s="7"/>
      <c r="W9" s="7"/>
      <c r="X9" s="7"/>
      <c r="Y9" s="7"/>
      <c r="Z9" s="7"/>
      <c r="AA9" s="7"/>
      <c r="AB9" s="7"/>
    </row>
    <row r="10" spans="1:28" s="40" customFormat="1" ht="28.5" x14ac:dyDescent="0.2">
      <c r="A10" s="20"/>
      <c r="B10" s="20"/>
      <c r="C10" s="20" t="s">
        <v>259</v>
      </c>
      <c r="D10" s="20" t="s">
        <v>83</v>
      </c>
      <c r="E10" s="20"/>
      <c r="F10" s="7"/>
      <c r="G10" s="7" t="s">
        <v>260</v>
      </c>
      <c r="H10" s="20"/>
      <c r="I10" s="91"/>
      <c r="J10" s="7"/>
      <c r="K10" s="7"/>
      <c r="L10" s="7"/>
      <c r="M10" s="7"/>
      <c r="N10" s="7"/>
      <c r="O10" s="7"/>
      <c r="P10" s="7"/>
      <c r="Q10" s="7"/>
      <c r="R10" s="20" t="s">
        <v>144</v>
      </c>
      <c r="S10" s="7"/>
      <c r="T10" s="7"/>
      <c r="U10" s="7"/>
      <c r="V10" s="7"/>
      <c r="W10" s="7"/>
      <c r="X10" s="7"/>
      <c r="Y10" s="7"/>
      <c r="Z10" s="7"/>
      <c r="AA10" s="7"/>
      <c r="AB10" s="7"/>
    </row>
    <row r="11" spans="1:28" s="40" customFormat="1" ht="29.25" x14ac:dyDescent="0.25">
      <c r="A11" s="25"/>
      <c r="B11" s="25" t="s">
        <v>154</v>
      </c>
      <c r="C11" s="25" t="s">
        <v>261</v>
      </c>
      <c r="D11" s="25" t="s">
        <v>262</v>
      </c>
      <c r="E11" s="25" t="s">
        <v>265</v>
      </c>
      <c r="G11" s="22" t="s">
        <v>266</v>
      </c>
      <c r="H11" s="23"/>
      <c r="I11" s="91"/>
      <c r="J11" s="7"/>
      <c r="K11" s="7"/>
      <c r="L11" s="7"/>
      <c r="M11" s="22"/>
      <c r="N11" s="22"/>
      <c r="O11" s="22"/>
      <c r="P11" s="22"/>
      <c r="Q11" s="22"/>
      <c r="R11" s="25" t="s">
        <v>147</v>
      </c>
      <c r="S11" s="22"/>
      <c r="T11" s="22"/>
      <c r="U11" s="22"/>
      <c r="V11" s="22"/>
      <c r="W11" s="22"/>
      <c r="X11" s="22"/>
      <c r="Y11" s="22"/>
      <c r="Z11" s="22"/>
      <c r="AA11" s="22"/>
      <c r="AB11" s="22"/>
    </row>
    <row r="12" spans="1:28" s="40" customFormat="1" ht="39" x14ac:dyDescent="0.25">
      <c r="A12" s="25"/>
      <c r="B12" s="25" t="s">
        <v>8</v>
      </c>
      <c r="C12" s="25" t="s">
        <v>9</v>
      </c>
      <c r="D12" s="25" t="s">
        <v>153</v>
      </c>
      <c r="E12" s="25" t="s">
        <v>270</v>
      </c>
      <c r="G12" s="22" t="s">
        <v>271</v>
      </c>
      <c r="H12" s="23"/>
      <c r="I12" s="91"/>
      <c r="J12" s="7"/>
      <c r="K12" s="7"/>
      <c r="L12" s="7"/>
      <c r="M12" s="22"/>
      <c r="N12" s="22"/>
      <c r="O12" s="22"/>
      <c r="P12" s="22"/>
      <c r="Q12" s="22"/>
      <c r="R12" s="25" t="s">
        <v>147</v>
      </c>
      <c r="S12" s="22"/>
      <c r="T12" s="22"/>
      <c r="U12" s="22"/>
      <c r="V12" s="22"/>
      <c r="W12" s="22"/>
      <c r="X12" s="22"/>
      <c r="Y12" s="22"/>
      <c r="Z12" s="22"/>
      <c r="AA12" s="22"/>
      <c r="AB12" s="22"/>
    </row>
    <row r="13" spans="1:28" s="40" customFormat="1" ht="28.5" x14ac:dyDescent="0.2">
      <c r="A13" s="20"/>
      <c r="B13" s="20"/>
      <c r="C13" s="20" t="s">
        <v>76</v>
      </c>
      <c r="D13" s="20" t="s">
        <v>238</v>
      </c>
      <c r="E13" s="20" t="s">
        <v>233</v>
      </c>
      <c r="G13" s="7" t="s">
        <v>275</v>
      </c>
      <c r="H13" s="20"/>
      <c r="I13" s="91"/>
      <c r="J13" s="7"/>
      <c r="K13" s="7"/>
      <c r="L13" s="7"/>
      <c r="M13" s="7"/>
      <c r="N13" s="7"/>
      <c r="O13" s="7"/>
      <c r="P13" s="7"/>
      <c r="Q13" s="7"/>
      <c r="R13" s="20" t="s">
        <v>234</v>
      </c>
      <c r="S13" s="7"/>
      <c r="T13" s="7"/>
      <c r="U13" s="7"/>
      <c r="V13" s="7"/>
      <c r="W13" s="7"/>
      <c r="X13" s="7"/>
      <c r="Y13" s="7"/>
      <c r="Z13" s="7"/>
      <c r="AA13" s="7"/>
      <c r="AB13" s="7"/>
    </row>
    <row r="14" spans="1:28" s="40" customFormat="1" ht="14.25" x14ac:dyDescent="0.2">
      <c r="A14" s="9"/>
      <c r="B14" s="9"/>
      <c r="C14" s="9" t="s">
        <v>155</v>
      </c>
      <c r="D14" s="9"/>
      <c r="E14" s="9"/>
      <c r="F14" s="9"/>
      <c r="H14" s="9"/>
      <c r="I14" s="18"/>
    </row>
    <row r="15" spans="1:28" s="40" customFormat="1" ht="12.75" x14ac:dyDescent="0.2">
      <c r="I15" s="18"/>
    </row>
    <row r="16" spans="1:28" s="40" customFormat="1" ht="12.75" x14ac:dyDescent="0.2">
      <c r="I16" s="18"/>
    </row>
    <row r="17" spans="1:28" s="40" customFormat="1" ht="12.75" x14ac:dyDescent="0.2">
      <c r="I17" s="18"/>
    </row>
    <row r="18" spans="1:28" s="40" customFormat="1" ht="28.5" x14ac:dyDescent="0.2">
      <c r="A18" s="20"/>
      <c r="B18" s="20"/>
      <c r="C18" s="20" t="s">
        <v>9</v>
      </c>
      <c r="D18" s="20" t="s">
        <v>73</v>
      </c>
      <c r="E18" s="20" t="s">
        <v>138</v>
      </c>
      <c r="G18" s="7" t="s">
        <v>279</v>
      </c>
      <c r="H18" s="20"/>
      <c r="I18" s="91"/>
      <c r="J18" s="7"/>
      <c r="K18" s="7"/>
      <c r="L18" s="7"/>
      <c r="M18" s="7"/>
      <c r="N18" s="7"/>
      <c r="O18" s="7"/>
      <c r="P18" s="7"/>
      <c r="Q18" s="7"/>
      <c r="R18" s="20" t="s">
        <v>64</v>
      </c>
      <c r="S18" s="7"/>
      <c r="T18" s="7"/>
      <c r="U18" s="7"/>
      <c r="V18" s="7"/>
      <c r="W18" s="7"/>
      <c r="X18" s="7"/>
      <c r="Y18" s="7"/>
      <c r="Z18" s="7"/>
      <c r="AA18" s="7"/>
      <c r="AB18" s="7"/>
    </row>
    <row r="19" spans="1:28" s="40" customFormat="1" ht="28.5" x14ac:dyDescent="0.2">
      <c r="A19" s="20"/>
      <c r="B19" s="20" t="s">
        <v>5</v>
      </c>
      <c r="C19" s="20" t="s">
        <v>6</v>
      </c>
      <c r="D19" s="20" t="s">
        <v>23</v>
      </c>
      <c r="E19" s="20" t="s">
        <v>24</v>
      </c>
      <c r="G19" s="7"/>
      <c r="H19" s="20"/>
      <c r="I19" s="91"/>
      <c r="J19" s="7"/>
      <c r="K19" s="7"/>
      <c r="L19" s="7"/>
      <c r="M19" s="7"/>
      <c r="N19" s="7"/>
      <c r="O19" s="7"/>
      <c r="P19" s="7"/>
      <c r="Q19" s="7"/>
      <c r="R19" s="20" t="s">
        <v>7</v>
      </c>
      <c r="S19" s="7"/>
      <c r="T19" s="7"/>
      <c r="U19" s="7"/>
      <c r="V19" s="7"/>
      <c r="W19" s="7"/>
      <c r="X19" s="7"/>
      <c r="Y19" s="7"/>
      <c r="Z19" s="7"/>
      <c r="AA19" s="7"/>
      <c r="AB19" s="7"/>
    </row>
    <row r="20" spans="1:28" s="40" customFormat="1" ht="28.5" x14ac:dyDescent="0.2">
      <c r="A20" s="20"/>
      <c r="B20" s="20" t="s">
        <v>5</v>
      </c>
      <c r="C20" s="20" t="s">
        <v>6</v>
      </c>
      <c r="D20" s="20" t="s">
        <v>25</v>
      </c>
      <c r="E20" s="20" t="s">
        <v>26</v>
      </c>
      <c r="G20" s="7"/>
      <c r="H20" s="20"/>
      <c r="I20" s="91"/>
      <c r="J20" s="7"/>
      <c r="K20" s="7"/>
      <c r="L20" s="7"/>
      <c r="M20" s="7"/>
      <c r="N20" s="7"/>
      <c r="O20" s="7"/>
      <c r="P20" s="7"/>
      <c r="Q20" s="7"/>
      <c r="R20" s="20" t="s">
        <v>7</v>
      </c>
      <c r="S20" s="7"/>
      <c r="T20" s="7"/>
      <c r="U20" s="7"/>
      <c r="V20" s="7"/>
      <c r="W20" s="7"/>
      <c r="X20" s="7"/>
      <c r="Y20" s="7"/>
      <c r="Z20" s="7"/>
      <c r="AA20" s="7"/>
      <c r="AB20" s="7"/>
    </row>
    <row r="21" spans="1:28" s="40" customFormat="1" ht="28.5" x14ac:dyDescent="0.2">
      <c r="A21" s="9"/>
      <c r="B21" s="20"/>
      <c r="C21" s="20" t="s">
        <v>34</v>
      </c>
      <c r="D21" s="20" t="s">
        <v>81</v>
      </c>
      <c r="E21" s="20" t="s">
        <v>82</v>
      </c>
      <c r="H21" s="20"/>
      <c r="I21" s="18"/>
      <c r="R21" s="20" t="s">
        <v>12</v>
      </c>
    </row>
    <row r="22" spans="1:28" s="40" customFormat="1" ht="28.5" x14ac:dyDescent="0.2">
      <c r="A22" s="20"/>
      <c r="B22" s="20" t="s">
        <v>5</v>
      </c>
      <c r="C22" s="20" t="s">
        <v>14</v>
      </c>
      <c r="D22" s="20" t="s">
        <v>55</v>
      </c>
      <c r="E22" s="20" t="s">
        <v>54</v>
      </c>
      <c r="G22" s="7"/>
      <c r="H22" s="20"/>
      <c r="I22" s="91"/>
      <c r="J22" s="7"/>
      <c r="K22" s="7"/>
      <c r="L22" s="7"/>
      <c r="M22" s="7"/>
      <c r="N22" s="7"/>
      <c r="O22" s="7"/>
      <c r="P22" s="7"/>
      <c r="Q22" s="7"/>
      <c r="R22" s="20" t="s">
        <v>12</v>
      </c>
      <c r="S22" s="7"/>
      <c r="T22" s="7"/>
      <c r="U22" s="7"/>
      <c r="V22" s="7"/>
      <c r="W22" s="7"/>
      <c r="X22" s="7"/>
      <c r="Y22" s="7"/>
      <c r="Z22" s="7"/>
      <c r="AA22" s="7"/>
      <c r="AB22" s="7"/>
    </row>
    <row r="23" spans="1:28" s="40" customFormat="1" ht="14.25" x14ac:dyDescent="0.2">
      <c r="A23" s="20"/>
      <c r="B23" s="20" t="s">
        <v>8</v>
      </c>
      <c r="C23" s="20" t="s">
        <v>9</v>
      </c>
      <c r="D23" s="20" t="s">
        <v>48</v>
      </c>
      <c r="E23" s="20" t="s">
        <v>49</v>
      </c>
      <c r="G23" s="7"/>
      <c r="H23" s="20"/>
      <c r="I23" s="91"/>
      <c r="J23" s="7"/>
      <c r="K23" s="7"/>
      <c r="L23" s="7"/>
      <c r="M23" s="7"/>
      <c r="N23" s="7"/>
      <c r="O23" s="7"/>
      <c r="P23" s="7"/>
      <c r="Q23" s="7"/>
      <c r="R23" s="20" t="s">
        <v>12</v>
      </c>
      <c r="S23" s="7"/>
      <c r="T23" s="7"/>
      <c r="U23" s="7"/>
      <c r="V23" s="7"/>
      <c r="W23" s="7"/>
      <c r="X23" s="7"/>
      <c r="Y23" s="7"/>
      <c r="Z23" s="7"/>
      <c r="AA23" s="7"/>
      <c r="AB23" s="7"/>
    </row>
    <row r="24" spans="1:28" s="40" customFormat="1" ht="14.25" x14ac:dyDescent="0.2">
      <c r="A24" s="20"/>
      <c r="B24" s="20" t="s">
        <v>8</v>
      </c>
      <c r="C24" s="20" t="s">
        <v>9</v>
      </c>
      <c r="D24" s="20" t="s">
        <v>60</v>
      </c>
      <c r="E24" s="20" t="s">
        <v>61</v>
      </c>
      <c r="G24" s="7"/>
      <c r="H24" s="20"/>
      <c r="I24" s="91"/>
      <c r="J24" s="7"/>
      <c r="K24" s="7"/>
      <c r="L24" s="7"/>
      <c r="M24" s="7"/>
      <c r="N24" s="7"/>
      <c r="O24" s="7"/>
      <c r="P24" s="7"/>
      <c r="Q24" s="7"/>
      <c r="R24" s="20" t="s">
        <v>12</v>
      </c>
      <c r="S24" s="7"/>
      <c r="T24" s="7"/>
      <c r="U24" s="7"/>
      <c r="V24" s="7"/>
      <c r="W24" s="7"/>
      <c r="X24" s="7"/>
      <c r="Y24" s="7"/>
      <c r="Z24" s="7"/>
      <c r="AA24" s="7"/>
      <c r="AB24" s="7"/>
    </row>
    <row r="25" spans="1:28" s="40" customFormat="1" ht="14.25" x14ac:dyDescent="0.2">
      <c r="A25" s="20"/>
      <c r="B25" s="20"/>
      <c r="C25" s="20" t="s">
        <v>9</v>
      </c>
      <c r="D25" s="20" t="s">
        <v>94</v>
      </c>
      <c r="E25" s="20" t="s">
        <v>95</v>
      </c>
      <c r="H25" s="20"/>
      <c r="I25" s="18"/>
      <c r="R25" s="20" t="s">
        <v>96</v>
      </c>
    </row>
    <row r="26" spans="1:28" s="40" customFormat="1" ht="14.25" x14ac:dyDescent="0.2">
      <c r="A26" s="20"/>
      <c r="B26" s="20"/>
      <c r="C26" s="20" t="s">
        <v>9</v>
      </c>
      <c r="D26" s="20" t="s">
        <v>97</v>
      </c>
      <c r="E26" s="20" t="s">
        <v>67</v>
      </c>
      <c r="H26" s="20"/>
      <c r="I26" s="18"/>
      <c r="R26" s="20" t="s">
        <v>96</v>
      </c>
    </row>
    <row r="27" spans="1:28" s="40" customFormat="1" ht="42.75" x14ac:dyDescent="0.2">
      <c r="A27" s="20"/>
      <c r="B27" s="20"/>
      <c r="C27" s="20" t="s">
        <v>9</v>
      </c>
      <c r="D27" s="20" t="s">
        <v>66</v>
      </c>
      <c r="E27" s="20" t="s">
        <v>67</v>
      </c>
      <c r="H27" s="20"/>
      <c r="I27" s="18"/>
      <c r="R27" s="20" t="s">
        <v>68</v>
      </c>
    </row>
    <row r="28" spans="1:28" s="40" customFormat="1" ht="28.5" x14ac:dyDescent="0.2">
      <c r="A28" s="20"/>
      <c r="B28" s="20"/>
      <c r="C28" s="20" t="s">
        <v>9</v>
      </c>
      <c r="D28" s="20" t="s">
        <v>128</v>
      </c>
      <c r="E28" s="20" t="s">
        <v>129</v>
      </c>
      <c r="G28" s="7" t="s">
        <v>287</v>
      </c>
      <c r="H28" s="20"/>
      <c r="I28" s="91"/>
      <c r="J28" s="7"/>
      <c r="K28" s="7"/>
      <c r="L28" s="7"/>
      <c r="M28" s="7"/>
      <c r="N28" s="7"/>
      <c r="O28" s="7"/>
      <c r="P28" s="7"/>
      <c r="Q28" s="7"/>
      <c r="R28" s="20" t="s">
        <v>115</v>
      </c>
      <c r="S28" s="7"/>
      <c r="T28" s="7"/>
      <c r="U28" s="7"/>
      <c r="V28" s="7"/>
      <c r="W28" s="7"/>
      <c r="X28" s="7"/>
      <c r="Y28" s="7"/>
      <c r="Z28" s="7"/>
      <c r="AA28" s="7"/>
      <c r="AB28" s="7"/>
    </row>
    <row r="29" spans="1:28" s="40" customFormat="1" ht="128.25" x14ac:dyDescent="0.2">
      <c r="A29" s="20"/>
      <c r="B29" s="20"/>
      <c r="C29" s="20" t="s">
        <v>9</v>
      </c>
      <c r="D29" s="20" t="s">
        <v>69</v>
      </c>
      <c r="E29" s="20" t="s">
        <v>67</v>
      </c>
      <c r="H29" s="20"/>
      <c r="I29" s="18"/>
      <c r="R29" s="20" t="s">
        <v>70</v>
      </c>
    </row>
    <row r="30" spans="1:28" s="40" customFormat="1" ht="28.5" x14ac:dyDescent="0.2">
      <c r="A30" s="25"/>
      <c r="B30" s="25"/>
      <c r="C30" s="25"/>
      <c r="D30" s="25" t="s">
        <v>183</v>
      </c>
      <c r="E30" s="25"/>
      <c r="G30" s="22"/>
      <c r="H30" s="25"/>
      <c r="I30" s="92"/>
      <c r="J30" s="22"/>
      <c r="K30" s="22"/>
      <c r="L30" s="22"/>
      <c r="M30" s="22"/>
      <c r="N30" s="22"/>
      <c r="O30" s="22"/>
      <c r="P30" s="22"/>
      <c r="Q30" s="22"/>
      <c r="R30" s="25" t="s">
        <v>169</v>
      </c>
      <c r="S30" s="22"/>
      <c r="T30" s="22"/>
      <c r="U30" s="22"/>
      <c r="V30" s="22"/>
      <c r="W30" s="22"/>
      <c r="X30" s="22"/>
      <c r="Y30" s="22"/>
      <c r="Z30" s="22"/>
      <c r="AA30" s="22"/>
      <c r="AB30" s="22"/>
    </row>
    <row r="31" spans="1:28" s="40" customFormat="1" ht="29.25" x14ac:dyDescent="0.25">
      <c r="A31" s="25"/>
      <c r="B31" s="25"/>
      <c r="C31" s="25" t="s">
        <v>9</v>
      </c>
      <c r="D31" s="25" t="s">
        <v>186</v>
      </c>
      <c r="E31" s="25" t="s">
        <v>188</v>
      </c>
      <c r="G31" s="22"/>
      <c r="H31" s="23"/>
      <c r="I31" s="92"/>
      <c r="J31" s="22"/>
      <c r="K31" s="22"/>
      <c r="L31" s="22"/>
      <c r="M31" s="22"/>
      <c r="N31" s="22"/>
      <c r="O31" s="22"/>
      <c r="P31" s="22"/>
      <c r="Q31" s="22"/>
      <c r="R31" s="25" t="s">
        <v>169</v>
      </c>
      <c r="S31" s="22"/>
      <c r="T31" s="22"/>
      <c r="U31" s="22"/>
      <c r="V31" s="22"/>
      <c r="W31" s="22"/>
      <c r="X31" s="22"/>
      <c r="Y31" s="22"/>
      <c r="Z31" s="22"/>
      <c r="AA31" s="22"/>
      <c r="AB31" s="22"/>
    </row>
    <row r="32" spans="1:28" s="40" customFormat="1" ht="28.5" x14ac:dyDescent="0.2">
      <c r="A32" s="20"/>
      <c r="B32" s="20"/>
      <c r="C32" s="20" t="s">
        <v>9</v>
      </c>
      <c r="D32" s="20" t="s">
        <v>178</v>
      </c>
      <c r="E32" s="20" t="s">
        <v>179</v>
      </c>
      <c r="G32" s="7"/>
      <c r="H32" s="20"/>
      <c r="I32" s="91"/>
      <c r="J32" s="7"/>
      <c r="K32" s="7"/>
      <c r="L32" s="7"/>
      <c r="M32" s="7"/>
      <c r="N32" s="7"/>
      <c r="O32" s="7"/>
      <c r="P32" s="7"/>
      <c r="Q32" s="7"/>
      <c r="R32" s="20" t="s">
        <v>72</v>
      </c>
      <c r="S32" s="7"/>
      <c r="T32" s="7"/>
      <c r="U32" s="7"/>
      <c r="V32" s="7"/>
      <c r="W32" s="7"/>
      <c r="X32" s="7"/>
      <c r="Y32" s="7"/>
      <c r="Z32" s="7"/>
      <c r="AA32" s="7"/>
      <c r="AB32" s="7"/>
    </row>
    <row r="33" spans="1:28" s="40" customFormat="1" ht="28.5" x14ac:dyDescent="0.2">
      <c r="A33" s="20"/>
      <c r="B33" s="20"/>
      <c r="C33" s="20" t="s">
        <v>9</v>
      </c>
      <c r="D33" s="20" t="s">
        <v>182</v>
      </c>
      <c r="E33" s="20" t="s">
        <v>179</v>
      </c>
      <c r="G33" s="7"/>
      <c r="H33" s="20"/>
      <c r="I33" s="91"/>
      <c r="J33" s="7"/>
      <c r="K33" s="7"/>
      <c r="L33" s="7"/>
      <c r="M33" s="7"/>
      <c r="N33" s="7"/>
      <c r="O33" s="7"/>
      <c r="P33" s="7"/>
      <c r="Q33" s="7"/>
      <c r="R33" s="20" t="s">
        <v>72</v>
      </c>
      <c r="S33" s="7"/>
      <c r="T33" s="7"/>
      <c r="U33" s="7"/>
      <c r="V33" s="7"/>
      <c r="W33" s="7"/>
      <c r="X33" s="7"/>
      <c r="Y33" s="7"/>
      <c r="Z33" s="7"/>
      <c r="AA33" s="7"/>
      <c r="AB33" s="7"/>
    </row>
    <row r="34" spans="1:28" s="40" customFormat="1" ht="28.5" x14ac:dyDescent="0.2">
      <c r="A34" s="20"/>
      <c r="B34" s="20"/>
      <c r="C34" s="20" t="s">
        <v>9</v>
      </c>
      <c r="D34" s="20" t="s">
        <v>285</v>
      </c>
      <c r="E34" s="20" t="s">
        <v>286</v>
      </c>
      <c r="G34" s="7" t="s">
        <v>309</v>
      </c>
      <c r="H34" s="20"/>
      <c r="I34" s="91"/>
      <c r="J34" s="7"/>
      <c r="K34" s="7"/>
      <c r="L34" s="7"/>
      <c r="M34" s="7"/>
      <c r="N34" s="7"/>
      <c r="O34" s="7"/>
      <c r="P34" s="7"/>
      <c r="Q34" s="7"/>
      <c r="R34" s="20" t="s">
        <v>72</v>
      </c>
      <c r="S34" s="7"/>
      <c r="T34" s="7"/>
      <c r="U34" s="7"/>
      <c r="V34" s="7"/>
      <c r="W34" s="7"/>
      <c r="X34" s="7"/>
      <c r="Y34" s="7"/>
      <c r="Z34" s="7"/>
      <c r="AA34" s="7"/>
      <c r="AB34" s="7"/>
    </row>
    <row r="35" spans="1:28" s="40" customFormat="1" ht="28.5" x14ac:dyDescent="0.2">
      <c r="A35" s="20"/>
      <c r="B35" s="20"/>
      <c r="C35" s="20" t="s">
        <v>9</v>
      </c>
      <c r="D35" s="20" t="s">
        <v>184</v>
      </c>
      <c r="E35" s="20" t="s">
        <v>185</v>
      </c>
      <c r="H35" s="20"/>
      <c r="I35" s="18"/>
      <c r="R35" s="20" t="s">
        <v>72</v>
      </c>
    </row>
    <row r="36" spans="1:28" s="40" customFormat="1" ht="28.5" x14ac:dyDescent="0.2">
      <c r="A36" s="20"/>
      <c r="B36" s="20"/>
      <c r="C36" s="20" t="s">
        <v>76</v>
      </c>
      <c r="D36" s="20" t="s">
        <v>187</v>
      </c>
      <c r="E36" s="20" t="s">
        <v>67</v>
      </c>
      <c r="H36" s="20"/>
      <c r="I36" s="18"/>
      <c r="R36" s="20" t="s">
        <v>72</v>
      </c>
    </row>
    <row r="37" spans="1:28" s="40" customFormat="1" ht="28.5" x14ac:dyDescent="0.2">
      <c r="A37" s="20"/>
      <c r="B37" s="20"/>
      <c r="C37" s="20" t="s">
        <v>76</v>
      </c>
      <c r="D37" s="20" t="s">
        <v>189</v>
      </c>
      <c r="E37" s="20" t="s">
        <v>67</v>
      </c>
      <c r="H37" s="20"/>
      <c r="I37" s="18"/>
      <c r="R37" s="20" t="s">
        <v>72</v>
      </c>
    </row>
    <row r="38" spans="1:28" s="40" customFormat="1" ht="28.5" x14ac:dyDescent="0.2">
      <c r="A38" s="20"/>
      <c r="B38" s="20"/>
      <c r="C38" s="20" t="s">
        <v>9</v>
      </c>
      <c r="D38" s="20" t="s">
        <v>224</v>
      </c>
      <c r="E38" s="20" t="s">
        <v>67</v>
      </c>
      <c r="H38" s="20"/>
      <c r="I38" s="18"/>
      <c r="R38" s="20" t="s">
        <v>72</v>
      </c>
    </row>
    <row r="39" spans="1:28" s="40" customFormat="1" ht="28.5" x14ac:dyDescent="0.2">
      <c r="A39" s="20"/>
      <c r="B39" s="20"/>
      <c r="C39" s="20" t="s">
        <v>9</v>
      </c>
      <c r="D39" s="20" t="s">
        <v>264</v>
      </c>
      <c r="E39" s="20"/>
      <c r="G39" s="7"/>
      <c r="H39" s="20"/>
      <c r="I39" s="91"/>
      <c r="J39" s="7"/>
      <c r="K39" s="7"/>
      <c r="L39" s="7"/>
      <c r="M39" s="7"/>
      <c r="N39" s="7"/>
      <c r="O39" s="7"/>
      <c r="P39" s="7"/>
      <c r="Q39" s="7"/>
      <c r="R39" s="20" t="s">
        <v>72</v>
      </c>
      <c r="S39" s="7"/>
      <c r="T39" s="7"/>
      <c r="U39" s="7"/>
      <c r="V39" s="7"/>
      <c r="W39" s="7"/>
      <c r="X39" s="7"/>
      <c r="Y39" s="7"/>
      <c r="Z39" s="7"/>
      <c r="AA39" s="7"/>
      <c r="AB39" s="7"/>
    </row>
    <row r="40" spans="1:28" s="40" customFormat="1" ht="28.5" x14ac:dyDescent="0.2">
      <c r="A40" s="25"/>
      <c r="B40" s="25"/>
      <c r="C40" s="25" t="s">
        <v>76</v>
      </c>
      <c r="D40" s="25" t="s">
        <v>110</v>
      </c>
      <c r="E40" s="25" t="s">
        <v>111</v>
      </c>
      <c r="G40" s="22" t="s">
        <v>232</v>
      </c>
      <c r="H40" s="25"/>
      <c r="I40" s="92"/>
      <c r="J40" s="22"/>
      <c r="K40" s="22"/>
      <c r="L40" s="22"/>
      <c r="M40" s="22"/>
      <c r="N40" s="22"/>
      <c r="O40" s="22"/>
      <c r="P40" s="22"/>
      <c r="Q40" s="22"/>
      <c r="R40" s="25" t="s">
        <v>77</v>
      </c>
      <c r="S40" s="22"/>
      <c r="T40" s="22"/>
      <c r="U40" s="22"/>
      <c r="V40" s="22"/>
      <c r="W40" s="22"/>
      <c r="X40" s="22"/>
      <c r="Y40" s="22"/>
      <c r="Z40" s="22"/>
      <c r="AA40" s="22"/>
      <c r="AB40" s="22"/>
    </row>
    <row r="41" spans="1:28" s="40" customFormat="1" ht="28.5" x14ac:dyDescent="0.2">
      <c r="A41" s="9"/>
      <c r="B41" s="20"/>
      <c r="C41" s="20" t="s">
        <v>76</v>
      </c>
      <c r="D41" s="20" t="s">
        <v>213</v>
      </c>
      <c r="E41" s="20" t="s">
        <v>220</v>
      </c>
      <c r="H41" s="20"/>
      <c r="I41" s="18"/>
      <c r="R41" s="20" t="s">
        <v>77</v>
      </c>
    </row>
    <row r="42" spans="1:28" s="40" customFormat="1" ht="28.5" x14ac:dyDescent="0.2">
      <c r="A42" s="20"/>
      <c r="B42" s="20"/>
      <c r="C42" s="20" t="s">
        <v>9</v>
      </c>
      <c r="D42" s="20" t="s">
        <v>79</v>
      </c>
      <c r="E42" s="20" t="s">
        <v>67</v>
      </c>
      <c r="G42" s="7"/>
      <c r="H42" s="20"/>
      <c r="I42" s="91"/>
      <c r="J42" s="7"/>
      <c r="K42" s="7"/>
      <c r="L42" s="7"/>
      <c r="M42" s="7"/>
      <c r="N42" s="7"/>
      <c r="O42" s="7"/>
      <c r="P42" s="7"/>
      <c r="Q42" s="7"/>
      <c r="R42" s="20" t="s">
        <v>80</v>
      </c>
      <c r="S42" s="7"/>
      <c r="T42" s="7"/>
      <c r="U42" s="7"/>
      <c r="V42" s="7"/>
      <c r="W42" s="7"/>
      <c r="X42" s="7"/>
      <c r="Y42" s="7"/>
      <c r="Z42" s="7"/>
      <c r="AA42" s="7"/>
      <c r="AB42" s="7"/>
    </row>
    <row r="43" spans="1:28" s="40" customFormat="1" ht="28.5" x14ac:dyDescent="0.2">
      <c r="A43" s="20"/>
      <c r="B43" s="20"/>
      <c r="C43" s="20" t="s">
        <v>9</v>
      </c>
      <c r="D43" s="20" t="s">
        <v>170</v>
      </c>
      <c r="E43" s="20" t="s">
        <v>67</v>
      </c>
      <c r="G43" s="7"/>
      <c r="H43" s="20"/>
      <c r="I43" s="91"/>
      <c r="J43" s="7"/>
      <c r="K43" s="7"/>
      <c r="L43" s="7"/>
      <c r="M43" s="7"/>
      <c r="N43" s="7"/>
      <c r="O43" s="7"/>
      <c r="P43" s="7"/>
      <c r="Q43" s="7"/>
      <c r="R43" s="20" t="s">
        <v>80</v>
      </c>
      <c r="S43" s="7"/>
      <c r="T43" s="7"/>
      <c r="U43" s="7"/>
      <c r="V43" s="7"/>
      <c r="W43" s="7"/>
      <c r="X43" s="7"/>
      <c r="Y43" s="7"/>
      <c r="Z43" s="7"/>
      <c r="AA43" s="7"/>
      <c r="AB43" s="7"/>
    </row>
    <row r="44" spans="1:28" s="40" customFormat="1" ht="14.25" x14ac:dyDescent="0.2">
      <c r="A44" s="20"/>
      <c r="B44" s="20"/>
      <c r="C44" s="20" t="s">
        <v>9</v>
      </c>
      <c r="D44" s="20" t="s">
        <v>241</v>
      </c>
      <c r="E44" s="20" t="s">
        <v>242</v>
      </c>
      <c r="G44" s="7"/>
      <c r="H44" s="20"/>
      <c r="I44" s="91"/>
      <c r="J44" s="7"/>
      <c r="K44" s="7"/>
      <c r="L44" s="7"/>
      <c r="M44" s="7"/>
      <c r="N44" s="7"/>
      <c r="O44" s="7"/>
      <c r="P44" s="7"/>
      <c r="Q44" s="7"/>
      <c r="R44" s="20" t="s">
        <v>147</v>
      </c>
      <c r="S44" s="7"/>
      <c r="T44" s="7"/>
      <c r="U44" s="7"/>
      <c r="V44" s="7"/>
      <c r="W44" s="7"/>
      <c r="X44" s="7"/>
      <c r="Y44" s="7"/>
      <c r="Z44" s="7"/>
      <c r="AA44" s="7"/>
      <c r="AB44" s="7"/>
    </row>
    <row r="45" spans="1:28" s="40" customFormat="1" ht="63.75" x14ac:dyDescent="0.2">
      <c r="A45" s="20"/>
      <c r="B45" s="20" t="s">
        <v>154</v>
      </c>
      <c r="C45" s="20" t="s">
        <v>155</v>
      </c>
      <c r="D45" s="20" t="s">
        <v>156</v>
      </c>
      <c r="E45" s="20" t="s">
        <v>157</v>
      </c>
      <c r="G45" s="7" t="s">
        <v>329</v>
      </c>
      <c r="H45" s="20"/>
      <c r="I45" s="91"/>
      <c r="J45" s="7"/>
      <c r="K45" s="7"/>
      <c r="L45" s="7"/>
      <c r="M45" s="7"/>
      <c r="N45" s="7"/>
      <c r="O45" s="7"/>
      <c r="P45" s="7"/>
      <c r="Q45" s="7"/>
      <c r="R45" s="20" t="s">
        <v>147</v>
      </c>
      <c r="S45" s="7"/>
      <c r="T45" s="7"/>
      <c r="U45" s="7"/>
      <c r="V45" s="7"/>
      <c r="W45" s="7"/>
      <c r="X45" s="7"/>
      <c r="Y45" s="7"/>
      <c r="Z45" s="7"/>
      <c r="AA45" s="7"/>
      <c r="AB45" s="7"/>
    </row>
    <row r="46" spans="1:28" s="40" customFormat="1" ht="51" x14ac:dyDescent="0.2">
      <c r="A46" s="20"/>
      <c r="B46" s="20" t="s">
        <v>8</v>
      </c>
      <c r="C46" s="20" t="s">
        <v>9</v>
      </c>
      <c r="D46" s="20" t="s">
        <v>159</v>
      </c>
      <c r="E46" s="20" t="s">
        <v>161</v>
      </c>
      <c r="G46" s="7" t="s">
        <v>332</v>
      </c>
      <c r="H46" s="20"/>
      <c r="I46" s="91"/>
      <c r="J46" s="7"/>
      <c r="K46" s="7"/>
      <c r="L46" s="7"/>
      <c r="M46" s="7"/>
      <c r="N46" s="7"/>
      <c r="O46" s="7"/>
      <c r="P46" s="7"/>
      <c r="Q46" s="7"/>
      <c r="R46" s="20" t="s">
        <v>147</v>
      </c>
      <c r="S46" s="7"/>
      <c r="T46" s="7"/>
      <c r="U46" s="7"/>
      <c r="V46" s="7"/>
      <c r="W46" s="7"/>
      <c r="X46" s="7"/>
      <c r="Y46" s="7"/>
      <c r="Z46" s="7"/>
      <c r="AA46" s="7"/>
      <c r="AB46" s="7"/>
    </row>
    <row r="47" spans="1:28" s="40" customFormat="1" ht="28.5" x14ac:dyDescent="0.2">
      <c r="A47" s="20"/>
      <c r="B47" s="20" t="s">
        <v>5</v>
      </c>
      <c r="C47" s="20" t="s">
        <v>14</v>
      </c>
      <c r="D47" s="20" t="s">
        <v>83</v>
      </c>
      <c r="E47" s="20" t="s">
        <v>84</v>
      </c>
      <c r="G47" s="7"/>
      <c r="H47" s="20"/>
      <c r="I47" s="91"/>
      <c r="J47" s="7"/>
      <c r="K47" s="7"/>
      <c r="L47" s="7"/>
      <c r="M47" s="7"/>
      <c r="N47" s="7"/>
      <c r="O47" s="7"/>
      <c r="P47" s="7"/>
      <c r="Q47" s="7"/>
      <c r="R47" s="20" t="s">
        <v>12</v>
      </c>
      <c r="S47" s="7"/>
      <c r="T47" s="7"/>
      <c r="U47" s="7"/>
      <c r="V47" s="7"/>
      <c r="W47" s="7"/>
      <c r="X47" s="7"/>
      <c r="Y47" s="7"/>
      <c r="Z47" s="7"/>
      <c r="AA47" s="7"/>
      <c r="AB47" s="7"/>
    </row>
    <row r="48" spans="1:28" s="40" customFormat="1" ht="28.5" x14ac:dyDescent="0.2">
      <c r="A48" s="20"/>
      <c r="B48" s="20" t="s">
        <v>5</v>
      </c>
      <c r="C48" s="20" t="s">
        <v>14</v>
      </c>
      <c r="D48" s="20" t="s">
        <v>53</v>
      </c>
      <c r="E48" s="20" t="s">
        <v>54</v>
      </c>
      <c r="G48" s="7" t="s">
        <v>232</v>
      </c>
      <c r="H48" s="20"/>
      <c r="I48" s="91"/>
      <c r="J48" s="7"/>
      <c r="K48" s="7"/>
      <c r="L48" s="7"/>
      <c r="M48" s="7"/>
      <c r="N48" s="7"/>
      <c r="O48" s="7"/>
      <c r="P48" s="7"/>
      <c r="Q48" s="7"/>
      <c r="R48" s="20" t="s">
        <v>12</v>
      </c>
      <c r="S48" s="7"/>
      <c r="T48" s="7"/>
      <c r="U48" s="7"/>
      <c r="V48" s="7"/>
      <c r="W48" s="7"/>
      <c r="X48" s="7"/>
      <c r="Y48" s="7"/>
      <c r="Z48" s="7"/>
      <c r="AA48" s="7"/>
      <c r="AB48" s="7"/>
    </row>
    <row r="49" spans="1:28" s="40" customFormat="1" ht="28.5" x14ac:dyDescent="0.2">
      <c r="A49" s="20"/>
      <c r="B49" s="20" t="s">
        <v>5</v>
      </c>
      <c r="C49" s="20" t="s">
        <v>19</v>
      </c>
      <c r="D49" s="20" t="s">
        <v>51</v>
      </c>
      <c r="E49" s="20" t="s">
        <v>52</v>
      </c>
      <c r="G49" s="7" t="s">
        <v>232</v>
      </c>
      <c r="H49" s="20"/>
      <c r="I49" s="91"/>
      <c r="J49" s="7"/>
      <c r="K49" s="7"/>
      <c r="L49" s="7"/>
      <c r="M49" s="7"/>
      <c r="N49" s="7"/>
      <c r="O49" s="7"/>
      <c r="P49" s="7"/>
      <c r="Q49" s="7"/>
      <c r="R49" s="20" t="s">
        <v>12</v>
      </c>
      <c r="S49" s="7"/>
      <c r="T49" s="7"/>
      <c r="U49" s="7"/>
      <c r="V49" s="7"/>
      <c r="W49" s="7"/>
      <c r="X49" s="7"/>
      <c r="Y49" s="7"/>
      <c r="Z49" s="7"/>
      <c r="AA49" s="7"/>
      <c r="AB49" s="7"/>
    </row>
    <row r="50" spans="1:28" s="40" customFormat="1" ht="14.25" x14ac:dyDescent="0.2">
      <c r="A50" s="20"/>
      <c r="B50" s="20" t="s">
        <v>8</v>
      </c>
      <c r="C50" s="20" t="s">
        <v>9</v>
      </c>
      <c r="D50" s="20" t="s">
        <v>46</v>
      </c>
      <c r="E50" s="20" t="s">
        <v>47</v>
      </c>
      <c r="G50" s="7" t="s">
        <v>232</v>
      </c>
      <c r="H50" s="20"/>
      <c r="I50" s="91"/>
      <c r="J50" s="7"/>
      <c r="K50" s="7"/>
      <c r="L50" s="7"/>
      <c r="M50" s="7"/>
      <c r="N50" s="7"/>
      <c r="O50" s="7"/>
      <c r="P50" s="7"/>
      <c r="Q50" s="7"/>
      <c r="R50" s="20" t="s">
        <v>12</v>
      </c>
      <c r="S50" s="7"/>
      <c r="T50" s="7"/>
      <c r="U50" s="7"/>
      <c r="V50" s="7"/>
      <c r="W50" s="7"/>
      <c r="X50" s="7"/>
      <c r="Y50" s="7"/>
      <c r="Z50" s="7"/>
      <c r="AA50" s="7"/>
      <c r="AB50" s="7"/>
    </row>
    <row r="51" spans="1:28" s="40" customFormat="1" ht="14.25" x14ac:dyDescent="0.2">
      <c r="A51" s="20"/>
      <c r="B51" s="20" t="s">
        <v>8</v>
      </c>
      <c r="C51" s="20" t="s">
        <v>9</v>
      </c>
      <c r="D51" s="20" t="s">
        <v>58</v>
      </c>
      <c r="E51" s="20" t="s">
        <v>59</v>
      </c>
      <c r="G51" s="7" t="s">
        <v>232</v>
      </c>
      <c r="H51" s="20"/>
      <c r="I51" s="91"/>
      <c r="J51" s="7"/>
      <c r="K51" s="7"/>
      <c r="L51" s="7"/>
      <c r="M51" s="7"/>
      <c r="N51" s="7"/>
      <c r="O51" s="7"/>
      <c r="P51" s="7"/>
      <c r="Q51" s="7"/>
      <c r="R51" s="20" t="s">
        <v>12</v>
      </c>
      <c r="S51" s="7"/>
      <c r="T51" s="7"/>
      <c r="U51" s="7"/>
      <c r="V51" s="7"/>
      <c r="W51" s="7"/>
      <c r="X51" s="7"/>
      <c r="Y51" s="7"/>
      <c r="Z51" s="7"/>
      <c r="AA51" s="7"/>
      <c r="AB51" s="7"/>
    </row>
    <row r="52" spans="1:28" s="40" customFormat="1" ht="28.5" x14ac:dyDescent="0.2">
      <c r="A52" s="20"/>
      <c r="B52" s="20" t="s">
        <v>5</v>
      </c>
      <c r="C52" s="20" t="s">
        <v>14</v>
      </c>
      <c r="D52" s="20" t="s">
        <v>88</v>
      </c>
      <c r="E52" s="20" t="s">
        <v>89</v>
      </c>
      <c r="G52" s="7"/>
      <c r="H52" s="20"/>
      <c r="I52" s="91"/>
      <c r="J52" s="7"/>
      <c r="K52" s="7"/>
      <c r="L52" s="7"/>
      <c r="M52" s="7"/>
      <c r="N52" s="7"/>
      <c r="O52" s="7"/>
      <c r="P52" s="7"/>
      <c r="Q52" s="7"/>
      <c r="R52" s="20" t="s">
        <v>12</v>
      </c>
      <c r="S52" s="7"/>
      <c r="T52" s="7"/>
      <c r="U52" s="7"/>
      <c r="V52" s="7"/>
      <c r="W52" s="7"/>
      <c r="X52" s="7"/>
      <c r="Y52" s="7"/>
      <c r="Z52" s="7"/>
      <c r="AA52" s="7"/>
      <c r="AB52" s="7"/>
    </row>
    <row r="53" spans="1:28" s="40" customFormat="1" ht="28.5" x14ac:dyDescent="0.2">
      <c r="A53" s="20"/>
      <c r="B53" s="20" t="s">
        <v>5</v>
      </c>
      <c r="C53" s="20" t="s">
        <v>14</v>
      </c>
      <c r="D53" s="20" t="s">
        <v>17</v>
      </c>
      <c r="E53" s="20" t="s">
        <v>18</v>
      </c>
      <c r="G53" s="7"/>
      <c r="H53" s="20"/>
      <c r="I53" s="91"/>
      <c r="J53" s="7"/>
      <c r="K53" s="7"/>
      <c r="L53" s="7"/>
      <c r="M53" s="7"/>
      <c r="N53" s="7"/>
      <c r="O53" s="7"/>
      <c r="P53" s="7"/>
      <c r="Q53" s="7"/>
      <c r="R53" s="20" t="s">
        <v>12</v>
      </c>
      <c r="S53" s="7"/>
      <c r="T53" s="7"/>
      <c r="U53" s="7"/>
      <c r="V53" s="7"/>
      <c r="W53" s="7"/>
      <c r="X53" s="7"/>
      <c r="Y53" s="7"/>
      <c r="Z53" s="7"/>
      <c r="AA53" s="7"/>
      <c r="AB53" s="7"/>
    </row>
    <row r="54" spans="1:28" s="40" customFormat="1" ht="28.5" x14ac:dyDescent="0.2">
      <c r="A54" s="20"/>
      <c r="B54" s="20" t="s">
        <v>5</v>
      </c>
      <c r="C54" s="20" t="s">
        <v>14</v>
      </c>
      <c r="D54" s="20" t="s">
        <v>85</v>
      </c>
      <c r="E54" s="20" t="s">
        <v>84</v>
      </c>
      <c r="G54" s="7"/>
      <c r="H54" s="20"/>
      <c r="I54" s="91"/>
      <c r="J54" s="7"/>
      <c r="K54" s="7"/>
      <c r="L54" s="7"/>
      <c r="M54" s="7"/>
      <c r="N54" s="7"/>
      <c r="O54" s="7"/>
      <c r="P54" s="7"/>
      <c r="Q54" s="7"/>
      <c r="R54" s="20" t="s">
        <v>12</v>
      </c>
      <c r="S54" s="7"/>
      <c r="T54" s="7"/>
      <c r="U54" s="7"/>
      <c r="V54" s="7"/>
      <c r="W54" s="7"/>
      <c r="X54" s="7"/>
      <c r="Y54" s="7"/>
      <c r="Z54" s="7"/>
      <c r="AA54" s="7"/>
      <c r="AB54" s="7"/>
    </row>
    <row r="55" spans="1:28" s="40" customFormat="1" ht="14.25" x14ac:dyDescent="0.2">
      <c r="A55" s="20"/>
      <c r="B55" s="20" t="s">
        <v>5</v>
      </c>
      <c r="C55" s="20" t="s">
        <v>19</v>
      </c>
      <c r="D55" s="20" t="s">
        <v>92</v>
      </c>
      <c r="E55" s="20" t="s">
        <v>93</v>
      </c>
      <c r="G55" s="7" t="s">
        <v>232</v>
      </c>
      <c r="H55" s="20"/>
      <c r="I55" s="91"/>
      <c r="J55" s="7"/>
      <c r="K55" s="7"/>
      <c r="L55" s="7"/>
      <c r="M55" s="7"/>
      <c r="N55" s="7"/>
      <c r="O55" s="7"/>
      <c r="P55" s="7"/>
      <c r="Q55" s="7"/>
      <c r="R55" s="20" t="s">
        <v>12</v>
      </c>
      <c r="S55" s="7"/>
      <c r="T55" s="7"/>
      <c r="U55" s="7"/>
      <c r="V55" s="7"/>
      <c r="W55" s="7"/>
      <c r="X55" s="7"/>
      <c r="Y55" s="7"/>
      <c r="Z55" s="7"/>
      <c r="AA55" s="7"/>
      <c r="AB55" s="7"/>
    </row>
    <row r="56" spans="1:28" s="40" customFormat="1" ht="14.25" x14ac:dyDescent="0.2">
      <c r="A56" s="20"/>
      <c r="B56" s="20" t="s">
        <v>5</v>
      </c>
      <c r="C56" s="20" t="s">
        <v>19</v>
      </c>
      <c r="D56" s="20" t="s">
        <v>20</v>
      </c>
      <c r="E56" s="20" t="s">
        <v>21</v>
      </c>
      <c r="G56" s="7" t="s">
        <v>232</v>
      </c>
      <c r="H56" s="20"/>
      <c r="I56" s="91"/>
      <c r="J56" s="7"/>
      <c r="K56" s="7"/>
      <c r="L56" s="7"/>
      <c r="M56" s="7"/>
      <c r="N56" s="7"/>
      <c r="O56" s="7"/>
      <c r="P56" s="7"/>
      <c r="Q56" s="7"/>
      <c r="R56" s="20" t="s">
        <v>12</v>
      </c>
      <c r="S56" s="7"/>
      <c r="T56" s="7"/>
      <c r="U56" s="7"/>
      <c r="V56" s="7"/>
      <c r="W56" s="7"/>
      <c r="X56" s="7"/>
      <c r="Y56" s="7"/>
      <c r="Z56" s="7"/>
      <c r="AA56" s="7"/>
      <c r="AB56" s="7"/>
    </row>
    <row r="57" spans="1:28" s="40" customFormat="1" ht="14.25" x14ac:dyDescent="0.2">
      <c r="A57" s="20"/>
      <c r="B57" s="20" t="s">
        <v>5</v>
      </c>
      <c r="C57" s="20" t="s">
        <v>19</v>
      </c>
      <c r="D57" s="20" t="s">
        <v>86</v>
      </c>
      <c r="E57" s="20" t="s">
        <v>87</v>
      </c>
      <c r="G57" s="7" t="s">
        <v>232</v>
      </c>
      <c r="H57" s="20"/>
      <c r="I57" s="91"/>
      <c r="J57" s="7"/>
      <c r="K57" s="7"/>
      <c r="L57" s="7"/>
      <c r="M57" s="7"/>
      <c r="N57" s="7"/>
      <c r="O57" s="7"/>
      <c r="P57" s="7"/>
      <c r="Q57" s="7"/>
      <c r="R57" s="20" t="s">
        <v>12</v>
      </c>
      <c r="S57" s="7"/>
      <c r="T57" s="7"/>
      <c r="U57" s="7"/>
      <c r="V57" s="7"/>
      <c r="W57" s="7"/>
      <c r="X57" s="7"/>
      <c r="Y57" s="7"/>
      <c r="Z57" s="7"/>
      <c r="AA57" s="7"/>
      <c r="AB57" s="7"/>
    </row>
    <row r="58" spans="1:28" s="40" customFormat="1" ht="28.5" x14ac:dyDescent="0.2">
      <c r="A58" s="20"/>
      <c r="B58" s="20" t="s">
        <v>5</v>
      </c>
      <c r="C58" s="20" t="s">
        <v>14</v>
      </c>
      <c r="D58" s="20" t="s">
        <v>90</v>
      </c>
      <c r="E58" s="20" t="s">
        <v>91</v>
      </c>
      <c r="G58" s="7"/>
      <c r="H58" s="20"/>
      <c r="I58" s="91"/>
      <c r="J58" s="7"/>
      <c r="K58" s="7"/>
      <c r="L58" s="7"/>
      <c r="M58" s="7"/>
      <c r="N58" s="7"/>
      <c r="O58" s="7"/>
      <c r="P58" s="7"/>
      <c r="Q58" s="7"/>
      <c r="R58" s="20" t="s">
        <v>12</v>
      </c>
      <c r="S58" s="7"/>
      <c r="T58" s="7"/>
      <c r="U58" s="7"/>
      <c r="V58" s="7"/>
      <c r="W58" s="7"/>
      <c r="X58" s="7"/>
      <c r="Y58" s="7"/>
      <c r="Z58" s="7"/>
      <c r="AA58" s="7"/>
      <c r="AB58" s="7"/>
    </row>
    <row r="59" spans="1:28" s="40" customFormat="1" ht="28.5" x14ac:dyDescent="0.2">
      <c r="A59" s="20"/>
      <c r="B59" s="20" t="s">
        <v>5</v>
      </c>
      <c r="C59" s="20" t="s">
        <v>14</v>
      </c>
      <c r="D59" s="20" t="s">
        <v>15</v>
      </c>
      <c r="E59" s="20" t="s">
        <v>16</v>
      </c>
      <c r="G59" s="7"/>
      <c r="H59" s="20"/>
      <c r="I59" s="91"/>
      <c r="J59" s="7"/>
      <c r="K59" s="7"/>
      <c r="L59" s="7"/>
      <c r="M59" s="7"/>
      <c r="N59" s="7"/>
      <c r="O59" s="7"/>
      <c r="P59" s="7"/>
      <c r="Q59" s="7"/>
      <c r="R59" s="20" t="s">
        <v>12</v>
      </c>
      <c r="S59" s="7"/>
      <c r="T59" s="7"/>
      <c r="U59" s="7"/>
      <c r="V59" s="7"/>
      <c r="W59" s="7"/>
      <c r="X59" s="7"/>
      <c r="Y59" s="7"/>
      <c r="Z59" s="7"/>
      <c r="AA59" s="7"/>
      <c r="AB59" s="7"/>
    </row>
    <row r="60" spans="1:28" s="40" customFormat="1" ht="28.5" x14ac:dyDescent="0.2">
      <c r="A60" s="20"/>
      <c r="B60" s="20" t="s">
        <v>5</v>
      </c>
      <c r="C60" s="20" t="s">
        <v>6</v>
      </c>
      <c r="D60" s="20" t="s">
        <v>318</v>
      </c>
      <c r="E60" s="20"/>
      <c r="F60" s="40" t="s">
        <v>77</v>
      </c>
      <c r="G60" s="7" t="s">
        <v>166</v>
      </c>
      <c r="H60" s="20"/>
      <c r="I60" s="91" t="s">
        <v>142</v>
      </c>
      <c r="J60" s="7">
        <v>1</v>
      </c>
      <c r="K60" s="7">
        <f t="shared" ref="K60:K64" si="0">IF(I60="s",1,0)</f>
        <v>1</v>
      </c>
      <c r="L60" s="7">
        <f t="shared" ref="L60:L64" si="1">IF(I60="m",3,0)</f>
        <v>0</v>
      </c>
      <c r="M60" s="7">
        <f t="shared" ref="M60:M64" si="2">IF(I60="L",5,0)</f>
        <v>0</v>
      </c>
      <c r="N60" s="7"/>
      <c r="O60" s="7"/>
      <c r="P60" s="7"/>
      <c r="Q60" s="7"/>
      <c r="R60" s="20"/>
      <c r="S60" s="7"/>
      <c r="T60" s="7"/>
      <c r="U60" s="7"/>
      <c r="V60" s="7"/>
      <c r="W60" s="7"/>
      <c r="X60" s="7"/>
      <c r="Y60" s="7"/>
      <c r="Z60" s="7"/>
      <c r="AA60" s="7"/>
      <c r="AB60" s="7"/>
    </row>
    <row r="61" spans="1:28" s="40" customFormat="1" ht="28.5" x14ac:dyDescent="0.2">
      <c r="A61" s="20"/>
      <c r="B61" s="20" t="s">
        <v>5</v>
      </c>
      <c r="C61" s="20" t="s">
        <v>6</v>
      </c>
      <c r="D61" s="20" t="s">
        <v>328</v>
      </c>
      <c r="E61" s="20"/>
      <c r="F61" s="40" t="s">
        <v>77</v>
      </c>
      <c r="G61" s="7"/>
      <c r="H61" s="20" t="s">
        <v>216</v>
      </c>
      <c r="I61" s="91" t="s">
        <v>204</v>
      </c>
      <c r="J61" s="7">
        <v>1</v>
      </c>
      <c r="K61" s="7">
        <f t="shared" si="0"/>
        <v>1</v>
      </c>
      <c r="L61" s="7">
        <f t="shared" si="1"/>
        <v>0</v>
      </c>
      <c r="M61" s="7">
        <f t="shared" si="2"/>
        <v>0</v>
      </c>
      <c r="N61" s="7"/>
      <c r="O61" s="7"/>
      <c r="P61" s="7"/>
      <c r="Q61" s="7"/>
      <c r="R61" s="20"/>
      <c r="S61" s="7"/>
      <c r="T61" s="7"/>
      <c r="U61" s="7"/>
      <c r="V61" s="7"/>
      <c r="W61" s="7"/>
      <c r="X61" s="7"/>
      <c r="Y61" s="7"/>
      <c r="Z61" s="7"/>
      <c r="AA61" s="7"/>
      <c r="AB61" s="7"/>
    </row>
    <row r="62" spans="1:28" s="40" customFormat="1" ht="28.5" x14ac:dyDescent="0.2">
      <c r="A62" s="20"/>
      <c r="B62" s="20" t="s">
        <v>5</v>
      </c>
      <c r="C62" s="20" t="s">
        <v>6</v>
      </c>
      <c r="D62" s="20" t="s">
        <v>344</v>
      </c>
      <c r="E62" s="20"/>
      <c r="F62" s="40" t="s">
        <v>77</v>
      </c>
      <c r="G62" s="7"/>
      <c r="H62" s="20" t="s">
        <v>216</v>
      </c>
      <c r="I62" s="91" t="s">
        <v>204</v>
      </c>
      <c r="J62" s="7">
        <v>1</v>
      </c>
      <c r="K62" s="7">
        <f t="shared" si="0"/>
        <v>1</v>
      </c>
      <c r="L62" s="7">
        <f t="shared" si="1"/>
        <v>0</v>
      </c>
      <c r="M62" s="7">
        <f t="shared" si="2"/>
        <v>0</v>
      </c>
      <c r="N62" s="7"/>
      <c r="O62" s="7"/>
      <c r="P62" s="7"/>
      <c r="Q62" s="7"/>
      <c r="R62" s="20"/>
      <c r="S62" s="7"/>
      <c r="T62" s="7"/>
      <c r="U62" s="7"/>
      <c r="V62" s="7"/>
      <c r="W62" s="7"/>
      <c r="X62" s="7"/>
      <c r="Y62" s="7"/>
      <c r="Z62" s="7"/>
      <c r="AA62" s="7"/>
      <c r="AB62" s="7"/>
    </row>
    <row r="63" spans="1:28" s="40" customFormat="1" ht="28.5" x14ac:dyDescent="0.2">
      <c r="A63" s="20"/>
      <c r="B63" s="20" t="s">
        <v>5</v>
      </c>
      <c r="C63" s="20" t="s">
        <v>6</v>
      </c>
      <c r="D63" s="20" t="s">
        <v>345</v>
      </c>
      <c r="E63" s="20"/>
      <c r="F63" s="40" t="s">
        <v>77</v>
      </c>
      <c r="G63" s="7"/>
      <c r="H63" s="20" t="s">
        <v>216</v>
      </c>
      <c r="I63" s="91" t="s">
        <v>204</v>
      </c>
      <c r="J63" s="7">
        <v>1</v>
      </c>
      <c r="K63" s="7">
        <f t="shared" si="0"/>
        <v>1</v>
      </c>
      <c r="L63" s="7">
        <f t="shared" si="1"/>
        <v>0</v>
      </c>
      <c r="M63" s="7">
        <f t="shared" si="2"/>
        <v>0</v>
      </c>
      <c r="N63" s="7"/>
      <c r="O63" s="7"/>
      <c r="P63" s="7"/>
      <c r="Q63" s="7"/>
      <c r="R63" s="20"/>
      <c r="S63" s="7"/>
      <c r="T63" s="7"/>
      <c r="U63" s="7"/>
      <c r="V63" s="7"/>
      <c r="W63" s="7"/>
      <c r="X63" s="7"/>
      <c r="Y63" s="7"/>
      <c r="Z63" s="7"/>
      <c r="AA63" s="7"/>
      <c r="AB63" s="7"/>
    </row>
    <row r="64" spans="1:28" s="40" customFormat="1" ht="28.5" x14ac:dyDescent="0.2">
      <c r="A64" s="20"/>
      <c r="B64" s="20" t="s">
        <v>5</v>
      </c>
      <c r="C64" s="20" t="s">
        <v>6</v>
      </c>
      <c r="D64" s="20" t="s">
        <v>44</v>
      </c>
      <c r="E64" s="20" t="s">
        <v>45</v>
      </c>
      <c r="F64" s="40" t="s">
        <v>7</v>
      </c>
      <c r="G64" s="7"/>
      <c r="H64" s="20" t="s">
        <v>141</v>
      </c>
      <c r="I64" s="91" t="s">
        <v>142</v>
      </c>
      <c r="J64" s="7">
        <v>1</v>
      </c>
      <c r="K64" s="7">
        <f t="shared" si="0"/>
        <v>1</v>
      </c>
      <c r="L64" s="7">
        <f t="shared" si="1"/>
        <v>0</v>
      </c>
      <c r="M64" s="7">
        <f t="shared" si="2"/>
        <v>0</v>
      </c>
      <c r="N64" s="7"/>
      <c r="O64" s="7"/>
      <c r="P64" s="7"/>
      <c r="Q64" s="7"/>
      <c r="R64" s="20"/>
      <c r="S64" s="7"/>
      <c r="T64" s="7"/>
      <c r="U64" s="7"/>
      <c r="V64" s="7"/>
      <c r="W64" s="7"/>
      <c r="X64" s="7"/>
      <c r="Y64" s="7"/>
      <c r="Z64" s="7"/>
      <c r="AA64" s="7"/>
      <c r="AB64" s="7"/>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AL66"/>
  <sheetViews>
    <sheetView showGridLines="0" zoomScale="80" zoomScaleNormal="80" zoomScalePageLayoutView="80" workbookViewId="0">
      <selection activeCell="W3" sqref="W3"/>
    </sheetView>
  </sheetViews>
  <sheetFormatPr defaultColWidth="8.85546875" defaultRowHeight="15" x14ac:dyDescent="0.25"/>
  <cols>
    <col min="1" max="1" width="16.42578125" style="129" customWidth="1"/>
    <col min="2" max="20" width="9.42578125" style="129" customWidth="1"/>
    <col min="21" max="31" width="8.85546875" style="129"/>
    <col min="32" max="32" width="11.42578125" style="129" bestFit="1" customWidth="1"/>
    <col min="33" max="16384" width="8.85546875" style="129"/>
  </cols>
  <sheetData>
    <row r="1" spans="1:38" ht="75" customHeight="1" x14ac:dyDescent="0.25">
      <c r="A1" s="496" t="s">
        <v>642</v>
      </c>
      <c r="B1" s="497"/>
      <c r="C1" s="497"/>
      <c r="D1" s="497"/>
      <c r="E1" s="497"/>
      <c r="F1" s="497"/>
      <c r="G1" s="497"/>
      <c r="H1" s="497"/>
      <c r="I1" s="497"/>
      <c r="J1" s="497"/>
      <c r="K1" s="497"/>
      <c r="L1" s="497"/>
      <c r="M1" s="497"/>
      <c r="N1" s="497"/>
      <c r="O1" s="497"/>
      <c r="P1" s="497"/>
      <c r="Q1" s="497"/>
      <c r="R1" s="497"/>
      <c r="S1" s="497"/>
      <c r="T1" s="497"/>
      <c r="U1" s="498"/>
      <c r="V1" s="128"/>
    </row>
    <row r="2" spans="1:38" ht="12.75" customHeight="1" x14ac:dyDescent="0.25">
      <c r="A2" s="130"/>
      <c r="B2" s="131"/>
      <c r="C2" s="131"/>
      <c r="D2" s="131"/>
      <c r="E2" s="131"/>
      <c r="F2" s="131"/>
      <c r="G2" s="131"/>
      <c r="H2" s="131"/>
      <c r="I2" s="131"/>
      <c r="J2" s="131"/>
      <c r="K2" s="131"/>
      <c r="L2" s="131"/>
      <c r="M2" s="131"/>
      <c r="N2" s="131"/>
      <c r="O2" s="131"/>
      <c r="P2" s="131"/>
      <c r="Q2" s="131"/>
      <c r="R2" s="131"/>
      <c r="S2" s="131"/>
      <c r="T2" s="131"/>
      <c r="U2" s="132"/>
      <c r="V2" s="128"/>
      <c r="X2" s="133"/>
      <c r="Y2" s="134" t="s">
        <v>645</v>
      </c>
      <c r="Z2" s="134" t="s">
        <v>646</v>
      </c>
      <c r="AA2" s="135" t="s">
        <v>574</v>
      </c>
      <c r="AB2" s="135" t="s">
        <v>577</v>
      </c>
      <c r="AC2" s="135" t="s">
        <v>576</v>
      </c>
      <c r="AD2" s="135" t="s">
        <v>572</v>
      </c>
      <c r="AE2" s="133"/>
      <c r="AF2" s="133"/>
      <c r="AG2" s="134" t="s">
        <v>645</v>
      </c>
      <c r="AH2" s="134" t="s">
        <v>646</v>
      </c>
      <c r="AI2" s="135" t="s">
        <v>574</v>
      </c>
      <c r="AJ2" s="135" t="s">
        <v>577</v>
      </c>
      <c r="AK2" s="135" t="s">
        <v>653</v>
      </c>
      <c r="AL2" s="135" t="s">
        <v>572</v>
      </c>
    </row>
    <row r="3" spans="1:38" s="136" customFormat="1" ht="15.75" x14ac:dyDescent="0.25">
      <c r="A3" s="499" t="s">
        <v>643</v>
      </c>
      <c r="B3" s="495"/>
      <c r="C3" s="495"/>
      <c r="D3" s="495"/>
      <c r="E3" s="495"/>
      <c r="F3" s="495"/>
      <c r="G3" s="495"/>
      <c r="H3" s="495"/>
      <c r="I3" s="495"/>
      <c r="J3" s="495"/>
      <c r="K3" s="495"/>
      <c r="L3" s="495"/>
      <c r="M3" s="495"/>
      <c r="N3" s="495"/>
      <c r="O3" s="495"/>
      <c r="P3" s="495"/>
      <c r="Q3" s="495"/>
      <c r="R3" s="495"/>
      <c r="S3" s="495"/>
      <c r="T3" s="495"/>
      <c r="U3" s="500"/>
      <c r="V3" s="128"/>
      <c r="X3" s="135" t="s">
        <v>654</v>
      </c>
      <c r="Y3" s="137">
        <v>1</v>
      </c>
      <c r="Z3" s="137">
        <f>Z12</f>
        <v>1.1029264619616226</v>
      </c>
      <c r="AA3" s="137">
        <f>AA12</f>
        <v>0.88138200000702838</v>
      </c>
      <c r="AB3" s="137">
        <f>AB12</f>
        <v>0.85246274937707023</v>
      </c>
      <c r="AC3" s="137">
        <f>AC12</f>
        <v>0.58167399669872333</v>
      </c>
      <c r="AD3" s="137">
        <f>AD12</f>
        <v>0.94692812679587268</v>
      </c>
      <c r="AE3" s="133"/>
      <c r="AF3" s="135" t="s">
        <v>655</v>
      </c>
      <c r="AG3" s="137">
        <f>AG12</f>
        <v>0.1439691339526521</v>
      </c>
      <c r="AH3" s="137">
        <f>AH12</f>
        <v>6.9940465074586733E-2</v>
      </c>
      <c r="AI3" s="137" t="e">
        <f>#REF!</f>
        <v>#REF!</v>
      </c>
      <c r="AJ3" s="137">
        <f>AI12</f>
        <v>0.10658612789002291</v>
      </c>
      <c r="AK3" s="137">
        <f>AJ12</f>
        <v>0.58851636123710493</v>
      </c>
      <c r="AL3" s="137">
        <f>AL12</f>
        <v>0</v>
      </c>
    </row>
    <row r="4" spans="1:38" ht="12.75" customHeight="1" x14ac:dyDescent="0.25">
      <c r="A4" s="130"/>
      <c r="B4" s="131"/>
      <c r="C4" s="131"/>
      <c r="D4" s="131"/>
      <c r="E4" s="131"/>
      <c r="F4" s="131"/>
      <c r="G4" s="131"/>
      <c r="H4" s="131"/>
      <c r="I4" s="131"/>
      <c r="J4" s="131"/>
      <c r="K4" s="131"/>
      <c r="L4" s="131"/>
      <c r="M4" s="131"/>
      <c r="N4" s="131"/>
      <c r="O4" s="131"/>
      <c r="P4" s="131"/>
      <c r="Q4" s="131"/>
      <c r="R4" s="131"/>
      <c r="S4" s="131"/>
      <c r="T4" s="131"/>
      <c r="U4" s="132"/>
      <c r="V4" s="128"/>
      <c r="X4" s="135" t="s">
        <v>656</v>
      </c>
      <c r="Y4" s="138">
        <f t="shared" ref="Y4:AD4" si="0">IF(100%-Y3&lt;0%,0%,100%-Y3)</f>
        <v>0</v>
      </c>
      <c r="Z4" s="138">
        <f t="shared" si="0"/>
        <v>0</v>
      </c>
      <c r="AA4" s="138">
        <f t="shared" si="0"/>
        <v>0.11861799999297162</v>
      </c>
      <c r="AB4" s="138">
        <f t="shared" si="0"/>
        <v>0.14753725062292977</v>
      </c>
      <c r="AC4" s="138">
        <f t="shared" si="0"/>
        <v>0.41832600330127667</v>
      </c>
      <c r="AD4" s="138">
        <f t="shared" si="0"/>
        <v>5.3071873204127318E-2</v>
      </c>
      <c r="AE4" s="133"/>
      <c r="AF4" s="133"/>
      <c r="AG4" s="133"/>
      <c r="AH4" s="133"/>
      <c r="AI4" s="133"/>
      <c r="AJ4" s="133"/>
      <c r="AK4" s="133"/>
      <c r="AL4" s="133"/>
    </row>
    <row r="5" spans="1:38" s="145" customFormat="1" ht="16.5" customHeight="1" x14ac:dyDescent="0.4">
      <c r="A5" s="501" t="s">
        <v>644</v>
      </c>
      <c r="B5" s="139"/>
      <c r="C5" s="140" t="s">
        <v>645</v>
      </c>
      <c r="D5" s="141"/>
      <c r="E5" s="141"/>
      <c r="F5" s="140" t="s">
        <v>646</v>
      </c>
      <c r="G5" s="141"/>
      <c r="H5" s="141"/>
      <c r="I5" s="140" t="s">
        <v>647</v>
      </c>
      <c r="J5" s="141"/>
      <c r="K5" s="141"/>
      <c r="L5" s="140" t="s">
        <v>648</v>
      </c>
      <c r="M5" s="141"/>
      <c r="N5" s="141"/>
      <c r="O5" s="140" t="s">
        <v>649</v>
      </c>
      <c r="P5" s="141"/>
      <c r="Q5" s="141"/>
      <c r="R5" s="140" t="s">
        <v>572</v>
      </c>
      <c r="S5" s="142"/>
      <c r="T5" s="143"/>
      <c r="U5" s="144"/>
      <c r="V5" s="128"/>
      <c r="X5" s="133"/>
      <c r="Y5" s="133"/>
      <c r="Z5" s="133"/>
      <c r="AA5" s="133"/>
      <c r="AB5" s="133"/>
      <c r="AC5" s="133"/>
      <c r="AD5" s="133"/>
      <c r="AE5" s="133"/>
      <c r="AF5" s="133"/>
      <c r="AG5" s="133"/>
      <c r="AH5" s="133"/>
      <c r="AI5" s="133"/>
      <c r="AJ5" s="133"/>
      <c r="AK5" s="133"/>
      <c r="AL5" s="133"/>
    </row>
    <row r="6" spans="1:38" s="128" customFormat="1" ht="21" customHeight="1" x14ac:dyDescent="0.25">
      <c r="A6" s="501"/>
      <c r="B6" s="146"/>
      <c r="C6" s="147"/>
      <c r="D6" s="147"/>
      <c r="E6" s="147"/>
      <c r="F6" s="147"/>
      <c r="G6" s="147"/>
      <c r="H6" s="147"/>
      <c r="I6" s="147"/>
      <c r="J6" s="147"/>
      <c r="K6" s="147"/>
      <c r="L6" s="147"/>
      <c r="M6" s="147"/>
      <c r="N6" s="147"/>
      <c r="O6" s="147"/>
      <c r="P6" s="147"/>
      <c r="Q6" s="147"/>
      <c r="R6" s="147"/>
      <c r="S6" s="148"/>
      <c r="T6" s="149"/>
      <c r="U6" s="150"/>
      <c r="X6" s="151" t="s">
        <v>663</v>
      </c>
      <c r="Y6" s="133"/>
      <c r="Z6" s="133"/>
      <c r="AA6" s="133"/>
      <c r="AB6" s="133"/>
      <c r="AC6" s="133"/>
      <c r="AD6" s="133"/>
      <c r="AE6" s="133"/>
      <c r="AF6" s="151" t="s">
        <v>657</v>
      </c>
      <c r="AG6" s="133"/>
      <c r="AH6" s="133"/>
      <c r="AI6" s="133"/>
      <c r="AJ6" s="133"/>
      <c r="AK6" s="133"/>
      <c r="AL6" s="133"/>
    </row>
    <row r="7" spans="1:38" s="128" customFormat="1" ht="16.5" customHeight="1" x14ac:dyDescent="0.25">
      <c r="A7" s="152"/>
      <c r="B7" s="152"/>
      <c r="C7" s="149"/>
      <c r="D7" s="149"/>
      <c r="E7" s="149"/>
      <c r="F7" s="149"/>
      <c r="G7" s="149"/>
      <c r="H7" s="149"/>
      <c r="I7" s="149"/>
      <c r="J7" s="149"/>
      <c r="K7" s="149"/>
      <c r="L7" s="149"/>
      <c r="M7" s="149"/>
      <c r="N7" s="149"/>
      <c r="O7" s="149"/>
      <c r="P7" s="149"/>
      <c r="Q7" s="149"/>
      <c r="R7" s="149"/>
      <c r="S7" s="150"/>
      <c r="T7" s="149"/>
      <c r="U7" s="150"/>
      <c r="X7" s="133"/>
      <c r="Y7" s="153" t="s">
        <v>645</v>
      </c>
      <c r="Z7" s="153" t="s">
        <v>646</v>
      </c>
      <c r="AA7" s="154" t="s">
        <v>574</v>
      </c>
      <c r="AB7" s="154" t="s">
        <v>648</v>
      </c>
      <c r="AC7" s="154" t="s">
        <v>576</v>
      </c>
      <c r="AD7" s="154" t="s">
        <v>572</v>
      </c>
      <c r="AE7" s="133"/>
      <c r="AF7" s="133"/>
      <c r="AG7" s="153" t="s">
        <v>658</v>
      </c>
      <c r="AH7" s="153" t="s">
        <v>659</v>
      </c>
      <c r="AI7" s="154" t="s">
        <v>660</v>
      </c>
      <c r="AJ7" s="154" t="s">
        <v>661</v>
      </c>
      <c r="AK7" s="133"/>
      <c r="AL7" s="133"/>
    </row>
    <row r="8" spans="1:38" s="128" customFormat="1" ht="16.5" customHeight="1" x14ac:dyDescent="0.25">
      <c r="A8" s="152"/>
      <c r="B8" s="152"/>
      <c r="C8" s="149"/>
      <c r="D8" s="149"/>
      <c r="E8" s="149"/>
      <c r="F8" s="149"/>
      <c r="G8" s="149"/>
      <c r="H8" s="149"/>
      <c r="I8" s="149"/>
      <c r="J8" s="149"/>
      <c r="K8" s="149"/>
      <c r="L8" s="149"/>
      <c r="M8" s="149"/>
      <c r="N8" s="149"/>
      <c r="O8" s="149"/>
      <c r="P8" s="149"/>
      <c r="Q8" s="149"/>
      <c r="R8" s="149"/>
      <c r="S8" s="150"/>
      <c r="T8" s="149"/>
      <c r="U8" s="150"/>
      <c r="X8" s="135" t="s">
        <v>662</v>
      </c>
      <c r="Y8" s="155">
        <v>0.96028282687530386</v>
      </c>
      <c r="Z8" s="155">
        <v>1.388665445254768</v>
      </c>
      <c r="AA8" s="155">
        <v>0.81736848428059561</v>
      </c>
      <c r="AB8" s="155">
        <v>0.76504504782177307</v>
      </c>
      <c r="AC8" s="155">
        <v>0.53828345950727097</v>
      </c>
      <c r="AD8" s="155">
        <v>0.94226144839406578</v>
      </c>
      <c r="AE8" s="133"/>
      <c r="AF8" s="135" t="s">
        <v>662</v>
      </c>
      <c r="AG8" s="155">
        <v>0.23</v>
      </c>
      <c r="AH8" s="155">
        <v>0.12019460078221883</v>
      </c>
      <c r="AI8" s="155">
        <v>0.16736109900455012</v>
      </c>
      <c r="AJ8" s="155">
        <v>0.41282060420304834</v>
      </c>
      <c r="AK8" s="133"/>
      <c r="AL8" s="133"/>
    </row>
    <row r="9" spans="1:38" s="128" customFormat="1" ht="16.5" customHeight="1" x14ac:dyDescent="0.25">
      <c r="A9" s="152"/>
      <c r="B9" s="152"/>
      <c r="C9" s="149"/>
      <c r="D9" s="149"/>
      <c r="E9" s="149"/>
      <c r="F9" s="149"/>
      <c r="G9" s="149"/>
      <c r="H9" s="149"/>
      <c r="I9" s="149"/>
      <c r="J9" s="149"/>
      <c r="K9" s="149"/>
      <c r="L9" s="149"/>
      <c r="M9" s="149"/>
      <c r="N9" s="149"/>
      <c r="O9" s="149"/>
      <c r="P9" s="149"/>
      <c r="Q9" s="149"/>
      <c r="R9" s="149"/>
      <c r="S9" s="150"/>
      <c r="T9" s="149"/>
      <c r="U9" s="150"/>
      <c r="X9" s="135" t="s">
        <v>619</v>
      </c>
      <c r="Y9" s="155">
        <v>0.96641779585241361</v>
      </c>
      <c r="Z9" s="155">
        <v>1.2328844869136801</v>
      </c>
      <c r="AA9" s="155">
        <v>0.84219668771276301</v>
      </c>
      <c r="AB9" s="155">
        <v>0.79746187149651426</v>
      </c>
      <c r="AC9" s="155">
        <v>0.55362264395157923</v>
      </c>
      <c r="AD9" s="155">
        <v>0.94166497702195417</v>
      </c>
      <c r="AE9" s="133"/>
      <c r="AF9" s="135" t="s">
        <v>619</v>
      </c>
      <c r="AG9" s="155">
        <v>0.18315991217016653</v>
      </c>
      <c r="AH9" s="155">
        <v>9.254649510043543E-2</v>
      </c>
      <c r="AI9" s="155">
        <v>0.14420575336356203</v>
      </c>
      <c r="AJ9" s="155">
        <v>0.3771724971541901</v>
      </c>
      <c r="AK9" s="133"/>
      <c r="AL9" s="133"/>
    </row>
    <row r="10" spans="1:38" s="128" customFormat="1" ht="17.25" customHeight="1" x14ac:dyDescent="0.25">
      <c r="A10" s="152"/>
      <c r="B10" s="152"/>
      <c r="C10" s="149"/>
      <c r="D10" s="149"/>
      <c r="E10" s="149"/>
      <c r="F10" s="149"/>
      <c r="G10" s="149"/>
      <c r="H10" s="149"/>
      <c r="I10" s="149"/>
      <c r="J10" s="149"/>
      <c r="K10" s="149"/>
      <c r="L10" s="149"/>
      <c r="M10" s="149"/>
      <c r="N10" s="149"/>
      <c r="O10" s="149"/>
      <c r="P10" s="149"/>
      <c r="Q10" s="149"/>
      <c r="R10" s="149"/>
      <c r="S10" s="150"/>
      <c r="T10" s="149"/>
      <c r="U10" s="150"/>
      <c r="X10" s="135" t="s">
        <v>620</v>
      </c>
      <c r="Y10" s="155">
        <v>1.0182927228298808</v>
      </c>
      <c r="Z10" s="155">
        <v>1.1629957639514226</v>
      </c>
      <c r="AA10" s="155">
        <v>0.86051082486810371</v>
      </c>
      <c r="AB10" s="155">
        <v>0.83244160649328558</v>
      </c>
      <c r="AC10" s="155">
        <v>0.57063097778834548</v>
      </c>
      <c r="AD10" s="155">
        <v>0.94494083566878961</v>
      </c>
      <c r="AE10" s="133"/>
      <c r="AF10" s="135" t="s">
        <v>620</v>
      </c>
      <c r="AG10" s="155">
        <v>0.16404844884586969</v>
      </c>
      <c r="AH10" s="155">
        <v>5.8869684296235979E-2</v>
      </c>
      <c r="AI10" s="155">
        <v>7.5534550944387005E-2</v>
      </c>
      <c r="AJ10" s="155">
        <v>0.34603471385287726</v>
      </c>
      <c r="AK10" s="133"/>
      <c r="AL10" s="133"/>
    </row>
    <row r="11" spans="1:38" s="128" customFormat="1" ht="15" customHeight="1" x14ac:dyDescent="0.25">
      <c r="A11" s="152"/>
      <c r="B11" s="156"/>
      <c r="C11" s="157"/>
      <c r="D11" s="157"/>
      <c r="E11" s="157"/>
      <c r="F11" s="157"/>
      <c r="G11" s="157"/>
      <c r="H11" s="157"/>
      <c r="I11" s="157"/>
      <c r="J11" s="157"/>
      <c r="K11" s="157"/>
      <c r="L11" s="157"/>
      <c r="M11" s="157"/>
      <c r="N11" s="157"/>
      <c r="O11" s="157"/>
      <c r="P11" s="157"/>
      <c r="Q11" s="157"/>
      <c r="R11" s="157"/>
      <c r="S11" s="158"/>
      <c r="T11" s="149"/>
      <c r="U11" s="150"/>
      <c r="X11" s="135" t="s">
        <v>637</v>
      </c>
      <c r="Y11" s="155">
        <v>1.0360729201264653</v>
      </c>
      <c r="Z11" s="155">
        <v>1.1304581363836379</v>
      </c>
      <c r="AA11" s="155">
        <v>0.87294161220477362</v>
      </c>
      <c r="AB11" s="155">
        <v>0.85087054071825896</v>
      </c>
      <c r="AC11" s="155">
        <v>0.57996340556412795</v>
      </c>
      <c r="AD11" s="155">
        <v>0.94670480507381438</v>
      </c>
      <c r="AE11" s="133"/>
      <c r="AF11" s="135" t="s">
        <v>637</v>
      </c>
      <c r="AG11" s="155">
        <v>0.15229584986723155</v>
      </c>
      <c r="AH11" s="155">
        <v>3.7900310877746209E-2</v>
      </c>
      <c r="AI11" s="155">
        <v>7.3836985617341047E-2</v>
      </c>
      <c r="AJ11" s="155">
        <v>0.60796068889147503</v>
      </c>
      <c r="AK11" s="133"/>
      <c r="AL11" s="133"/>
    </row>
    <row r="12" spans="1:38" ht="16.5" customHeight="1" x14ac:dyDescent="0.25">
      <c r="A12" s="159" t="s">
        <v>650</v>
      </c>
      <c r="B12" s="152"/>
      <c r="C12" s="149"/>
      <c r="D12" s="149"/>
      <c r="E12" s="149"/>
      <c r="F12" s="149"/>
      <c r="G12" s="149"/>
      <c r="H12" s="149"/>
      <c r="I12" s="149"/>
      <c r="J12" s="149"/>
      <c r="K12" s="149"/>
      <c r="L12" s="149"/>
      <c r="M12" s="149"/>
      <c r="N12" s="149"/>
      <c r="O12" s="149"/>
      <c r="P12" s="149"/>
      <c r="Q12" s="149"/>
      <c r="R12" s="149"/>
      <c r="S12" s="150"/>
      <c r="T12" s="149"/>
      <c r="U12" s="150"/>
      <c r="X12" s="135" t="s">
        <v>621</v>
      </c>
      <c r="Y12" s="155">
        <v>0.99719675901041982</v>
      </c>
      <c r="Z12" s="155">
        <v>1.1029264619616226</v>
      </c>
      <c r="AA12" s="155">
        <v>0.88138200000702838</v>
      </c>
      <c r="AB12" s="155">
        <v>0.85246274937707023</v>
      </c>
      <c r="AC12" s="155">
        <v>0.58167399669872333</v>
      </c>
      <c r="AD12" s="155">
        <v>0.94692812679587268</v>
      </c>
      <c r="AE12" s="133"/>
      <c r="AF12" s="135" t="s">
        <v>621</v>
      </c>
      <c r="AG12" s="155">
        <v>0.1439691339526521</v>
      </c>
      <c r="AH12" s="155">
        <v>6.9940465074586733E-2</v>
      </c>
      <c r="AI12" s="155">
        <v>0.10658612789002291</v>
      </c>
      <c r="AJ12" s="155">
        <v>0.58851636123710493</v>
      </c>
      <c r="AK12" s="133"/>
      <c r="AL12" s="133"/>
    </row>
    <row r="13" spans="1:38" x14ac:dyDescent="0.25">
      <c r="A13" s="130"/>
      <c r="B13" s="130"/>
      <c r="C13" s="131"/>
      <c r="D13" s="131"/>
      <c r="E13" s="131"/>
      <c r="F13" s="131"/>
      <c r="G13" s="131"/>
      <c r="H13" s="131"/>
      <c r="I13" s="131"/>
      <c r="J13" s="131"/>
      <c r="K13" s="131"/>
      <c r="L13" s="131"/>
      <c r="M13" s="131"/>
      <c r="N13" s="131"/>
      <c r="O13" s="131"/>
      <c r="P13" s="131"/>
      <c r="Q13" s="131"/>
      <c r="R13" s="131"/>
      <c r="S13" s="132"/>
      <c r="T13" s="131"/>
      <c r="U13" s="132"/>
      <c r="X13" s="135" t="s">
        <v>622</v>
      </c>
      <c r="Y13" s="135"/>
      <c r="Z13" s="135"/>
      <c r="AA13" s="135"/>
      <c r="AB13" s="135"/>
      <c r="AC13" s="135"/>
      <c r="AD13" s="135"/>
      <c r="AE13" s="133"/>
      <c r="AF13" s="135" t="s">
        <v>622</v>
      </c>
      <c r="AG13" s="135"/>
      <c r="AH13" s="135"/>
      <c r="AI13" s="135"/>
      <c r="AJ13" s="135"/>
      <c r="AK13" s="133"/>
      <c r="AL13" s="133"/>
    </row>
    <row r="14" spans="1:38" x14ac:dyDescent="0.25">
      <c r="A14" s="130"/>
      <c r="B14" s="130"/>
      <c r="C14" s="131"/>
      <c r="D14" s="131"/>
      <c r="E14" s="131"/>
      <c r="F14" s="131"/>
      <c r="G14" s="131"/>
      <c r="H14" s="131"/>
      <c r="I14" s="131"/>
      <c r="J14" s="131"/>
      <c r="K14" s="131"/>
      <c r="L14" s="131"/>
      <c r="M14" s="131"/>
      <c r="N14" s="131"/>
      <c r="O14" s="131"/>
      <c r="P14" s="131"/>
      <c r="Q14" s="131"/>
      <c r="R14" s="131"/>
      <c r="S14" s="132"/>
      <c r="T14" s="131"/>
      <c r="U14" s="132"/>
      <c r="X14" s="135" t="s">
        <v>623</v>
      </c>
      <c r="Y14" s="135"/>
      <c r="Z14" s="135"/>
      <c r="AA14" s="135"/>
      <c r="AB14" s="135"/>
      <c r="AC14" s="135"/>
      <c r="AD14" s="135"/>
      <c r="AE14" s="133"/>
      <c r="AF14" s="135" t="s">
        <v>623</v>
      </c>
      <c r="AG14" s="135"/>
      <c r="AH14" s="135"/>
      <c r="AI14" s="135"/>
      <c r="AJ14" s="135"/>
      <c r="AK14" s="133"/>
      <c r="AL14" s="133"/>
    </row>
    <row r="15" spans="1:38" x14ac:dyDescent="0.25">
      <c r="A15" s="130"/>
      <c r="B15" s="130"/>
      <c r="C15" s="131"/>
      <c r="D15" s="131"/>
      <c r="E15" s="131"/>
      <c r="F15" s="131"/>
      <c r="G15" s="131"/>
      <c r="H15" s="131"/>
      <c r="I15" s="131"/>
      <c r="J15" s="131"/>
      <c r="K15" s="131"/>
      <c r="L15" s="131"/>
      <c r="M15" s="131"/>
      <c r="N15" s="131"/>
      <c r="O15" s="131"/>
      <c r="P15" s="131"/>
      <c r="Q15" s="131"/>
      <c r="R15" s="131"/>
      <c r="S15" s="132"/>
      <c r="T15" s="131"/>
      <c r="U15" s="132"/>
      <c r="X15" s="135" t="s">
        <v>624</v>
      </c>
      <c r="Y15" s="135"/>
      <c r="Z15" s="135"/>
      <c r="AA15" s="135"/>
      <c r="AB15" s="135"/>
      <c r="AC15" s="135"/>
      <c r="AD15" s="135"/>
      <c r="AE15" s="133"/>
      <c r="AF15" s="135" t="s">
        <v>624</v>
      </c>
      <c r="AG15" s="135"/>
      <c r="AH15" s="135"/>
      <c r="AI15" s="135"/>
      <c r="AJ15" s="135"/>
      <c r="AK15" s="133"/>
      <c r="AL15" s="133"/>
    </row>
    <row r="16" spans="1:38" x14ac:dyDescent="0.25">
      <c r="A16" s="130"/>
      <c r="B16" s="130"/>
      <c r="C16" s="131"/>
      <c r="D16" s="131"/>
      <c r="E16" s="131"/>
      <c r="F16" s="131"/>
      <c r="G16" s="131"/>
      <c r="H16" s="131"/>
      <c r="I16" s="131"/>
      <c r="J16" s="131"/>
      <c r="K16" s="131"/>
      <c r="L16" s="131"/>
      <c r="M16" s="131"/>
      <c r="N16" s="131"/>
      <c r="O16" s="131"/>
      <c r="P16" s="131"/>
      <c r="Q16" s="131"/>
      <c r="R16" s="131"/>
      <c r="S16" s="132"/>
      <c r="T16" s="131"/>
      <c r="U16" s="132"/>
      <c r="X16" s="135" t="s">
        <v>625</v>
      </c>
      <c r="Y16" s="135"/>
      <c r="Z16" s="135"/>
      <c r="AA16" s="135"/>
      <c r="AB16" s="135"/>
      <c r="AC16" s="135"/>
      <c r="AD16" s="135"/>
      <c r="AE16" s="133"/>
      <c r="AF16" s="135" t="s">
        <v>625</v>
      </c>
      <c r="AG16" s="135"/>
      <c r="AH16" s="135"/>
      <c r="AI16" s="135"/>
      <c r="AJ16" s="135"/>
      <c r="AK16" s="133"/>
      <c r="AL16" s="133"/>
    </row>
    <row r="17" spans="1:38" x14ac:dyDescent="0.25">
      <c r="A17" s="130"/>
      <c r="B17" s="130"/>
      <c r="C17" s="131"/>
      <c r="D17" s="131"/>
      <c r="E17" s="131"/>
      <c r="F17" s="131"/>
      <c r="G17" s="131"/>
      <c r="H17" s="131"/>
      <c r="I17" s="131"/>
      <c r="J17" s="131"/>
      <c r="K17" s="131"/>
      <c r="L17" s="131"/>
      <c r="M17" s="131"/>
      <c r="N17" s="131"/>
      <c r="O17" s="131"/>
      <c r="P17" s="131"/>
      <c r="Q17" s="131"/>
      <c r="R17" s="131"/>
      <c r="S17" s="132"/>
      <c r="T17" s="131"/>
      <c r="U17" s="132"/>
      <c r="X17" s="135" t="s">
        <v>626</v>
      </c>
      <c r="Y17" s="135"/>
      <c r="Z17" s="135"/>
      <c r="AA17" s="135"/>
      <c r="AB17" s="135"/>
      <c r="AC17" s="135"/>
      <c r="AD17" s="135"/>
      <c r="AE17" s="133"/>
      <c r="AF17" s="135" t="s">
        <v>626</v>
      </c>
      <c r="AG17" s="135"/>
      <c r="AH17" s="135"/>
      <c r="AI17" s="135"/>
      <c r="AJ17" s="135"/>
      <c r="AK17" s="133"/>
      <c r="AL17" s="133"/>
    </row>
    <row r="18" spans="1:38" x14ac:dyDescent="0.25">
      <c r="A18" s="130"/>
      <c r="B18" s="130"/>
      <c r="C18" s="131"/>
      <c r="D18" s="131"/>
      <c r="E18" s="131"/>
      <c r="F18" s="131"/>
      <c r="G18" s="131"/>
      <c r="H18" s="131"/>
      <c r="I18" s="131"/>
      <c r="J18" s="131"/>
      <c r="K18" s="131"/>
      <c r="L18" s="131"/>
      <c r="M18" s="131"/>
      <c r="N18" s="131"/>
      <c r="O18" s="131"/>
      <c r="P18" s="131"/>
      <c r="Q18" s="131"/>
      <c r="R18" s="131"/>
      <c r="S18" s="132"/>
      <c r="T18" s="131"/>
      <c r="U18" s="132"/>
      <c r="X18" s="135" t="s">
        <v>627</v>
      </c>
      <c r="Y18" s="135"/>
      <c r="Z18" s="135"/>
      <c r="AA18" s="135"/>
      <c r="AB18" s="135"/>
      <c r="AC18" s="135"/>
      <c r="AD18" s="135"/>
      <c r="AE18" s="133"/>
      <c r="AF18" s="135" t="s">
        <v>627</v>
      </c>
      <c r="AG18" s="135"/>
      <c r="AH18" s="135"/>
      <c r="AI18" s="135"/>
      <c r="AJ18" s="135"/>
      <c r="AK18" s="133"/>
      <c r="AL18" s="133"/>
    </row>
    <row r="19" spans="1:38" x14ac:dyDescent="0.25">
      <c r="A19" s="130"/>
      <c r="B19" s="130"/>
      <c r="C19" s="131"/>
      <c r="D19" s="131"/>
      <c r="E19" s="131"/>
      <c r="F19" s="131"/>
      <c r="G19" s="131"/>
      <c r="H19" s="131"/>
      <c r="I19" s="131"/>
      <c r="J19" s="131"/>
      <c r="K19" s="131"/>
      <c r="L19" s="131"/>
      <c r="M19" s="131"/>
      <c r="N19" s="131"/>
      <c r="O19" s="131"/>
      <c r="P19" s="131"/>
      <c r="Q19" s="131"/>
      <c r="R19" s="131"/>
      <c r="S19" s="132"/>
      <c r="T19" s="131"/>
      <c r="U19" s="132"/>
      <c r="X19" s="135" t="s">
        <v>628</v>
      </c>
      <c r="Y19" s="135"/>
      <c r="Z19" s="135"/>
      <c r="AA19" s="135"/>
      <c r="AB19" s="135"/>
      <c r="AC19" s="135"/>
      <c r="AD19" s="135"/>
      <c r="AE19" s="133"/>
      <c r="AF19" s="135" t="s">
        <v>628</v>
      </c>
      <c r="AG19" s="135"/>
      <c r="AH19" s="135"/>
      <c r="AI19" s="135"/>
      <c r="AJ19" s="135"/>
      <c r="AK19" s="133"/>
      <c r="AL19" s="133"/>
    </row>
    <row r="20" spans="1:38" x14ac:dyDescent="0.25">
      <c r="A20" s="130"/>
      <c r="B20" s="130"/>
      <c r="C20" s="131"/>
      <c r="D20" s="131"/>
      <c r="E20" s="131"/>
      <c r="F20" s="131"/>
      <c r="G20" s="131"/>
      <c r="H20" s="131"/>
      <c r="I20" s="131"/>
      <c r="J20" s="131"/>
      <c r="K20" s="131"/>
      <c r="L20" s="131"/>
      <c r="M20" s="131"/>
      <c r="N20" s="131"/>
      <c r="O20" s="131"/>
      <c r="P20" s="131"/>
      <c r="Q20" s="131"/>
      <c r="R20" s="131"/>
      <c r="S20" s="132"/>
      <c r="T20" s="131"/>
      <c r="U20" s="132"/>
    </row>
    <row r="21" spans="1:38" x14ac:dyDescent="0.25">
      <c r="A21" s="130"/>
      <c r="B21" s="130"/>
      <c r="C21" s="131"/>
      <c r="D21" s="131"/>
      <c r="E21" s="131"/>
      <c r="F21" s="131"/>
      <c r="G21" s="131"/>
      <c r="H21" s="131"/>
      <c r="I21" s="131"/>
      <c r="J21" s="131"/>
      <c r="K21" s="131"/>
      <c r="L21" s="131"/>
      <c r="M21" s="131"/>
      <c r="N21" s="131"/>
      <c r="O21" s="131"/>
      <c r="P21" s="131"/>
      <c r="Q21" s="131"/>
      <c r="R21" s="131"/>
      <c r="S21" s="132"/>
      <c r="T21" s="131"/>
      <c r="U21" s="132"/>
    </row>
    <row r="22" spans="1:38" x14ac:dyDescent="0.25">
      <c r="A22" s="130"/>
      <c r="B22" s="130"/>
      <c r="C22" s="131"/>
      <c r="D22" s="131"/>
      <c r="E22" s="131"/>
      <c r="F22" s="131"/>
      <c r="G22" s="131"/>
      <c r="H22" s="131"/>
      <c r="I22" s="131"/>
      <c r="J22" s="131"/>
      <c r="K22" s="131"/>
      <c r="L22" s="131"/>
      <c r="M22" s="131"/>
      <c r="N22" s="131"/>
      <c r="O22" s="131"/>
      <c r="P22" s="131"/>
      <c r="Q22" s="131"/>
      <c r="R22" s="131"/>
      <c r="S22" s="132"/>
      <c r="T22" s="131"/>
      <c r="U22" s="132"/>
    </row>
    <row r="23" spans="1:38" x14ac:dyDescent="0.25">
      <c r="A23" s="130"/>
      <c r="B23" s="130"/>
      <c r="C23" s="131"/>
      <c r="D23" s="131"/>
      <c r="E23" s="131"/>
      <c r="F23" s="131"/>
      <c r="G23" s="131"/>
      <c r="H23" s="131"/>
      <c r="I23" s="131"/>
      <c r="J23" s="131"/>
      <c r="K23" s="131"/>
      <c r="L23" s="131"/>
      <c r="M23" s="131"/>
      <c r="N23" s="131"/>
      <c r="O23" s="131"/>
      <c r="P23" s="131"/>
      <c r="Q23" s="131"/>
      <c r="R23" s="131"/>
      <c r="S23" s="132"/>
      <c r="T23" s="131"/>
      <c r="U23" s="132"/>
    </row>
    <row r="24" spans="1:38" x14ac:dyDescent="0.25">
      <c r="A24" s="130"/>
      <c r="B24" s="160"/>
      <c r="C24" s="161"/>
      <c r="D24" s="161"/>
      <c r="E24" s="161"/>
      <c r="F24" s="161"/>
      <c r="G24" s="161"/>
      <c r="H24" s="161"/>
      <c r="I24" s="161"/>
      <c r="J24" s="161"/>
      <c r="K24" s="161"/>
      <c r="L24" s="161"/>
      <c r="M24" s="161"/>
      <c r="N24" s="161"/>
      <c r="O24" s="161"/>
      <c r="P24" s="161"/>
      <c r="Q24" s="161"/>
      <c r="R24" s="161"/>
      <c r="S24" s="162"/>
      <c r="T24" s="131"/>
      <c r="U24" s="132"/>
    </row>
    <row r="25" spans="1:38" x14ac:dyDescent="0.25">
      <c r="A25" s="163"/>
      <c r="B25" s="131"/>
      <c r="C25" s="164"/>
      <c r="D25" s="131"/>
      <c r="E25" s="131"/>
      <c r="F25" s="131"/>
      <c r="G25" s="131"/>
      <c r="H25" s="131"/>
      <c r="I25" s="131"/>
      <c r="J25" s="131"/>
      <c r="K25" s="131"/>
      <c r="L25" s="131"/>
      <c r="M25" s="131"/>
      <c r="N25" s="131"/>
      <c r="O25" s="131"/>
      <c r="P25" s="131"/>
      <c r="Q25" s="131"/>
      <c r="R25" s="131"/>
      <c r="S25" s="131"/>
      <c r="T25" s="131"/>
      <c r="U25" s="132"/>
    </row>
    <row r="26" spans="1:38" s="136" customFormat="1" ht="15.75" x14ac:dyDescent="0.2">
      <c r="A26" s="495" t="s">
        <v>651</v>
      </c>
      <c r="B26" s="495"/>
      <c r="C26" s="495"/>
      <c r="D26" s="495"/>
      <c r="E26" s="495"/>
      <c r="F26" s="495"/>
      <c r="G26" s="495"/>
      <c r="H26" s="495"/>
      <c r="I26" s="495"/>
      <c r="J26" s="495"/>
      <c r="K26" s="495"/>
      <c r="L26" s="495"/>
      <c r="M26" s="495"/>
      <c r="N26" s="495"/>
      <c r="O26" s="495"/>
      <c r="P26" s="495"/>
      <c r="Q26" s="495"/>
      <c r="R26" s="495"/>
      <c r="S26" s="495"/>
      <c r="T26" s="495"/>
      <c r="U26" s="495"/>
    </row>
    <row r="27" spans="1:38" x14ac:dyDescent="0.25">
      <c r="A27" s="130"/>
      <c r="B27" s="131"/>
      <c r="C27" s="131"/>
      <c r="D27" s="131"/>
      <c r="E27" s="131"/>
      <c r="F27" s="131"/>
      <c r="G27" s="131"/>
      <c r="H27" s="131"/>
      <c r="I27" s="131"/>
      <c r="J27" s="131"/>
      <c r="K27" s="131"/>
      <c r="L27" s="131"/>
      <c r="M27" s="131"/>
      <c r="N27" s="131"/>
      <c r="O27" s="131"/>
      <c r="P27" s="131"/>
      <c r="Q27" s="131"/>
      <c r="R27" s="131"/>
      <c r="S27" s="131"/>
      <c r="T27" s="131"/>
      <c r="U27" s="132"/>
    </row>
    <row r="28" spans="1:38" x14ac:dyDescent="0.25">
      <c r="A28" s="130"/>
      <c r="B28" s="165"/>
      <c r="C28" s="164"/>
      <c r="D28" s="164"/>
      <c r="E28" s="164"/>
      <c r="F28" s="164"/>
      <c r="G28" s="164"/>
      <c r="H28" s="164"/>
      <c r="I28" s="164"/>
      <c r="J28" s="164"/>
      <c r="K28" s="164"/>
      <c r="L28" s="164"/>
      <c r="M28" s="164"/>
      <c r="N28" s="164"/>
      <c r="O28" s="164"/>
      <c r="P28" s="164"/>
      <c r="Q28" s="164"/>
      <c r="R28" s="164"/>
      <c r="S28" s="166"/>
      <c r="T28" s="131"/>
      <c r="U28" s="132"/>
    </row>
    <row r="29" spans="1:38" x14ac:dyDescent="0.25">
      <c r="A29" s="130"/>
      <c r="B29" s="130"/>
      <c r="C29" s="131"/>
      <c r="D29" s="131"/>
      <c r="E29" s="131"/>
      <c r="F29" s="131"/>
      <c r="G29" s="131"/>
      <c r="H29" s="131"/>
      <c r="I29" s="131"/>
      <c r="J29" s="131"/>
      <c r="K29" s="131"/>
      <c r="L29" s="131"/>
      <c r="M29" s="131"/>
      <c r="N29" s="131"/>
      <c r="O29" s="131"/>
      <c r="P29" s="131"/>
      <c r="Q29" s="131"/>
      <c r="R29" s="131"/>
      <c r="S29" s="132"/>
      <c r="T29" s="131"/>
      <c r="U29" s="132"/>
    </row>
    <row r="30" spans="1:38" x14ac:dyDescent="0.25">
      <c r="A30" s="130"/>
      <c r="B30" s="130"/>
      <c r="C30" s="131"/>
      <c r="D30" s="131"/>
      <c r="E30" s="131"/>
      <c r="F30" s="131"/>
      <c r="G30" s="131"/>
      <c r="H30" s="131"/>
      <c r="I30" s="131"/>
      <c r="J30" s="131"/>
      <c r="K30" s="131"/>
      <c r="L30" s="131"/>
      <c r="M30" s="131"/>
      <c r="N30" s="502" t="s">
        <v>652</v>
      </c>
      <c r="O30" s="503"/>
      <c r="P30" s="503"/>
      <c r="Q30" s="503"/>
      <c r="R30" s="504"/>
      <c r="S30" s="132"/>
      <c r="T30" s="131"/>
      <c r="U30" s="132"/>
    </row>
    <row r="31" spans="1:38" x14ac:dyDescent="0.25">
      <c r="A31" s="130"/>
      <c r="B31" s="130"/>
      <c r="C31" s="131"/>
      <c r="D31" s="131"/>
      <c r="E31" s="131"/>
      <c r="F31" s="131"/>
      <c r="G31" s="131"/>
      <c r="H31" s="131"/>
      <c r="I31" s="131"/>
      <c r="J31" s="131"/>
      <c r="K31" s="131"/>
      <c r="L31" s="131"/>
      <c r="M31" s="131"/>
      <c r="N31" s="505"/>
      <c r="O31" s="506"/>
      <c r="P31" s="506"/>
      <c r="Q31" s="506"/>
      <c r="R31" s="507"/>
      <c r="S31" s="132"/>
      <c r="T31" s="131"/>
      <c r="U31" s="132"/>
    </row>
    <row r="32" spans="1:38" x14ac:dyDescent="0.25">
      <c r="A32" s="130"/>
      <c r="B32" s="130"/>
      <c r="C32" s="131"/>
      <c r="D32" s="131"/>
      <c r="E32" s="131"/>
      <c r="F32" s="131"/>
      <c r="G32" s="131"/>
      <c r="H32" s="131"/>
      <c r="I32" s="131"/>
      <c r="J32" s="131"/>
      <c r="K32" s="131"/>
      <c r="L32" s="131"/>
      <c r="M32" s="131"/>
      <c r="N32" s="505"/>
      <c r="O32" s="506"/>
      <c r="P32" s="506"/>
      <c r="Q32" s="506"/>
      <c r="R32" s="507"/>
      <c r="S32" s="132"/>
      <c r="T32" s="131"/>
      <c r="U32" s="132"/>
    </row>
    <row r="33" spans="1:21" x14ac:dyDescent="0.25">
      <c r="A33" s="130"/>
      <c r="B33" s="130"/>
      <c r="C33" s="131"/>
      <c r="D33" s="131"/>
      <c r="E33" s="131"/>
      <c r="F33" s="131"/>
      <c r="G33" s="131"/>
      <c r="H33" s="131"/>
      <c r="I33" s="131"/>
      <c r="J33" s="131"/>
      <c r="K33" s="131"/>
      <c r="L33" s="131"/>
      <c r="M33" s="131"/>
      <c r="N33" s="505"/>
      <c r="O33" s="506"/>
      <c r="P33" s="506"/>
      <c r="Q33" s="506"/>
      <c r="R33" s="507"/>
      <c r="S33" s="132"/>
      <c r="T33" s="131"/>
      <c r="U33" s="132"/>
    </row>
    <row r="34" spans="1:21" x14ac:dyDescent="0.25">
      <c r="A34" s="130"/>
      <c r="B34" s="130"/>
      <c r="C34" s="131"/>
      <c r="D34" s="131"/>
      <c r="E34" s="131"/>
      <c r="F34" s="131"/>
      <c r="G34" s="131"/>
      <c r="H34" s="131"/>
      <c r="I34" s="131"/>
      <c r="J34" s="131"/>
      <c r="K34" s="131"/>
      <c r="L34" s="131"/>
      <c r="M34" s="131"/>
      <c r="N34" s="505"/>
      <c r="O34" s="506"/>
      <c r="P34" s="506"/>
      <c r="Q34" s="506"/>
      <c r="R34" s="507"/>
      <c r="S34" s="132"/>
      <c r="T34" s="131"/>
      <c r="U34" s="132"/>
    </row>
    <row r="35" spans="1:21" x14ac:dyDescent="0.25">
      <c r="A35" s="130"/>
      <c r="B35" s="130"/>
      <c r="C35" s="131"/>
      <c r="D35" s="131"/>
      <c r="E35" s="131"/>
      <c r="F35" s="131"/>
      <c r="G35" s="131"/>
      <c r="H35" s="131"/>
      <c r="I35" s="131"/>
      <c r="J35" s="131"/>
      <c r="K35" s="131"/>
      <c r="L35" s="131"/>
      <c r="M35" s="131"/>
      <c r="N35" s="508"/>
      <c r="O35" s="509"/>
      <c r="P35" s="509"/>
      <c r="Q35" s="509"/>
      <c r="R35" s="510"/>
      <c r="S35" s="132"/>
      <c r="T35" s="131"/>
      <c r="U35" s="132"/>
    </row>
    <row r="36" spans="1:21" x14ac:dyDescent="0.25">
      <c r="A36" s="130"/>
      <c r="B36" s="130"/>
      <c r="C36" s="131"/>
      <c r="D36" s="131"/>
      <c r="E36" s="131"/>
      <c r="F36" s="131"/>
      <c r="G36" s="131"/>
      <c r="H36" s="131"/>
      <c r="I36" s="131"/>
      <c r="J36" s="131"/>
      <c r="K36" s="131"/>
      <c r="L36" s="131"/>
      <c r="M36" s="131"/>
      <c r="N36" s="131"/>
      <c r="O36" s="131"/>
      <c r="P36" s="131"/>
      <c r="Q36" s="131"/>
      <c r="R36" s="131"/>
      <c r="S36" s="132"/>
      <c r="T36" s="131"/>
      <c r="U36" s="132"/>
    </row>
    <row r="37" spans="1:21" x14ac:dyDescent="0.25">
      <c r="A37" s="130"/>
      <c r="B37" s="130"/>
      <c r="C37" s="131"/>
      <c r="D37" s="131"/>
      <c r="E37" s="131"/>
      <c r="F37" s="131"/>
      <c r="G37" s="131"/>
      <c r="H37" s="131"/>
      <c r="I37" s="131"/>
      <c r="J37" s="131"/>
      <c r="K37" s="131"/>
      <c r="L37" s="131"/>
      <c r="M37" s="131"/>
      <c r="N37" s="131"/>
      <c r="O37" s="131"/>
      <c r="P37" s="131"/>
      <c r="Q37" s="131"/>
      <c r="R37" s="131"/>
      <c r="S37" s="132"/>
      <c r="T37" s="131"/>
      <c r="U37" s="132"/>
    </row>
    <row r="38" spans="1:21" x14ac:dyDescent="0.25">
      <c r="A38" s="130"/>
      <c r="B38" s="130"/>
      <c r="C38" s="131"/>
      <c r="D38" s="131"/>
      <c r="E38" s="131"/>
      <c r="F38" s="131"/>
      <c r="G38" s="131"/>
      <c r="H38" s="131"/>
      <c r="I38" s="131"/>
      <c r="J38" s="131"/>
      <c r="K38" s="131"/>
      <c r="L38" s="131"/>
      <c r="M38" s="131"/>
      <c r="N38" s="131"/>
      <c r="O38" s="131"/>
      <c r="P38" s="131"/>
      <c r="Q38" s="131"/>
      <c r="R38" s="131"/>
      <c r="S38" s="132"/>
      <c r="T38" s="131"/>
      <c r="U38" s="132"/>
    </row>
    <row r="39" spans="1:21" x14ac:dyDescent="0.25">
      <c r="A39" s="130"/>
      <c r="B39" s="130"/>
      <c r="C39" s="131"/>
      <c r="D39" s="131"/>
      <c r="E39" s="131"/>
      <c r="F39" s="131"/>
      <c r="G39" s="131"/>
      <c r="H39" s="131"/>
      <c r="I39" s="131"/>
      <c r="J39" s="131"/>
      <c r="K39" s="131"/>
      <c r="L39" s="131"/>
      <c r="M39" s="131"/>
      <c r="N39" s="131"/>
      <c r="O39" s="131"/>
      <c r="P39" s="131"/>
      <c r="Q39" s="131"/>
      <c r="R39" s="131"/>
      <c r="S39" s="132"/>
      <c r="T39" s="131"/>
      <c r="U39" s="132"/>
    </row>
    <row r="40" spans="1:21" x14ac:dyDescent="0.25">
      <c r="A40" s="130"/>
      <c r="B40" s="130"/>
      <c r="C40" s="131"/>
      <c r="D40" s="131"/>
      <c r="E40" s="131"/>
      <c r="F40" s="131"/>
      <c r="G40" s="131"/>
      <c r="H40" s="131"/>
      <c r="I40" s="131"/>
      <c r="J40" s="131"/>
      <c r="K40" s="131"/>
      <c r="L40" s="131"/>
      <c r="M40" s="131"/>
      <c r="N40" s="131"/>
      <c r="O40" s="131"/>
      <c r="P40" s="131"/>
      <c r="Q40" s="131"/>
      <c r="R40" s="131"/>
      <c r="S40" s="132"/>
      <c r="T40" s="131"/>
      <c r="U40" s="132"/>
    </row>
    <row r="41" spans="1:21" x14ac:dyDescent="0.25">
      <c r="A41" s="130"/>
      <c r="B41" s="130"/>
      <c r="C41" s="131"/>
      <c r="D41" s="131"/>
      <c r="E41" s="131"/>
      <c r="F41" s="131"/>
      <c r="G41" s="131"/>
      <c r="H41" s="131"/>
      <c r="I41" s="131"/>
      <c r="J41" s="131"/>
      <c r="K41" s="131"/>
      <c r="L41" s="131"/>
      <c r="M41" s="131"/>
      <c r="N41" s="131"/>
      <c r="O41" s="131"/>
      <c r="P41" s="131"/>
      <c r="Q41" s="131"/>
      <c r="R41" s="131"/>
      <c r="S41" s="132"/>
      <c r="T41" s="131"/>
      <c r="U41" s="132"/>
    </row>
    <row r="42" spans="1:21" x14ac:dyDescent="0.25">
      <c r="A42" s="130"/>
      <c r="B42" s="130"/>
      <c r="C42" s="131"/>
      <c r="D42" s="131"/>
      <c r="E42" s="131"/>
      <c r="F42" s="131"/>
      <c r="G42" s="131"/>
      <c r="H42" s="131"/>
      <c r="I42" s="131"/>
      <c r="J42" s="131"/>
      <c r="K42" s="131"/>
      <c r="L42" s="131"/>
      <c r="M42" s="131"/>
      <c r="N42" s="131"/>
      <c r="O42" s="131"/>
      <c r="P42" s="131"/>
      <c r="Q42" s="131"/>
      <c r="R42" s="131"/>
      <c r="S42" s="132"/>
      <c r="T42" s="131"/>
      <c r="U42" s="132"/>
    </row>
    <row r="43" spans="1:21" x14ac:dyDescent="0.25">
      <c r="A43" s="130"/>
      <c r="B43" s="130"/>
      <c r="C43" s="131"/>
      <c r="D43" s="131"/>
      <c r="E43" s="131"/>
      <c r="F43" s="131"/>
      <c r="G43" s="131"/>
      <c r="H43" s="131"/>
      <c r="I43" s="131"/>
      <c r="J43" s="131"/>
      <c r="K43" s="131"/>
      <c r="L43" s="131"/>
      <c r="M43" s="131"/>
      <c r="N43" s="131"/>
      <c r="O43" s="131"/>
      <c r="P43" s="131"/>
      <c r="Q43" s="131"/>
      <c r="R43" s="131"/>
      <c r="S43" s="132"/>
      <c r="T43" s="131"/>
      <c r="U43" s="132"/>
    </row>
    <row r="44" spans="1:21" x14ac:dyDescent="0.25">
      <c r="A44" s="130"/>
      <c r="B44" s="130"/>
      <c r="C44" s="131"/>
      <c r="D44" s="131"/>
      <c r="E44" s="131"/>
      <c r="F44" s="131"/>
      <c r="G44" s="131"/>
      <c r="H44" s="131"/>
      <c r="I44" s="131"/>
      <c r="J44" s="131"/>
      <c r="K44" s="131"/>
      <c r="L44" s="131"/>
      <c r="M44" s="131"/>
      <c r="N44" s="131"/>
      <c r="O44" s="131"/>
      <c r="P44" s="131"/>
      <c r="Q44" s="131"/>
      <c r="R44" s="131"/>
      <c r="S44" s="132"/>
      <c r="T44" s="131"/>
      <c r="U44" s="132"/>
    </row>
    <row r="45" spans="1:21" x14ac:dyDescent="0.25">
      <c r="A45" s="130"/>
      <c r="B45" s="130"/>
      <c r="C45" s="131"/>
      <c r="D45" s="131"/>
      <c r="E45" s="131"/>
      <c r="F45" s="131"/>
      <c r="G45" s="131"/>
      <c r="H45" s="131"/>
      <c r="I45" s="131"/>
      <c r="J45" s="131"/>
      <c r="K45" s="131"/>
      <c r="L45" s="131"/>
      <c r="M45" s="131"/>
      <c r="N45" s="131"/>
      <c r="O45" s="131"/>
      <c r="P45" s="131"/>
      <c r="Q45" s="131"/>
      <c r="R45" s="131"/>
      <c r="S45" s="132"/>
      <c r="T45" s="131"/>
      <c r="U45" s="132"/>
    </row>
    <row r="46" spans="1:21" x14ac:dyDescent="0.25">
      <c r="A46" s="130"/>
      <c r="B46" s="160"/>
      <c r="C46" s="161"/>
      <c r="D46" s="161"/>
      <c r="E46" s="161"/>
      <c r="F46" s="161"/>
      <c r="G46" s="161"/>
      <c r="H46" s="161"/>
      <c r="I46" s="161"/>
      <c r="J46" s="161"/>
      <c r="K46" s="161"/>
      <c r="L46" s="161"/>
      <c r="M46" s="161"/>
      <c r="N46" s="161"/>
      <c r="O46" s="161"/>
      <c r="P46" s="161"/>
      <c r="Q46" s="161"/>
      <c r="R46" s="161"/>
      <c r="S46" s="162"/>
      <c r="T46" s="131"/>
      <c r="U46" s="132"/>
    </row>
    <row r="47" spans="1:21" x14ac:dyDescent="0.25">
      <c r="A47" s="160"/>
      <c r="B47" s="161"/>
      <c r="C47" s="161"/>
      <c r="D47" s="161"/>
      <c r="E47" s="161"/>
      <c r="F47" s="161"/>
      <c r="G47" s="161"/>
      <c r="H47" s="161"/>
      <c r="I47" s="161"/>
      <c r="J47" s="161"/>
      <c r="K47" s="161"/>
      <c r="L47" s="161"/>
      <c r="M47" s="161"/>
      <c r="N47" s="161"/>
      <c r="O47" s="161"/>
      <c r="P47" s="161"/>
      <c r="Q47" s="161"/>
      <c r="R47" s="161"/>
      <c r="S47" s="161"/>
      <c r="T47" s="161"/>
      <c r="U47" s="162"/>
    </row>
    <row r="49" spans="1:36" s="136" customFormat="1" ht="15.75" x14ac:dyDescent="0.2">
      <c r="A49" s="495" t="s">
        <v>667</v>
      </c>
      <c r="B49" s="495"/>
      <c r="C49" s="495"/>
      <c r="D49" s="495"/>
      <c r="E49" s="495"/>
      <c r="F49" s="495"/>
      <c r="G49" s="495"/>
      <c r="H49" s="495"/>
      <c r="I49" s="495"/>
      <c r="J49" s="495"/>
      <c r="K49" s="495"/>
      <c r="L49" s="495"/>
      <c r="M49" s="495"/>
      <c r="N49" s="495"/>
      <c r="O49" s="495"/>
      <c r="P49" s="495"/>
      <c r="Q49" s="495"/>
      <c r="R49" s="495"/>
      <c r="S49" s="495"/>
      <c r="T49" s="495"/>
      <c r="U49" s="495"/>
    </row>
    <row r="50" spans="1:36" ht="15.75" x14ac:dyDescent="0.25">
      <c r="X50" s="292" t="s">
        <v>5667</v>
      </c>
      <c r="Y50" s="293"/>
      <c r="Z50" s="293"/>
      <c r="AA50" s="293"/>
      <c r="AB50" s="293"/>
      <c r="AC50" s="293"/>
      <c r="AD50" s="294"/>
      <c r="AE50" s="272"/>
      <c r="AF50" s="272"/>
      <c r="AG50" s="272"/>
    </row>
    <row r="51" spans="1:36" x14ac:dyDescent="0.25">
      <c r="X51" s="272"/>
      <c r="Y51" s="272"/>
      <c r="Z51" s="272"/>
      <c r="AA51" s="272"/>
      <c r="AB51" s="272"/>
      <c r="AC51" s="272"/>
      <c r="AD51" s="272"/>
      <c r="AE51" s="272"/>
      <c r="AF51" s="295" t="s">
        <v>5644</v>
      </c>
      <c r="AG51" s="296"/>
    </row>
    <row r="52" spans="1:36" ht="15.75" x14ac:dyDescent="0.25">
      <c r="A52" s="167"/>
      <c r="X52" s="273" t="s">
        <v>5645</v>
      </c>
      <c r="Y52" s="297" t="s">
        <v>5646</v>
      </c>
      <c r="Z52" s="298"/>
      <c r="AA52" s="298"/>
      <c r="AB52" s="309" t="s">
        <v>5647</v>
      </c>
      <c r="AC52" s="310"/>
      <c r="AD52" s="310"/>
      <c r="AE52" s="311"/>
      <c r="AF52" s="299" t="s">
        <v>5648</v>
      </c>
      <c r="AG52" s="300"/>
      <c r="AI52" s="129" t="s">
        <v>515</v>
      </c>
    </row>
    <row r="53" spans="1:36" x14ac:dyDescent="0.25">
      <c r="X53" s="272"/>
      <c r="Y53" s="272"/>
      <c r="Z53" s="272"/>
      <c r="AA53" s="272"/>
      <c r="AB53" s="272"/>
      <c r="AC53" s="272"/>
      <c r="AD53" s="272"/>
      <c r="AE53" s="272"/>
      <c r="AF53" s="301">
        <v>0.9</v>
      </c>
      <c r="AG53" s="302"/>
      <c r="AI53" s="129" t="s">
        <v>514</v>
      </c>
    </row>
    <row r="54" spans="1:36" x14ac:dyDescent="0.25">
      <c r="X54" s="274" t="str">
        <f>"Goal :  Increase immunization coverage to at least "&amp;AF53*100&amp;"% with all vaccines in every district"</f>
        <v>Goal :  Increase immunization coverage to at least 90% with all vaccines in every district</v>
      </c>
      <c r="Y54" s="272"/>
      <c r="Z54" s="272"/>
      <c r="AA54" s="272"/>
      <c r="AB54" s="272"/>
      <c r="AC54" s="272"/>
      <c r="AD54" s="272"/>
      <c r="AE54" s="272"/>
      <c r="AF54" s="299" t="s">
        <v>5649</v>
      </c>
      <c r="AG54" s="300"/>
      <c r="AI54" s="129" t="s">
        <v>513</v>
      </c>
    </row>
    <row r="55" spans="1:36" x14ac:dyDescent="0.25">
      <c r="X55" s="272"/>
      <c r="Y55" s="272"/>
      <c r="Z55" s="272"/>
      <c r="AA55" s="272"/>
      <c r="AB55" s="272"/>
      <c r="AC55" s="272"/>
      <c r="AD55" s="272"/>
      <c r="AE55" s="272"/>
      <c r="AF55" s="301">
        <v>0.1</v>
      </c>
      <c r="AG55" s="302"/>
      <c r="AI55" s="129" t="s">
        <v>516</v>
      </c>
    </row>
    <row r="56" spans="1:36" x14ac:dyDescent="0.25">
      <c r="X56" s="272"/>
      <c r="Y56" s="272"/>
      <c r="Z56" s="272"/>
      <c r="AA56" s="272"/>
      <c r="AB56" s="272"/>
      <c r="AC56" s="272"/>
      <c r="AD56" s="272"/>
      <c r="AE56" s="272"/>
      <c r="AF56" s="272"/>
      <c r="AG56" s="272"/>
    </row>
    <row r="57" spans="1:36" ht="45.75" x14ac:dyDescent="0.25">
      <c r="X57" s="272"/>
      <c r="Y57" s="275" t="s">
        <v>5669</v>
      </c>
      <c r="Z57" s="307" t="s">
        <v>5668</v>
      </c>
      <c r="AA57" s="308"/>
      <c r="AB57" s="303" t="s">
        <v>5650</v>
      </c>
      <c r="AC57" s="303" t="s">
        <v>5651</v>
      </c>
      <c r="AD57" s="305" t="s">
        <v>5652</v>
      </c>
      <c r="AE57" s="303" t="s">
        <v>5653</v>
      </c>
      <c r="AF57" s="304"/>
      <c r="AG57" s="276" t="s">
        <v>5654</v>
      </c>
    </row>
    <row r="58" spans="1:36" ht="22.5" x14ac:dyDescent="0.25">
      <c r="X58" s="272"/>
      <c r="Y58" s="272"/>
      <c r="Z58" s="277" t="s">
        <v>5655</v>
      </c>
      <c r="AA58" s="277" t="s">
        <v>5656</v>
      </c>
      <c r="AB58" s="278" t="s">
        <v>5656</v>
      </c>
      <c r="AC58" s="278" t="s">
        <v>5656</v>
      </c>
      <c r="AD58" s="278" t="s">
        <v>5657</v>
      </c>
      <c r="AE58" s="278" t="s">
        <v>654</v>
      </c>
      <c r="AF58" s="278" t="s">
        <v>5665</v>
      </c>
      <c r="AG58" s="279" t="s">
        <v>5658</v>
      </c>
      <c r="AI58" s="306" t="s">
        <v>5670</v>
      </c>
    </row>
    <row r="59" spans="1:36" x14ac:dyDescent="0.25">
      <c r="X59" s="280"/>
      <c r="Y59" s="281"/>
      <c r="Z59" s="282"/>
      <c r="AA59" s="282"/>
      <c r="AB59" s="283"/>
      <c r="AC59" s="284"/>
      <c r="AD59" s="283"/>
      <c r="AE59" s="285"/>
      <c r="AF59" s="285"/>
      <c r="AG59" s="286"/>
      <c r="AJ59" s="306" t="s">
        <v>5675</v>
      </c>
    </row>
    <row r="60" spans="1:36" x14ac:dyDescent="0.25">
      <c r="X60" s="280" t="s">
        <v>5659</v>
      </c>
      <c r="Y60" s="288">
        <v>2579.9589349999997</v>
      </c>
      <c r="Z60" s="288">
        <v>3543</v>
      </c>
      <c r="AA60" s="288">
        <v>1000</v>
      </c>
      <c r="AB60" s="312">
        <f>IF(Y60="","",AA60/$Y60)</f>
        <v>0.38760306857364774</v>
      </c>
      <c r="AC60" s="284">
        <f t="shared" ref="AC60:AC65" si="1">IF(Y60="","",Y60-AA60)</f>
        <v>1579.9589349999997</v>
      </c>
      <c r="AD60" s="283">
        <f t="shared" ref="AD60:AD65" si="2">IF(Z60="","",(Z60-AA60)/Z60)*100</f>
        <v>71.775331639853235</v>
      </c>
      <c r="AE60" s="285" t="str">
        <f>IF(AB60&gt;$AF$53,"Good","Poor")</f>
        <v>Poor</v>
      </c>
      <c r="AF60" s="285" t="str">
        <f>IF(AD60="","",IF(AND(AD60%&lt;$AF$55,AD60&gt;=0),"Good","Poor"))</f>
        <v>Poor</v>
      </c>
      <c r="AG60" s="286" t="str">
        <f>IF(OR(AB60="",AD60%=""),"",IF(AND(AE60="good",AF60="good"),"Cat. 1",IF(AND(AE60="good",AF60="poor"),"Cat. 2",IF(AND(AE60="poor",AF60="good"),"Cat. 3",IF(AND(AE60="poor",AF60="poor"),"Cat. 4","NA")))))</f>
        <v>Cat. 4</v>
      </c>
      <c r="AI60" s="306" t="s">
        <v>5671</v>
      </c>
      <c r="AJ60" s="129">
        <f>COUNTIF($AG$60:$AG$65,AI60)</f>
        <v>1</v>
      </c>
    </row>
    <row r="61" spans="1:36" x14ac:dyDescent="0.25">
      <c r="X61" s="287" t="s">
        <v>5660</v>
      </c>
      <c r="Y61" s="288">
        <v>3000</v>
      </c>
      <c r="Z61" s="288">
        <v>8579</v>
      </c>
      <c r="AA61" s="288">
        <v>7490</v>
      </c>
      <c r="AB61" s="312">
        <f t="shared" ref="AB61:AB65" si="3">IF(Y61="","",AA61/$Y61)</f>
        <v>2.4966666666666666</v>
      </c>
      <c r="AC61" s="290">
        <f t="shared" si="1"/>
        <v>-4490</v>
      </c>
      <c r="AD61" s="289">
        <f t="shared" si="2"/>
        <v>12.693787154680033</v>
      </c>
      <c r="AE61" s="285" t="str">
        <f t="shared" ref="AE61:AE65" si="4">IF(AB61&gt;$AF$53,"Good","Poor")</f>
        <v>Good</v>
      </c>
      <c r="AF61" s="285" t="str">
        <f t="shared" ref="AF61:AF65" si="5">IF(AD61="","",IF(AND(AD61%&lt;$AF$55,AD61&gt;=0),"Good","Poor"))</f>
        <v>Poor</v>
      </c>
      <c r="AG61" s="286" t="str">
        <f t="shared" ref="AG61:AG65" si="6">IF(OR(AB61="",AD61%=""),"",IF(AND(AE61="good",AF61="good"),"Cat. 1",IF(AND(AE61="good",AF61="poor"),"Cat. 2",IF(AND(AE61="poor",AF61="good"),"Cat. 3",IF(AND(AE61="poor",AF61="poor"),"Cat. 4","NA")))))</f>
        <v>Cat. 2</v>
      </c>
      <c r="AI61" s="306" t="s">
        <v>5672</v>
      </c>
      <c r="AJ61" s="129">
        <f t="shared" ref="AJ61:AJ63" si="7">COUNTIF($AG$60:$AG$65,AI61)</f>
        <v>3</v>
      </c>
    </row>
    <row r="62" spans="1:36" x14ac:dyDescent="0.25">
      <c r="X62" s="291" t="s">
        <v>5661</v>
      </c>
      <c r="Y62" s="288">
        <v>13685.198103000001</v>
      </c>
      <c r="Z62" s="288">
        <v>14437</v>
      </c>
      <c r="AA62" s="288">
        <v>15906</v>
      </c>
      <c r="AB62" s="312">
        <f t="shared" si="3"/>
        <v>1.1622776579692453</v>
      </c>
      <c r="AC62" s="290">
        <f t="shared" si="1"/>
        <v>-2220.8018969999994</v>
      </c>
      <c r="AD62" s="289">
        <f t="shared" si="2"/>
        <v>-10.175244164300063</v>
      </c>
      <c r="AE62" s="285" t="str">
        <f t="shared" si="4"/>
        <v>Good</v>
      </c>
      <c r="AF62" s="285" t="str">
        <f t="shared" si="5"/>
        <v>Poor</v>
      </c>
      <c r="AG62" s="286" t="str">
        <f t="shared" si="6"/>
        <v>Cat. 2</v>
      </c>
      <c r="AI62" s="306" t="s">
        <v>5673</v>
      </c>
      <c r="AJ62" s="129">
        <f t="shared" si="7"/>
        <v>1</v>
      </c>
    </row>
    <row r="63" spans="1:36" x14ac:dyDescent="0.25">
      <c r="X63" s="291" t="s">
        <v>5662</v>
      </c>
      <c r="Y63" s="288">
        <v>10319.835739999999</v>
      </c>
      <c r="Z63" s="288">
        <v>11512</v>
      </c>
      <c r="AA63" s="288">
        <v>10906</v>
      </c>
      <c r="AB63" s="312">
        <f t="shared" si="3"/>
        <v>1.0567997664660504</v>
      </c>
      <c r="AC63" s="290">
        <f t="shared" si="1"/>
        <v>-586.16426000000138</v>
      </c>
      <c r="AD63" s="289">
        <f t="shared" si="2"/>
        <v>5.2640722724113971</v>
      </c>
      <c r="AE63" s="285" t="str">
        <f t="shared" si="4"/>
        <v>Good</v>
      </c>
      <c r="AF63" s="285" t="str">
        <f t="shared" si="5"/>
        <v>Good</v>
      </c>
      <c r="AG63" s="286" t="str">
        <f t="shared" si="6"/>
        <v>Cat. 1</v>
      </c>
      <c r="AI63" s="306" t="s">
        <v>5674</v>
      </c>
      <c r="AJ63" s="129">
        <f t="shared" si="7"/>
        <v>1</v>
      </c>
    </row>
    <row r="64" spans="1:36" x14ac:dyDescent="0.25">
      <c r="X64" s="291" t="s">
        <v>5663</v>
      </c>
      <c r="Y64" s="288">
        <v>5817.4649259999987</v>
      </c>
      <c r="Z64" s="288">
        <v>9079</v>
      </c>
      <c r="AA64" s="288">
        <v>7650</v>
      </c>
      <c r="AB64" s="312">
        <f t="shared" si="3"/>
        <v>1.3150057795466632</v>
      </c>
      <c r="AC64" s="290">
        <f t="shared" si="1"/>
        <v>-1832.5350740000013</v>
      </c>
      <c r="AD64" s="289">
        <f t="shared" si="2"/>
        <v>15.739618900759996</v>
      </c>
      <c r="AE64" s="285" t="str">
        <f t="shared" si="4"/>
        <v>Good</v>
      </c>
      <c r="AF64" s="285" t="str">
        <f t="shared" si="5"/>
        <v>Poor</v>
      </c>
      <c r="AG64" s="286" t="str">
        <f t="shared" si="6"/>
        <v>Cat. 2</v>
      </c>
    </row>
    <row r="65" spans="24:33" x14ac:dyDescent="0.25">
      <c r="X65" s="291" t="s">
        <v>5664</v>
      </c>
      <c r="Y65" s="288">
        <v>5191.8819629999989</v>
      </c>
      <c r="Z65" s="288">
        <v>3872</v>
      </c>
      <c r="AA65" s="288">
        <v>3780</v>
      </c>
      <c r="AB65" s="312">
        <f t="shared" si="3"/>
        <v>0.7280596952970444</v>
      </c>
      <c r="AC65" s="290">
        <f t="shared" si="1"/>
        <v>1411.8819629999989</v>
      </c>
      <c r="AD65" s="289">
        <f t="shared" si="2"/>
        <v>2.3760330578512399</v>
      </c>
      <c r="AE65" s="285" t="str">
        <f t="shared" si="4"/>
        <v>Poor</v>
      </c>
      <c r="AF65" s="285" t="str">
        <f t="shared" si="5"/>
        <v>Good</v>
      </c>
      <c r="AG65" s="286" t="str">
        <f t="shared" si="6"/>
        <v>Cat. 3</v>
      </c>
    </row>
    <row r="66" spans="24:33" x14ac:dyDescent="0.25">
      <c r="X66" s="306" t="s">
        <v>5666</v>
      </c>
    </row>
  </sheetData>
  <mergeCells count="6">
    <mergeCell ref="A49:U49"/>
    <mergeCell ref="A1:U1"/>
    <mergeCell ref="A3:U3"/>
    <mergeCell ref="A5:A6"/>
    <mergeCell ref="A26:U26"/>
    <mergeCell ref="N30:R35"/>
  </mergeCells>
  <conditionalFormatting sqref="AF51:AF55 AG56:AG65">
    <cfRule type="expression" dxfId="1" priority="1">
      <formula>EXACT("Cat. 4", $O51:$O1037)</formula>
    </cfRule>
    <cfRule type="expression" dxfId="0" priority="2">
      <formula>EXACT("Cat. 1", $O51:$O1037)</formula>
    </cfRule>
  </conditionalFormatting>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C00000"/>
  </sheetPr>
  <dimension ref="A1:AS97"/>
  <sheetViews>
    <sheetView showGridLines="0" topLeftCell="A12" zoomScale="70" zoomScaleNormal="70" zoomScalePageLayoutView="70" workbookViewId="0">
      <selection activeCell="N34" sqref="N34"/>
    </sheetView>
  </sheetViews>
  <sheetFormatPr defaultColWidth="8.85546875" defaultRowHeight="12.75" x14ac:dyDescent="0.2"/>
  <cols>
    <col min="1" max="2" width="2.85546875" customWidth="1"/>
    <col min="3" max="3" width="11.28515625" customWidth="1"/>
    <col min="4" max="4" width="17.28515625" customWidth="1"/>
    <col min="5" max="5" width="13.28515625" customWidth="1"/>
    <col min="6" max="6" width="11" customWidth="1"/>
    <col min="7" max="7" width="13.28515625" customWidth="1"/>
    <col min="8" max="8" width="11" customWidth="1"/>
    <col min="9" max="9" width="13.28515625" customWidth="1"/>
    <col min="10" max="10" width="11.140625" customWidth="1"/>
    <col min="11" max="11" width="13.28515625" customWidth="1"/>
    <col min="12" max="12" width="10.42578125" customWidth="1"/>
    <col min="13" max="14" width="13.28515625" customWidth="1"/>
    <col min="15" max="15" width="12.85546875" bestFit="1" customWidth="1"/>
    <col min="16" max="16" width="12.28515625" customWidth="1"/>
    <col min="17" max="17" width="6.42578125" customWidth="1"/>
    <col min="20" max="20" width="9.42578125" bestFit="1" customWidth="1"/>
    <col min="21" max="26" width="11.140625" bestFit="1" customWidth="1"/>
    <col min="27" max="31" width="11.7109375" bestFit="1" customWidth="1"/>
    <col min="32" max="32" width="3.28515625" customWidth="1"/>
    <col min="33" max="33" width="10.85546875" style="264" customWidth="1"/>
    <col min="34" max="45" width="8.85546875" style="264"/>
  </cols>
  <sheetData>
    <row r="1" spans="1:45" ht="69" customHeight="1" x14ac:dyDescent="0.2">
      <c r="B1" s="496" t="s">
        <v>664</v>
      </c>
      <c r="C1" s="511"/>
      <c r="D1" s="511"/>
      <c r="E1" s="511"/>
      <c r="F1" s="511"/>
      <c r="G1" s="511"/>
      <c r="H1" s="511"/>
      <c r="I1" s="511"/>
      <c r="J1" s="511"/>
      <c r="K1" s="511"/>
      <c r="L1" s="511"/>
      <c r="M1" s="511"/>
      <c r="N1" s="511"/>
      <c r="O1" s="511"/>
      <c r="P1" s="511"/>
      <c r="Q1" s="511"/>
      <c r="R1" s="511"/>
      <c r="S1" s="511"/>
      <c r="T1" s="512"/>
    </row>
    <row r="2" spans="1:45" ht="12.75" customHeight="1" x14ac:dyDescent="0.2"/>
    <row r="3" spans="1:45" x14ac:dyDescent="0.2">
      <c r="C3" s="101" t="s">
        <v>588</v>
      </c>
      <c r="D3" s="100"/>
    </row>
    <row r="4" spans="1:45" s="107" customFormat="1" ht="15.75" customHeight="1" x14ac:dyDescent="0.2">
      <c r="A4" s="106" t="s">
        <v>590</v>
      </c>
      <c r="B4" s="106" t="s">
        <v>591</v>
      </c>
      <c r="C4" s="106" t="s">
        <v>592</v>
      </c>
      <c r="D4" s="106" t="s">
        <v>593</v>
      </c>
      <c r="E4" s="106" t="s">
        <v>594</v>
      </c>
      <c r="F4" s="106" t="s">
        <v>595</v>
      </c>
      <c r="G4" s="106" t="s">
        <v>596</v>
      </c>
      <c r="H4" s="106" t="s">
        <v>597</v>
      </c>
      <c r="I4" s="106" t="s">
        <v>598</v>
      </c>
      <c r="J4" s="106" t="s">
        <v>599</v>
      </c>
      <c r="K4" s="106" t="s">
        <v>600</v>
      </c>
      <c r="L4" s="106" t="s">
        <v>210</v>
      </c>
      <c r="M4" s="106" t="s">
        <v>50</v>
      </c>
      <c r="N4" s="106" t="s">
        <v>601</v>
      </c>
      <c r="O4" s="106" t="s">
        <v>602</v>
      </c>
      <c r="T4"/>
      <c r="U4"/>
      <c r="V4"/>
      <c r="W4"/>
      <c r="X4"/>
      <c r="Y4"/>
      <c r="Z4"/>
      <c r="AA4"/>
      <c r="AB4"/>
      <c r="AC4"/>
      <c r="AD4"/>
      <c r="AF4"/>
      <c r="AG4" s="265"/>
      <c r="AH4" s="265"/>
      <c r="AI4" s="265"/>
      <c r="AJ4" s="265"/>
      <c r="AK4" s="265"/>
      <c r="AL4" s="265"/>
      <c r="AM4" s="265"/>
      <c r="AN4" s="265"/>
      <c r="AO4" s="265"/>
      <c r="AP4" s="265"/>
      <c r="AQ4" s="265"/>
      <c r="AR4" s="265"/>
      <c r="AS4" s="265"/>
    </row>
    <row r="5" spans="1:45" s="108" customFormat="1" ht="23.25" customHeight="1" x14ac:dyDescent="0.2">
      <c r="E5" s="109" t="s">
        <v>604</v>
      </c>
      <c r="F5" s="109" t="s">
        <v>605</v>
      </c>
      <c r="G5" s="109" t="s">
        <v>606</v>
      </c>
      <c r="H5" s="109" t="s">
        <v>607</v>
      </c>
      <c r="M5" s="109" t="s">
        <v>608</v>
      </c>
      <c r="N5" s="109" t="s">
        <v>609</v>
      </c>
      <c r="S5"/>
      <c r="AF5"/>
      <c r="AG5" s="266"/>
      <c r="AH5" s="266"/>
      <c r="AI5" s="266"/>
      <c r="AJ5" s="266"/>
      <c r="AK5" s="266"/>
      <c r="AL5" s="266"/>
      <c r="AM5" s="266"/>
      <c r="AN5" s="266"/>
      <c r="AO5" s="266"/>
      <c r="AP5" s="266"/>
      <c r="AQ5" s="266"/>
      <c r="AR5" s="266"/>
      <c r="AS5" s="266"/>
    </row>
    <row r="6" spans="1:45" s="105" customFormat="1" ht="58.5" customHeight="1" x14ac:dyDescent="0.2">
      <c r="B6" s="119" t="s">
        <v>603</v>
      </c>
      <c r="C6" s="120" t="s">
        <v>559</v>
      </c>
      <c r="D6" s="119" t="s">
        <v>611</v>
      </c>
      <c r="E6" s="120" t="s">
        <v>560</v>
      </c>
      <c r="F6" s="120" t="s">
        <v>561</v>
      </c>
      <c r="G6" s="120" t="s">
        <v>562</v>
      </c>
      <c r="H6" s="120" t="s">
        <v>563</v>
      </c>
      <c r="I6" s="119" t="s">
        <v>612</v>
      </c>
      <c r="J6" s="119" t="s">
        <v>613</v>
      </c>
      <c r="K6" s="120" t="s">
        <v>564</v>
      </c>
      <c r="L6" s="120" t="s">
        <v>565</v>
      </c>
      <c r="M6" s="120" t="s">
        <v>566</v>
      </c>
      <c r="N6" s="120" t="s">
        <v>567</v>
      </c>
      <c r="O6" s="120" t="s">
        <v>568</v>
      </c>
      <c r="P6" s="120" t="s">
        <v>569</v>
      </c>
      <c r="Q6" s="120" t="s">
        <v>570</v>
      </c>
      <c r="R6" s="120" t="s">
        <v>571</v>
      </c>
      <c r="T6" s="122" t="s">
        <v>631</v>
      </c>
      <c r="AF6"/>
      <c r="AG6" s="267"/>
      <c r="AH6" s="267"/>
      <c r="AI6" s="267"/>
      <c r="AJ6" s="267"/>
      <c r="AK6" s="267"/>
      <c r="AL6" s="267"/>
      <c r="AM6" s="267"/>
      <c r="AN6" s="267"/>
      <c r="AO6" s="267"/>
      <c r="AP6" s="267"/>
      <c r="AQ6" s="267"/>
      <c r="AR6" s="267"/>
      <c r="AS6" s="267"/>
    </row>
    <row r="7" spans="1:45" x14ac:dyDescent="0.2">
      <c r="B7" s="104">
        <v>1</v>
      </c>
      <c r="C7" s="98" t="s">
        <v>572</v>
      </c>
      <c r="D7" s="99">
        <v>7638000</v>
      </c>
      <c r="E7" s="99">
        <f>(D7/12)*4</f>
        <v>2546000</v>
      </c>
      <c r="F7" s="99">
        <f>E7+G7</f>
        <v>3500750</v>
      </c>
      <c r="G7" s="99">
        <f>(E7/4)+((E7/4)/2)</f>
        <v>954750</v>
      </c>
      <c r="H7" s="99">
        <f>E7/2</f>
        <v>1273000</v>
      </c>
      <c r="I7" s="99">
        <v>289000</v>
      </c>
      <c r="J7" s="99"/>
      <c r="K7" s="99">
        <v>0</v>
      </c>
      <c r="L7" s="110">
        <v>42855</v>
      </c>
      <c r="M7" s="103">
        <f t="shared" ref="M7" si="0">IF(I7&gt;0,I7/(E7/4),"")</f>
        <v>0.45404556166535742</v>
      </c>
      <c r="N7" s="103">
        <v>0.76</v>
      </c>
      <c r="O7" s="99">
        <f>F7-I7</f>
        <v>3211750</v>
      </c>
      <c r="P7" s="99"/>
      <c r="Q7" s="99"/>
      <c r="R7" s="99"/>
      <c r="T7" s="113" t="s">
        <v>630</v>
      </c>
      <c r="U7" s="114" t="s">
        <v>618</v>
      </c>
      <c r="V7" s="114" t="s">
        <v>619</v>
      </c>
      <c r="W7" s="114" t="s">
        <v>620</v>
      </c>
      <c r="X7" s="114" t="s">
        <v>621</v>
      </c>
      <c r="Y7" s="114" t="s">
        <v>622</v>
      </c>
      <c r="Z7" s="114" t="s">
        <v>623</v>
      </c>
      <c r="AA7" s="114" t="s">
        <v>624</v>
      </c>
      <c r="AB7" s="114" t="s">
        <v>625</v>
      </c>
      <c r="AC7" s="114" t="s">
        <v>626</v>
      </c>
      <c r="AD7" s="114" t="s">
        <v>627</v>
      </c>
      <c r="AE7" s="114" t="s">
        <v>628</v>
      </c>
      <c r="AH7" s="264" t="s">
        <v>630</v>
      </c>
      <c r="AI7" s="264" t="s">
        <v>618</v>
      </c>
      <c r="AJ7" s="264" t="s">
        <v>619</v>
      </c>
      <c r="AK7" s="264" t="s">
        <v>620</v>
      </c>
      <c r="AL7" s="264" t="s">
        <v>621</v>
      </c>
      <c r="AM7" s="264" t="s">
        <v>622</v>
      </c>
      <c r="AN7" s="264" t="s">
        <v>623</v>
      </c>
      <c r="AO7" s="264" t="s">
        <v>624</v>
      </c>
      <c r="AP7" s="264" t="s">
        <v>625</v>
      </c>
      <c r="AQ7" s="264" t="s">
        <v>626</v>
      </c>
      <c r="AR7" s="264" t="s">
        <v>627</v>
      </c>
      <c r="AS7" s="264" t="s">
        <v>628</v>
      </c>
    </row>
    <row r="8" spans="1:45" x14ac:dyDescent="0.2">
      <c r="B8" s="104">
        <v>2</v>
      </c>
      <c r="C8" s="98" t="s">
        <v>573</v>
      </c>
      <c r="D8" s="99">
        <v>6010000</v>
      </c>
      <c r="E8" s="99">
        <v>2003333.3333333333</v>
      </c>
      <c r="F8" s="99">
        <v>2754583.333333333</v>
      </c>
      <c r="G8" s="99">
        <v>751250</v>
      </c>
      <c r="H8" s="99">
        <v>1001666.6666666666</v>
      </c>
      <c r="I8" s="99">
        <v>3212030</v>
      </c>
      <c r="J8" s="99"/>
      <c r="K8" s="99">
        <v>0</v>
      </c>
      <c r="L8" s="110">
        <v>42612</v>
      </c>
      <c r="M8" s="103">
        <v>6.4133710482529125</v>
      </c>
      <c r="N8" s="103">
        <v>7</v>
      </c>
      <c r="O8" s="99">
        <v>-457446.66666666698</v>
      </c>
      <c r="P8" s="99"/>
      <c r="Q8" s="99"/>
      <c r="R8" s="99"/>
      <c r="T8" s="111" t="s">
        <v>572</v>
      </c>
      <c r="U8" s="112">
        <v>1400000</v>
      </c>
      <c r="V8" s="112">
        <v>918800</v>
      </c>
      <c r="W8" s="112">
        <v>515800</v>
      </c>
      <c r="X8" s="112">
        <v>60666.666666666701</v>
      </c>
      <c r="Y8" s="112">
        <v>918800</v>
      </c>
      <c r="Z8" s="112">
        <v>216653.33333333299</v>
      </c>
      <c r="AA8" s="112">
        <v>515800</v>
      </c>
      <c r="AB8" s="112">
        <v>127518.095238095</v>
      </c>
      <c r="AC8" s="112">
        <v>1400000</v>
      </c>
      <c r="AD8" s="112">
        <v>897733.71428571397</v>
      </c>
      <c r="AE8" s="112">
        <v>985060.19047618995</v>
      </c>
      <c r="AG8" s="267" t="b">
        <v>1</v>
      </c>
      <c r="AH8" s="264" t="s">
        <v>572</v>
      </c>
      <c r="AI8" s="264">
        <f>ROUND(IF($AG8=TRUE,U8,NA()),0)</f>
        <v>1400000</v>
      </c>
      <c r="AJ8" s="264">
        <f t="shared" ref="AJ8:AM8" si="1">ROUND(IF($AG8=TRUE,V8,NA()),0)</f>
        <v>918800</v>
      </c>
      <c r="AK8" s="264">
        <f t="shared" si="1"/>
        <v>515800</v>
      </c>
      <c r="AL8" s="264">
        <f t="shared" si="1"/>
        <v>60667</v>
      </c>
      <c r="AM8" s="264">
        <f t="shared" si="1"/>
        <v>918800</v>
      </c>
      <c r="AN8" s="264">
        <f t="shared" ref="AN8" si="2">ROUND(IF($AG8=TRUE,Z8,NA()),0)</f>
        <v>216653</v>
      </c>
      <c r="AO8" s="264">
        <f t="shared" ref="AO8" si="3">ROUND(IF($AG8=TRUE,AA8,NA()),0)</f>
        <v>515800</v>
      </c>
      <c r="AP8" s="264">
        <f t="shared" ref="AP8:AQ8" si="4">ROUND(IF($AG8=TRUE,AB8,NA()),0)</f>
        <v>127518</v>
      </c>
      <c r="AQ8" s="264">
        <f t="shared" si="4"/>
        <v>1400000</v>
      </c>
      <c r="AR8" s="264">
        <f t="shared" ref="AR8" si="5">ROUND(IF($AG8=TRUE,AD8,NA()),0)</f>
        <v>897734</v>
      </c>
      <c r="AS8" s="264">
        <f t="shared" ref="AS8" si="6">ROUND(IF($AG8=TRUE,AE8,NA()),0)</f>
        <v>985060</v>
      </c>
    </row>
    <row r="9" spans="1:45" x14ac:dyDescent="0.2">
      <c r="B9" s="104">
        <v>3</v>
      </c>
      <c r="C9" s="98" t="s">
        <v>574</v>
      </c>
      <c r="D9" s="99">
        <v>3216000</v>
      </c>
      <c r="E9" s="99">
        <v>1072000</v>
      </c>
      <c r="F9" s="99">
        <v>1474000</v>
      </c>
      <c r="G9" s="99">
        <v>402000</v>
      </c>
      <c r="H9" s="99">
        <v>536000</v>
      </c>
      <c r="I9" s="99">
        <v>971500</v>
      </c>
      <c r="J9" s="99"/>
      <c r="K9" s="99">
        <v>0</v>
      </c>
      <c r="L9" s="110">
        <v>42551</v>
      </c>
      <c r="M9" s="103">
        <v>3.625</v>
      </c>
      <c r="N9" s="103">
        <v>0.5</v>
      </c>
      <c r="O9" s="99">
        <v>502500</v>
      </c>
      <c r="P9" s="99"/>
      <c r="Q9" s="99"/>
      <c r="R9" s="99"/>
      <c r="T9" s="111" t="s">
        <v>573</v>
      </c>
      <c r="U9" s="112">
        <v>1158780</v>
      </c>
      <c r="V9" s="112">
        <v>1825280</v>
      </c>
      <c r="W9" s="112">
        <v>1575780</v>
      </c>
      <c r="X9" s="112">
        <v>1936946.66666667</v>
      </c>
      <c r="Y9" s="112">
        <v>1825280</v>
      </c>
      <c r="Z9" s="112">
        <v>2097813.3333333302</v>
      </c>
      <c r="AA9" s="112">
        <v>1575780</v>
      </c>
      <c r="AB9" s="112">
        <v>2005889.5238095201</v>
      </c>
      <c r="AC9" s="112">
        <v>1158780</v>
      </c>
      <c r="AD9" s="112">
        <v>1305231.42857143</v>
      </c>
      <c r="AE9" s="112">
        <v>1162739.0476190499</v>
      </c>
      <c r="AG9" s="267" t="b">
        <v>0</v>
      </c>
      <c r="AH9" s="264" t="s">
        <v>573</v>
      </c>
      <c r="AI9" s="264" t="e">
        <f t="shared" ref="AI9:AI13" si="7">ROUND(IF($AG9=TRUE,U9,NA()),0)</f>
        <v>#N/A</v>
      </c>
      <c r="AJ9" s="264" t="e">
        <f t="shared" ref="AJ9:AJ13" si="8">ROUND(IF($AG9=TRUE,V9,NA()),0)</f>
        <v>#N/A</v>
      </c>
      <c r="AK9" s="264" t="e">
        <f t="shared" ref="AK9:AK13" si="9">ROUND(IF($AG9=TRUE,W9,NA()),0)</f>
        <v>#N/A</v>
      </c>
      <c r="AL9" s="264" t="e">
        <f t="shared" ref="AL9:AL13" si="10">ROUND(IF($AG9=TRUE,X9,NA()),0)</f>
        <v>#N/A</v>
      </c>
      <c r="AM9" s="264" t="e">
        <f t="shared" ref="AM9:AM13" si="11">ROUND(IF($AG9=TRUE,Y9,NA()),0)</f>
        <v>#N/A</v>
      </c>
      <c r="AN9" s="264" t="e">
        <f t="shared" ref="AN9:AN13" si="12">ROUND(IF($AG9=TRUE,Z9,NA()),0)</f>
        <v>#N/A</v>
      </c>
      <c r="AO9" s="264" t="e">
        <f t="shared" ref="AO9:AO13" si="13">ROUND(IF($AG9=TRUE,AA9,NA()),0)</f>
        <v>#N/A</v>
      </c>
      <c r="AP9" s="264" t="e">
        <f t="shared" ref="AP9:AP13" si="14">ROUND(IF($AG9=TRUE,AB9,NA()),0)</f>
        <v>#N/A</v>
      </c>
      <c r="AQ9" s="264" t="e">
        <f t="shared" ref="AQ9:AQ13" si="15">ROUND(IF($AG9=TRUE,AC9,NA()),0)</f>
        <v>#N/A</v>
      </c>
      <c r="AR9" s="264" t="e">
        <f t="shared" ref="AR9:AR13" si="16">ROUND(IF($AG9=TRUE,AD9,NA()),0)</f>
        <v>#N/A</v>
      </c>
      <c r="AS9" s="264" t="e">
        <f t="shared" ref="AS9:AS13" si="17">ROUND(IF($AG9=TRUE,AE9,NA()),0)</f>
        <v>#N/A</v>
      </c>
    </row>
    <row r="10" spans="1:45" x14ac:dyDescent="0.2">
      <c r="B10" s="104">
        <v>4</v>
      </c>
      <c r="C10" s="98" t="s">
        <v>575</v>
      </c>
      <c r="D10" s="99">
        <v>7212000</v>
      </c>
      <c r="E10" s="99">
        <v>2404000</v>
      </c>
      <c r="F10" s="99">
        <v>3305500</v>
      </c>
      <c r="G10" s="99">
        <v>901500</v>
      </c>
      <c r="H10" s="99">
        <v>1202000</v>
      </c>
      <c r="I10" s="99">
        <v>1979000</v>
      </c>
      <c r="J10" s="99"/>
      <c r="K10" s="99">
        <v>0</v>
      </c>
      <c r="L10" s="110">
        <v>42490</v>
      </c>
      <c r="M10" s="103">
        <v>3.2928452579034944</v>
      </c>
      <c r="N10" s="103">
        <v>2.7</v>
      </c>
      <c r="O10" s="99"/>
      <c r="P10" s="99"/>
      <c r="Q10" s="99"/>
      <c r="R10" s="99"/>
      <c r="T10" s="111" t="s">
        <v>574</v>
      </c>
      <c r="U10" s="112">
        <v>822300</v>
      </c>
      <c r="V10" s="112">
        <v>573550</v>
      </c>
      <c r="W10" s="112">
        <v>360650</v>
      </c>
      <c r="X10" s="112">
        <v>123850</v>
      </c>
      <c r="Y10" s="112">
        <v>573550</v>
      </c>
      <c r="Z10" s="112">
        <v>206620</v>
      </c>
      <c r="AA10" s="112">
        <v>360650</v>
      </c>
      <c r="AB10" s="112">
        <v>159322.85714285701</v>
      </c>
      <c r="AC10" s="112">
        <v>822300</v>
      </c>
      <c r="AD10" s="112">
        <v>559549.42857142806</v>
      </c>
      <c r="AE10" s="112">
        <v>604569.71428571397</v>
      </c>
      <c r="AG10" s="267" t="b">
        <v>0</v>
      </c>
      <c r="AH10" s="264" t="s">
        <v>574</v>
      </c>
      <c r="AI10" s="264" t="e">
        <f t="shared" si="7"/>
        <v>#N/A</v>
      </c>
      <c r="AJ10" s="264" t="e">
        <f t="shared" si="8"/>
        <v>#N/A</v>
      </c>
      <c r="AK10" s="264" t="e">
        <f t="shared" si="9"/>
        <v>#N/A</v>
      </c>
      <c r="AL10" s="264" t="e">
        <f t="shared" si="10"/>
        <v>#N/A</v>
      </c>
      <c r="AM10" s="264" t="e">
        <f t="shared" si="11"/>
        <v>#N/A</v>
      </c>
      <c r="AN10" s="264" t="e">
        <f t="shared" si="12"/>
        <v>#N/A</v>
      </c>
      <c r="AO10" s="264" t="e">
        <f t="shared" si="13"/>
        <v>#N/A</v>
      </c>
      <c r="AP10" s="264" t="e">
        <f t="shared" si="14"/>
        <v>#N/A</v>
      </c>
      <c r="AQ10" s="264" t="e">
        <f t="shared" si="15"/>
        <v>#N/A</v>
      </c>
      <c r="AR10" s="264" t="e">
        <f t="shared" si="16"/>
        <v>#N/A</v>
      </c>
      <c r="AS10" s="264" t="e">
        <f t="shared" si="17"/>
        <v>#N/A</v>
      </c>
    </row>
    <row r="11" spans="1:45" x14ac:dyDescent="0.2">
      <c r="B11" s="104">
        <v>5</v>
      </c>
      <c r="C11" s="98" t="s">
        <v>576</v>
      </c>
      <c r="D11" s="99">
        <v>5141500</v>
      </c>
      <c r="E11" s="99">
        <v>1713833.3333333333</v>
      </c>
      <c r="F11" s="99">
        <v>2356520.833333333</v>
      </c>
      <c r="G11" s="99">
        <v>642687.5</v>
      </c>
      <c r="H11" s="99">
        <v>856916.66666666663</v>
      </c>
      <c r="I11" s="99">
        <v>780520</v>
      </c>
      <c r="J11" s="99"/>
      <c r="K11" s="99">
        <v>0</v>
      </c>
      <c r="L11" s="110">
        <v>42643</v>
      </c>
      <c r="M11" s="103">
        <v>1.8216940581542351</v>
      </c>
      <c r="N11" s="103">
        <v>4.5</v>
      </c>
      <c r="O11" s="99">
        <v>1576000.833333333</v>
      </c>
      <c r="P11" s="99"/>
      <c r="Q11" s="99"/>
      <c r="R11" s="99"/>
      <c r="T11" s="111" t="s">
        <v>629</v>
      </c>
      <c r="U11" s="112">
        <v>1419000</v>
      </c>
      <c r="V11" s="112">
        <v>1452600</v>
      </c>
      <c r="W11" s="112">
        <v>1174600</v>
      </c>
      <c r="X11" s="112">
        <v>1104333.33333333</v>
      </c>
      <c r="Y11" s="112">
        <v>1452600</v>
      </c>
      <c r="Z11" s="112">
        <v>1236306.66666667</v>
      </c>
      <c r="AA11" s="112">
        <v>1174600</v>
      </c>
      <c r="AB11" s="112">
        <v>1160893.33333333</v>
      </c>
      <c r="AC11" s="112">
        <v>1419000</v>
      </c>
      <c r="AD11" s="112">
        <v>1245896</v>
      </c>
      <c r="AE11" s="112">
        <v>1231634.66666666</v>
      </c>
      <c r="AG11" s="264" t="b">
        <v>0</v>
      </c>
      <c r="AH11" s="264" t="s">
        <v>629</v>
      </c>
      <c r="AI11" s="264" t="e">
        <f t="shared" si="7"/>
        <v>#N/A</v>
      </c>
      <c r="AJ11" s="264" t="e">
        <f t="shared" si="8"/>
        <v>#N/A</v>
      </c>
      <c r="AK11" s="264" t="e">
        <f t="shared" si="9"/>
        <v>#N/A</v>
      </c>
      <c r="AL11" s="264" t="e">
        <f t="shared" si="10"/>
        <v>#N/A</v>
      </c>
      <c r="AM11" s="264" t="e">
        <f t="shared" si="11"/>
        <v>#N/A</v>
      </c>
      <c r="AN11" s="264" t="e">
        <f t="shared" si="12"/>
        <v>#N/A</v>
      </c>
      <c r="AO11" s="264" t="e">
        <f t="shared" si="13"/>
        <v>#N/A</v>
      </c>
      <c r="AP11" s="264" t="e">
        <f t="shared" si="14"/>
        <v>#N/A</v>
      </c>
      <c r="AQ11" s="264" t="e">
        <f t="shared" si="15"/>
        <v>#N/A</v>
      </c>
      <c r="AR11" s="264" t="e">
        <f t="shared" si="16"/>
        <v>#N/A</v>
      </c>
      <c r="AS11" s="264" t="e">
        <f t="shared" si="17"/>
        <v>#N/A</v>
      </c>
    </row>
    <row r="12" spans="1:45" x14ac:dyDescent="0.2">
      <c r="B12" s="104">
        <v>6</v>
      </c>
      <c r="C12" s="98" t="s">
        <v>577</v>
      </c>
      <c r="D12" s="99">
        <v>4323800</v>
      </c>
      <c r="E12" s="99">
        <v>1441266.6666666667</v>
      </c>
      <c r="F12" s="99">
        <v>1981741.6666666667</v>
      </c>
      <c r="G12" s="99">
        <v>540475</v>
      </c>
      <c r="H12" s="99">
        <v>720633.33333333337</v>
      </c>
      <c r="I12" s="99">
        <v>1076200</v>
      </c>
      <c r="J12" s="99"/>
      <c r="K12" s="99">
        <v>0</v>
      </c>
      <c r="L12" s="110">
        <v>42704</v>
      </c>
      <c r="M12" s="103">
        <v>2.9868171515796287</v>
      </c>
      <c r="N12" s="103">
        <v>2.4</v>
      </c>
      <c r="O12" s="99">
        <v>905541.66666666674</v>
      </c>
      <c r="P12" s="99"/>
      <c r="Q12" s="99"/>
      <c r="R12" s="99"/>
      <c r="T12" s="111" t="s">
        <v>576</v>
      </c>
      <c r="U12" s="112">
        <v>1720020</v>
      </c>
      <c r="V12" s="112">
        <v>1597220</v>
      </c>
      <c r="W12" s="112">
        <v>1404920</v>
      </c>
      <c r="X12" s="112">
        <v>1258953.33333333</v>
      </c>
      <c r="Y12" s="112">
        <v>1597220</v>
      </c>
      <c r="Z12" s="112">
        <v>1340506.66666667</v>
      </c>
      <c r="AA12" s="112">
        <v>1404920</v>
      </c>
      <c r="AB12" s="112">
        <v>1293904.76190476</v>
      </c>
      <c r="AC12" s="112">
        <v>1720020</v>
      </c>
      <c r="AD12" s="112">
        <v>1531013.7142857099</v>
      </c>
      <c r="AE12" s="112">
        <v>1550913.5238095201</v>
      </c>
      <c r="AG12" s="264" t="b">
        <v>1</v>
      </c>
      <c r="AH12" s="264" t="s">
        <v>576</v>
      </c>
      <c r="AI12" s="264">
        <f t="shared" si="7"/>
        <v>1720020</v>
      </c>
      <c r="AJ12" s="264">
        <f t="shared" si="8"/>
        <v>1597220</v>
      </c>
      <c r="AK12" s="264">
        <f t="shared" si="9"/>
        <v>1404920</v>
      </c>
      <c r="AL12" s="264">
        <f t="shared" si="10"/>
        <v>1258953</v>
      </c>
      <c r="AM12" s="264">
        <f t="shared" si="11"/>
        <v>1597220</v>
      </c>
      <c r="AN12" s="264">
        <f t="shared" si="12"/>
        <v>1340507</v>
      </c>
      <c r="AO12" s="264">
        <f t="shared" si="13"/>
        <v>1404920</v>
      </c>
      <c r="AP12" s="264">
        <f t="shared" si="14"/>
        <v>1293905</v>
      </c>
      <c r="AQ12" s="264">
        <f t="shared" si="15"/>
        <v>1720020</v>
      </c>
      <c r="AR12" s="264">
        <f t="shared" si="16"/>
        <v>1531014</v>
      </c>
      <c r="AS12" s="264">
        <f t="shared" si="17"/>
        <v>1550914</v>
      </c>
    </row>
    <row r="13" spans="1:45" x14ac:dyDescent="0.2">
      <c r="B13" s="104">
        <v>7</v>
      </c>
      <c r="C13" s="98" t="s">
        <v>578</v>
      </c>
      <c r="D13" s="99">
        <v>220438.94543999998</v>
      </c>
      <c r="E13" s="99">
        <v>73479.648479999989</v>
      </c>
      <c r="F13" s="99">
        <v>101034.51665999999</v>
      </c>
      <c r="G13" s="99">
        <v>27554.868179999998</v>
      </c>
      <c r="H13" s="99">
        <v>36739.824239999994</v>
      </c>
      <c r="I13" s="99">
        <v>394560</v>
      </c>
      <c r="J13" s="99"/>
      <c r="K13" s="99">
        <v>0</v>
      </c>
      <c r="L13" s="110">
        <v>42788</v>
      </c>
      <c r="M13" s="103">
        <v>21.478600301545704</v>
      </c>
      <c r="N13" s="103">
        <v>0.6</v>
      </c>
      <c r="O13" s="99" t="s">
        <v>585</v>
      </c>
      <c r="P13" s="99"/>
      <c r="Q13" s="99"/>
      <c r="R13" s="99"/>
      <c r="T13" s="111" t="s">
        <v>577</v>
      </c>
      <c r="U13" s="112">
        <v>375800</v>
      </c>
      <c r="V13" s="112">
        <v>1113100</v>
      </c>
      <c r="W13" s="112">
        <v>766300</v>
      </c>
      <c r="X13" s="112">
        <v>1142233.33333333</v>
      </c>
      <c r="Y13" s="112">
        <v>1113100</v>
      </c>
      <c r="Z13" s="112">
        <v>1353226.66666667</v>
      </c>
      <c r="AA13" s="112">
        <v>766300</v>
      </c>
      <c r="AB13" s="112">
        <v>1232659.0476190499</v>
      </c>
      <c r="AC13" s="112">
        <v>375800</v>
      </c>
      <c r="AD13" s="112">
        <v>489666.85714285797</v>
      </c>
      <c r="AE13" s="112">
        <v>330150.09523809602</v>
      </c>
      <c r="AG13" s="264" t="b">
        <v>0</v>
      </c>
      <c r="AH13" s="264" t="s">
        <v>577</v>
      </c>
      <c r="AI13" s="264" t="e">
        <f t="shared" si="7"/>
        <v>#N/A</v>
      </c>
      <c r="AJ13" s="264" t="e">
        <f t="shared" si="8"/>
        <v>#N/A</v>
      </c>
      <c r="AK13" s="264" t="e">
        <f t="shared" si="9"/>
        <v>#N/A</v>
      </c>
      <c r="AL13" s="264" t="e">
        <f t="shared" si="10"/>
        <v>#N/A</v>
      </c>
      <c r="AM13" s="264" t="e">
        <f t="shared" si="11"/>
        <v>#N/A</v>
      </c>
      <c r="AN13" s="264" t="e">
        <f t="shared" si="12"/>
        <v>#N/A</v>
      </c>
      <c r="AO13" s="264" t="e">
        <f t="shared" si="13"/>
        <v>#N/A</v>
      </c>
      <c r="AP13" s="264" t="e">
        <f t="shared" si="14"/>
        <v>#N/A</v>
      </c>
      <c r="AQ13" s="264" t="e">
        <f t="shared" si="15"/>
        <v>#N/A</v>
      </c>
      <c r="AR13" s="264" t="e">
        <f t="shared" si="16"/>
        <v>#N/A</v>
      </c>
      <c r="AS13" s="264" t="e">
        <f t="shared" si="17"/>
        <v>#N/A</v>
      </c>
    </row>
    <row r="14" spans="1:45" x14ac:dyDescent="0.2">
      <c r="B14" s="104">
        <v>8</v>
      </c>
      <c r="C14" s="98" t="s">
        <v>586</v>
      </c>
      <c r="D14" s="99"/>
      <c r="E14" s="99"/>
      <c r="F14" s="99"/>
      <c r="G14" s="99"/>
      <c r="H14" s="99"/>
      <c r="I14" s="99"/>
      <c r="J14" s="99"/>
      <c r="K14" s="99"/>
      <c r="L14" s="110"/>
      <c r="M14" s="103"/>
      <c r="N14" s="103"/>
      <c r="O14" s="99"/>
      <c r="P14" s="99"/>
      <c r="Q14" s="99"/>
      <c r="R14" s="99"/>
    </row>
    <row r="15" spans="1:45" x14ac:dyDescent="0.2">
      <c r="B15" s="104">
        <v>9</v>
      </c>
      <c r="C15" s="98" t="s">
        <v>587</v>
      </c>
      <c r="D15" s="99"/>
      <c r="E15" s="99"/>
      <c r="F15" s="99"/>
      <c r="G15" s="99"/>
      <c r="H15" s="99"/>
      <c r="I15" s="99"/>
      <c r="J15" s="99"/>
      <c r="K15" s="99"/>
      <c r="L15" s="110"/>
      <c r="M15" s="103"/>
      <c r="N15" s="103"/>
      <c r="O15" s="99"/>
      <c r="P15" s="99"/>
      <c r="Q15" s="99"/>
      <c r="R15" s="99"/>
      <c r="T15" s="123" t="s">
        <v>617</v>
      </c>
    </row>
    <row r="16" spans="1:45" x14ac:dyDescent="0.2">
      <c r="B16" s="104">
        <v>10</v>
      </c>
      <c r="C16" s="98" t="s">
        <v>579</v>
      </c>
      <c r="D16" s="99">
        <v>0</v>
      </c>
      <c r="E16" s="99">
        <v>0</v>
      </c>
      <c r="F16" s="99">
        <v>0</v>
      </c>
      <c r="G16" s="99">
        <v>0</v>
      </c>
      <c r="H16" s="99">
        <v>0</v>
      </c>
      <c r="I16" s="99">
        <v>16940</v>
      </c>
      <c r="J16" s="99"/>
      <c r="K16" s="99">
        <v>0</v>
      </c>
      <c r="L16" s="110">
        <v>42520</v>
      </c>
      <c r="M16" s="103"/>
      <c r="N16" s="103"/>
      <c r="O16" s="99" t="s">
        <v>585</v>
      </c>
      <c r="P16" s="99"/>
      <c r="Q16" s="99"/>
      <c r="R16" s="99"/>
      <c r="T16" s="113" t="s">
        <v>630</v>
      </c>
      <c r="U16" s="114" t="s">
        <v>618</v>
      </c>
      <c r="V16" s="114" t="s">
        <v>619</v>
      </c>
      <c r="W16" s="114" t="s">
        <v>620</v>
      </c>
      <c r="X16" s="114" t="s">
        <v>621</v>
      </c>
      <c r="Y16" s="114" t="s">
        <v>622</v>
      </c>
      <c r="Z16" s="114" t="s">
        <v>623</v>
      </c>
      <c r="AA16" s="114" t="s">
        <v>624</v>
      </c>
      <c r="AB16" s="114" t="s">
        <v>625</v>
      </c>
      <c r="AC16" s="114" t="s">
        <v>626</v>
      </c>
      <c r="AD16" s="114" t="s">
        <v>627</v>
      </c>
      <c r="AE16" s="114" t="s">
        <v>628</v>
      </c>
      <c r="AH16" s="264" t="s">
        <v>630</v>
      </c>
      <c r="AI16" s="264" t="s">
        <v>618</v>
      </c>
      <c r="AJ16" s="264" t="s">
        <v>619</v>
      </c>
      <c r="AK16" s="264" t="s">
        <v>620</v>
      </c>
      <c r="AL16" s="264" t="s">
        <v>621</v>
      </c>
      <c r="AM16" s="264" t="s">
        <v>622</v>
      </c>
      <c r="AN16" s="264" t="s">
        <v>623</v>
      </c>
      <c r="AO16" s="264" t="s">
        <v>624</v>
      </c>
      <c r="AP16" s="264" t="s">
        <v>625</v>
      </c>
      <c r="AQ16" s="264" t="s">
        <v>626</v>
      </c>
      <c r="AR16" s="264" t="s">
        <v>627</v>
      </c>
      <c r="AS16" s="264" t="s">
        <v>628</v>
      </c>
    </row>
    <row r="17" spans="2:45" x14ac:dyDescent="0.2">
      <c r="B17" s="104">
        <v>11</v>
      </c>
      <c r="C17" s="98" t="s">
        <v>580</v>
      </c>
      <c r="D17" s="99">
        <v>1864800</v>
      </c>
      <c r="E17" s="99">
        <v>621600</v>
      </c>
      <c r="F17" s="99">
        <v>854700</v>
      </c>
      <c r="G17" s="99">
        <v>233100</v>
      </c>
      <c r="H17" s="99">
        <v>310800</v>
      </c>
      <c r="I17" s="99">
        <v>1769200</v>
      </c>
      <c r="J17" s="99"/>
      <c r="K17" s="99">
        <v>0</v>
      </c>
      <c r="L17" s="110">
        <v>43342</v>
      </c>
      <c r="M17" s="103">
        <v>11.384813384813384</v>
      </c>
      <c r="N17" s="103">
        <v>7.2</v>
      </c>
      <c r="O17" s="99" t="s">
        <v>585</v>
      </c>
      <c r="P17" s="99"/>
      <c r="Q17" s="99"/>
      <c r="R17" s="99"/>
      <c r="T17" s="111" t="s">
        <v>572</v>
      </c>
      <c r="U17" s="112">
        <v>636500</v>
      </c>
      <c r="V17" s="112">
        <f>U17*1.025</f>
        <v>652412.5</v>
      </c>
      <c r="W17" s="116">
        <f>V17*0.875</f>
        <v>570860.9375</v>
      </c>
      <c r="X17" s="112">
        <f>W17*1.025</f>
        <v>585132.4609375</v>
      </c>
      <c r="Y17" s="112">
        <v>636500</v>
      </c>
      <c r="Z17" s="112">
        <f t="shared" ref="Z17:AD22" si="18">Y17*1.025</f>
        <v>652412.5</v>
      </c>
      <c r="AA17" s="116">
        <f t="shared" ref="AA17:AE22" si="19">Z17*0.875</f>
        <v>570860.9375</v>
      </c>
      <c r="AB17" s="112">
        <f t="shared" ref="AB17:AB22" si="20">AA17*1.025</f>
        <v>585132.4609375</v>
      </c>
      <c r="AC17" s="112">
        <v>636500</v>
      </c>
      <c r="AD17" s="112">
        <f t="shared" ref="AD17" si="21">AC17*1.025</f>
        <v>652412.5</v>
      </c>
      <c r="AE17" s="116">
        <f t="shared" ref="AE17" si="22">AD17*0.875</f>
        <v>570860.9375</v>
      </c>
      <c r="AG17" s="264" t="b">
        <v>0</v>
      </c>
      <c r="AH17" s="264" t="s">
        <v>572</v>
      </c>
      <c r="AI17" s="264" t="e">
        <f>ROUND(IF($AG17=TRUE,U17,NA()),0)</f>
        <v>#N/A</v>
      </c>
      <c r="AJ17" s="264" t="e">
        <f t="shared" ref="AJ17:AS17" si="23">ROUND(IF($AG17=TRUE,V17,NA()),0)</f>
        <v>#N/A</v>
      </c>
      <c r="AK17" s="264" t="e">
        <f t="shared" si="23"/>
        <v>#N/A</v>
      </c>
      <c r="AL17" s="264" t="e">
        <f t="shared" si="23"/>
        <v>#N/A</v>
      </c>
      <c r="AM17" s="264" t="e">
        <f t="shared" si="23"/>
        <v>#N/A</v>
      </c>
      <c r="AN17" s="264" t="e">
        <f t="shared" si="23"/>
        <v>#N/A</v>
      </c>
      <c r="AO17" s="264" t="e">
        <f t="shared" si="23"/>
        <v>#N/A</v>
      </c>
      <c r="AP17" s="264" t="e">
        <f t="shared" si="23"/>
        <v>#N/A</v>
      </c>
      <c r="AQ17" s="264" t="e">
        <f t="shared" si="23"/>
        <v>#N/A</v>
      </c>
      <c r="AR17" s="264" t="e">
        <f t="shared" si="23"/>
        <v>#N/A</v>
      </c>
      <c r="AS17" s="264" t="e">
        <f t="shared" si="23"/>
        <v>#N/A</v>
      </c>
    </row>
    <row r="18" spans="2:45" x14ac:dyDescent="0.2">
      <c r="B18" s="104">
        <v>12</v>
      </c>
      <c r="C18" s="98" t="s">
        <v>581</v>
      </c>
      <c r="D18" s="99">
        <v>147000</v>
      </c>
      <c r="E18" s="99">
        <v>49000</v>
      </c>
      <c r="F18" s="99">
        <v>67375</v>
      </c>
      <c r="G18" s="99">
        <v>18375</v>
      </c>
      <c r="H18" s="99">
        <v>24500</v>
      </c>
      <c r="I18" s="99">
        <v>358000</v>
      </c>
      <c r="J18" s="99"/>
      <c r="K18" s="99">
        <v>0</v>
      </c>
      <c r="L18" s="110">
        <v>42551</v>
      </c>
      <c r="M18" s="103">
        <v>29.224489795918366</v>
      </c>
      <c r="N18" s="103">
        <v>13.2</v>
      </c>
      <c r="O18" s="99" t="s">
        <v>585</v>
      </c>
      <c r="P18" s="99"/>
      <c r="Q18" s="99"/>
      <c r="R18" s="99"/>
      <c r="T18" s="111" t="s">
        <v>573</v>
      </c>
      <c r="U18" s="112">
        <v>500833.33333333331</v>
      </c>
      <c r="V18" s="112">
        <f t="shared" ref="V18:V22" si="24">U18*1.025</f>
        <v>513354.16666666663</v>
      </c>
      <c r="W18" s="116">
        <f t="shared" ref="W18:W22" si="25">V18*0.875</f>
        <v>449184.89583333331</v>
      </c>
      <c r="X18" s="112">
        <f t="shared" ref="X18:X22" si="26">W18*1.025</f>
        <v>460414.51822916663</v>
      </c>
      <c r="Y18" s="112">
        <v>500833.33333333331</v>
      </c>
      <c r="Z18" s="112">
        <f t="shared" si="18"/>
        <v>513354.16666666663</v>
      </c>
      <c r="AA18" s="116">
        <f t="shared" si="19"/>
        <v>449184.89583333331</v>
      </c>
      <c r="AB18" s="112">
        <f t="shared" si="20"/>
        <v>460414.51822916663</v>
      </c>
      <c r="AC18" s="112">
        <v>500833.33333333331</v>
      </c>
      <c r="AD18" s="112">
        <f t="shared" si="18"/>
        <v>513354.16666666663</v>
      </c>
      <c r="AE18" s="116">
        <f t="shared" si="19"/>
        <v>449184.89583333331</v>
      </c>
      <c r="AG18" s="264" t="b">
        <v>0</v>
      </c>
      <c r="AH18" s="264" t="s">
        <v>573</v>
      </c>
      <c r="AI18" s="264" t="e">
        <f t="shared" ref="AI18:AI22" si="27">ROUND(IF($AG18=TRUE,U18,NA()),0)</f>
        <v>#N/A</v>
      </c>
      <c r="AJ18" s="264" t="e">
        <f t="shared" ref="AJ18:AJ22" si="28">ROUND(IF($AG18=TRUE,V18,NA()),0)</f>
        <v>#N/A</v>
      </c>
      <c r="AK18" s="264" t="e">
        <f t="shared" ref="AK18:AK22" si="29">ROUND(IF($AG18=TRUE,W18,NA()),0)</f>
        <v>#N/A</v>
      </c>
      <c r="AL18" s="264" t="e">
        <f t="shared" ref="AL18:AL22" si="30">ROUND(IF($AG18=TRUE,X18,NA()),0)</f>
        <v>#N/A</v>
      </c>
      <c r="AM18" s="264" t="e">
        <f t="shared" ref="AM18:AM22" si="31">ROUND(IF($AG18=TRUE,Y18,NA()),0)</f>
        <v>#N/A</v>
      </c>
      <c r="AN18" s="264" t="e">
        <f t="shared" ref="AN18:AN22" si="32">ROUND(IF($AG18=TRUE,Z18,NA()),0)</f>
        <v>#N/A</v>
      </c>
      <c r="AO18" s="264" t="e">
        <f t="shared" ref="AO18:AO22" si="33">ROUND(IF($AG18=TRUE,AA18,NA()),0)</f>
        <v>#N/A</v>
      </c>
      <c r="AP18" s="264" t="e">
        <f t="shared" ref="AP18:AP22" si="34">ROUND(IF($AG18=TRUE,AB18,NA()),0)</f>
        <v>#N/A</v>
      </c>
      <c r="AQ18" s="264" t="e">
        <f t="shared" ref="AQ18:AQ22" si="35">ROUND(IF($AG18=TRUE,AC18,NA()),0)</f>
        <v>#N/A</v>
      </c>
      <c r="AR18" s="264" t="e">
        <f t="shared" ref="AR18:AR22" si="36">ROUND(IF($AG18=TRUE,AD18,NA()),0)</f>
        <v>#N/A</v>
      </c>
      <c r="AS18" s="264" t="e">
        <f t="shared" ref="AS18:AS22" si="37">ROUND(IF($AG18=TRUE,AE18,NA()),0)</f>
        <v>#N/A</v>
      </c>
    </row>
    <row r="19" spans="2:45" x14ac:dyDescent="0.2">
      <c r="B19" s="104">
        <v>13</v>
      </c>
      <c r="C19" s="98" t="s">
        <v>582</v>
      </c>
      <c r="D19" s="99">
        <v>13795000</v>
      </c>
      <c r="E19" s="99">
        <v>4598333.333333333</v>
      </c>
      <c r="F19" s="99">
        <v>6322708.333333333</v>
      </c>
      <c r="G19" s="99">
        <v>1724375</v>
      </c>
      <c r="H19" s="99">
        <v>2299166.6666666665</v>
      </c>
      <c r="I19" s="99">
        <v>24383800</v>
      </c>
      <c r="J19" s="99"/>
      <c r="K19" s="99">
        <v>0</v>
      </c>
      <c r="L19" s="110">
        <v>43342</v>
      </c>
      <c r="M19" s="103">
        <v>21.21098948894527</v>
      </c>
      <c r="N19" s="103">
        <v>18.100000000000001</v>
      </c>
      <c r="O19" s="99" t="s">
        <v>585</v>
      </c>
      <c r="P19" s="99"/>
      <c r="Q19" s="99"/>
      <c r="R19" s="99"/>
      <c r="T19" s="111" t="s">
        <v>574</v>
      </c>
      <c r="U19" s="112">
        <v>268000</v>
      </c>
      <c r="V19" s="112">
        <f t="shared" si="24"/>
        <v>274700</v>
      </c>
      <c r="W19" s="116">
        <f t="shared" si="25"/>
        <v>240362.5</v>
      </c>
      <c r="X19" s="112">
        <f t="shared" si="26"/>
        <v>246371.56249999997</v>
      </c>
      <c r="Y19" s="112">
        <v>268000</v>
      </c>
      <c r="Z19" s="112">
        <f t="shared" si="18"/>
        <v>274700</v>
      </c>
      <c r="AA19" s="116">
        <f t="shared" si="19"/>
        <v>240362.5</v>
      </c>
      <c r="AB19" s="112">
        <f t="shared" si="20"/>
        <v>246371.56249999997</v>
      </c>
      <c r="AC19" s="112">
        <v>268000</v>
      </c>
      <c r="AD19" s="112">
        <f t="shared" si="18"/>
        <v>274700</v>
      </c>
      <c r="AE19" s="116">
        <f t="shared" si="19"/>
        <v>240362.5</v>
      </c>
      <c r="AG19" s="264" t="b">
        <v>0</v>
      </c>
      <c r="AH19" s="264" t="s">
        <v>574</v>
      </c>
      <c r="AI19" s="264" t="e">
        <f t="shared" si="27"/>
        <v>#N/A</v>
      </c>
      <c r="AJ19" s="264" t="e">
        <f t="shared" si="28"/>
        <v>#N/A</v>
      </c>
      <c r="AK19" s="264" t="e">
        <f t="shared" si="29"/>
        <v>#N/A</v>
      </c>
      <c r="AL19" s="264" t="e">
        <f t="shared" si="30"/>
        <v>#N/A</v>
      </c>
      <c r="AM19" s="264" t="e">
        <f t="shared" si="31"/>
        <v>#N/A</v>
      </c>
      <c r="AN19" s="264" t="e">
        <f t="shared" si="32"/>
        <v>#N/A</v>
      </c>
      <c r="AO19" s="264" t="e">
        <f t="shared" si="33"/>
        <v>#N/A</v>
      </c>
      <c r="AP19" s="264" t="e">
        <f t="shared" si="34"/>
        <v>#N/A</v>
      </c>
      <c r="AQ19" s="264" t="e">
        <f t="shared" si="35"/>
        <v>#N/A</v>
      </c>
      <c r="AR19" s="264" t="e">
        <f t="shared" si="36"/>
        <v>#N/A</v>
      </c>
      <c r="AS19" s="264" t="e">
        <f t="shared" si="37"/>
        <v>#N/A</v>
      </c>
    </row>
    <row r="20" spans="2:45" x14ac:dyDescent="0.2">
      <c r="B20" s="104">
        <v>14</v>
      </c>
      <c r="C20" s="98" t="s">
        <v>583</v>
      </c>
      <c r="D20" s="99">
        <v>344000</v>
      </c>
      <c r="E20" s="99">
        <v>114666.66666666667</v>
      </c>
      <c r="F20" s="99">
        <v>157666.66666666669</v>
      </c>
      <c r="G20" s="99">
        <v>43000</v>
      </c>
      <c r="H20" s="99">
        <v>57333.333333333336</v>
      </c>
      <c r="I20" s="99">
        <v>374500</v>
      </c>
      <c r="J20" s="99"/>
      <c r="K20" s="99">
        <v>0</v>
      </c>
      <c r="L20" s="110">
        <v>42947</v>
      </c>
      <c r="M20" s="103">
        <v>13.063953488372093</v>
      </c>
      <c r="N20" s="103">
        <v>15.5</v>
      </c>
      <c r="O20" s="99" t="s">
        <v>585</v>
      </c>
      <c r="P20" s="99"/>
      <c r="Q20" s="99"/>
      <c r="R20" s="99"/>
      <c r="T20" s="111" t="s">
        <v>629</v>
      </c>
      <c r="U20" s="112">
        <v>601000</v>
      </c>
      <c r="V20" s="112">
        <f t="shared" si="24"/>
        <v>616025</v>
      </c>
      <c r="W20" s="116">
        <f t="shared" si="25"/>
        <v>539021.875</v>
      </c>
      <c r="X20" s="112">
        <f t="shared" si="26"/>
        <v>552497.421875</v>
      </c>
      <c r="Y20" s="112">
        <v>601000</v>
      </c>
      <c r="Z20" s="112">
        <f t="shared" si="18"/>
        <v>616025</v>
      </c>
      <c r="AA20" s="116">
        <f t="shared" si="19"/>
        <v>539021.875</v>
      </c>
      <c r="AB20" s="112">
        <f t="shared" si="20"/>
        <v>552497.421875</v>
      </c>
      <c r="AC20" s="112">
        <v>601000</v>
      </c>
      <c r="AD20" s="112">
        <f t="shared" si="18"/>
        <v>616025</v>
      </c>
      <c r="AE20" s="116">
        <f t="shared" si="19"/>
        <v>539021.875</v>
      </c>
      <c r="AG20" s="264" t="b">
        <v>0</v>
      </c>
      <c r="AH20" s="264" t="s">
        <v>629</v>
      </c>
      <c r="AI20" s="264" t="e">
        <f t="shared" si="27"/>
        <v>#N/A</v>
      </c>
      <c r="AJ20" s="264" t="e">
        <f t="shared" si="28"/>
        <v>#N/A</v>
      </c>
      <c r="AK20" s="264" t="e">
        <f t="shared" si="29"/>
        <v>#N/A</v>
      </c>
      <c r="AL20" s="264" t="e">
        <f t="shared" si="30"/>
        <v>#N/A</v>
      </c>
      <c r="AM20" s="264" t="e">
        <f t="shared" si="31"/>
        <v>#N/A</v>
      </c>
      <c r="AN20" s="264" t="e">
        <f t="shared" si="32"/>
        <v>#N/A</v>
      </c>
      <c r="AO20" s="264" t="e">
        <f t="shared" si="33"/>
        <v>#N/A</v>
      </c>
      <c r="AP20" s="264" t="e">
        <f t="shared" si="34"/>
        <v>#N/A</v>
      </c>
      <c r="AQ20" s="264" t="e">
        <f t="shared" si="35"/>
        <v>#N/A</v>
      </c>
      <c r="AR20" s="264" t="e">
        <f t="shared" si="36"/>
        <v>#N/A</v>
      </c>
      <c r="AS20" s="264" t="e">
        <f t="shared" si="37"/>
        <v>#N/A</v>
      </c>
    </row>
    <row r="21" spans="2:45" x14ac:dyDescent="0.2">
      <c r="B21" s="104">
        <v>15</v>
      </c>
      <c r="C21" s="98" t="s">
        <v>584</v>
      </c>
      <c r="D21" s="99">
        <v>226863</v>
      </c>
      <c r="E21" s="99">
        <v>75621</v>
      </c>
      <c r="F21" s="99">
        <v>103978.875</v>
      </c>
      <c r="G21" s="99">
        <v>28357.875</v>
      </c>
      <c r="H21" s="99">
        <v>37810.5</v>
      </c>
      <c r="I21" s="99">
        <v>209800</v>
      </c>
      <c r="J21" s="99"/>
      <c r="K21" s="99">
        <v>0</v>
      </c>
      <c r="L21" s="110"/>
      <c r="M21" s="103">
        <v>11.097446476507848</v>
      </c>
      <c r="N21" s="103">
        <v>10.4</v>
      </c>
      <c r="O21" s="99" t="s">
        <v>585</v>
      </c>
      <c r="P21" s="99"/>
      <c r="Q21" s="99"/>
      <c r="R21" s="99"/>
      <c r="T21" s="111" t="s">
        <v>576</v>
      </c>
      <c r="U21" s="112">
        <v>428458.33333333331</v>
      </c>
      <c r="V21" s="112">
        <f t="shared" si="24"/>
        <v>439169.79166666663</v>
      </c>
      <c r="W21" s="116">
        <f t="shared" si="25"/>
        <v>384273.56770833331</v>
      </c>
      <c r="X21" s="112">
        <f t="shared" si="26"/>
        <v>393880.40690104163</v>
      </c>
      <c r="Y21" s="112">
        <v>428458.33333333331</v>
      </c>
      <c r="Z21" s="112">
        <f t="shared" si="18"/>
        <v>439169.79166666663</v>
      </c>
      <c r="AA21" s="116">
        <f t="shared" si="19"/>
        <v>384273.56770833331</v>
      </c>
      <c r="AB21" s="112">
        <f t="shared" si="20"/>
        <v>393880.40690104163</v>
      </c>
      <c r="AC21" s="112">
        <v>428458.33333333331</v>
      </c>
      <c r="AD21" s="112">
        <f t="shared" si="18"/>
        <v>439169.79166666663</v>
      </c>
      <c r="AE21" s="116">
        <f t="shared" si="19"/>
        <v>384273.56770833331</v>
      </c>
      <c r="AG21" s="264" t="b">
        <v>0</v>
      </c>
      <c r="AH21" s="264" t="s">
        <v>576</v>
      </c>
      <c r="AI21" s="264" t="e">
        <f t="shared" si="27"/>
        <v>#N/A</v>
      </c>
      <c r="AJ21" s="264" t="e">
        <f t="shared" si="28"/>
        <v>#N/A</v>
      </c>
      <c r="AK21" s="264" t="e">
        <f t="shared" si="29"/>
        <v>#N/A</v>
      </c>
      <c r="AL21" s="264" t="e">
        <f t="shared" si="30"/>
        <v>#N/A</v>
      </c>
      <c r="AM21" s="264" t="e">
        <f t="shared" si="31"/>
        <v>#N/A</v>
      </c>
      <c r="AN21" s="264" t="e">
        <f t="shared" si="32"/>
        <v>#N/A</v>
      </c>
      <c r="AO21" s="264" t="e">
        <f t="shared" si="33"/>
        <v>#N/A</v>
      </c>
      <c r="AP21" s="264" t="e">
        <f t="shared" si="34"/>
        <v>#N/A</v>
      </c>
      <c r="AQ21" s="264" t="e">
        <f t="shared" si="35"/>
        <v>#N/A</v>
      </c>
      <c r="AR21" s="264" t="e">
        <f t="shared" si="36"/>
        <v>#N/A</v>
      </c>
      <c r="AS21" s="264" t="e">
        <f t="shared" si="37"/>
        <v>#N/A</v>
      </c>
    </row>
    <row r="22" spans="2:45" x14ac:dyDescent="0.2">
      <c r="T22" s="111" t="s">
        <v>577</v>
      </c>
      <c r="U22" s="112">
        <v>360316.66666666669</v>
      </c>
      <c r="V22" s="112">
        <f t="shared" si="24"/>
        <v>369324.58333333331</v>
      </c>
      <c r="W22" s="116">
        <f t="shared" si="25"/>
        <v>323159.01041666663</v>
      </c>
      <c r="X22" s="112">
        <f t="shared" si="26"/>
        <v>331237.98567708326</v>
      </c>
      <c r="Y22" s="112">
        <v>360316.66666666669</v>
      </c>
      <c r="Z22" s="112">
        <f t="shared" si="18"/>
        <v>369324.58333333331</v>
      </c>
      <c r="AA22" s="116">
        <f t="shared" si="19"/>
        <v>323159.01041666663</v>
      </c>
      <c r="AB22" s="112">
        <f t="shared" si="20"/>
        <v>331237.98567708326</v>
      </c>
      <c r="AC22" s="112">
        <v>360316.66666666669</v>
      </c>
      <c r="AD22" s="112">
        <f t="shared" si="18"/>
        <v>369324.58333333331</v>
      </c>
      <c r="AE22" s="116">
        <f t="shared" si="19"/>
        <v>323159.01041666663</v>
      </c>
      <c r="AG22" s="264" t="b">
        <v>1</v>
      </c>
      <c r="AH22" s="264" t="s">
        <v>577</v>
      </c>
      <c r="AI22" s="264">
        <f t="shared" si="27"/>
        <v>360317</v>
      </c>
      <c r="AJ22" s="264">
        <f t="shared" si="28"/>
        <v>369325</v>
      </c>
      <c r="AK22" s="264">
        <f t="shared" si="29"/>
        <v>323159</v>
      </c>
      <c r="AL22" s="264">
        <f t="shared" si="30"/>
        <v>331238</v>
      </c>
      <c r="AM22" s="264">
        <f t="shared" si="31"/>
        <v>360317</v>
      </c>
      <c r="AN22" s="264">
        <f t="shared" si="32"/>
        <v>369325</v>
      </c>
      <c r="AO22" s="264">
        <f t="shared" si="33"/>
        <v>323159</v>
      </c>
      <c r="AP22" s="264">
        <f t="shared" si="34"/>
        <v>331238</v>
      </c>
      <c r="AQ22" s="264">
        <f t="shared" si="35"/>
        <v>360317</v>
      </c>
      <c r="AR22" s="264">
        <f t="shared" si="36"/>
        <v>369325</v>
      </c>
      <c r="AS22" s="264">
        <f t="shared" si="37"/>
        <v>323159</v>
      </c>
    </row>
    <row r="23" spans="2:45" x14ac:dyDescent="0.2">
      <c r="C23" s="101" t="s">
        <v>610</v>
      </c>
    </row>
    <row r="24" spans="2:45" x14ac:dyDescent="0.2">
      <c r="T24" s="121" t="s">
        <v>634</v>
      </c>
    </row>
    <row r="25" spans="2:45" x14ac:dyDescent="0.2">
      <c r="C25" s="96" t="s">
        <v>632</v>
      </c>
      <c r="T25" s="113" t="s">
        <v>630</v>
      </c>
      <c r="U25" s="114" t="s">
        <v>618</v>
      </c>
      <c r="V25" s="114" t="s">
        <v>619</v>
      </c>
      <c r="W25" s="114" t="s">
        <v>620</v>
      </c>
      <c r="X25" s="114" t="s">
        <v>621</v>
      </c>
      <c r="Y25" s="114" t="s">
        <v>622</v>
      </c>
      <c r="Z25" s="114" t="s">
        <v>623</v>
      </c>
      <c r="AA25" s="114" t="s">
        <v>624</v>
      </c>
      <c r="AB25" s="114" t="s">
        <v>625</v>
      </c>
      <c r="AC25" s="114" t="s">
        <v>626</v>
      </c>
      <c r="AD25" s="114" t="s">
        <v>627</v>
      </c>
      <c r="AE25" s="114" t="s">
        <v>628</v>
      </c>
      <c r="AH25" s="264" t="s">
        <v>630</v>
      </c>
      <c r="AI25" s="264" t="s">
        <v>618</v>
      </c>
      <c r="AJ25" s="264" t="s">
        <v>619</v>
      </c>
      <c r="AK25" s="264" t="s">
        <v>620</v>
      </c>
      <c r="AL25" s="264" t="s">
        <v>621</v>
      </c>
      <c r="AM25" s="264" t="s">
        <v>622</v>
      </c>
      <c r="AN25" s="264" t="s">
        <v>623</v>
      </c>
      <c r="AO25" s="264" t="s">
        <v>624</v>
      </c>
      <c r="AP25" s="264" t="s">
        <v>625</v>
      </c>
      <c r="AQ25" s="264" t="s">
        <v>626</v>
      </c>
      <c r="AR25" s="264" t="s">
        <v>627</v>
      </c>
      <c r="AS25" s="264" t="s">
        <v>628</v>
      </c>
    </row>
    <row r="26" spans="2:45" x14ac:dyDescent="0.2">
      <c r="T26" s="111" t="s">
        <v>572</v>
      </c>
      <c r="U26" s="124">
        <v>2.1995286724273369</v>
      </c>
      <c r="V26" s="124">
        <v>1.4435192458758836</v>
      </c>
      <c r="W26" s="115">
        <v>0.81036920659858602</v>
      </c>
      <c r="X26" s="124">
        <v>0.81036920659858602</v>
      </c>
      <c r="Y26" s="124">
        <v>3.1</v>
      </c>
      <c r="Z26" s="124">
        <v>2.3399842890809111</v>
      </c>
      <c r="AA26" s="115">
        <v>1.3203456402199529</v>
      </c>
      <c r="AB26" s="124">
        <v>0.9263157894736842</v>
      </c>
      <c r="AC26" s="124">
        <v>1.4218381775333857</v>
      </c>
      <c r="AD26" s="112"/>
      <c r="AE26" s="116"/>
      <c r="AG26" s="264" t="b">
        <v>0</v>
      </c>
      <c r="AH26" s="264" t="s">
        <v>572</v>
      </c>
      <c r="AI26" s="264" t="e">
        <f>ROUND(IF($AG26=TRUE,U26,NA()),0)</f>
        <v>#N/A</v>
      </c>
      <c r="AJ26" s="264" t="e">
        <f t="shared" ref="AJ26:AJ31" si="38">ROUND(IF($AG26=TRUE,V26,NA()),0)</f>
        <v>#N/A</v>
      </c>
      <c r="AK26" s="264" t="e">
        <f t="shared" ref="AK26:AK31" si="39">ROUND(IF($AG26=TRUE,W26,NA()),0)</f>
        <v>#N/A</v>
      </c>
      <c r="AL26" s="264" t="e">
        <f t="shared" ref="AL26:AL31" si="40">ROUND(IF($AG26=TRUE,X26,NA()),0)</f>
        <v>#N/A</v>
      </c>
      <c r="AM26" s="264" t="e">
        <f t="shared" ref="AM26:AM31" si="41">ROUND(IF($AG26=TRUE,Y26,NA()),0)</f>
        <v>#N/A</v>
      </c>
      <c r="AN26" s="264" t="e">
        <f t="shared" ref="AN26:AN31" si="42">ROUND(IF($AG26=TRUE,Z26,NA()),0)</f>
        <v>#N/A</v>
      </c>
      <c r="AO26" s="264" t="e">
        <f t="shared" ref="AO26:AO31" si="43">ROUND(IF($AG26=TRUE,AA26,NA()),0)</f>
        <v>#N/A</v>
      </c>
      <c r="AP26" s="264" t="e">
        <f t="shared" ref="AP26:AP31" si="44">ROUND(IF($AG26=TRUE,AB26,NA()),0)</f>
        <v>#N/A</v>
      </c>
      <c r="AQ26" s="264" t="e">
        <f t="shared" ref="AQ26:AQ31" si="45">ROUND(IF($AG26=TRUE,AC26,NA()),0)</f>
        <v>#N/A</v>
      </c>
      <c r="AR26" s="264" t="e">
        <f t="shared" ref="AR26:AR31" si="46">ROUND(IF($AG26=TRUE,AD26,NA()),0)</f>
        <v>#N/A</v>
      </c>
      <c r="AS26" s="264" t="e">
        <f t="shared" ref="AS26:AS31" si="47">ROUND(IF($AG26=TRUE,AE26,NA()),0)</f>
        <v>#N/A</v>
      </c>
    </row>
    <row r="27" spans="2:45" x14ac:dyDescent="0.2">
      <c r="C27" s="118"/>
      <c r="D27" s="118"/>
      <c r="E27" s="118"/>
      <c r="F27" s="118"/>
      <c r="G27" s="118"/>
      <c r="H27" s="118"/>
      <c r="I27" s="118"/>
      <c r="J27" s="118"/>
      <c r="K27" s="118"/>
      <c r="L27" s="118"/>
      <c r="T27" s="111" t="s">
        <v>573</v>
      </c>
      <c r="U27" s="124">
        <v>2.3137038269550749</v>
      </c>
      <c r="V27" s="124">
        <v>3.6444858569051584</v>
      </c>
      <c r="W27" s="115">
        <v>3.1463161397670549</v>
      </c>
      <c r="X27" s="124">
        <v>5.8478136439267887</v>
      </c>
      <c r="Y27" s="124">
        <v>5.2</v>
      </c>
      <c r="Z27" s="124">
        <v>4.5265158069883533</v>
      </c>
      <c r="AA27" s="115">
        <v>6.1927387687188018</v>
      </c>
      <c r="AB27" s="124">
        <v>5.4759334442595673</v>
      </c>
      <c r="AC27" s="124">
        <v>7.400725457570716</v>
      </c>
      <c r="AD27" s="112"/>
      <c r="AE27" s="116"/>
      <c r="AG27" s="264" t="b">
        <v>0</v>
      </c>
      <c r="AH27" s="264" t="s">
        <v>573</v>
      </c>
      <c r="AI27" s="264" t="e">
        <f t="shared" ref="AI27:AI31" si="48">ROUND(IF($AG27=TRUE,U27,NA()),0)</f>
        <v>#N/A</v>
      </c>
      <c r="AJ27" s="264" t="e">
        <f t="shared" si="38"/>
        <v>#N/A</v>
      </c>
      <c r="AK27" s="264" t="e">
        <f t="shared" si="39"/>
        <v>#N/A</v>
      </c>
      <c r="AL27" s="264" t="e">
        <f t="shared" si="40"/>
        <v>#N/A</v>
      </c>
      <c r="AM27" s="264" t="e">
        <f t="shared" si="41"/>
        <v>#N/A</v>
      </c>
      <c r="AN27" s="264" t="e">
        <f t="shared" si="42"/>
        <v>#N/A</v>
      </c>
      <c r="AO27" s="264" t="e">
        <f t="shared" si="43"/>
        <v>#N/A</v>
      </c>
      <c r="AP27" s="264" t="e">
        <f t="shared" si="44"/>
        <v>#N/A</v>
      </c>
      <c r="AQ27" s="264" t="e">
        <f t="shared" si="45"/>
        <v>#N/A</v>
      </c>
      <c r="AR27" s="264" t="e">
        <f t="shared" si="46"/>
        <v>#N/A</v>
      </c>
      <c r="AS27" s="264" t="e">
        <f t="shared" si="47"/>
        <v>#N/A</v>
      </c>
    </row>
    <row r="28" spans="2:45" x14ac:dyDescent="0.2">
      <c r="C28" s="118"/>
      <c r="D28" s="118"/>
      <c r="E28" s="118"/>
      <c r="F28" s="118"/>
      <c r="G28" s="118"/>
      <c r="H28" s="118"/>
      <c r="I28" s="118"/>
      <c r="J28" s="118"/>
      <c r="K28" s="118"/>
      <c r="L28" s="118"/>
      <c r="T28" s="111" t="s">
        <v>574</v>
      </c>
      <c r="U28" s="124">
        <v>3.0682835820895522</v>
      </c>
      <c r="V28" s="124">
        <v>2.1401119402985076</v>
      </c>
      <c r="W28" s="115">
        <v>1.3457089552238806</v>
      </c>
      <c r="X28" s="124">
        <v>4.3457089552238806</v>
      </c>
      <c r="Y28" s="124">
        <v>3.5</v>
      </c>
      <c r="Z28" s="124">
        <v>2.582462686567164</v>
      </c>
      <c r="AA28" s="115">
        <v>1.4854477611940298</v>
      </c>
      <c r="AB28" s="124">
        <v>0.50783582089552237</v>
      </c>
      <c r="AC28" s="124">
        <v>4.5764925373134329</v>
      </c>
      <c r="AD28" s="112"/>
      <c r="AE28" s="116"/>
      <c r="AG28" s="264" t="b">
        <v>1</v>
      </c>
      <c r="AH28" s="264" t="s">
        <v>574</v>
      </c>
      <c r="AI28" s="264">
        <f t="shared" si="48"/>
        <v>3</v>
      </c>
      <c r="AJ28" s="264">
        <f t="shared" si="38"/>
        <v>2</v>
      </c>
      <c r="AK28" s="264">
        <f t="shared" si="39"/>
        <v>1</v>
      </c>
      <c r="AL28" s="264">
        <f t="shared" si="40"/>
        <v>4</v>
      </c>
      <c r="AM28" s="264">
        <f t="shared" si="41"/>
        <v>4</v>
      </c>
      <c r="AN28" s="264">
        <f t="shared" si="42"/>
        <v>3</v>
      </c>
      <c r="AO28" s="264">
        <f t="shared" si="43"/>
        <v>1</v>
      </c>
      <c r="AP28" s="264">
        <f t="shared" si="44"/>
        <v>1</v>
      </c>
      <c r="AQ28" s="264">
        <f t="shared" si="45"/>
        <v>5</v>
      </c>
      <c r="AR28" s="264">
        <f t="shared" si="46"/>
        <v>0</v>
      </c>
      <c r="AS28" s="264">
        <f t="shared" si="47"/>
        <v>0</v>
      </c>
    </row>
    <row r="29" spans="2:45" x14ac:dyDescent="0.2">
      <c r="C29" s="118"/>
      <c r="D29" s="118"/>
      <c r="E29" s="118"/>
      <c r="F29" s="118"/>
      <c r="G29" s="118"/>
      <c r="H29" s="118"/>
      <c r="I29" s="118"/>
      <c r="J29" s="118"/>
      <c r="K29" s="118"/>
      <c r="L29" s="118"/>
      <c r="T29" s="111" t="s">
        <v>629</v>
      </c>
      <c r="U29" s="124">
        <v>2.3610648918469219</v>
      </c>
      <c r="V29" s="124">
        <v>2.4169717138103159</v>
      </c>
      <c r="W29" s="115">
        <v>1.9544093178036606</v>
      </c>
      <c r="X29" s="124">
        <v>4.9960066555740434</v>
      </c>
      <c r="Y29" s="124">
        <v>4.4000000000000004</v>
      </c>
      <c r="Z29" s="124">
        <v>3.8885191347753745</v>
      </c>
      <c r="AA29" s="115">
        <v>2.8053244592346092</v>
      </c>
      <c r="AB29" s="124">
        <v>2.0682196339434276</v>
      </c>
      <c r="AC29" s="124">
        <v>6.4226289517470878</v>
      </c>
      <c r="AD29" s="112"/>
      <c r="AE29" s="116"/>
      <c r="AG29" s="264" t="b">
        <v>0</v>
      </c>
      <c r="AH29" s="264" t="s">
        <v>629</v>
      </c>
      <c r="AI29" s="264" t="e">
        <f t="shared" si="48"/>
        <v>#N/A</v>
      </c>
      <c r="AJ29" s="264" t="e">
        <f t="shared" si="38"/>
        <v>#N/A</v>
      </c>
      <c r="AK29" s="264" t="e">
        <f t="shared" si="39"/>
        <v>#N/A</v>
      </c>
      <c r="AL29" s="264" t="e">
        <f t="shared" si="40"/>
        <v>#N/A</v>
      </c>
      <c r="AM29" s="264" t="e">
        <f t="shared" si="41"/>
        <v>#N/A</v>
      </c>
      <c r="AN29" s="264" t="e">
        <f t="shared" si="42"/>
        <v>#N/A</v>
      </c>
      <c r="AO29" s="264" t="e">
        <f t="shared" si="43"/>
        <v>#N/A</v>
      </c>
      <c r="AP29" s="264" t="e">
        <f t="shared" si="44"/>
        <v>#N/A</v>
      </c>
      <c r="AQ29" s="264" t="e">
        <f t="shared" si="45"/>
        <v>#N/A</v>
      </c>
      <c r="AR29" s="264" t="e">
        <f t="shared" si="46"/>
        <v>#N/A</v>
      </c>
      <c r="AS29" s="264" t="e">
        <f t="shared" si="47"/>
        <v>#N/A</v>
      </c>
    </row>
    <row r="30" spans="2:45" x14ac:dyDescent="0.2">
      <c r="T30" s="111" t="s">
        <v>576</v>
      </c>
      <c r="U30" s="124">
        <v>4.0144393659437911</v>
      </c>
      <c r="V30" s="124">
        <v>3.7278303996888069</v>
      </c>
      <c r="W30" s="115">
        <v>3.2790119614898376</v>
      </c>
      <c r="X30" s="124">
        <v>6.279070310220753</v>
      </c>
      <c r="Y30" s="124">
        <v>5.7</v>
      </c>
      <c r="Z30" s="124">
        <v>5.0014664981036665</v>
      </c>
      <c r="AA30" s="115">
        <v>3.9889993192648063</v>
      </c>
      <c r="AB30" s="124">
        <v>3.3532315472138481</v>
      </c>
      <c r="AC30" s="124">
        <v>2.7300671010405524</v>
      </c>
      <c r="AD30" s="112"/>
      <c r="AE30" s="116"/>
      <c r="AG30" s="264" t="b">
        <v>1</v>
      </c>
      <c r="AH30" s="264" t="s">
        <v>576</v>
      </c>
      <c r="AI30" s="264">
        <f t="shared" si="48"/>
        <v>4</v>
      </c>
      <c r="AJ30" s="264">
        <f t="shared" si="38"/>
        <v>4</v>
      </c>
      <c r="AK30" s="264">
        <f t="shared" si="39"/>
        <v>3</v>
      </c>
      <c r="AL30" s="264">
        <f t="shared" si="40"/>
        <v>6</v>
      </c>
      <c r="AM30" s="264">
        <f t="shared" si="41"/>
        <v>6</v>
      </c>
      <c r="AN30" s="264">
        <f t="shared" si="42"/>
        <v>5</v>
      </c>
      <c r="AO30" s="264">
        <f t="shared" si="43"/>
        <v>4</v>
      </c>
      <c r="AP30" s="264">
        <f t="shared" si="44"/>
        <v>3</v>
      </c>
      <c r="AQ30" s="264">
        <f t="shared" si="45"/>
        <v>3</v>
      </c>
      <c r="AR30" s="264">
        <f t="shared" si="46"/>
        <v>0</v>
      </c>
      <c r="AS30" s="264">
        <f t="shared" si="47"/>
        <v>0</v>
      </c>
    </row>
    <row r="31" spans="2:45" x14ac:dyDescent="0.2">
      <c r="T31" s="111" t="s">
        <v>577</v>
      </c>
      <c r="U31" s="124">
        <v>1.0429714602895601</v>
      </c>
      <c r="V31" s="124">
        <v>3.0892270687820895</v>
      </c>
      <c r="W31" s="115">
        <v>2.1267403672695315</v>
      </c>
      <c r="X31" s="124">
        <v>2.1267403672695315</v>
      </c>
      <c r="Y31" s="124">
        <v>3.4</v>
      </c>
      <c r="Z31" s="124">
        <v>2.4617234839724316</v>
      </c>
      <c r="AA31" s="115">
        <v>1.306073361395069</v>
      </c>
      <c r="AB31" s="124">
        <v>2.6465608955085802</v>
      </c>
      <c r="AC31" s="124">
        <v>4.0991720246079835</v>
      </c>
      <c r="AD31" s="112"/>
      <c r="AE31" s="116"/>
      <c r="AG31" s="264" t="b">
        <v>0</v>
      </c>
      <c r="AH31" s="264" t="s">
        <v>577</v>
      </c>
      <c r="AI31" s="264" t="e">
        <f t="shared" si="48"/>
        <v>#N/A</v>
      </c>
      <c r="AJ31" s="264" t="e">
        <f t="shared" si="38"/>
        <v>#N/A</v>
      </c>
      <c r="AK31" s="264" t="e">
        <f t="shared" si="39"/>
        <v>#N/A</v>
      </c>
      <c r="AL31" s="264" t="e">
        <f t="shared" si="40"/>
        <v>#N/A</v>
      </c>
      <c r="AM31" s="264" t="e">
        <f t="shared" si="41"/>
        <v>#N/A</v>
      </c>
      <c r="AN31" s="264" t="e">
        <f t="shared" si="42"/>
        <v>#N/A</v>
      </c>
      <c r="AO31" s="264" t="e">
        <f t="shared" si="43"/>
        <v>#N/A</v>
      </c>
      <c r="AP31" s="264" t="e">
        <f t="shared" si="44"/>
        <v>#N/A</v>
      </c>
      <c r="AQ31" s="264" t="e">
        <f t="shared" si="45"/>
        <v>#N/A</v>
      </c>
      <c r="AR31" s="264" t="e">
        <f t="shared" si="46"/>
        <v>#N/A</v>
      </c>
      <c r="AS31" s="264" t="e">
        <f t="shared" si="47"/>
        <v>#N/A</v>
      </c>
    </row>
    <row r="32" spans="2:45" x14ac:dyDescent="0.2">
      <c r="C32" s="93"/>
      <c r="D32" s="117"/>
      <c r="E32" s="117"/>
    </row>
    <row r="33" spans="3:45" x14ac:dyDescent="0.2">
      <c r="C33" s="93"/>
      <c r="D33" s="117"/>
      <c r="E33" s="117"/>
      <c r="T33" s="121" t="s">
        <v>5643</v>
      </c>
    </row>
    <row r="34" spans="3:45" x14ac:dyDescent="0.2">
      <c r="C34" s="93"/>
      <c r="D34" s="117"/>
      <c r="E34" s="117"/>
      <c r="T34" s="113" t="s">
        <v>630</v>
      </c>
      <c r="U34" s="114" t="s">
        <v>618</v>
      </c>
      <c r="V34" s="114" t="s">
        <v>619</v>
      </c>
      <c r="W34" s="114" t="s">
        <v>620</v>
      </c>
      <c r="X34" s="114" t="s">
        <v>621</v>
      </c>
      <c r="Y34" s="114" t="s">
        <v>622</v>
      </c>
      <c r="Z34" s="114" t="s">
        <v>623</v>
      </c>
      <c r="AA34" s="114" t="s">
        <v>624</v>
      </c>
      <c r="AB34" s="114" t="s">
        <v>625</v>
      </c>
      <c r="AC34" s="114" t="s">
        <v>626</v>
      </c>
      <c r="AD34" s="114" t="s">
        <v>627</v>
      </c>
      <c r="AE34" s="114" t="s">
        <v>628</v>
      </c>
      <c r="AH34" s="264" t="s">
        <v>630</v>
      </c>
      <c r="AI34" s="264" t="s">
        <v>618</v>
      </c>
      <c r="AJ34" s="264" t="s">
        <v>619</v>
      </c>
      <c r="AK34" s="264" t="s">
        <v>620</v>
      </c>
      <c r="AL34" s="264" t="s">
        <v>621</v>
      </c>
      <c r="AM34" s="264" t="s">
        <v>622</v>
      </c>
      <c r="AN34" s="264" t="s">
        <v>623</v>
      </c>
      <c r="AO34" s="264" t="s">
        <v>624</v>
      </c>
      <c r="AP34" s="264" t="s">
        <v>625</v>
      </c>
      <c r="AQ34" s="264" t="s">
        <v>626</v>
      </c>
      <c r="AR34" s="264" t="s">
        <v>627</v>
      </c>
      <c r="AS34" s="264" t="s">
        <v>628</v>
      </c>
    </row>
    <row r="35" spans="3:45" x14ac:dyDescent="0.2">
      <c r="C35" s="93"/>
      <c r="D35" s="117"/>
      <c r="E35" s="117"/>
      <c r="T35" s="111" t="s">
        <v>572</v>
      </c>
      <c r="U35" s="112">
        <v>654600</v>
      </c>
      <c r="V35" s="112">
        <v>483200</v>
      </c>
      <c r="W35" s="116">
        <f>V35*0.875</f>
        <v>422800</v>
      </c>
      <c r="X35" s="112">
        <f>W35*1.025</f>
        <v>433369.99999999994</v>
      </c>
      <c r="Y35" s="112">
        <v>636500</v>
      </c>
      <c r="Z35" s="112">
        <f t="shared" ref="Z35:Z40" si="49">Y35*1.025</f>
        <v>652412.5</v>
      </c>
      <c r="AA35" s="116">
        <f t="shared" ref="AA35:AA40" si="50">Z35*0.875</f>
        <v>570860.9375</v>
      </c>
      <c r="AB35" s="112">
        <f t="shared" ref="AB35:AB40" si="51">AA35*1.025</f>
        <v>585132.4609375</v>
      </c>
      <c r="AC35" s="112">
        <v>636500</v>
      </c>
      <c r="AD35" s="112">
        <f t="shared" ref="AD35:AD40" si="52">AC35*1.025</f>
        <v>652412.5</v>
      </c>
      <c r="AE35" s="116">
        <f t="shared" ref="AE35:AE40" si="53">AD35*0.875</f>
        <v>570860.9375</v>
      </c>
      <c r="AH35" s="264" t="s">
        <v>572</v>
      </c>
      <c r="AI35" s="264" t="e">
        <f>ROUND(IF($AG35=TRUE,U35,NA()),0)</f>
        <v>#N/A</v>
      </c>
      <c r="AJ35" s="264" t="e">
        <f t="shared" ref="AJ35:AJ40" si="54">ROUND(IF($AG35=TRUE,V35,NA()),0)</f>
        <v>#N/A</v>
      </c>
      <c r="AK35" s="264" t="e">
        <f t="shared" ref="AK35:AK40" si="55">ROUND(IF($AG35=TRUE,W35,NA()),0)</f>
        <v>#N/A</v>
      </c>
      <c r="AL35" s="264" t="e">
        <f t="shared" ref="AL35:AL40" si="56">ROUND(IF($AG35=TRUE,X35,NA()),0)</f>
        <v>#N/A</v>
      </c>
      <c r="AM35" s="264" t="e">
        <f t="shared" ref="AM35:AM40" si="57">ROUND(IF($AG35=TRUE,Y35,NA()),0)</f>
        <v>#N/A</v>
      </c>
      <c r="AN35" s="264" t="e">
        <f t="shared" ref="AN35:AN40" si="58">ROUND(IF($AG35=TRUE,Z35,NA()),0)</f>
        <v>#N/A</v>
      </c>
      <c r="AO35" s="264" t="e">
        <f t="shared" ref="AO35:AO40" si="59">ROUND(IF($AG35=TRUE,AA35,NA()),0)</f>
        <v>#N/A</v>
      </c>
      <c r="AP35" s="264" t="e">
        <f t="shared" ref="AP35:AP40" si="60">ROUND(IF($AG35=TRUE,AB35,NA()),0)</f>
        <v>#N/A</v>
      </c>
      <c r="AQ35" s="264" t="e">
        <f t="shared" ref="AQ35:AQ40" si="61">ROUND(IF($AG35=TRUE,AC35,NA()),0)</f>
        <v>#N/A</v>
      </c>
      <c r="AR35" s="264" t="e">
        <f t="shared" ref="AR35:AR40" si="62">ROUND(IF($AG35=TRUE,AD35,NA()),0)</f>
        <v>#N/A</v>
      </c>
      <c r="AS35" s="264" t="e">
        <f t="shared" ref="AS35:AS40" si="63">ROUND(IF($AG35=TRUE,AE35,NA()),0)</f>
        <v>#N/A</v>
      </c>
    </row>
    <row r="36" spans="3:45" x14ac:dyDescent="0.2">
      <c r="C36" s="93"/>
      <c r="D36" s="117"/>
      <c r="E36" s="117"/>
      <c r="T36" s="111" t="s">
        <v>639</v>
      </c>
      <c r="U36" s="112">
        <v>531200</v>
      </c>
      <c r="V36" s="112">
        <v>352500</v>
      </c>
      <c r="W36" s="116">
        <f t="shared" ref="W36:W40" si="64">V36*0.875</f>
        <v>308437.5</v>
      </c>
      <c r="X36" s="112">
        <f t="shared" ref="X36:X40" si="65">W36*1.025</f>
        <v>316148.4375</v>
      </c>
      <c r="Y36" s="112">
        <v>500833.33333333331</v>
      </c>
      <c r="Z36" s="112">
        <f t="shared" si="49"/>
        <v>513354.16666666663</v>
      </c>
      <c r="AA36" s="116">
        <f t="shared" si="50"/>
        <v>449184.89583333331</v>
      </c>
      <c r="AB36" s="112">
        <f t="shared" si="51"/>
        <v>460414.51822916663</v>
      </c>
      <c r="AC36" s="112">
        <v>500833.33333333331</v>
      </c>
      <c r="AD36" s="112">
        <f t="shared" si="52"/>
        <v>513354.16666666663</v>
      </c>
      <c r="AE36" s="116">
        <f t="shared" si="53"/>
        <v>449184.89583333331</v>
      </c>
      <c r="AH36" s="264" t="s">
        <v>573</v>
      </c>
      <c r="AI36" s="264" t="e">
        <f t="shared" ref="AI36:AI40" si="66">ROUND(IF($AG36=TRUE,U36,NA()),0)</f>
        <v>#N/A</v>
      </c>
      <c r="AJ36" s="264" t="e">
        <f t="shared" si="54"/>
        <v>#N/A</v>
      </c>
      <c r="AK36" s="264" t="e">
        <f t="shared" si="55"/>
        <v>#N/A</v>
      </c>
      <c r="AL36" s="264" t="e">
        <f t="shared" si="56"/>
        <v>#N/A</v>
      </c>
      <c r="AM36" s="264" t="e">
        <f t="shared" si="57"/>
        <v>#N/A</v>
      </c>
      <c r="AN36" s="264" t="e">
        <f t="shared" si="58"/>
        <v>#N/A</v>
      </c>
      <c r="AO36" s="264" t="e">
        <f t="shared" si="59"/>
        <v>#N/A</v>
      </c>
      <c r="AP36" s="264" t="e">
        <f t="shared" si="60"/>
        <v>#N/A</v>
      </c>
      <c r="AQ36" s="264" t="e">
        <f t="shared" si="61"/>
        <v>#N/A</v>
      </c>
      <c r="AR36" s="264" t="e">
        <f t="shared" si="62"/>
        <v>#N/A</v>
      </c>
      <c r="AS36" s="264" t="e">
        <f t="shared" si="63"/>
        <v>#N/A</v>
      </c>
    </row>
    <row r="37" spans="3:45" x14ac:dyDescent="0.2">
      <c r="C37" s="93"/>
      <c r="D37" s="117"/>
      <c r="E37" s="117"/>
      <c r="T37" s="111" t="s">
        <v>640</v>
      </c>
      <c r="U37" s="112">
        <v>293000</v>
      </c>
      <c r="V37" s="112">
        <v>249750</v>
      </c>
      <c r="W37" s="116">
        <f t="shared" si="64"/>
        <v>218531.25</v>
      </c>
      <c r="X37" s="112">
        <f t="shared" si="65"/>
        <v>223994.53124999997</v>
      </c>
      <c r="Y37" s="112">
        <v>268000</v>
      </c>
      <c r="Z37" s="112">
        <f t="shared" si="49"/>
        <v>274700</v>
      </c>
      <c r="AA37" s="116">
        <f t="shared" si="50"/>
        <v>240362.5</v>
      </c>
      <c r="AB37" s="112">
        <f t="shared" si="51"/>
        <v>246371.56249999997</v>
      </c>
      <c r="AC37" s="112">
        <v>268000</v>
      </c>
      <c r="AD37" s="112">
        <f t="shared" si="52"/>
        <v>274700</v>
      </c>
      <c r="AE37" s="116">
        <f t="shared" si="53"/>
        <v>240362.5</v>
      </c>
      <c r="AG37" s="264" t="b">
        <v>1</v>
      </c>
      <c r="AH37" s="264" t="s">
        <v>574</v>
      </c>
      <c r="AI37" s="264">
        <f t="shared" si="66"/>
        <v>293000</v>
      </c>
      <c r="AJ37" s="264">
        <f t="shared" si="54"/>
        <v>249750</v>
      </c>
      <c r="AK37" s="264">
        <f t="shared" si="55"/>
        <v>218531</v>
      </c>
      <c r="AL37" s="264">
        <f t="shared" si="56"/>
        <v>223995</v>
      </c>
      <c r="AM37" s="264">
        <f t="shared" si="57"/>
        <v>268000</v>
      </c>
      <c r="AN37" s="264">
        <f t="shared" si="58"/>
        <v>274700</v>
      </c>
      <c r="AO37" s="264">
        <f t="shared" si="59"/>
        <v>240363</v>
      </c>
      <c r="AP37" s="264">
        <f t="shared" si="60"/>
        <v>246372</v>
      </c>
      <c r="AQ37" s="264">
        <f t="shared" si="61"/>
        <v>268000</v>
      </c>
      <c r="AR37" s="264">
        <f t="shared" si="62"/>
        <v>274700</v>
      </c>
      <c r="AS37" s="264">
        <f t="shared" si="63"/>
        <v>240363</v>
      </c>
    </row>
    <row r="38" spans="3:45" x14ac:dyDescent="0.2">
      <c r="C38" s="93"/>
      <c r="D38" s="117"/>
      <c r="E38" s="117"/>
      <c r="T38" s="111" t="s">
        <v>638</v>
      </c>
      <c r="U38" s="112">
        <v>652000</v>
      </c>
      <c r="V38" s="112">
        <v>4529400</v>
      </c>
      <c r="W38" s="116">
        <f t="shared" si="64"/>
        <v>3963225</v>
      </c>
      <c r="X38" s="112">
        <f t="shared" si="65"/>
        <v>4062305.6249999995</v>
      </c>
      <c r="Y38" s="112">
        <v>601000</v>
      </c>
      <c r="Z38" s="112">
        <f t="shared" si="49"/>
        <v>616025</v>
      </c>
      <c r="AA38" s="116">
        <f t="shared" si="50"/>
        <v>539021.875</v>
      </c>
      <c r="AB38" s="112">
        <f t="shared" si="51"/>
        <v>552497.421875</v>
      </c>
      <c r="AC38" s="112">
        <v>601000</v>
      </c>
      <c r="AD38" s="112">
        <f t="shared" si="52"/>
        <v>616025</v>
      </c>
      <c r="AE38" s="116">
        <f t="shared" si="53"/>
        <v>539021.875</v>
      </c>
      <c r="AH38" s="264" t="s">
        <v>629</v>
      </c>
      <c r="AI38" s="264" t="e">
        <f t="shared" si="66"/>
        <v>#N/A</v>
      </c>
      <c r="AJ38" s="264" t="e">
        <f t="shared" si="54"/>
        <v>#N/A</v>
      </c>
      <c r="AK38" s="264" t="e">
        <f t="shared" si="55"/>
        <v>#N/A</v>
      </c>
      <c r="AL38" s="264" t="e">
        <f t="shared" si="56"/>
        <v>#N/A</v>
      </c>
      <c r="AM38" s="264" t="e">
        <f t="shared" si="57"/>
        <v>#N/A</v>
      </c>
      <c r="AN38" s="264" t="e">
        <f t="shared" si="58"/>
        <v>#N/A</v>
      </c>
      <c r="AO38" s="264" t="e">
        <f t="shared" si="59"/>
        <v>#N/A</v>
      </c>
      <c r="AP38" s="264" t="e">
        <f t="shared" si="60"/>
        <v>#N/A</v>
      </c>
      <c r="AQ38" s="264" t="e">
        <f t="shared" si="61"/>
        <v>#N/A</v>
      </c>
      <c r="AR38" s="264" t="e">
        <f t="shared" si="62"/>
        <v>#N/A</v>
      </c>
      <c r="AS38" s="264" t="e">
        <f t="shared" si="63"/>
        <v>#N/A</v>
      </c>
    </row>
    <row r="39" spans="3:45" x14ac:dyDescent="0.2">
      <c r="C39" s="93"/>
      <c r="D39" s="117"/>
      <c r="E39" s="117"/>
      <c r="T39" s="111" t="s">
        <v>576</v>
      </c>
      <c r="U39" s="112">
        <v>446100</v>
      </c>
      <c r="V39" s="112">
        <v>138000</v>
      </c>
      <c r="W39" s="116">
        <f t="shared" si="64"/>
        <v>120750</v>
      </c>
      <c r="X39" s="112">
        <f t="shared" si="65"/>
        <v>123768.74999999999</v>
      </c>
      <c r="Y39" s="112">
        <v>428458.33333333331</v>
      </c>
      <c r="Z39" s="112">
        <f t="shared" si="49"/>
        <v>439169.79166666663</v>
      </c>
      <c r="AA39" s="116">
        <f t="shared" si="50"/>
        <v>384273.56770833331</v>
      </c>
      <c r="AB39" s="112">
        <f t="shared" si="51"/>
        <v>393880.40690104163</v>
      </c>
      <c r="AC39" s="112">
        <v>428458.33333333331</v>
      </c>
      <c r="AD39" s="112">
        <f t="shared" si="52"/>
        <v>439169.79166666663</v>
      </c>
      <c r="AE39" s="116">
        <f t="shared" si="53"/>
        <v>384273.56770833331</v>
      </c>
      <c r="AG39" s="264" t="b">
        <v>1</v>
      </c>
      <c r="AH39" s="264" t="s">
        <v>576</v>
      </c>
      <c r="AI39" s="264">
        <f t="shared" si="66"/>
        <v>446100</v>
      </c>
      <c r="AJ39" s="264">
        <f t="shared" si="54"/>
        <v>138000</v>
      </c>
      <c r="AK39" s="264">
        <f t="shared" si="55"/>
        <v>120750</v>
      </c>
      <c r="AL39" s="264">
        <f t="shared" si="56"/>
        <v>123769</v>
      </c>
      <c r="AM39" s="264">
        <f t="shared" si="57"/>
        <v>428458</v>
      </c>
      <c r="AN39" s="264">
        <f t="shared" si="58"/>
        <v>439170</v>
      </c>
      <c r="AO39" s="264">
        <f t="shared" si="59"/>
        <v>384274</v>
      </c>
      <c r="AP39" s="264">
        <f t="shared" si="60"/>
        <v>393880</v>
      </c>
      <c r="AQ39" s="264">
        <f t="shared" si="61"/>
        <v>428458</v>
      </c>
      <c r="AR39" s="264">
        <f t="shared" si="62"/>
        <v>439170</v>
      </c>
      <c r="AS39" s="264">
        <f t="shared" si="63"/>
        <v>384274</v>
      </c>
    </row>
    <row r="40" spans="3:45" x14ac:dyDescent="0.2">
      <c r="T40" s="111" t="s">
        <v>577</v>
      </c>
      <c r="U40" s="112">
        <v>417000</v>
      </c>
      <c r="V40" s="112">
        <v>409300</v>
      </c>
      <c r="W40" s="116">
        <f t="shared" si="64"/>
        <v>358137.5</v>
      </c>
      <c r="X40" s="112">
        <f t="shared" si="65"/>
        <v>367090.93749999994</v>
      </c>
      <c r="Y40" s="112">
        <v>360316.66666666669</v>
      </c>
      <c r="Z40" s="112">
        <f t="shared" si="49"/>
        <v>369324.58333333331</v>
      </c>
      <c r="AA40" s="116">
        <f t="shared" si="50"/>
        <v>323159.01041666663</v>
      </c>
      <c r="AB40" s="112">
        <f t="shared" si="51"/>
        <v>331237.98567708326</v>
      </c>
      <c r="AC40" s="112">
        <v>360316.66666666669</v>
      </c>
      <c r="AD40" s="112">
        <f t="shared" si="52"/>
        <v>369324.58333333331</v>
      </c>
      <c r="AE40" s="116">
        <f t="shared" si="53"/>
        <v>323159.01041666663</v>
      </c>
      <c r="AH40" s="264" t="s">
        <v>577</v>
      </c>
      <c r="AI40" s="264" t="e">
        <f t="shared" si="66"/>
        <v>#N/A</v>
      </c>
      <c r="AJ40" s="264" t="e">
        <f t="shared" si="54"/>
        <v>#N/A</v>
      </c>
      <c r="AK40" s="264" t="e">
        <f t="shared" si="55"/>
        <v>#N/A</v>
      </c>
      <c r="AL40" s="264" t="e">
        <f t="shared" si="56"/>
        <v>#N/A</v>
      </c>
      <c r="AM40" s="264" t="e">
        <f t="shared" si="57"/>
        <v>#N/A</v>
      </c>
      <c r="AN40" s="264" t="e">
        <f t="shared" si="58"/>
        <v>#N/A</v>
      </c>
      <c r="AO40" s="264" t="e">
        <f t="shared" si="59"/>
        <v>#N/A</v>
      </c>
      <c r="AP40" s="264" t="e">
        <f t="shared" si="60"/>
        <v>#N/A</v>
      </c>
      <c r="AQ40" s="264" t="e">
        <f t="shared" si="61"/>
        <v>#N/A</v>
      </c>
      <c r="AR40" s="264" t="e">
        <f t="shared" si="62"/>
        <v>#N/A</v>
      </c>
      <c r="AS40" s="264" t="e">
        <f t="shared" si="63"/>
        <v>#N/A</v>
      </c>
    </row>
    <row r="46" spans="3:45" x14ac:dyDescent="0.2">
      <c r="C46" s="96" t="s">
        <v>633</v>
      </c>
    </row>
    <row r="48" spans="3:45" x14ac:dyDescent="0.2">
      <c r="C48" s="118"/>
      <c r="D48" s="118"/>
      <c r="E48" s="118"/>
      <c r="F48" s="118"/>
      <c r="G48" s="118"/>
      <c r="H48" s="118"/>
      <c r="I48" s="118"/>
      <c r="J48" s="118"/>
      <c r="K48" s="118"/>
      <c r="L48" s="118"/>
    </row>
    <row r="49" spans="3:12" x14ac:dyDescent="0.2">
      <c r="C49" s="118"/>
      <c r="D49" s="118"/>
      <c r="E49" s="118"/>
      <c r="F49" s="118"/>
      <c r="G49" s="118"/>
      <c r="H49" s="118"/>
      <c r="I49" s="118"/>
      <c r="J49" s="118"/>
      <c r="K49" s="118"/>
      <c r="L49" s="118"/>
    </row>
    <row r="50" spans="3:12" x14ac:dyDescent="0.2">
      <c r="C50" s="118"/>
      <c r="D50" s="118"/>
      <c r="E50" s="118"/>
      <c r="F50" s="118"/>
      <c r="G50" s="118"/>
      <c r="H50" s="118"/>
      <c r="I50" s="118"/>
      <c r="J50" s="118"/>
      <c r="K50" s="118"/>
      <c r="L50" s="118"/>
    </row>
    <row r="67" spans="2:38" x14ac:dyDescent="0.2">
      <c r="C67" s="96" t="s">
        <v>634</v>
      </c>
    </row>
    <row r="69" spans="2:38" x14ac:dyDescent="0.2">
      <c r="B69" s="172"/>
      <c r="C69" s="169"/>
      <c r="D69" s="169"/>
      <c r="E69" s="169"/>
      <c r="F69" s="169"/>
      <c r="G69" s="169"/>
      <c r="H69" s="169"/>
      <c r="I69" s="169"/>
      <c r="J69" s="169"/>
      <c r="K69" s="169"/>
      <c r="L69" s="169"/>
      <c r="M69" s="169"/>
      <c r="N69" s="169"/>
      <c r="O69" s="169"/>
      <c r="P69" s="169"/>
      <c r="Q69" s="169"/>
      <c r="R69" s="169"/>
      <c r="S69" s="169"/>
      <c r="T69" s="169"/>
      <c r="U69" s="169"/>
      <c r="W69" s="168"/>
      <c r="X69" s="168"/>
      <c r="Y69" s="168"/>
      <c r="Z69" s="168"/>
      <c r="AA69" s="168"/>
      <c r="AB69" s="168"/>
      <c r="AC69" s="168"/>
      <c r="AD69" s="168"/>
      <c r="AE69" s="168"/>
      <c r="AF69" s="168"/>
      <c r="AG69" s="268"/>
      <c r="AH69" s="268"/>
      <c r="AI69" s="268"/>
      <c r="AJ69" s="268"/>
      <c r="AK69" s="268"/>
      <c r="AL69" s="268"/>
    </row>
    <row r="70" spans="2:38" ht="18.75" customHeight="1" x14ac:dyDescent="0.2">
      <c r="B70" s="172"/>
      <c r="C70" s="169"/>
      <c r="D70" s="169"/>
      <c r="E70" s="169"/>
      <c r="F70" s="169"/>
      <c r="G70" s="169"/>
      <c r="H70" s="169"/>
      <c r="I70" s="169"/>
      <c r="J70" s="169"/>
      <c r="K70" s="169"/>
      <c r="L70" s="169"/>
      <c r="M70" s="169"/>
      <c r="N70" s="169"/>
      <c r="O70" s="169"/>
      <c r="P70" s="169"/>
      <c r="Q70" s="169"/>
      <c r="R70" s="169"/>
      <c r="S70" s="169"/>
      <c r="T70" s="169"/>
      <c r="U70" s="169"/>
      <c r="W70" s="168"/>
      <c r="X70" s="125"/>
      <c r="Y70" s="171" t="s">
        <v>666</v>
      </c>
      <c r="Z70" s="126"/>
      <c r="AA70" s="126"/>
      <c r="AB70" s="126"/>
      <c r="AC70" s="126"/>
      <c r="AD70" s="126"/>
      <c r="AE70" s="126"/>
      <c r="AF70" s="126"/>
      <c r="AG70" s="269"/>
      <c r="AH70" s="269"/>
      <c r="AI70" s="269"/>
      <c r="AJ70" s="269"/>
      <c r="AK70" s="269"/>
      <c r="AL70" s="268"/>
    </row>
    <row r="71" spans="2:38" ht="18.75" customHeight="1" x14ac:dyDescent="0.2">
      <c r="B71" s="172"/>
      <c r="C71" s="169"/>
      <c r="D71" s="169"/>
      <c r="E71" s="169"/>
      <c r="F71" s="169"/>
      <c r="G71" s="169"/>
      <c r="H71" s="169"/>
      <c r="I71" s="169"/>
      <c r="J71" s="169"/>
      <c r="K71" s="169"/>
      <c r="L71" s="169"/>
      <c r="M71" s="169"/>
      <c r="N71" s="169"/>
      <c r="O71" s="169"/>
      <c r="P71" s="169"/>
      <c r="Q71" s="169"/>
      <c r="R71" s="169"/>
      <c r="S71" s="169"/>
      <c r="T71" s="169"/>
      <c r="U71" s="169"/>
      <c r="W71" s="168"/>
      <c r="X71" s="125"/>
      <c r="Y71" s="170" t="s">
        <v>618</v>
      </c>
      <c r="Z71" s="170" t="s">
        <v>619</v>
      </c>
      <c r="AA71" s="170" t="s">
        <v>620</v>
      </c>
      <c r="AB71" s="170" t="s">
        <v>637</v>
      </c>
      <c r="AC71" s="170" t="s">
        <v>621</v>
      </c>
      <c r="AD71" s="170" t="s">
        <v>622</v>
      </c>
      <c r="AE71" s="170" t="s">
        <v>623</v>
      </c>
      <c r="AF71" s="170" t="s">
        <v>624</v>
      </c>
      <c r="AG71" s="270" t="s">
        <v>625</v>
      </c>
      <c r="AH71" s="270" t="s">
        <v>626</v>
      </c>
      <c r="AI71" s="270" t="s">
        <v>627</v>
      </c>
      <c r="AJ71" s="270" t="s">
        <v>628</v>
      </c>
      <c r="AK71" s="268"/>
      <c r="AL71" s="268"/>
    </row>
    <row r="72" spans="2:38" ht="18.75" customHeight="1" x14ac:dyDescent="0.2">
      <c r="B72" s="172"/>
      <c r="C72" s="169"/>
      <c r="D72" s="169"/>
      <c r="E72" s="169"/>
      <c r="F72" s="169"/>
      <c r="G72" s="169"/>
      <c r="H72" s="169"/>
      <c r="I72" s="169"/>
      <c r="J72" s="169"/>
      <c r="K72" s="169"/>
      <c r="L72" s="169"/>
      <c r="M72" s="169"/>
      <c r="N72" s="169"/>
      <c r="O72" s="169"/>
      <c r="P72" s="169"/>
      <c r="Q72" s="169"/>
      <c r="R72" s="169"/>
      <c r="S72" s="169"/>
      <c r="T72" s="169"/>
      <c r="U72" s="169"/>
      <c r="W72" s="168"/>
      <c r="X72" s="127" t="s">
        <v>572</v>
      </c>
      <c r="Y72" s="263">
        <f>IFERROR(IF('[1]Stock status_data'!E30/'[1]Stock status_data'!$D30&gt;10,"&gt;10",'[1]Stock status_data'!E30/'[1]Stock status_data'!$D30),0)</f>
        <v>2.1995286724273369</v>
      </c>
      <c r="Z72" s="263">
        <f>IFERROR(IF('[1]Stock status_data'!F30/'[1]Stock status_data'!$D30&gt;10,"&gt;10",'[1]Stock status_data'!F30/'[1]Stock status_data'!$D30),0)</f>
        <v>1.4435192458758836</v>
      </c>
      <c r="AA72" s="263">
        <f>IFERROR(IF('[1]Stock status_data'!G30/'[1]Stock status_data'!$D30&gt;10,"&gt;10",'[1]Stock status_data'!G30/'[1]Stock status_data'!$D30),0)</f>
        <v>0.81036920659858602</v>
      </c>
      <c r="AB72" s="263">
        <f>IFERROR(IF('[1]Stock status_data'!H30/'[1]Stock status_data'!$D30&gt;10,"&gt;10",'[1]Stock status_data'!H30/'[1]Stock status_data'!$D30),0)</f>
        <v>0.81036920659858602</v>
      </c>
      <c r="AC72" s="263">
        <f>IFERROR(IF('[1]Stock status_data'!I30/'[1]Stock status_data'!$D30&gt;10,"&gt;10",'[1]Stock status_data'!I30/'[1]Stock status_data'!$D30),0)</f>
        <v>3.0956794972505892</v>
      </c>
      <c r="AD72" s="263">
        <v>2.3399842890809111</v>
      </c>
      <c r="AE72" s="263">
        <v>1.3203456402199529</v>
      </c>
      <c r="AF72" s="263">
        <f>IFERROR(IF('[1]Stock status_data'!M30/'[1]Stock status_data'!$D30&gt;10,"&gt;10",'[1]Stock status_data'!M30/'[1]Stock status_data'!$D30),0)</f>
        <v>0</v>
      </c>
      <c r="AG72" s="271">
        <f>IFERROR(IF('[1]Stock status_data'!N30/'[1]Stock status_data'!$D30&gt;10,"&gt;10",'[1]Stock status_data'!N30/'[1]Stock status_data'!$D30),0)</f>
        <v>0</v>
      </c>
      <c r="AH72" s="271">
        <f>IFERROR(IF('[1]Stock status_data'!O30/'[1]Stock status_data'!$D30&gt;10,"&gt;10",'[1]Stock status_data'!O30/'[1]Stock status_data'!$D30),0)</f>
        <v>0</v>
      </c>
      <c r="AI72" s="271">
        <f>IFERROR(IF('[1]Stock status_data'!P30/'[1]Stock status_data'!$D30&gt;10,"&gt;10",'[1]Stock status_data'!P30/'[1]Stock status_data'!$D30),0)</f>
        <v>0</v>
      </c>
      <c r="AJ72" s="271">
        <f>IFERROR(IF(#REF!/'[1]Stock status_data'!$D30&gt;10,"&gt;10",#REF!/'[1]Stock status_data'!$D30),0)</f>
        <v>0</v>
      </c>
      <c r="AK72" s="268"/>
      <c r="AL72" s="268"/>
    </row>
    <row r="73" spans="2:38" ht="18.75" customHeight="1" x14ac:dyDescent="0.2">
      <c r="B73" s="172"/>
      <c r="C73" s="169"/>
      <c r="D73" s="169"/>
      <c r="E73" s="169"/>
      <c r="F73" s="169"/>
      <c r="G73" s="169"/>
      <c r="H73" s="169"/>
      <c r="I73" s="169"/>
      <c r="J73" s="169"/>
      <c r="K73" s="169"/>
      <c r="L73" s="169"/>
      <c r="M73" s="169"/>
      <c r="N73" s="169"/>
      <c r="O73" s="169"/>
      <c r="P73" s="169"/>
      <c r="Q73" s="169"/>
      <c r="R73" s="169"/>
      <c r="S73" s="169"/>
      <c r="T73" s="169"/>
      <c r="U73" s="169"/>
      <c r="W73" s="168"/>
      <c r="X73" s="127" t="s">
        <v>665</v>
      </c>
      <c r="Y73" s="263">
        <f>IFERROR(IF('[1]Stock status_data'!E31/'[1]Stock status_data'!$D31&gt;10,"&gt;10",'[1]Stock status_data'!E31/'[1]Stock status_data'!$D31),0)</f>
        <v>2.3137038269550749</v>
      </c>
      <c r="Z73" s="263">
        <f>IFERROR(IF('[1]Stock status_data'!F31/'[1]Stock status_data'!$D31&gt;10,"&gt;10",'[1]Stock status_data'!F31/'[1]Stock status_data'!$D31),0)</f>
        <v>3.6444858569051584</v>
      </c>
      <c r="AA73" s="263">
        <f>IFERROR(IF('[1]Stock status_data'!G31/'[1]Stock status_data'!$D31&gt;10,"&gt;10",'[1]Stock status_data'!G31/'[1]Stock status_data'!$D31),0)</f>
        <v>3.1463161397670549</v>
      </c>
      <c r="AB73" s="263">
        <f>IFERROR(IF('[1]Stock status_data'!H31/'[1]Stock status_data'!$D31&gt;10,"&gt;10",'[1]Stock status_data'!H31/'[1]Stock status_data'!$D31),0)</f>
        <v>5.8478136439267887</v>
      </c>
      <c r="AC73" s="263">
        <f>IFERROR(IF('[1]Stock status_data'!I31/'[1]Stock status_data'!$D31&gt;10,"&gt;10",'[1]Stock status_data'!I31/'[1]Stock status_data'!$D31),0)</f>
        <v>5.1599600665557404</v>
      </c>
      <c r="AD73" s="263">
        <v>4.5265158069883533</v>
      </c>
      <c r="AE73" s="263">
        <v>6.1927387687188018</v>
      </c>
      <c r="AF73" s="263">
        <f>IFERROR(IF('[1]Stock status_data'!L31/'[1]Stock status_data'!$D31&gt;10,"&gt;10",'[1]Stock status_data'!L31/'[1]Stock status_data'!$D31),0)</f>
        <v>0</v>
      </c>
      <c r="AG73" s="271">
        <f>IFERROR(IF('[1]Stock status_data'!M31/'[1]Stock status_data'!$D31&gt;10,"&gt;10",'[1]Stock status_data'!M31/'[1]Stock status_data'!$D31),0)</f>
        <v>0</v>
      </c>
      <c r="AH73" s="271">
        <f>IFERROR(IF('[1]Stock status_data'!N31/'[1]Stock status_data'!$D31&gt;10,"&gt;10",'[1]Stock status_data'!N31/'[1]Stock status_data'!$D31),0)</f>
        <v>0</v>
      </c>
      <c r="AI73" s="271">
        <f>IFERROR(IF('[1]Stock status_data'!O31/'[1]Stock status_data'!$D31&gt;10,"&gt;10",'[1]Stock status_data'!O31/'[1]Stock status_data'!$D31),0)</f>
        <v>0</v>
      </c>
      <c r="AJ73" s="271">
        <f>IFERROR(IF('[1]Stock status_data'!P31/'[1]Stock status_data'!$D31&gt;10,"&gt;10",'[1]Stock status_data'!P31/'[1]Stock status_data'!$D31),0)</f>
        <v>0</v>
      </c>
      <c r="AK73" s="268"/>
      <c r="AL73" s="268"/>
    </row>
    <row r="74" spans="2:38" ht="18.75" customHeight="1" x14ac:dyDescent="0.2">
      <c r="B74" s="172"/>
      <c r="C74" s="169"/>
      <c r="D74" s="169"/>
      <c r="E74" s="169"/>
      <c r="F74" s="169"/>
      <c r="G74" s="169"/>
      <c r="H74" s="169"/>
      <c r="I74" s="169"/>
      <c r="J74" s="169"/>
      <c r="K74" s="169"/>
      <c r="L74" s="169"/>
      <c r="M74" s="169"/>
      <c r="N74" s="169"/>
      <c r="O74" s="169"/>
      <c r="P74" s="169"/>
      <c r="Q74" s="169"/>
      <c r="R74" s="169"/>
      <c r="S74" s="169"/>
      <c r="T74" s="169"/>
      <c r="U74" s="169"/>
      <c r="W74" s="168"/>
      <c r="X74" s="127" t="s">
        <v>574</v>
      </c>
      <c r="Y74" s="263">
        <f>IFERROR(IF('[1]Stock status_data'!E32/'[1]Stock status_data'!$D32&gt;10,"&gt;10",'[1]Stock status_data'!E32/'[1]Stock status_data'!$D32),0)</f>
        <v>3.0682835820895522</v>
      </c>
      <c r="Z74" s="263">
        <f>IFERROR(IF('[1]Stock status_data'!F32/'[1]Stock status_data'!$D32&gt;10,"&gt;10",'[1]Stock status_data'!F32/'[1]Stock status_data'!$D32),0)</f>
        <v>2.1401119402985076</v>
      </c>
      <c r="AA74" s="263">
        <f>IFERROR(IF('[1]Stock status_data'!G32/'[1]Stock status_data'!$D32&gt;10,"&gt;10",'[1]Stock status_data'!G32/'[1]Stock status_data'!$D32),0)</f>
        <v>1.3457089552238806</v>
      </c>
      <c r="AB74" s="263">
        <f>IFERROR(IF('[1]Stock status_data'!H32/'[1]Stock status_data'!$D32&gt;10,"&gt;10",'[1]Stock status_data'!H32/'[1]Stock status_data'!$D32),0)</f>
        <v>4.3457089552238806</v>
      </c>
      <c r="AC74" s="263">
        <f>IFERROR(IF('[1]Stock status_data'!I32/'[1]Stock status_data'!$D32&gt;10,"&gt;10",'[1]Stock status_data'!I32/'[1]Stock status_data'!$D32),0)</f>
        <v>3.4649253731343284</v>
      </c>
      <c r="AD74" s="263">
        <v>2.582462686567164</v>
      </c>
      <c r="AE74" s="263">
        <v>1.4854477611940298</v>
      </c>
      <c r="AF74" s="263">
        <f>IFERROR(IF('[1]Stock status_data'!L32/'[1]Stock status_data'!$D32&gt;10,"&gt;10",'[1]Stock status_data'!L32/'[1]Stock status_data'!$D32),0)</f>
        <v>0</v>
      </c>
      <c r="AG74" s="271">
        <f>IFERROR(IF('[1]Stock status_data'!M32/'[1]Stock status_data'!$D32&gt;10,"&gt;10",'[1]Stock status_data'!M32/'[1]Stock status_data'!$D32),0)</f>
        <v>0</v>
      </c>
      <c r="AH74" s="271">
        <f>IFERROR(IF('[1]Stock status_data'!N32/'[1]Stock status_data'!$D32&gt;10,"&gt;10",'[1]Stock status_data'!N32/'[1]Stock status_data'!$D32),0)</f>
        <v>0</v>
      </c>
      <c r="AI74" s="271">
        <f>IFERROR(IF('[1]Stock status_data'!O32/'[1]Stock status_data'!$D32&gt;10,"&gt;10",'[1]Stock status_data'!O32/'[1]Stock status_data'!$D32),0)</f>
        <v>0</v>
      </c>
      <c r="AJ74" s="271">
        <f>IFERROR(IF('[1]Stock status_data'!P32/'[1]Stock status_data'!$D32&gt;10,"&gt;10",'[1]Stock status_data'!P32/'[1]Stock status_data'!$D32),0)</f>
        <v>0</v>
      </c>
      <c r="AK74" s="268"/>
      <c r="AL74" s="268"/>
    </row>
    <row r="75" spans="2:38" ht="18.75" customHeight="1" x14ac:dyDescent="0.2">
      <c r="B75" s="172"/>
      <c r="C75" s="169"/>
      <c r="D75" s="169"/>
      <c r="E75" s="169"/>
      <c r="F75" s="169"/>
      <c r="G75" s="169"/>
      <c r="H75" s="169"/>
      <c r="I75" s="169"/>
      <c r="J75" s="169"/>
      <c r="K75" s="169"/>
      <c r="L75" s="169"/>
      <c r="M75" s="169"/>
      <c r="N75" s="169"/>
      <c r="O75" s="169"/>
      <c r="P75" s="169"/>
      <c r="Q75" s="169"/>
      <c r="R75" s="169"/>
      <c r="S75" s="169"/>
      <c r="T75" s="169"/>
      <c r="U75" s="169"/>
      <c r="W75" s="168"/>
      <c r="X75" s="127" t="s">
        <v>575</v>
      </c>
      <c r="Y75" s="263">
        <f>IFERROR(IF('[1]Stock status_data'!E33/'[1]Stock status_data'!$D33&gt;10,"&gt;10",'[1]Stock status_data'!E33/'[1]Stock status_data'!$D33),0)</f>
        <v>2.3610648918469219</v>
      </c>
      <c r="Z75" s="263">
        <f>IFERROR(IF('[1]Stock status_data'!F33/'[1]Stock status_data'!$D33&gt;10,"&gt;10",'[1]Stock status_data'!F33/'[1]Stock status_data'!$D33),0)</f>
        <v>2.4169717138103159</v>
      </c>
      <c r="AA75" s="263">
        <f>IFERROR(IF('[1]Stock status_data'!G33/'[1]Stock status_data'!$D33&gt;10,"&gt;10",'[1]Stock status_data'!G33/'[1]Stock status_data'!$D33),0)</f>
        <v>1.9544093178036606</v>
      </c>
      <c r="AB75" s="263">
        <f>IFERROR(IF('[1]Stock status_data'!H33/'[1]Stock status_data'!$D33&gt;10,"&gt;10",'[1]Stock status_data'!H33/'[1]Stock status_data'!$D33),0)</f>
        <v>4.9960066555740434</v>
      </c>
      <c r="AC75" s="263">
        <f>IFERROR(IF('[1]Stock status_data'!I33/'[1]Stock status_data'!$D33&gt;10,"&gt;10",'[1]Stock status_data'!I33/'[1]Stock status_data'!$D33),0)</f>
        <v>4.4302828618968384</v>
      </c>
      <c r="AD75" s="263">
        <v>3.8885191347753745</v>
      </c>
      <c r="AE75" s="263">
        <v>2.8053244592346092</v>
      </c>
      <c r="AF75" s="263">
        <f>IFERROR(IF('[1]Stock status_data'!L33/'[1]Stock status_data'!$D33&gt;10,"&gt;10",'[1]Stock status_data'!L33/'[1]Stock status_data'!$D33),0)</f>
        <v>0</v>
      </c>
      <c r="AG75" s="271">
        <f>IFERROR(IF('[1]Stock status_data'!M33/'[1]Stock status_data'!$D33&gt;10,"&gt;10",'[1]Stock status_data'!M33/'[1]Stock status_data'!$D33),0)</f>
        <v>0</v>
      </c>
      <c r="AH75" s="271">
        <f>IFERROR(IF('[1]Stock status_data'!N33/'[1]Stock status_data'!$D33&gt;10,"&gt;10",'[1]Stock status_data'!N33/'[1]Stock status_data'!$D33),0)</f>
        <v>0</v>
      </c>
      <c r="AI75" s="271">
        <f>IFERROR(IF('[1]Stock status_data'!O33/'[1]Stock status_data'!$D33&gt;10,"&gt;10",'[1]Stock status_data'!O33/'[1]Stock status_data'!$D33),0)</f>
        <v>0</v>
      </c>
      <c r="AJ75" s="271">
        <f>IFERROR(IF('[1]Stock status_data'!P33/'[1]Stock status_data'!$D33&gt;10,"&gt;10",'[1]Stock status_data'!P33/'[1]Stock status_data'!$D33),0)</f>
        <v>0</v>
      </c>
      <c r="AK75" s="268"/>
      <c r="AL75" s="268"/>
    </row>
    <row r="76" spans="2:38" ht="18.75" customHeight="1" x14ac:dyDescent="0.2">
      <c r="B76" s="172"/>
      <c r="C76" s="169"/>
      <c r="D76" s="169"/>
      <c r="E76" s="169"/>
      <c r="F76" s="169"/>
      <c r="G76" s="169"/>
      <c r="H76" s="169"/>
      <c r="I76" s="169"/>
      <c r="J76" s="169"/>
      <c r="K76" s="169"/>
      <c r="L76" s="169"/>
      <c r="M76" s="169"/>
      <c r="N76" s="169"/>
      <c r="O76" s="169"/>
      <c r="P76" s="169"/>
      <c r="Q76" s="169"/>
      <c r="R76" s="169"/>
      <c r="S76" s="169"/>
      <c r="T76" s="169"/>
      <c r="U76" s="169"/>
      <c r="W76" s="168"/>
      <c r="X76" s="127" t="s">
        <v>576</v>
      </c>
      <c r="Y76" s="263">
        <f>IFERROR(IF('[1]Stock status_data'!E34/'[1]Stock status_data'!$D34&gt;10,"&gt;10",'[1]Stock status_data'!E34/'[1]Stock status_data'!$D34),0)</f>
        <v>4.0144393659437911</v>
      </c>
      <c r="Z76" s="263">
        <f>IFERROR(IF('[1]Stock status_data'!F34/'[1]Stock status_data'!$D34&gt;10,"&gt;10",'[1]Stock status_data'!F34/'[1]Stock status_data'!$D34),0)</f>
        <v>3.7278303996888069</v>
      </c>
      <c r="AA76" s="263">
        <f>IFERROR(IF('[1]Stock status_data'!G34/'[1]Stock status_data'!$D34&gt;10,"&gt;10",'[1]Stock status_data'!G34/'[1]Stock status_data'!$D34),0)</f>
        <v>3.2790119614898376</v>
      </c>
      <c r="AB76" s="263">
        <f>IFERROR(IF('[1]Stock status_data'!H34/'[1]Stock status_data'!$D34&gt;10,"&gt;10",'[1]Stock status_data'!H34/'[1]Stock status_data'!$D34),0)</f>
        <v>6.279070310220753</v>
      </c>
      <c r="AC76" s="263">
        <f>IFERROR(IF('[1]Stock status_data'!I34/'[1]Stock status_data'!$D34&gt;10,"&gt;10",'[1]Stock status_data'!I34/'[1]Stock status_data'!$D34),0)</f>
        <v>5.6778449868715359</v>
      </c>
      <c r="AD76" s="263">
        <v>5.0014664981036665</v>
      </c>
      <c r="AE76" s="263">
        <v>3.9889993192648063</v>
      </c>
      <c r="AF76" s="263">
        <f>IFERROR(IF('[1]Stock status_data'!L34/'[1]Stock status_data'!$D34&gt;10,"&gt;10",'[1]Stock status_data'!L34/'[1]Stock status_data'!$D34),0)</f>
        <v>0</v>
      </c>
      <c r="AG76" s="271">
        <f>IFERROR(IF('[1]Stock status_data'!M34/'[1]Stock status_data'!$D34&gt;10,"&gt;10",'[1]Stock status_data'!M34/'[1]Stock status_data'!$D34),0)</f>
        <v>0</v>
      </c>
      <c r="AH76" s="271">
        <f>IFERROR(IF('[1]Stock status_data'!N34/'[1]Stock status_data'!$D34&gt;10,"&gt;10",'[1]Stock status_data'!N34/'[1]Stock status_data'!$D34),0)</f>
        <v>0</v>
      </c>
      <c r="AI76" s="271">
        <f>IFERROR(IF('[1]Stock status_data'!O34/'[1]Stock status_data'!$D34&gt;10,"&gt;10",'[1]Stock status_data'!O34/'[1]Stock status_data'!$D34),0)</f>
        <v>0</v>
      </c>
      <c r="AJ76" s="271">
        <f>IFERROR(IF('[1]Stock status_data'!P34/'[1]Stock status_data'!$D34&gt;10,"&gt;10",'[1]Stock status_data'!P34/'[1]Stock status_data'!$D34),0)</f>
        <v>0</v>
      </c>
      <c r="AK76" s="268"/>
      <c r="AL76" s="268"/>
    </row>
    <row r="77" spans="2:38" ht="18.75" customHeight="1" x14ac:dyDescent="0.2">
      <c r="B77" s="172"/>
      <c r="C77" s="169"/>
      <c r="D77" s="169"/>
      <c r="E77" s="169"/>
      <c r="F77" s="169"/>
      <c r="G77" s="169"/>
      <c r="H77" s="169"/>
      <c r="I77" s="169"/>
      <c r="J77" s="169"/>
      <c r="K77" s="169"/>
      <c r="L77" s="169"/>
      <c r="M77" s="169"/>
      <c r="N77" s="169"/>
      <c r="O77" s="169"/>
      <c r="P77" s="169"/>
      <c r="Q77" s="169"/>
      <c r="R77" s="169"/>
      <c r="S77" s="169"/>
      <c r="T77" s="169"/>
      <c r="U77" s="169"/>
      <c r="W77" s="168"/>
      <c r="X77" s="127" t="s">
        <v>577</v>
      </c>
      <c r="Y77" s="263">
        <f>IFERROR(IF('[1]Stock status_data'!E35/'[1]Stock status_data'!$D35&gt;10,"&gt;10",'[1]Stock status_data'!E35/'[1]Stock status_data'!$D35),0)</f>
        <v>1.0429714602895601</v>
      </c>
      <c r="Z77" s="263">
        <f>IFERROR(IF('[1]Stock status_data'!F35/'[1]Stock status_data'!$D35&gt;10,"&gt;10",'[1]Stock status_data'!F35/'[1]Stock status_data'!$D35),0)</f>
        <v>3.0892270687820895</v>
      </c>
      <c r="AA77" s="263">
        <f>IFERROR(IF('[1]Stock status_data'!G35/'[1]Stock status_data'!$D35&gt;10,"&gt;10",'[1]Stock status_data'!G35/'[1]Stock status_data'!$D35),0)</f>
        <v>2.1267403672695315</v>
      </c>
      <c r="AB77" s="263">
        <f>IFERROR(IF('[1]Stock status_data'!H35/'[1]Stock status_data'!$D35&gt;10,"&gt;10",'[1]Stock status_data'!H35/'[1]Stock status_data'!$D35),0)</f>
        <v>2.1267403672695315</v>
      </c>
      <c r="AC77" s="263">
        <f>IFERROR(IF('[1]Stock status_data'!I35/'[1]Stock status_data'!$D35&gt;10,"&gt;10",'[1]Stock status_data'!I35/'[1]Stock status_data'!$D35),0)</f>
        <v>3.443360007400897</v>
      </c>
      <c r="AD77" s="263">
        <v>2.4617234839724316</v>
      </c>
      <c r="AE77" s="263">
        <v>1.306073361395069</v>
      </c>
      <c r="AF77" s="263">
        <f>IFERROR(IF('[1]Stock status_data'!L35/'[1]Stock status_data'!$D35&gt;10,"&gt;10",'[1]Stock status_data'!L35/'[1]Stock status_data'!$D35),0)</f>
        <v>0</v>
      </c>
      <c r="AG77" s="271">
        <f>IFERROR(IF('[1]Stock status_data'!M35/'[1]Stock status_data'!$D35&gt;10,"&gt;10",'[1]Stock status_data'!M35/'[1]Stock status_data'!$D35),0)</f>
        <v>0</v>
      </c>
      <c r="AH77" s="271">
        <f>IFERROR(IF('[1]Stock status_data'!N35/'[1]Stock status_data'!$D35&gt;10,"&gt;10",'[1]Stock status_data'!N35/'[1]Stock status_data'!$D35),0)</f>
        <v>0</v>
      </c>
      <c r="AI77" s="271">
        <f>IFERROR(IF('[1]Stock status_data'!O35/'[1]Stock status_data'!$D35&gt;10,"&gt;10",'[1]Stock status_data'!O35/'[1]Stock status_data'!$D35),0)</f>
        <v>0</v>
      </c>
      <c r="AJ77" s="271">
        <f>IFERROR(IF('[1]Stock status_data'!P35/'[1]Stock status_data'!$D35&gt;10,"&gt;10",'[1]Stock status_data'!P35/'[1]Stock status_data'!$D35),0)</f>
        <v>0</v>
      </c>
      <c r="AK77" s="268"/>
      <c r="AL77" s="268"/>
    </row>
    <row r="78" spans="2:38" ht="18.75" customHeight="1" x14ac:dyDescent="0.2">
      <c r="B78" s="172"/>
      <c r="C78" s="169"/>
      <c r="D78" s="169"/>
      <c r="E78" s="169"/>
      <c r="F78" s="169"/>
      <c r="G78" s="169"/>
      <c r="H78" s="169"/>
      <c r="I78" s="169"/>
      <c r="J78" s="169"/>
      <c r="K78" s="169"/>
      <c r="L78" s="169"/>
      <c r="M78" s="169"/>
      <c r="N78" s="169"/>
      <c r="O78" s="169"/>
      <c r="P78" s="169"/>
      <c r="Q78" s="169"/>
      <c r="R78" s="169"/>
      <c r="S78" s="169"/>
      <c r="T78" s="169"/>
      <c r="U78" s="169"/>
      <c r="W78" s="168"/>
      <c r="X78" s="127"/>
      <c r="Y78" s="263">
        <f t="shared" ref="Y78:AJ78" si="67">AVERAGE(Y72:Y77)</f>
        <v>2.4999986332587061</v>
      </c>
      <c r="Z78" s="263">
        <f t="shared" si="67"/>
        <v>2.7436910375601271</v>
      </c>
      <c r="AA78" s="263">
        <f t="shared" si="67"/>
        <v>2.1104259913587584</v>
      </c>
      <c r="AB78" s="263">
        <f t="shared" si="67"/>
        <v>4.0676181898022632</v>
      </c>
      <c r="AC78" s="263">
        <f t="shared" si="67"/>
        <v>4.212008798851655</v>
      </c>
      <c r="AD78" s="263">
        <f t="shared" si="67"/>
        <v>3.4667786499146502</v>
      </c>
      <c r="AE78" s="263">
        <f t="shared" si="67"/>
        <v>2.8498215516712118</v>
      </c>
      <c r="AF78" s="263">
        <f t="shared" si="67"/>
        <v>0</v>
      </c>
      <c r="AG78" s="271">
        <f t="shared" si="67"/>
        <v>0</v>
      </c>
      <c r="AH78" s="271">
        <f t="shared" si="67"/>
        <v>0</v>
      </c>
      <c r="AI78" s="271">
        <f t="shared" si="67"/>
        <v>0</v>
      </c>
      <c r="AJ78" s="271">
        <f t="shared" si="67"/>
        <v>0</v>
      </c>
      <c r="AK78" s="268"/>
      <c r="AL78" s="268"/>
    </row>
    <row r="79" spans="2:38" ht="18.75" customHeight="1" x14ac:dyDescent="0.2">
      <c r="B79" s="172"/>
      <c r="C79" s="169"/>
      <c r="D79" s="169"/>
      <c r="E79" s="169"/>
      <c r="F79" s="169"/>
      <c r="G79" s="169"/>
      <c r="H79" s="169"/>
      <c r="I79" s="169"/>
      <c r="J79" s="169"/>
      <c r="K79" s="169"/>
      <c r="L79" s="169"/>
      <c r="M79" s="169"/>
      <c r="N79" s="169"/>
      <c r="O79" s="169"/>
      <c r="P79" s="169"/>
      <c r="Q79" s="169"/>
      <c r="R79" s="169"/>
      <c r="S79" s="169"/>
      <c r="T79" s="169"/>
      <c r="U79" s="169"/>
      <c r="W79" s="168"/>
      <c r="X79" s="126"/>
      <c r="Y79" s="126"/>
      <c r="Z79" s="126"/>
      <c r="AA79" s="126"/>
      <c r="AB79" s="126"/>
      <c r="AC79" s="126"/>
      <c r="AD79" s="126"/>
      <c r="AE79" s="126"/>
      <c r="AF79" s="126"/>
      <c r="AG79" s="269"/>
      <c r="AH79" s="269"/>
      <c r="AI79" s="269"/>
      <c r="AJ79" s="269"/>
      <c r="AL79" s="268"/>
    </row>
    <row r="80" spans="2:38" ht="18.75" customHeight="1" x14ac:dyDescent="0.2">
      <c r="B80" s="172"/>
      <c r="C80" s="169"/>
      <c r="D80" s="169"/>
      <c r="E80" s="169"/>
      <c r="F80" s="169"/>
      <c r="G80" s="169"/>
      <c r="H80" s="169"/>
      <c r="I80" s="169"/>
      <c r="J80" s="169"/>
      <c r="K80" s="169"/>
      <c r="L80" s="169"/>
      <c r="M80" s="169"/>
      <c r="N80" s="169"/>
      <c r="O80" s="169"/>
      <c r="P80" s="169"/>
      <c r="Q80" s="169"/>
      <c r="R80" s="169"/>
      <c r="S80" s="169"/>
      <c r="T80" s="169"/>
      <c r="U80" s="169"/>
      <c r="W80" s="168"/>
      <c r="X80" s="168"/>
      <c r="Y80" s="168"/>
      <c r="Z80" s="168"/>
      <c r="AA80" s="168"/>
      <c r="AB80" s="168"/>
      <c r="AC80" s="168"/>
      <c r="AD80" s="168"/>
      <c r="AE80" s="168"/>
      <c r="AF80" s="168"/>
      <c r="AG80" s="268"/>
      <c r="AH80" s="268"/>
      <c r="AI80" s="268"/>
      <c r="AJ80" s="268"/>
      <c r="AK80" s="268"/>
      <c r="AL80" s="268"/>
    </row>
    <row r="81" spans="2:38" ht="18.75" customHeight="1" x14ac:dyDescent="0.2">
      <c r="B81" s="172"/>
      <c r="C81" s="169"/>
      <c r="D81" s="169"/>
      <c r="E81" s="169"/>
      <c r="F81" s="169"/>
      <c r="G81" s="169"/>
      <c r="H81" s="169"/>
      <c r="I81" s="169"/>
      <c r="J81" s="169"/>
      <c r="K81" s="169"/>
      <c r="L81" s="169"/>
      <c r="M81" s="169"/>
      <c r="N81" s="169"/>
      <c r="O81" s="169"/>
      <c r="P81" s="169"/>
      <c r="Q81" s="169"/>
      <c r="R81" s="169"/>
      <c r="S81" s="169"/>
      <c r="T81" s="169"/>
      <c r="U81" s="169"/>
      <c r="W81" s="168"/>
      <c r="X81" s="168"/>
      <c r="Y81" s="168"/>
      <c r="Z81" s="168"/>
      <c r="AA81" s="168"/>
      <c r="AB81" s="168"/>
      <c r="AC81" s="168"/>
      <c r="AD81" s="168"/>
      <c r="AE81" s="168"/>
      <c r="AF81" s="168"/>
      <c r="AG81" s="268"/>
      <c r="AH81" s="268"/>
      <c r="AI81" s="268"/>
      <c r="AJ81" s="268"/>
      <c r="AK81" s="268"/>
      <c r="AL81" s="268"/>
    </row>
    <row r="82" spans="2:38" ht="18.75" customHeight="1" x14ac:dyDescent="0.2">
      <c r="B82" s="172"/>
      <c r="C82" s="169"/>
      <c r="D82" s="169"/>
      <c r="E82" s="169"/>
      <c r="F82" s="169"/>
      <c r="G82" s="169"/>
      <c r="H82" s="169"/>
      <c r="I82" s="169"/>
      <c r="J82" s="169"/>
      <c r="K82" s="169"/>
      <c r="L82" s="169"/>
      <c r="M82" s="169"/>
      <c r="N82" s="169"/>
      <c r="O82" s="169"/>
      <c r="P82" s="169"/>
      <c r="Q82" s="169"/>
      <c r="R82" s="169"/>
      <c r="S82" s="169"/>
      <c r="T82" s="169"/>
      <c r="U82" s="169"/>
      <c r="W82" s="168"/>
      <c r="X82" s="168"/>
      <c r="Y82" s="168"/>
      <c r="Z82" s="168"/>
      <c r="AA82" s="168"/>
      <c r="AB82" s="168"/>
      <c r="AC82" s="168"/>
      <c r="AD82" s="168"/>
      <c r="AE82" s="168"/>
      <c r="AF82" s="168"/>
      <c r="AG82" s="268"/>
      <c r="AH82" s="268"/>
      <c r="AI82" s="268"/>
      <c r="AJ82" s="268"/>
      <c r="AK82" s="268"/>
      <c r="AL82" s="268"/>
    </row>
    <row r="83" spans="2:38" ht="18.75" customHeight="1" x14ac:dyDescent="0.2">
      <c r="B83" s="172"/>
      <c r="C83" s="169"/>
      <c r="D83" s="169"/>
      <c r="E83" s="169"/>
      <c r="F83" s="169"/>
      <c r="G83" s="169"/>
      <c r="H83" s="169"/>
      <c r="I83" s="169"/>
      <c r="J83" s="169"/>
      <c r="K83" s="169"/>
      <c r="L83" s="169"/>
      <c r="M83" s="169"/>
      <c r="N83" s="169"/>
      <c r="O83" s="169"/>
      <c r="P83" s="169"/>
      <c r="Q83" s="169"/>
      <c r="R83" s="169"/>
      <c r="S83" s="169"/>
      <c r="T83" s="169"/>
      <c r="U83" s="169"/>
      <c r="W83" s="168"/>
      <c r="X83" s="168"/>
      <c r="Y83" s="168"/>
      <c r="Z83" s="168"/>
      <c r="AA83" s="168"/>
      <c r="AB83" s="168"/>
      <c r="AC83" s="168"/>
      <c r="AD83" s="168"/>
      <c r="AE83" s="168"/>
      <c r="AF83" s="168"/>
      <c r="AG83" s="268"/>
      <c r="AH83" s="268"/>
      <c r="AI83" s="268"/>
      <c r="AJ83" s="268"/>
      <c r="AK83" s="268"/>
      <c r="AL83" s="268"/>
    </row>
    <row r="84" spans="2:38" ht="18.75" customHeight="1" x14ac:dyDescent="0.2">
      <c r="B84" s="172"/>
      <c r="C84" s="169"/>
      <c r="D84" s="169"/>
      <c r="E84" s="169"/>
      <c r="F84" s="169"/>
      <c r="G84" s="169"/>
      <c r="H84" s="169"/>
      <c r="I84" s="169"/>
      <c r="J84" s="169"/>
      <c r="K84" s="169"/>
      <c r="L84" s="169"/>
      <c r="M84" s="169"/>
      <c r="N84" s="169"/>
      <c r="O84" s="169"/>
      <c r="P84" s="169"/>
      <c r="Q84" s="169"/>
      <c r="R84" s="169"/>
      <c r="S84" s="169"/>
      <c r="T84" s="169"/>
      <c r="U84" s="169"/>
      <c r="W84" s="168"/>
      <c r="X84" s="168"/>
      <c r="Y84" s="168"/>
      <c r="Z84" s="168"/>
      <c r="AA84" s="168"/>
      <c r="AB84" s="168"/>
      <c r="AC84" s="168"/>
      <c r="AD84" s="168"/>
      <c r="AE84" s="168"/>
      <c r="AF84" s="168"/>
      <c r="AG84" s="268"/>
      <c r="AH84" s="268"/>
      <c r="AI84" s="268"/>
      <c r="AJ84" s="268"/>
      <c r="AK84" s="268"/>
      <c r="AL84" s="268"/>
    </row>
    <row r="85" spans="2:38" ht="18.75" customHeight="1" x14ac:dyDescent="0.2">
      <c r="B85" s="172"/>
      <c r="C85" s="169"/>
      <c r="D85" s="169"/>
      <c r="E85" s="169"/>
      <c r="F85" s="169"/>
      <c r="G85" s="169"/>
      <c r="H85" s="169"/>
      <c r="I85" s="169"/>
      <c r="J85" s="169"/>
      <c r="K85" s="169"/>
      <c r="L85" s="169"/>
      <c r="M85" s="169"/>
      <c r="N85" s="169"/>
      <c r="O85" s="169"/>
      <c r="P85" s="169"/>
      <c r="Q85" s="169"/>
      <c r="R85" s="169"/>
      <c r="S85" s="169"/>
      <c r="T85" s="169"/>
      <c r="U85" s="169"/>
      <c r="X85" s="168"/>
      <c r="Y85" s="168"/>
      <c r="Z85" s="168"/>
      <c r="AA85" s="168"/>
      <c r="AB85" s="168"/>
      <c r="AC85" s="168"/>
      <c r="AD85" s="168"/>
      <c r="AE85" s="168"/>
      <c r="AF85" s="168"/>
      <c r="AG85" s="268"/>
      <c r="AH85" s="268"/>
      <c r="AI85" s="268"/>
      <c r="AJ85" s="268"/>
      <c r="AK85" s="268"/>
      <c r="AL85" s="268"/>
    </row>
    <row r="86" spans="2:38" ht="18.75" customHeight="1" x14ac:dyDescent="0.2">
      <c r="B86" s="172"/>
      <c r="C86" s="169"/>
      <c r="D86" s="169"/>
      <c r="E86" s="169"/>
      <c r="F86" s="169"/>
      <c r="G86" s="169"/>
      <c r="H86" s="169"/>
      <c r="I86" s="169"/>
      <c r="J86" s="169"/>
      <c r="K86" s="169"/>
      <c r="L86" s="169"/>
      <c r="M86" s="169"/>
      <c r="N86" s="169"/>
      <c r="O86" s="169"/>
      <c r="P86" s="169"/>
      <c r="Q86" s="169"/>
      <c r="R86" s="169"/>
      <c r="S86" s="169"/>
      <c r="T86" s="169"/>
      <c r="U86" s="169"/>
      <c r="W86" s="168"/>
      <c r="X86" s="168"/>
      <c r="Y86" s="168"/>
      <c r="Z86" s="168"/>
      <c r="AA86" s="168"/>
      <c r="AB86" s="168"/>
      <c r="AC86" s="168"/>
      <c r="AD86" s="168"/>
      <c r="AE86" s="168"/>
      <c r="AF86" s="168"/>
      <c r="AG86" s="268"/>
      <c r="AH86" s="268"/>
      <c r="AI86" s="268"/>
      <c r="AJ86" s="268"/>
      <c r="AK86" s="268"/>
      <c r="AL86" s="268"/>
    </row>
    <row r="87" spans="2:38" ht="18.75" customHeight="1" x14ac:dyDescent="0.2">
      <c r="B87" s="172"/>
      <c r="C87" s="169"/>
      <c r="D87" s="169"/>
      <c r="E87" s="169"/>
      <c r="F87" s="169"/>
      <c r="G87" s="169"/>
      <c r="H87" s="169"/>
      <c r="I87" s="169"/>
      <c r="J87" s="169"/>
      <c r="K87" s="169"/>
      <c r="L87" s="169"/>
      <c r="M87" s="169"/>
      <c r="N87" s="169"/>
      <c r="O87" s="169"/>
      <c r="P87" s="169"/>
      <c r="Q87" s="169"/>
      <c r="R87" s="169"/>
      <c r="S87" s="169"/>
      <c r="T87" s="169"/>
      <c r="U87" s="169"/>
      <c r="W87" s="168"/>
      <c r="X87" s="168"/>
      <c r="Y87" s="168"/>
      <c r="Z87" s="168"/>
      <c r="AA87" s="168"/>
      <c r="AB87" s="168"/>
      <c r="AC87" s="168"/>
      <c r="AD87" s="168"/>
      <c r="AE87" s="168"/>
      <c r="AF87" s="168"/>
      <c r="AG87" s="268"/>
      <c r="AH87" s="268"/>
      <c r="AI87" s="268"/>
      <c r="AJ87" s="268"/>
      <c r="AK87" s="268"/>
      <c r="AL87" s="268"/>
    </row>
    <row r="88" spans="2:38" ht="18.75" customHeight="1" x14ac:dyDescent="0.2">
      <c r="B88" s="172"/>
      <c r="C88" s="169"/>
      <c r="D88" s="169"/>
      <c r="E88" s="169"/>
      <c r="F88" s="169"/>
      <c r="G88" s="169"/>
      <c r="H88" s="169"/>
      <c r="I88" s="169"/>
      <c r="J88" s="169"/>
      <c r="K88" s="169"/>
      <c r="L88" s="169"/>
      <c r="M88" s="169"/>
      <c r="N88" s="169"/>
      <c r="O88" s="169"/>
      <c r="P88" s="169"/>
      <c r="Q88" s="169"/>
      <c r="R88" s="169"/>
      <c r="S88" s="169"/>
      <c r="T88" s="169"/>
      <c r="U88" s="169"/>
      <c r="W88" s="168"/>
      <c r="X88" s="168"/>
      <c r="Y88" s="168"/>
      <c r="Z88" s="168"/>
      <c r="AA88" s="168"/>
      <c r="AB88" s="168"/>
      <c r="AC88" s="168"/>
      <c r="AD88" s="168"/>
      <c r="AE88" s="168"/>
      <c r="AF88" s="168"/>
      <c r="AG88" s="268"/>
      <c r="AH88" s="268"/>
      <c r="AI88" s="268"/>
      <c r="AJ88" s="268"/>
      <c r="AK88" s="268"/>
      <c r="AL88" s="268"/>
    </row>
    <row r="89" spans="2:38" ht="18.75" customHeight="1" x14ac:dyDescent="0.2">
      <c r="B89" s="172"/>
      <c r="C89" s="169"/>
      <c r="D89" s="169"/>
      <c r="E89" s="169"/>
      <c r="F89" s="169"/>
      <c r="G89" s="169"/>
      <c r="H89" s="169"/>
      <c r="I89" s="169"/>
      <c r="J89" s="169"/>
      <c r="K89" s="169"/>
      <c r="L89" s="169"/>
      <c r="M89" s="169"/>
      <c r="N89" s="169"/>
      <c r="O89" s="169"/>
      <c r="P89" s="169"/>
      <c r="Q89" s="169"/>
      <c r="R89" s="169"/>
      <c r="S89" s="169"/>
      <c r="T89" s="169"/>
      <c r="U89" s="169"/>
      <c r="W89" s="168"/>
      <c r="X89" s="168"/>
      <c r="Y89" s="168"/>
      <c r="Z89" s="168"/>
      <c r="AA89" s="168"/>
      <c r="AB89" s="168"/>
      <c r="AC89" s="168"/>
      <c r="AD89" s="168"/>
      <c r="AE89" s="168"/>
      <c r="AF89" s="168"/>
      <c r="AG89" s="268"/>
      <c r="AH89" s="268"/>
      <c r="AI89" s="268"/>
      <c r="AJ89" s="268"/>
      <c r="AK89" s="268"/>
      <c r="AL89" s="268"/>
    </row>
    <row r="90" spans="2:38" ht="18.75" customHeight="1" x14ac:dyDescent="0.2">
      <c r="B90" s="172"/>
      <c r="C90" s="169"/>
      <c r="D90" s="169"/>
      <c r="E90" s="169"/>
      <c r="F90" s="169"/>
      <c r="G90" s="169"/>
      <c r="H90" s="169"/>
      <c r="I90" s="169"/>
      <c r="J90" s="169"/>
      <c r="K90" s="169"/>
      <c r="L90" s="169"/>
      <c r="M90" s="169"/>
      <c r="N90" s="169"/>
      <c r="O90" s="169"/>
      <c r="P90" s="169"/>
      <c r="Q90" s="169"/>
      <c r="R90" s="169"/>
      <c r="S90" s="169"/>
      <c r="T90" s="169"/>
      <c r="U90" s="169"/>
      <c r="W90" s="168"/>
      <c r="X90" s="168"/>
      <c r="Y90" s="168"/>
      <c r="Z90" s="168"/>
      <c r="AA90" s="168"/>
      <c r="AB90" s="168"/>
      <c r="AC90" s="168"/>
      <c r="AD90" s="168"/>
      <c r="AE90" s="168"/>
      <c r="AF90" s="168"/>
      <c r="AG90" s="268"/>
      <c r="AH90" s="268"/>
      <c r="AI90" s="268"/>
      <c r="AJ90" s="268"/>
      <c r="AK90" s="268"/>
      <c r="AL90" s="268"/>
    </row>
    <row r="91" spans="2:38" ht="18.75" customHeight="1" x14ac:dyDescent="0.2">
      <c r="B91" s="172"/>
      <c r="C91" s="169"/>
      <c r="D91" s="169"/>
      <c r="E91" s="169"/>
      <c r="F91" s="169"/>
      <c r="G91" s="169"/>
      <c r="H91" s="169"/>
      <c r="I91" s="169"/>
      <c r="J91" s="169"/>
      <c r="K91" s="169"/>
      <c r="L91" s="169"/>
      <c r="M91" s="169"/>
      <c r="N91" s="169"/>
      <c r="O91" s="169"/>
      <c r="P91" s="169"/>
      <c r="Q91" s="169"/>
      <c r="R91" s="169"/>
      <c r="S91" s="169"/>
      <c r="T91" s="169"/>
      <c r="U91" s="169"/>
      <c r="W91" s="168"/>
      <c r="X91" s="168"/>
      <c r="Y91" s="168"/>
      <c r="Z91" s="168"/>
      <c r="AA91" s="168"/>
      <c r="AB91" s="168"/>
      <c r="AC91" s="168"/>
      <c r="AD91" s="168"/>
      <c r="AE91" s="168"/>
      <c r="AF91" s="168"/>
      <c r="AG91" s="268"/>
      <c r="AH91" s="268"/>
      <c r="AI91" s="268"/>
      <c r="AJ91" s="268"/>
      <c r="AK91" s="268"/>
      <c r="AL91" s="268"/>
    </row>
    <row r="93" spans="2:38" x14ac:dyDescent="0.2">
      <c r="C93" s="96" t="s">
        <v>641</v>
      </c>
    </row>
    <row r="95" spans="2:38" x14ac:dyDescent="0.2">
      <c r="C95" s="118"/>
      <c r="D95" s="118"/>
      <c r="E95" s="118"/>
      <c r="F95" s="118"/>
      <c r="G95" s="118"/>
      <c r="H95" s="118"/>
      <c r="I95" s="118"/>
      <c r="J95" s="118"/>
      <c r="K95" s="118"/>
      <c r="L95" s="118"/>
    </row>
    <row r="96" spans="2:38" x14ac:dyDescent="0.2">
      <c r="C96" s="118"/>
      <c r="D96" s="118"/>
      <c r="E96" s="118"/>
      <c r="F96" s="118"/>
      <c r="G96" s="118"/>
      <c r="H96" s="118"/>
      <c r="I96" s="118"/>
      <c r="J96" s="118"/>
      <c r="K96" s="118"/>
      <c r="L96" s="118"/>
    </row>
    <row r="97" spans="3:12" x14ac:dyDescent="0.2">
      <c r="C97" s="118"/>
      <c r="D97" s="118"/>
      <c r="E97" s="118"/>
      <c r="F97" s="118"/>
      <c r="G97" s="118"/>
      <c r="H97" s="118"/>
      <c r="I97" s="118"/>
      <c r="J97" s="118"/>
      <c r="K97" s="118"/>
      <c r="L97" s="118"/>
    </row>
  </sheetData>
  <mergeCells count="1">
    <mergeCell ref="B1:T1"/>
  </mergeCells>
  <hyperlinks>
    <hyperlink ref="C3" location="'User Story Template'!D13" display="CVS stock status"/>
    <hyperlink ref="C23" location="'User Story Template'!D29" display="CVS Trends"/>
  </hyperlink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Check Box 6">
              <controlPr defaultSize="0" autoFill="0" autoLine="0" autoPict="0">
                <anchor moveWithCells="1">
                  <from>
                    <xdr:col>3</xdr:col>
                    <xdr:colOff>28575</xdr:colOff>
                    <xdr:row>26</xdr:row>
                    <xdr:rowOff>142875</xdr:rowOff>
                  </from>
                  <to>
                    <xdr:col>3</xdr:col>
                    <xdr:colOff>657225</xdr:colOff>
                    <xdr:row>28</xdr:row>
                    <xdr:rowOff>38100</xdr:rowOff>
                  </to>
                </anchor>
              </controlPr>
            </control>
          </mc:Choice>
        </mc:AlternateContent>
        <mc:AlternateContent xmlns:mc="http://schemas.openxmlformats.org/markup-compatibility/2006">
          <mc:Choice Requires="x14">
            <control shapeId="1031" r:id="rId5" name="Check Box 7">
              <controlPr defaultSize="0" autoFill="0" autoLine="0" autoPict="0">
                <anchor moveWithCells="1">
                  <from>
                    <xdr:col>4</xdr:col>
                    <xdr:colOff>561975</xdr:colOff>
                    <xdr:row>26</xdr:row>
                    <xdr:rowOff>142875</xdr:rowOff>
                  </from>
                  <to>
                    <xdr:col>5</xdr:col>
                    <xdr:colOff>238125</xdr:colOff>
                    <xdr:row>28</xdr:row>
                    <xdr:rowOff>38100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6</xdr:col>
                    <xdr:colOff>180975</xdr:colOff>
                    <xdr:row>26</xdr:row>
                    <xdr:rowOff>142875</xdr:rowOff>
                  </from>
                  <to>
                    <xdr:col>6</xdr:col>
                    <xdr:colOff>828675</xdr:colOff>
                    <xdr:row>28</xdr:row>
                    <xdr:rowOff>38100</xdr:rowOff>
                  </to>
                </anchor>
              </controlPr>
            </control>
          </mc:Choice>
        </mc:AlternateContent>
        <mc:AlternateContent xmlns:mc="http://schemas.openxmlformats.org/markup-compatibility/2006">
          <mc:Choice Requires="x14">
            <control shapeId="1033" r:id="rId7" name="Check Box 9">
              <controlPr defaultSize="0" autoFill="0" autoLine="0" autoPict="0">
                <anchor moveWithCells="1">
                  <from>
                    <xdr:col>7</xdr:col>
                    <xdr:colOff>619125</xdr:colOff>
                    <xdr:row>26</xdr:row>
                    <xdr:rowOff>142875</xdr:rowOff>
                  </from>
                  <to>
                    <xdr:col>8</xdr:col>
                    <xdr:colOff>533400</xdr:colOff>
                    <xdr:row>28</xdr:row>
                    <xdr:rowOff>38100</xdr:rowOff>
                  </to>
                </anchor>
              </controlPr>
            </control>
          </mc:Choice>
        </mc:AlternateContent>
        <mc:AlternateContent xmlns:mc="http://schemas.openxmlformats.org/markup-compatibility/2006">
          <mc:Choice Requires="x14">
            <control shapeId="1034" r:id="rId8" name="Check Box 10">
              <controlPr defaultSize="0" autoFill="0" autoLine="0" autoPict="0">
                <anchor moveWithCells="1">
                  <from>
                    <xdr:col>9</xdr:col>
                    <xdr:colOff>314325</xdr:colOff>
                    <xdr:row>26</xdr:row>
                    <xdr:rowOff>142875</xdr:rowOff>
                  </from>
                  <to>
                    <xdr:col>10</xdr:col>
                    <xdr:colOff>295275</xdr:colOff>
                    <xdr:row>28</xdr:row>
                    <xdr:rowOff>38100</xdr:rowOff>
                  </to>
                </anchor>
              </controlPr>
            </control>
          </mc:Choice>
        </mc:AlternateContent>
        <mc:AlternateContent xmlns:mc="http://schemas.openxmlformats.org/markup-compatibility/2006">
          <mc:Choice Requires="x14">
            <control shapeId="1036" r:id="rId9" name="Group Box 12">
              <controlPr defaultSize="0" autoFill="0" autoPict="0">
                <anchor moveWithCells="1">
                  <from>
                    <xdr:col>2</xdr:col>
                    <xdr:colOff>600075</xdr:colOff>
                    <xdr:row>26</xdr:row>
                    <xdr:rowOff>66675</xdr:rowOff>
                  </from>
                  <to>
                    <xdr:col>11</xdr:col>
                    <xdr:colOff>609600</xdr:colOff>
                    <xdr:row>28</xdr:row>
                    <xdr:rowOff>76200</xdr:rowOff>
                  </to>
                </anchor>
              </controlPr>
            </control>
          </mc:Choice>
        </mc:AlternateContent>
        <mc:AlternateContent xmlns:mc="http://schemas.openxmlformats.org/markup-compatibility/2006">
          <mc:Choice Requires="x14">
            <control shapeId="1037" r:id="rId10" name="Check Box 13">
              <controlPr defaultSize="0" autoFill="0" autoLine="0" autoPict="0">
                <anchor moveWithCells="1">
                  <from>
                    <xdr:col>3</xdr:col>
                    <xdr:colOff>28575</xdr:colOff>
                    <xdr:row>47</xdr:row>
                    <xdr:rowOff>142875</xdr:rowOff>
                  </from>
                  <to>
                    <xdr:col>3</xdr:col>
                    <xdr:colOff>657225</xdr:colOff>
                    <xdr:row>49</xdr:row>
                    <xdr:rowOff>28575</xdr:rowOff>
                  </to>
                </anchor>
              </controlPr>
            </control>
          </mc:Choice>
        </mc:AlternateContent>
        <mc:AlternateContent xmlns:mc="http://schemas.openxmlformats.org/markup-compatibility/2006">
          <mc:Choice Requires="x14">
            <control shapeId="1038" r:id="rId11" name="Check Box 14">
              <controlPr defaultSize="0" autoFill="0" autoLine="0" autoPict="0">
                <anchor moveWithCells="1">
                  <from>
                    <xdr:col>4</xdr:col>
                    <xdr:colOff>561975</xdr:colOff>
                    <xdr:row>47</xdr:row>
                    <xdr:rowOff>142875</xdr:rowOff>
                  </from>
                  <to>
                    <xdr:col>5</xdr:col>
                    <xdr:colOff>257175</xdr:colOff>
                    <xdr:row>49</xdr:row>
                    <xdr:rowOff>28575</xdr:rowOff>
                  </to>
                </anchor>
              </controlPr>
            </control>
          </mc:Choice>
        </mc:AlternateContent>
        <mc:AlternateContent xmlns:mc="http://schemas.openxmlformats.org/markup-compatibility/2006">
          <mc:Choice Requires="x14">
            <control shapeId="1039" r:id="rId12" name="Check Box 15">
              <controlPr defaultSize="0" autoFill="0" autoLine="0" autoPict="0">
                <anchor moveWithCells="1">
                  <from>
                    <xdr:col>6</xdr:col>
                    <xdr:colOff>180975</xdr:colOff>
                    <xdr:row>47</xdr:row>
                    <xdr:rowOff>142875</xdr:rowOff>
                  </from>
                  <to>
                    <xdr:col>6</xdr:col>
                    <xdr:colOff>828675</xdr:colOff>
                    <xdr:row>49</xdr:row>
                    <xdr:rowOff>28575</xdr:rowOff>
                  </to>
                </anchor>
              </controlPr>
            </control>
          </mc:Choice>
        </mc:AlternateContent>
        <mc:AlternateContent xmlns:mc="http://schemas.openxmlformats.org/markup-compatibility/2006">
          <mc:Choice Requires="x14">
            <control shapeId="1040" r:id="rId13" name="Check Box 16">
              <controlPr defaultSize="0" autoFill="0" autoLine="0" autoPict="0">
                <anchor moveWithCells="1">
                  <from>
                    <xdr:col>7</xdr:col>
                    <xdr:colOff>619125</xdr:colOff>
                    <xdr:row>47</xdr:row>
                    <xdr:rowOff>142875</xdr:rowOff>
                  </from>
                  <to>
                    <xdr:col>8</xdr:col>
                    <xdr:colOff>523875</xdr:colOff>
                    <xdr:row>49</xdr:row>
                    <xdr:rowOff>28575</xdr:rowOff>
                  </to>
                </anchor>
              </controlPr>
            </control>
          </mc:Choice>
        </mc:AlternateContent>
        <mc:AlternateContent xmlns:mc="http://schemas.openxmlformats.org/markup-compatibility/2006">
          <mc:Choice Requires="x14">
            <control shapeId="1041" r:id="rId14" name="Check Box 17">
              <controlPr defaultSize="0" autoFill="0" autoLine="0" autoPict="0">
                <anchor moveWithCells="1">
                  <from>
                    <xdr:col>9</xdr:col>
                    <xdr:colOff>314325</xdr:colOff>
                    <xdr:row>47</xdr:row>
                    <xdr:rowOff>142875</xdr:rowOff>
                  </from>
                  <to>
                    <xdr:col>10</xdr:col>
                    <xdr:colOff>295275</xdr:colOff>
                    <xdr:row>49</xdr:row>
                    <xdr:rowOff>28575</xdr:rowOff>
                  </to>
                </anchor>
              </controlPr>
            </control>
          </mc:Choice>
        </mc:AlternateContent>
        <mc:AlternateContent xmlns:mc="http://schemas.openxmlformats.org/markup-compatibility/2006">
          <mc:Choice Requires="x14">
            <control shapeId="1042" r:id="rId15" name="Check Box 18">
              <controlPr defaultSize="0" autoFill="0" autoLine="0" autoPict="0">
                <anchor moveWithCells="1">
                  <from>
                    <xdr:col>11</xdr:col>
                    <xdr:colOff>38100</xdr:colOff>
                    <xdr:row>47</xdr:row>
                    <xdr:rowOff>142875</xdr:rowOff>
                  </from>
                  <to>
                    <xdr:col>12</xdr:col>
                    <xdr:colOff>333375</xdr:colOff>
                    <xdr:row>49</xdr:row>
                    <xdr:rowOff>28575</xdr:rowOff>
                  </to>
                </anchor>
              </controlPr>
            </control>
          </mc:Choice>
        </mc:AlternateContent>
        <mc:AlternateContent xmlns:mc="http://schemas.openxmlformats.org/markup-compatibility/2006">
          <mc:Choice Requires="x14">
            <control shapeId="1043" r:id="rId16" name="Group Box 19">
              <controlPr defaultSize="0" autoFill="0" autoPict="0">
                <anchor moveWithCells="1">
                  <from>
                    <xdr:col>2</xdr:col>
                    <xdr:colOff>600075</xdr:colOff>
                    <xdr:row>47</xdr:row>
                    <xdr:rowOff>66675</xdr:rowOff>
                  </from>
                  <to>
                    <xdr:col>11</xdr:col>
                    <xdr:colOff>638175</xdr:colOff>
                    <xdr:row>49</xdr:row>
                    <xdr:rowOff>66675</xdr:rowOff>
                  </to>
                </anchor>
              </controlPr>
            </control>
          </mc:Choice>
        </mc:AlternateContent>
        <mc:AlternateContent xmlns:mc="http://schemas.openxmlformats.org/markup-compatibility/2006">
          <mc:Choice Requires="x14">
            <control shapeId="1065" r:id="rId17" name="Check Box 41">
              <controlPr defaultSize="0" autoFill="0" autoLine="0" autoPict="0">
                <anchor moveWithCells="1">
                  <from>
                    <xdr:col>10</xdr:col>
                    <xdr:colOff>752475</xdr:colOff>
                    <xdr:row>27</xdr:row>
                    <xdr:rowOff>9525</xdr:rowOff>
                  </from>
                  <to>
                    <xdr:col>11</xdr:col>
                    <xdr:colOff>523875</xdr:colOff>
                    <xdr:row>28</xdr:row>
                    <xdr:rowOff>76200</xdr:rowOff>
                  </to>
                </anchor>
              </controlPr>
            </control>
          </mc:Choice>
        </mc:AlternateContent>
        <mc:AlternateContent xmlns:mc="http://schemas.openxmlformats.org/markup-compatibility/2006">
          <mc:Choice Requires="x14">
            <control shapeId="1066" r:id="rId18" name="Check Box 42">
              <controlPr defaultSize="0" autoFill="0" autoLine="0" autoPict="0">
                <anchor moveWithCells="1">
                  <from>
                    <xdr:col>3</xdr:col>
                    <xdr:colOff>28575</xdr:colOff>
                    <xdr:row>94</xdr:row>
                    <xdr:rowOff>142875</xdr:rowOff>
                  </from>
                  <to>
                    <xdr:col>3</xdr:col>
                    <xdr:colOff>657225</xdr:colOff>
                    <xdr:row>96</xdr:row>
                    <xdr:rowOff>47625</xdr:rowOff>
                  </to>
                </anchor>
              </controlPr>
            </control>
          </mc:Choice>
        </mc:AlternateContent>
        <mc:AlternateContent xmlns:mc="http://schemas.openxmlformats.org/markup-compatibility/2006">
          <mc:Choice Requires="x14">
            <control shapeId="1067" r:id="rId19" name="Check Box 43">
              <controlPr defaultSize="0" autoFill="0" autoLine="0" autoPict="0">
                <anchor moveWithCells="1">
                  <from>
                    <xdr:col>4</xdr:col>
                    <xdr:colOff>561975</xdr:colOff>
                    <xdr:row>94</xdr:row>
                    <xdr:rowOff>142875</xdr:rowOff>
                  </from>
                  <to>
                    <xdr:col>5</xdr:col>
                    <xdr:colOff>238125</xdr:colOff>
                    <xdr:row>96</xdr:row>
                    <xdr:rowOff>47625</xdr:rowOff>
                  </to>
                </anchor>
              </controlPr>
            </control>
          </mc:Choice>
        </mc:AlternateContent>
        <mc:AlternateContent xmlns:mc="http://schemas.openxmlformats.org/markup-compatibility/2006">
          <mc:Choice Requires="x14">
            <control shapeId="1068" r:id="rId20" name="Check Box 44">
              <controlPr defaultSize="0" autoFill="0" autoLine="0" autoPict="0">
                <anchor moveWithCells="1">
                  <from>
                    <xdr:col>6</xdr:col>
                    <xdr:colOff>180975</xdr:colOff>
                    <xdr:row>94</xdr:row>
                    <xdr:rowOff>142875</xdr:rowOff>
                  </from>
                  <to>
                    <xdr:col>6</xdr:col>
                    <xdr:colOff>828675</xdr:colOff>
                    <xdr:row>96</xdr:row>
                    <xdr:rowOff>47625</xdr:rowOff>
                  </to>
                </anchor>
              </controlPr>
            </control>
          </mc:Choice>
        </mc:AlternateContent>
        <mc:AlternateContent xmlns:mc="http://schemas.openxmlformats.org/markup-compatibility/2006">
          <mc:Choice Requires="x14">
            <control shapeId="1069" r:id="rId21" name="Check Box 45">
              <controlPr defaultSize="0" autoFill="0" autoLine="0" autoPict="0">
                <anchor moveWithCells="1">
                  <from>
                    <xdr:col>7</xdr:col>
                    <xdr:colOff>619125</xdr:colOff>
                    <xdr:row>94</xdr:row>
                    <xdr:rowOff>142875</xdr:rowOff>
                  </from>
                  <to>
                    <xdr:col>8</xdr:col>
                    <xdr:colOff>533400</xdr:colOff>
                    <xdr:row>96</xdr:row>
                    <xdr:rowOff>47625</xdr:rowOff>
                  </to>
                </anchor>
              </controlPr>
            </control>
          </mc:Choice>
        </mc:AlternateContent>
        <mc:AlternateContent xmlns:mc="http://schemas.openxmlformats.org/markup-compatibility/2006">
          <mc:Choice Requires="x14">
            <control shapeId="1070" r:id="rId22" name="Check Box 46">
              <controlPr defaultSize="0" autoFill="0" autoLine="0" autoPict="0">
                <anchor moveWithCells="1">
                  <from>
                    <xdr:col>9</xdr:col>
                    <xdr:colOff>314325</xdr:colOff>
                    <xdr:row>94</xdr:row>
                    <xdr:rowOff>142875</xdr:rowOff>
                  </from>
                  <to>
                    <xdr:col>10</xdr:col>
                    <xdr:colOff>295275</xdr:colOff>
                    <xdr:row>96</xdr:row>
                    <xdr:rowOff>47625</xdr:rowOff>
                  </to>
                </anchor>
              </controlPr>
            </control>
          </mc:Choice>
        </mc:AlternateContent>
        <mc:AlternateContent xmlns:mc="http://schemas.openxmlformats.org/markup-compatibility/2006">
          <mc:Choice Requires="x14">
            <control shapeId="1071" r:id="rId23" name="Check Box 47">
              <controlPr defaultSize="0" autoFill="0" autoLine="0" autoPict="0">
                <anchor moveWithCells="1">
                  <from>
                    <xdr:col>11</xdr:col>
                    <xdr:colOff>38100</xdr:colOff>
                    <xdr:row>94</xdr:row>
                    <xdr:rowOff>142875</xdr:rowOff>
                  </from>
                  <to>
                    <xdr:col>12</xdr:col>
                    <xdr:colOff>314325</xdr:colOff>
                    <xdr:row>96</xdr:row>
                    <xdr:rowOff>47625</xdr:rowOff>
                  </to>
                </anchor>
              </controlPr>
            </control>
          </mc:Choice>
        </mc:AlternateContent>
        <mc:AlternateContent xmlns:mc="http://schemas.openxmlformats.org/markup-compatibility/2006">
          <mc:Choice Requires="x14">
            <control shapeId="1072" r:id="rId24" name="Group Box 48">
              <controlPr defaultSize="0" autoFill="0" autoPict="0">
                <anchor moveWithCells="1">
                  <from>
                    <xdr:col>2</xdr:col>
                    <xdr:colOff>600075</xdr:colOff>
                    <xdr:row>94</xdr:row>
                    <xdr:rowOff>66675</xdr:rowOff>
                  </from>
                  <to>
                    <xdr:col>11</xdr:col>
                    <xdr:colOff>600075</xdr:colOff>
                    <xdr:row>96</xdr:row>
                    <xdr:rowOff>85725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Q84"/>
  <sheetViews>
    <sheetView showGridLines="0" zoomScale="80" zoomScaleNormal="80" zoomScalePageLayoutView="80" workbookViewId="0">
      <selection activeCell="I18" sqref="I18"/>
    </sheetView>
  </sheetViews>
  <sheetFormatPr defaultColWidth="8.85546875" defaultRowHeight="18" customHeight="1" x14ac:dyDescent="0.2"/>
  <cols>
    <col min="1" max="1" width="30.85546875" style="347" customWidth="1"/>
    <col min="2" max="2" width="12.85546875" style="347" customWidth="1"/>
    <col min="3" max="3" width="15.85546875" style="347" customWidth="1"/>
    <col min="4" max="4" width="8.85546875" style="347"/>
    <col min="5" max="5" width="17" style="347" customWidth="1"/>
    <col min="6" max="6" width="20.85546875" style="347" customWidth="1"/>
    <col min="7" max="7" width="19" style="347" customWidth="1"/>
    <col min="8" max="8" width="15.28515625" style="347" customWidth="1"/>
    <col min="9" max="9" width="6" style="347" customWidth="1"/>
    <col min="10" max="10" width="7.42578125" style="347" customWidth="1"/>
    <col min="11" max="256" width="8.85546875" style="347"/>
    <col min="257" max="257" width="30.85546875" style="347" customWidth="1"/>
    <col min="258" max="258" width="12.85546875" style="347" customWidth="1"/>
    <col min="259" max="259" width="15.85546875" style="347" customWidth="1"/>
    <col min="260" max="260" width="8.85546875" style="347"/>
    <col min="261" max="261" width="17" style="347" customWidth="1"/>
    <col min="262" max="262" width="20.85546875" style="347" customWidth="1"/>
    <col min="263" max="263" width="19" style="347" customWidth="1"/>
    <col min="264" max="264" width="15.28515625" style="347" customWidth="1"/>
    <col min="265" max="265" width="6" style="347" customWidth="1"/>
    <col min="266" max="266" width="7.42578125" style="347" customWidth="1"/>
    <col min="267" max="512" width="8.85546875" style="347"/>
    <col min="513" max="513" width="30.85546875" style="347" customWidth="1"/>
    <col min="514" max="514" width="12.85546875" style="347" customWidth="1"/>
    <col min="515" max="515" width="15.85546875" style="347" customWidth="1"/>
    <col min="516" max="516" width="8.85546875" style="347"/>
    <col min="517" max="517" width="17" style="347" customWidth="1"/>
    <col min="518" max="518" width="20.85546875" style="347" customWidth="1"/>
    <col min="519" max="519" width="19" style="347" customWidth="1"/>
    <col min="520" max="520" width="15.28515625" style="347" customWidth="1"/>
    <col min="521" max="521" width="6" style="347" customWidth="1"/>
    <col min="522" max="522" width="7.42578125" style="347" customWidth="1"/>
    <col min="523" max="768" width="8.85546875" style="347"/>
    <col min="769" max="769" width="30.85546875" style="347" customWidth="1"/>
    <col min="770" max="770" width="12.85546875" style="347" customWidth="1"/>
    <col min="771" max="771" width="15.85546875" style="347" customWidth="1"/>
    <col min="772" max="772" width="8.85546875" style="347"/>
    <col min="773" max="773" width="17" style="347" customWidth="1"/>
    <col min="774" max="774" width="20.85546875" style="347" customWidth="1"/>
    <col min="775" max="775" width="19" style="347" customWidth="1"/>
    <col min="776" max="776" width="15.28515625" style="347" customWidth="1"/>
    <col min="777" max="777" width="6" style="347" customWidth="1"/>
    <col min="778" max="778" width="7.42578125" style="347" customWidth="1"/>
    <col min="779" max="1024" width="8.85546875" style="347"/>
    <col min="1025" max="1025" width="30.85546875" style="347" customWidth="1"/>
    <col min="1026" max="1026" width="12.85546875" style="347" customWidth="1"/>
    <col min="1027" max="1027" width="15.85546875" style="347" customWidth="1"/>
    <col min="1028" max="1028" width="8.85546875" style="347"/>
    <col min="1029" max="1029" width="17" style="347" customWidth="1"/>
    <col min="1030" max="1030" width="20.85546875" style="347" customWidth="1"/>
    <col min="1031" max="1031" width="19" style="347" customWidth="1"/>
    <col min="1032" max="1032" width="15.28515625" style="347" customWidth="1"/>
    <col min="1033" max="1033" width="6" style="347" customWidth="1"/>
    <col min="1034" max="1034" width="7.42578125" style="347" customWidth="1"/>
    <col min="1035" max="1280" width="8.85546875" style="347"/>
    <col min="1281" max="1281" width="30.85546875" style="347" customWidth="1"/>
    <col min="1282" max="1282" width="12.85546875" style="347" customWidth="1"/>
    <col min="1283" max="1283" width="15.85546875" style="347" customWidth="1"/>
    <col min="1284" max="1284" width="8.85546875" style="347"/>
    <col min="1285" max="1285" width="17" style="347" customWidth="1"/>
    <col min="1286" max="1286" width="20.85546875" style="347" customWidth="1"/>
    <col min="1287" max="1287" width="19" style="347" customWidth="1"/>
    <col min="1288" max="1288" width="15.28515625" style="347" customWidth="1"/>
    <col min="1289" max="1289" width="6" style="347" customWidth="1"/>
    <col min="1290" max="1290" width="7.42578125" style="347" customWidth="1"/>
    <col min="1291" max="1536" width="8.85546875" style="347"/>
    <col min="1537" max="1537" width="30.85546875" style="347" customWidth="1"/>
    <col min="1538" max="1538" width="12.85546875" style="347" customWidth="1"/>
    <col min="1539" max="1539" width="15.85546875" style="347" customWidth="1"/>
    <col min="1540" max="1540" width="8.85546875" style="347"/>
    <col min="1541" max="1541" width="17" style="347" customWidth="1"/>
    <col min="1542" max="1542" width="20.85546875" style="347" customWidth="1"/>
    <col min="1543" max="1543" width="19" style="347" customWidth="1"/>
    <col min="1544" max="1544" width="15.28515625" style="347" customWidth="1"/>
    <col min="1545" max="1545" width="6" style="347" customWidth="1"/>
    <col min="1546" max="1546" width="7.42578125" style="347" customWidth="1"/>
    <col min="1547" max="1792" width="8.85546875" style="347"/>
    <col min="1793" max="1793" width="30.85546875" style="347" customWidth="1"/>
    <col min="1794" max="1794" width="12.85546875" style="347" customWidth="1"/>
    <col min="1795" max="1795" width="15.85546875" style="347" customWidth="1"/>
    <col min="1796" max="1796" width="8.85546875" style="347"/>
    <col min="1797" max="1797" width="17" style="347" customWidth="1"/>
    <col min="1798" max="1798" width="20.85546875" style="347" customWidth="1"/>
    <col min="1799" max="1799" width="19" style="347" customWidth="1"/>
    <col min="1800" max="1800" width="15.28515625" style="347" customWidth="1"/>
    <col min="1801" max="1801" width="6" style="347" customWidth="1"/>
    <col min="1802" max="1802" width="7.42578125" style="347" customWidth="1"/>
    <col min="1803" max="2048" width="8.85546875" style="347"/>
    <col min="2049" max="2049" width="30.85546875" style="347" customWidth="1"/>
    <col min="2050" max="2050" width="12.85546875" style="347" customWidth="1"/>
    <col min="2051" max="2051" width="15.85546875" style="347" customWidth="1"/>
    <col min="2052" max="2052" width="8.85546875" style="347"/>
    <col min="2053" max="2053" width="17" style="347" customWidth="1"/>
    <col min="2054" max="2054" width="20.85546875" style="347" customWidth="1"/>
    <col min="2055" max="2055" width="19" style="347" customWidth="1"/>
    <col min="2056" max="2056" width="15.28515625" style="347" customWidth="1"/>
    <col min="2057" max="2057" width="6" style="347" customWidth="1"/>
    <col min="2058" max="2058" width="7.42578125" style="347" customWidth="1"/>
    <col min="2059" max="2304" width="8.85546875" style="347"/>
    <col min="2305" max="2305" width="30.85546875" style="347" customWidth="1"/>
    <col min="2306" max="2306" width="12.85546875" style="347" customWidth="1"/>
    <col min="2307" max="2307" width="15.85546875" style="347" customWidth="1"/>
    <col min="2308" max="2308" width="8.85546875" style="347"/>
    <col min="2309" max="2309" width="17" style="347" customWidth="1"/>
    <col min="2310" max="2310" width="20.85546875" style="347" customWidth="1"/>
    <col min="2311" max="2311" width="19" style="347" customWidth="1"/>
    <col min="2312" max="2312" width="15.28515625" style="347" customWidth="1"/>
    <col min="2313" max="2313" width="6" style="347" customWidth="1"/>
    <col min="2314" max="2314" width="7.42578125" style="347" customWidth="1"/>
    <col min="2315" max="2560" width="8.85546875" style="347"/>
    <col min="2561" max="2561" width="30.85546875" style="347" customWidth="1"/>
    <col min="2562" max="2562" width="12.85546875" style="347" customWidth="1"/>
    <col min="2563" max="2563" width="15.85546875" style="347" customWidth="1"/>
    <col min="2564" max="2564" width="8.85546875" style="347"/>
    <col min="2565" max="2565" width="17" style="347" customWidth="1"/>
    <col min="2566" max="2566" width="20.85546875" style="347" customWidth="1"/>
    <col min="2567" max="2567" width="19" style="347" customWidth="1"/>
    <col min="2568" max="2568" width="15.28515625" style="347" customWidth="1"/>
    <col min="2569" max="2569" width="6" style="347" customWidth="1"/>
    <col min="2570" max="2570" width="7.42578125" style="347" customWidth="1"/>
    <col min="2571" max="2816" width="8.85546875" style="347"/>
    <col min="2817" max="2817" width="30.85546875" style="347" customWidth="1"/>
    <col min="2818" max="2818" width="12.85546875" style="347" customWidth="1"/>
    <col min="2819" max="2819" width="15.85546875" style="347" customWidth="1"/>
    <col min="2820" max="2820" width="8.85546875" style="347"/>
    <col min="2821" max="2821" width="17" style="347" customWidth="1"/>
    <col min="2822" max="2822" width="20.85546875" style="347" customWidth="1"/>
    <col min="2823" max="2823" width="19" style="347" customWidth="1"/>
    <col min="2824" max="2824" width="15.28515625" style="347" customWidth="1"/>
    <col min="2825" max="2825" width="6" style="347" customWidth="1"/>
    <col min="2826" max="2826" width="7.42578125" style="347" customWidth="1"/>
    <col min="2827" max="3072" width="8.85546875" style="347"/>
    <col min="3073" max="3073" width="30.85546875" style="347" customWidth="1"/>
    <col min="3074" max="3074" width="12.85546875" style="347" customWidth="1"/>
    <col min="3075" max="3075" width="15.85546875" style="347" customWidth="1"/>
    <col min="3076" max="3076" width="8.85546875" style="347"/>
    <col min="3077" max="3077" width="17" style="347" customWidth="1"/>
    <col min="3078" max="3078" width="20.85546875" style="347" customWidth="1"/>
    <col min="3079" max="3079" width="19" style="347" customWidth="1"/>
    <col min="3080" max="3080" width="15.28515625" style="347" customWidth="1"/>
    <col min="3081" max="3081" width="6" style="347" customWidth="1"/>
    <col min="3082" max="3082" width="7.42578125" style="347" customWidth="1"/>
    <col min="3083" max="3328" width="8.85546875" style="347"/>
    <col min="3329" max="3329" width="30.85546875" style="347" customWidth="1"/>
    <col min="3330" max="3330" width="12.85546875" style="347" customWidth="1"/>
    <col min="3331" max="3331" width="15.85546875" style="347" customWidth="1"/>
    <col min="3332" max="3332" width="8.85546875" style="347"/>
    <col min="3333" max="3333" width="17" style="347" customWidth="1"/>
    <col min="3334" max="3334" width="20.85546875" style="347" customWidth="1"/>
    <col min="3335" max="3335" width="19" style="347" customWidth="1"/>
    <col min="3336" max="3336" width="15.28515625" style="347" customWidth="1"/>
    <col min="3337" max="3337" width="6" style="347" customWidth="1"/>
    <col min="3338" max="3338" width="7.42578125" style="347" customWidth="1"/>
    <col min="3339" max="3584" width="8.85546875" style="347"/>
    <col min="3585" max="3585" width="30.85546875" style="347" customWidth="1"/>
    <col min="3586" max="3586" width="12.85546875" style="347" customWidth="1"/>
    <col min="3587" max="3587" width="15.85546875" style="347" customWidth="1"/>
    <col min="3588" max="3588" width="8.85546875" style="347"/>
    <col min="3589" max="3589" width="17" style="347" customWidth="1"/>
    <col min="3590" max="3590" width="20.85546875" style="347" customWidth="1"/>
    <col min="3591" max="3591" width="19" style="347" customWidth="1"/>
    <col min="3592" max="3592" width="15.28515625" style="347" customWidth="1"/>
    <col min="3593" max="3593" width="6" style="347" customWidth="1"/>
    <col min="3594" max="3594" width="7.42578125" style="347" customWidth="1"/>
    <col min="3595" max="3840" width="8.85546875" style="347"/>
    <col min="3841" max="3841" width="30.85546875" style="347" customWidth="1"/>
    <col min="3842" max="3842" width="12.85546875" style="347" customWidth="1"/>
    <col min="3843" max="3843" width="15.85546875" style="347" customWidth="1"/>
    <col min="3844" max="3844" width="8.85546875" style="347"/>
    <col min="3845" max="3845" width="17" style="347" customWidth="1"/>
    <col min="3846" max="3846" width="20.85546875" style="347" customWidth="1"/>
    <col min="3847" max="3847" width="19" style="347" customWidth="1"/>
    <col min="3848" max="3848" width="15.28515625" style="347" customWidth="1"/>
    <col min="3849" max="3849" width="6" style="347" customWidth="1"/>
    <col min="3850" max="3850" width="7.42578125" style="347" customWidth="1"/>
    <col min="3851" max="4096" width="8.85546875" style="347"/>
    <col min="4097" max="4097" width="30.85546875" style="347" customWidth="1"/>
    <col min="4098" max="4098" width="12.85546875" style="347" customWidth="1"/>
    <col min="4099" max="4099" width="15.85546875" style="347" customWidth="1"/>
    <col min="4100" max="4100" width="8.85546875" style="347"/>
    <col min="4101" max="4101" width="17" style="347" customWidth="1"/>
    <col min="4102" max="4102" width="20.85546875" style="347" customWidth="1"/>
    <col min="4103" max="4103" width="19" style="347" customWidth="1"/>
    <col min="4104" max="4104" width="15.28515625" style="347" customWidth="1"/>
    <col min="4105" max="4105" width="6" style="347" customWidth="1"/>
    <col min="4106" max="4106" width="7.42578125" style="347" customWidth="1"/>
    <col min="4107" max="4352" width="8.85546875" style="347"/>
    <col min="4353" max="4353" width="30.85546875" style="347" customWidth="1"/>
    <col min="4354" max="4354" width="12.85546875" style="347" customWidth="1"/>
    <col min="4355" max="4355" width="15.85546875" style="347" customWidth="1"/>
    <col min="4356" max="4356" width="8.85546875" style="347"/>
    <col min="4357" max="4357" width="17" style="347" customWidth="1"/>
    <col min="4358" max="4358" width="20.85546875" style="347" customWidth="1"/>
    <col min="4359" max="4359" width="19" style="347" customWidth="1"/>
    <col min="4360" max="4360" width="15.28515625" style="347" customWidth="1"/>
    <col min="4361" max="4361" width="6" style="347" customWidth="1"/>
    <col min="4362" max="4362" width="7.42578125" style="347" customWidth="1"/>
    <col min="4363" max="4608" width="8.85546875" style="347"/>
    <col min="4609" max="4609" width="30.85546875" style="347" customWidth="1"/>
    <col min="4610" max="4610" width="12.85546875" style="347" customWidth="1"/>
    <col min="4611" max="4611" width="15.85546875" style="347" customWidth="1"/>
    <col min="4612" max="4612" width="8.85546875" style="347"/>
    <col min="4613" max="4613" width="17" style="347" customWidth="1"/>
    <col min="4614" max="4614" width="20.85546875" style="347" customWidth="1"/>
    <col min="4615" max="4615" width="19" style="347" customWidth="1"/>
    <col min="4616" max="4616" width="15.28515625" style="347" customWidth="1"/>
    <col min="4617" max="4617" width="6" style="347" customWidth="1"/>
    <col min="4618" max="4618" width="7.42578125" style="347" customWidth="1"/>
    <col min="4619" max="4864" width="8.85546875" style="347"/>
    <col min="4865" max="4865" width="30.85546875" style="347" customWidth="1"/>
    <col min="4866" max="4866" width="12.85546875" style="347" customWidth="1"/>
    <col min="4867" max="4867" width="15.85546875" style="347" customWidth="1"/>
    <col min="4868" max="4868" width="8.85546875" style="347"/>
    <col min="4869" max="4869" width="17" style="347" customWidth="1"/>
    <col min="4870" max="4870" width="20.85546875" style="347" customWidth="1"/>
    <col min="4871" max="4871" width="19" style="347" customWidth="1"/>
    <col min="4872" max="4872" width="15.28515625" style="347" customWidth="1"/>
    <col min="4873" max="4873" width="6" style="347" customWidth="1"/>
    <col min="4874" max="4874" width="7.42578125" style="347" customWidth="1"/>
    <col min="4875" max="5120" width="8.85546875" style="347"/>
    <col min="5121" max="5121" width="30.85546875" style="347" customWidth="1"/>
    <col min="5122" max="5122" width="12.85546875" style="347" customWidth="1"/>
    <col min="5123" max="5123" width="15.85546875" style="347" customWidth="1"/>
    <col min="5124" max="5124" width="8.85546875" style="347"/>
    <col min="5125" max="5125" width="17" style="347" customWidth="1"/>
    <col min="5126" max="5126" width="20.85546875" style="347" customWidth="1"/>
    <col min="5127" max="5127" width="19" style="347" customWidth="1"/>
    <col min="5128" max="5128" width="15.28515625" style="347" customWidth="1"/>
    <col min="5129" max="5129" width="6" style="347" customWidth="1"/>
    <col min="5130" max="5130" width="7.42578125" style="347" customWidth="1"/>
    <col min="5131" max="5376" width="8.85546875" style="347"/>
    <col min="5377" max="5377" width="30.85546875" style="347" customWidth="1"/>
    <col min="5378" max="5378" width="12.85546875" style="347" customWidth="1"/>
    <col min="5379" max="5379" width="15.85546875" style="347" customWidth="1"/>
    <col min="5380" max="5380" width="8.85546875" style="347"/>
    <col min="5381" max="5381" width="17" style="347" customWidth="1"/>
    <col min="5382" max="5382" width="20.85546875" style="347" customWidth="1"/>
    <col min="5383" max="5383" width="19" style="347" customWidth="1"/>
    <col min="5384" max="5384" width="15.28515625" style="347" customWidth="1"/>
    <col min="5385" max="5385" width="6" style="347" customWidth="1"/>
    <col min="5386" max="5386" width="7.42578125" style="347" customWidth="1"/>
    <col min="5387" max="5632" width="8.85546875" style="347"/>
    <col min="5633" max="5633" width="30.85546875" style="347" customWidth="1"/>
    <col min="5634" max="5634" width="12.85546875" style="347" customWidth="1"/>
    <col min="5635" max="5635" width="15.85546875" style="347" customWidth="1"/>
    <col min="5636" max="5636" width="8.85546875" style="347"/>
    <col min="5637" max="5637" width="17" style="347" customWidth="1"/>
    <col min="5638" max="5638" width="20.85546875" style="347" customWidth="1"/>
    <col min="5639" max="5639" width="19" style="347" customWidth="1"/>
    <col min="5640" max="5640" width="15.28515625" style="347" customWidth="1"/>
    <col min="5641" max="5641" width="6" style="347" customWidth="1"/>
    <col min="5642" max="5642" width="7.42578125" style="347" customWidth="1"/>
    <col min="5643" max="5888" width="8.85546875" style="347"/>
    <col min="5889" max="5889" width="30.85546875" style="347" customWidth="1"/>
    <col min="5890" max="5890" width="12.85546875" style="347" customWidth="1"/>
    <col min="5891" max="5891" width="15.85546875" style="347" customWidth="1"/>
    <col min="5892" max="5892" width="8.85546875" style="347"/>
    <col min="5893" max="5893" width="17" style="347" customWidth="1"/>
    <col min="5894" max="5894" width="20.85546875" style="347" customWidth="1"/>
    <col min="5895" max="5895" width="19" style="347" customWidth="1"/>
    <col min="5896" max="5896" width="15.28515625" style="347" customWidth="1"/>
    <col min="5897" max="5897" width="6" style="347" customWidth="1"/>
    <col min="5898" max="5898" width="7.42578125" style="347" customWidth="1"/>
    <col min="5899" max="6144" width="8.85546875" style="347"/>
    <col min="6145" max="6145" width="30.85546875" style="347" customWidth="1"/>
    <col min="6146" max="6146" width="12.85546875" style="347" customWidth="1"/>
    <col min="6147" max="6147" width="15.85546875" style="347" customWidth="1"/>
    <col min="6148" max="6148" width="8.85546875" style="347"/>
    <col min="6149" max="6149" width="17" style="347" customWidth="1"/>
    <col min="6150" max="6150" width="20.85546875" style="347" customWidth="1"/>
    <col min="6151" max="6151" width="19" style="347" customWidth="1"/>
    <col min="6152" max="6152" width="15.28515625" style="347" customWidth="1"/>
    <col min="6153" max="6153" width="6" style="347" customWidth="1"/>
    <col min="6154" max="6154" width="7.42578125" style="347" customWidth="1"/>
    <col min="6155" max="6400" width="8.85546875" style="347"/>
    <col min="6401" max="6401" width="30.85546875" style="347" customWidth="1"/>
    <col min="6402" max="6402" width="12.85546875" style="347" customWidth="1"/>
    <col min="6403" max="6403" width="15.85546875" style="347" customWidth="1"/>
    <col min="6404" max="6404" width="8.85546875" style="347"/>
    <col min="6405" max="6405" width="17" style="347" customWidth="1"/>
    <col min="6406" max="6406" width="20.85546875" style="347" customWidth="1"/>
    <col min="6407" max="6407" width="19" style="347" customWidth="1"/>
    <col min="6408" max="6408" width="15.28515625" style="347" customWidth="1"/>
    <col min="6409" max="6409" width="6" style="347" customWidth="1"/>
    <col min="6410" max="6410" width="7.42578125" style="347" customWidth="1"/>
    <col min="6411" max="6656" width="8.85546875" style="347"/>
    <col min="6657" max="6657" width="30.85546875" style="347" customWidth="1"/>
    <col min="6658" max="6658" width="12.85546875" style="347" customWidth="1"/>
    <col min="6659" max="6659" width="15.85546875" style="347" customWidth="1"/>
    <col min="6660" max="6660" width="8.85546875" style="347"/>
    <col min="6661" max="6661" width="17" style="347" customWidth="1"/>
    <col min="6662" max="6662" width="20.85546875" style="347" customWidth="1"/>
    <col min="6663" max="6663" width="19" style="347" customWidth="1"/>
    <col min="6664" max="6664" width="15.28515625" style="347" customWidth="1"/>
    <col min="6665" max="6665" width="6" style="347" customWidth="1"/>
    <col min="6666" max="6666" width="7.42578125" style="347" customWidth="1"/>
    <col min="6667" max="6912" width="8.85546875" style="347"/>
    <col min="6913" max="6913" width="30.85546875" style="347" customWidth="1"/>
    <col min="6914" max="6914" width="12.85546875" style="347" customWidth="1"/>
    <col min="6915" max="6915" width="15.85546875" style="347" customWidth="1"/>
    <col min="6916" max="6916" width="8.85546875" style="347"/>
    <col min="6917" max="6917" width="17" style="347" customWidth="1"/>
    <col min="6918" max="6918" width="20.85546875" style="347" customWidth="1"/>
    <col min="6919" max="6919" width="19" style="347" customWidth="1"/>
    <col min="6920" max="6920" width="15.28515625" style="347" customWidth="1"/>
    <col min="6921" max="6921" width="6" style="347" customWidth="1"/>
    <col min="6922" max="6922" width="7.42578125" style="347" customWidth="1"/>
    <col min="6923" max="7168" width="8.85546875" style="347"/>
    <col min="7169" max="7169" width="30.85546875" style="347" customWidth="1"/>
    <col min="7170" max="7170" width="12.85546875" style="347" customWidth="1"/>
    <col min="7171" max="7171" width="15.85546875" style="347" customWidth="1"/>
    <col min="7172" max="7172" width="8.85546875" style="347"/>
    <col min="7173" max="7173" width="17" style="347" customWidth="1"/>
    <col min="7174" max="7174" width="20.85546875" style="347" customWidth="1"/>
    <col min="7175" max="7175" width="19" style="347" customWidth="1"/>
    <col min="7176" max="7176" width="15.28515625" style="347" customWidth="1"/>
    <col min="7177" max="7177" width="6" style="347" customWidth="1"/>
    <col min="7178" max="7178" width="7.42578125" style="347" customWidth="1"/>
    <col min="7179" max="7424" width="8.85546875" style="347"/>
    <col min="7425" max="7425" width="30.85546875" style="347" customWidth="1"/>
    <col min="7426" max="7426" width="12.85546875" style="347" customWidth="1"/>
    <col min="7427" max="7427" width="15.85546875" style="347" customWidth="1"/>
    <col min="7428" max="7428" width="8.85546875" style="347"/>
    <col min="7429" max="7429" width="17" style="347" customWidth="1"/>
    <col min="7430" max="7430" width="20.85546875" style="347" customWidth="1"/>
    <col min="7431" max="7431" width="19" style="347" customWidth="1"/>
    <col min="7432" max="7432" width="15.28515625" style="347" customWidth="1"/>
    <col min="7433" max="7433" width="6" style="347" customWidth="1"/>
    <col min="7434" max="7434" width="7.42578125" style="347" customWidth="1"/>
    <col min="7435" max="7680" width="8.85546875" style="347"/>
    <col min="7681" max="7681" width="30.85546875" style="347" customWidth="1"/>
    <col min="7682" max="7682" width="12.85546875" style="347" customWidth="1"/>
    <col min="7683" max="7683" width="15.85546875" style="347" customWidth="1"/>
    <col min="7684" max="7684" width="8.85546875" style="347"/>
    <col min="7685" max="7685" width="17" style="347" customWidth="1"/>
    <col min="7686" max="7686" width="20.85546875" style="347" customWidth="1"/>
    <col min="7687" max="7687" width="19" style="347" customWidth="1"/>
    <col min="7688" max="7688" width="15.28515625" style="347" customWidth="1"/>
    <col min="7689" max="7689" width="6" style="347" customWidth="1"/>
    <col min="7690" max="7690" width="7.42578125" style="347" customWidth="1"/>
    <col min="7691" max="7936" width="8.85546875" style="347"/>
    <col min="7937" max="7937" width="30.85546875" style="347" customWidth="1"/>
    <col min="7938" max="7938" width="12.85546875" style="347" customWidth="1"/>
    <col min="7939" max="7939" width="15.85546875" style="347" customWidth="1"/>
    <col min="7940" max="7940" width="8.85546875" style="347"/>
    <col min="7941" max="7941" width="17" style="347" customWidth="1"/>
    <col min="7942" max="7942" width="20.85546875" style="347" customWidth="1"/>
    <col min="7943" max="7943" width="19" style="347" customWidth="1"/>
    <col min="7944" max="7944" width="15.28515625" style="347" customWidth="1"/>
    <col min="7945" max="7945" width="6" style="347" customWidth="1"/>
    <col min="7946" max="7946" width="7.42578125" style="347" customWidth="1"/>
    <col min="7947" max="8192" width="8.85546875" style="347"/>
    <col min="8193" max="8193" width="30.85546875" style="347" customWidth="1"/>
    <col min="8194" max="8194" width="12.85546875" style="347" customWidth="1"/>
    <col min="8195" max="8195" width="15.85546875" style="347" customWidth="1"/>
    <col min="8196" max="8196" width="8.85546875" style="347"/>
    <col min="8197" max="8197" width="17" style="347" customWidth="1"/>
    <col min="8198" max="8198" width="20.85546875" style="347" customWidth="1"/>
    <col min="8199" max="8199" width="19" style="347" customWidth="1"/>
    <col min="8200" max="8200" width="15.28515625" style="347" customWidth="1"/>
    <col min="8201" max="8201" width="6" style="347" customWidth="1"/>
    <col min="8202" max="8202" width="7.42578125" style="347" customWidth="1"/>
    <col min="8203" max="8448" width="8.85546875" style="347"/>
    <col min="8449" max="8449" width="30.85546875" style="347" customWidth="1"/>
    <col min="8450" max="8450" width="12.85546875" style="347" customWidth="1"/>
    <col min="8451" max="8451" width="15.85546875" style="347" customWidth="1"/>
    <col min="8452" max="8452" width="8.85546875" style="347"/>
    <col min="8453" max="8453" width="17" style="347" customWidth="1"/>
    <col min="8454" max="8454" width="20.85546875" style="347" customWidth="1"/>
    <col min="8455" max="8455" width="19" style="347" customWidth="1"/>
    <col min="8456" max="8456" width="15.28515625" style="347" customWidth="1"/>
    <col min="8457" max="8457" width="6" style="347" customWidth="1"/>
    <col min="8458" max="8458" width="7.42578125" style="347" customWidth="1"/>
    <col min="8459" max="8704" width="8.85546875" style="347"/>
    <col min="8705" max="8705" width="30.85546875" style="347" customWidth="1"/>
    <col min="8706" max="8706" width="12.85546875" style="347" customWidth="1"/>
    <col min="8707" max="8707" width="15.85546875" style="347" customWidth="1"/>
    <col min="8708" max="8708" width="8.85546875" style="347"/>
    <col min="8709" max="8709" width="17" style="347" customWidth="1"/>
    <col min="8710" max="8710" width="20.85546875" style="347" customWidth="1"/>
    <col min="8711" max="8711" width="19" style="347" customWidth="1"/>
    <col min="8712" max="8712" width="15.28515625" style="347" customWidth="1"/>
    <col min="8713" max="8713" width="6" style="347" customWidth="1"/>
    <col min="8714" max="8714" width="7.42578125" style="347" customWidth="1"/>
    <col min="8715" max="8960" width="8.85546875" style="347"/>
    <col min="8961" max="8961" width="30.85546875" style="347" customWidth="1"/>
    <col min="8962" max="8962" width="12.85546875" style="347" customWidth="1"/>
    <col min="8963" max="8963" width="15.85546875" style="347" customWidth="1"/>
    <col min="8964" max="8964" width="8.85546875" style="347"/>
    <col min="8965" max="8965" width="17" style="347" customWidth="1"/>
    <col min="8966" max="8966" width="20.85546875" style="347" customWidth="1"/>
    <col min="8967" max="8967" width="19" style="347" customWidth="1"/>
    <col min="8968" max="8968" width="15.28515625" style="347" customWidth="1"/>
    <col min="8969" max="8969" width="6" style="347" customWidth="1"/>
    <col min="8970" max="8970" width="7.42578125" style="347" customWidth="1"/>
    <col min="8971" max="9216" width="8.85546875" style="347"/>
    <col min="9217" max="9217" width="30.85546875" style="347" customWidth="1"/>
    <col min="9218" max="9218" width="12.85546875" style="347" customWidth="1"/>
    <col min="9219" max="9219" width="15.85546875" style="347" customWidth="1"/>
    <col min="9220" max="9220" width="8.85546875" style="347"/>
    <col min="9221" max="9221" width="17" style="347" customWidth="1"/>
    <col min="9222" max="9222" width="20.85546875" style="347" customWidth="1"/>
    <col min="9223" max="9223" width="19" style="347" customWidth="1"/>
    <col min="9224" max="9224" width="15.28515625" style="347" customWidth="1"/>
    <col min="9225" max="9225" width="6" style="347" customWidth="1"/>
    <col min="9226" max="9226" width="7.42578125" style="347" customWidth="1"/>
    <col min="9227" max="9472" width="8.85546875" style="347"/>
    <col min="9473" max="9473" width="30.85546875" style="347" customWidth="1"/>
    <col min="9474" max="9474" width="12.85546875" style="347" customWidth="1"/>
    <col min="9475" max="9475" width="15.85546875" style="347" customWidth="1"/>
    <col min="9476" max="9476" width="8.85546875" style="347"/>
    <col min="9477" max="9477" width="17" style="347" customWidth="1"/>
    <col min="9478" max="9478" width="20.85546875" style="347" customWidth="1"/>
    <col min="9479" max="9479" width="19" style="347" customWidth="1"/>
    <col min="9480" max="9480" width="15.28515625" style="347" customWidth="1"/>
    <col min="9481" max="9481" width="6" style="347" customWidth="1"/>
    <col min="9482" max="9482" width="7.42578125" style="347" customWidth="1"/>
    <col min="9483" max="9728" width="8.85546875" style="347"/>
    <col min="9729" max="9729" width="30.85546875" style="347" customWidth="1"/>
    <col min="9730" max="9730" width="12.85546875" style="347" customWidth="1"/>
    <col min="9731" max="9731" width="15.85546875" style="347" customWidth="1"/>
    <col min="9732" max="9732" width="8.85546875" style="347"/>
    <col min="9733" max="9733" width="17" style="347" customWidth="1"/>
    <col min="9734" max="9734" width="20.85546875" style="347" customWidth="1"/>
    <col min="9735" max="9735" width="19" style="347" customWidth="1"/>
    <col min="9736" max="9736" width="15.28515625" style="347" customWidth="1"/>
    <col min="9737" max="9737" width="6" style="347" customWidth="1"/>
    <col min="9738" max="9738" width="7.42578125" style="347" customWidth="1"/>
    <col min="9739" max="9984" width="8.85546875" style="347"/>
    <col min="9985" max="9985" width="30.85546875" style="347" customWidth="1"/>
    <col min="9986" max="9986" width="12.85546875" style="347" customWidth="1"/>
    <col min="9987" max="9987" width="15.85546875" style="347" customWidth="1"/>
    <col min="9988" max="9988" width="8.85546875" style="347"/>
    <col min="9989" max="9989" width="17" style="347" customWidth="1"/>
    <col min="9990" max="9990" width="20.85546875" style="347" customWidth="1"/>
    <col min="9991" max="9991" width="19" style="347" customWidth="1"/>
    <col min="9992" max="9992" width="15.28515625" style="347" customWidth="1"/>
    <col min="9993" max="9993" width="6" style="347" customWidth="1"/>
    <col min="9994" max="9994" width="7.42578125" style="347" customWidth="1"/>
    <col min="9995" max="10240" width="8.85546875" style="347"/>
    <col min="10241" max="10241" width="30.85546875" style="347" customWidth="1"/>
    <col min="10242" max="10242" width="12.85546875" style="347" customWidth="1"/>
    <col min="10243" max="10243" width="15.85546875" style="347" customWidth="1"/>
    <col min="10244" max="10244" width="8.85546875" style="347"/>
    <col min="10245" max="10245" width="17" style="347" customWidth="1"/>
    <col min="10246" max="10246" width="20.85546875" style="347" customWidth="1"/>
    <col min="10247" max="10247" width="19" style="347" customWidth="1"/>
    <col min="10248" max="10248" width="15.28515625" style="347" customWidth="1"/>
    <col min="10249" max="10249" width="6" style="347" customWidth="1"/>
    <col min="10250" max="10250" width="7.42578125" style="347" customWidth="1"/>
    <col min="10251" max="10496" width="8.85546875" style="347"/>
    <col min="10497" max="10497" width="30.85546875" style="347" customWidth="1"/>
    <col min="10498" max="10498" width="12.85546875" style="347" customWidth="1"/>
    <col min="10499" max="10499" width="15.85546875" style="347" customWidth="1"/>
    <col min="10500" max="10500" width="8.85546875" style="347"/>
    <col min="10501" max="10501" width="17" style="347" customWidth="1"/>
    <col min="10502" max="10502" width="20.85546875" style="347" customWidth="1"/>
    <col min="10503" max="10503" width="19" style="347" customWidth="1"/>
    <col min="10504" max="10504" width="15.28515625" style="347" customWidth="1"/>
    <col min="10505" max="10505" width="6" style="347" customWidth="1"/>
    <col min="10506" max="10506" width="7.42578125" style="347" customWidth="1"/>
    <col min="10507" max="10752" width="8.85546875" style="347"/>
    <col min="10753" max="10753" width="30.85546875" style="347" customWidth="1"/>
    <col min="10754" max="10754" width="12.85546875" style="347" customWidth="1"/>
    <col min="10755" max="10755" width="15.85546875" style="347" customWidth="1"/>
    <col min="10756" max="10756" width="8.85546875" style="347"/>
    <col min="10757" max="10757" width="17" style="347" customWidth="1"/>
    <col min="10758" max="10758" width="20.85546875" style="347" customWidth="1"/>
    <col min="10759" max="10759" width="19" style="347" customWidth="1"/>
    <col min="10760" max="10760" width="15.28515625" style="347" customWidth="1"/>
    <col min="10761" max="10761" width="6" style="347" customWidth="1"/>
    <col min="10762" max="10762" width="7.42578125" style="347" customWidth="1"/>
    <col min="10763" max="11008" width="8.85546875" style="347"/>
    <col min="11009" max="11009" width="30.85546875" style="347" customWidth="1"/>
    <col min="11010" max="11010" width="12.85546875" style="347" customWidth="1"/>
    <col min="11011" max="11011" width="15.85546875" style="347" customWidth="1"/>
    <col min="11012" max="11012" width="8.85546875" style="347"/>
    <col min="11013" max="11013" width="17" style="347" customWidth="1"/>
    <col min="11014" max="11014" width="20.85546875" style="347" customWidth="1"/>
    <col min="11015" max="11015" width="19" style="347" customWidth="1"/>
    <col min="11016" max="11016" width="15.28515625" style="347" customWidth="1"/>
    <col min="11017" max="11017" width="6" style="347" customWidth="1"/>
    <col min="11018" max="11018" width="7.42578125" style="347" customWidth="1"/>
    <col min="11019" max="11264" width="8.85546875" style="347"/>
    <col min="11265" max="11265" width="30.85546875" style="347" customWidth="1"/>
    <col min="11266" max="11266" width="12.85546875" style="347" customWidth="1"/>
    <col min="11267" max="11267" width="15.85546875" style="347" customWidth="1"/>
    <col min="11268" max="11268" width="8.85546875" style="347"/>
    <col min="11269" max="11269" width="17" style="347" customWidth="1"/>
    <col min="11270" max="11270" width="20.85546875" style="347" customWidth="1"/>
    <col min="11271" max="11271" width="19" style="347" customWidth="1"/>
    <col min="11272" max="11272" width="15.28515625" style="347" customWidth="1"/>
    <col min="11273" max="11273" width="6" style="347" customWidth="1"/>
    <col min="11274" max="11274" width="7.42578125" style="347" customWidth="1"/>
    <col min="11275" max="11520" width="8.85546875" style="347"/>
    <col min="11521" max="11521" width="30.85546875" style="347" customWidth="1"/>
    <col min="11522" max="11522" width="12.85546875" style="347" customWidth="1"/>
    <col min="11523" max="11523" width="15.85546875" style="347" customWidth="1"/>
    <col min="11524" max="11524" width="8.85546875" style="347"/>
    <col min="11525" max="11525" width="17" style="347" customWidth="1"/>
    <col min="11526" max="11526" width="20.85546875" style="347" customWidth="1"/>
    <col min="11527" max="11527" width="19" style="347" customWidth="1"/>
    <col min="11528" max="11528" width="15.28515625" style="347" customWidth="1"/>
    <col min="11529" max="11529" width="6" style="347" customWidth="1"/>
    <col min="11530" max="11530" width="7.42578125" style="347" customWidth="1"/>
    <col min="11531" max="11776" width="8.85546875" style="347"/>
    <col min="11777" max="11777" width="30.85546875" style="347" customWidth="1"/>
    <col min="11778" max="11778" width="12.85546875" style="347" customWidth="1"/>
    <col min="11779" max="11779" width="15.85546875" style="347" customWidth="1"/>
    <col min="11780" max="11780" width="8.85546875" style="347"/>
    <col min="11781" max="11781" width="17" style="347" customWidth="1"/>
    <col min="11782" max="11782" width="20.85546875" style="347" customWidth="1"/>
    <col min="11783" max="11783" width="19" style="347" customWidth="1"/>
    <col min="11784" max="11784" width="15.28515625" style="347" customWidth="1"/>
    <col min="11785" max="11785" width="6" style="347" customWidth="1"/>
    <col min="11786" max="11786" width="7.42578125" style="347" customWidth="1"/>
    <col min="11787" max="12032" width="8.85546875" style="347"/>
    <col min="12033" max="12033" width="30.85546875" style="347" customWidth="1"/>
    <col min="12034" max="12034" width="12.85546875" style="347" customWidth="1"/>
    <col min="12035" max="12035" width="15.85546875" style="347" customWidth="1"/>
    <col min="12036" max="12036" width="8.85546875" style="347"/>
    <col min="12037" max="12037" width="17" style="347" customWidth="1"/>
    <col min="12038" max="12038" width="20.85546875" style="347" customWidth="1"/>
    <col min="12039" max="12039" width="19" style="347" customWidth="1"/>
    <col min="12040" max="12040" width="15.28515625" style="347" customWidth="1"/>
    <col min="12041" max="12041" width="6" style="347" customWidth="1"/>
    <col min="12042" max="12042" width="7.42578125" style="347" customWidth="1"/>
    <col min="12043" max="12288" width="8.85546875" style="347"/>
    <col min="12289" max="12289" width="30.85546875" style="347" customWidth="1"/>
    <col min="12290" max="12290" width="12.85546875" style="347" customWidth="1"/>
    <col min="12291" max="12291" width="15.85546875" style="347" customWidth="1"/>
    <col min="12292" max="12292" width="8.85546875" style="347"/>
    <col min="12293" max="12293" width="17" style="347" customWidth="1"/>
    <col min="12294" max="12294" width="20.85546875" style="347" customWidth="1"/>
    <col min="12295" max="12295" width="19" style="347" customWidth="1"/>
    <col min="12296" max="12296" width="15.28515625" style="347" customWidth="1"/>
    <col min="12297" max="12297" width="6" style="347" customWidth="1"/>
    <col min="12298" max="12298" width="7.42578125" style="347" customWidth="1"/>
    <col min="12299" max="12544" width="8.85546875" style="347"/>
    <col min="12545" max="12545" width="30.85546875" style="347" customWidth="1"/>
    <col min="12546" max="12546" width="12.85546875" style="347" customWidth="1"/>
    <col min="12547" max="12547" width="15.85546875" style="347" customWidth="1"/>
    <col min="12548" max="12548" width="8.85546875" style="347"/>
    <col min="12549" max="12549" width="17" style="347" customWidth="1"/>
    <col min="12550" max="12550" width="20.85546875" style="347" customWidth="1"/>
    <col min="12551" max="12551" width="19" style="347" customWidth="1"/>
    <col min="12552" max="12552" width="15.28515625" style="347" customWidth="1"/>
    <col min="12553" max="12553" width="6" style="347" customWidth="1"/>
    <col min="12554" max="12554" width="7.42578125" style="347" customWidth="1"/>
    <col min="12555" max="12800" width="8.85546875" style="347"/>
    <col min="12801" max="12801" width="30.85546875" style="347" customWidth="1"/>
    <col min="12802" max="12802" width="12.85546875" style="347" customWidth="1"/>
    <col min="12803" max="12803" width="15.85546875" style="347" customWidth="1"/>
    <col min="12804" max="12804" width="8.85546875" style="347"/>
    <col min="12805" max="12805" width="17" style="347" customWidth="1"/>
    <col min="12806" max="12806" width="20.85546875" style="347" customWidth="1"/>
    <col min="12807" max="12807" width="19" style="347" customWidth="1"/>
    <col min="12808" max="12808" width="15.28515625" style="347" customWidth="1"/>
    <col min="12809" max="12809" width="6" style="347" customWidth="1"/>
    <col min="12810" max="12810" width="7.42578125" style="347" customWidth="1"/>
    <col min="12811" max="13056" width="8.85546875" style="347"/>
    <col min="13057" max="13057" width="30.85546875" style="347" customWidth="1"/>
    <col min="13058" max="13058" width="12.85546875" style="347" customWidth="1"/>
    <col min="13059" max="13059" width="15.85546875" style="347" customWidth="1"/>
    <col min="13060" max="13060" width="8.85546875" style="347"/>
    <col min="13061" max="13061" width="17" style="347" customWidth="1"/>
    <col min="13062" max="13062" width="20.85546875" style="347" customWidth="1"/>
    <col min="13063" max="13063" width="19" style="347" customWidth="1"/>
    <col min="13064" max="13064" width="15.28515625" style="347" customWidth="1"/>
    <col min="13065" max="13065" width="6" style="347" customWidth="1"/>
    <col min="13066" max="13066" width="7.42578125" style="347" customWidth="1"/>
    <col min="13067" max="13312" width="8.85546875" style="347"/>
    <col min="13313" max="13313" width="30.85546875" style="347" customWidth="1"/>
    <col min="13314" max="13314" width="12.85546875" style="347" customWidth="1"/>
    <col min="13315" max="13315" width="15.85546875" style="347" customWidth="1"/>
    <col min="13316" max="13316" width="8.85546875" style="347"/>
    <col min="13317" max="13317" width="17" style="347" customWidth="1"/>
    <col min="13318" max="13318" width="20.85546875" style="347" customWidth="1"/>
    <col min="13319" max="13319" width="19" style="347" customWidth="1"/>
    <col min="13320" max="13320" width="15.28515625" style="347" customWidth="1"/>
    <col min="13321" max="13321" width="6" style="347" customWidth="1"/>
    <col min="13322" max="13322" width="7.42578125" style="347" customWidth="1"/>
    <col min="13323" max="13568" width="8.85546875" style="347"/>
    <col min="13569" max="13569" width="30.85546875" style="347" customWidth="1"/>
    <col min="13570" max="13570" width="12.85546875" style="347" customWidth="1"/>
    <col min="13571" max="13571" width="15.85546875" style="347" customWidth="1"/>
    <col min="13572" max="13572" width="8.85546875" style="347"/>
    <col min="13573" max="13573" width="17" style="347" customWidth="1"/>
    <col min="13574" max="13574" width="20.85546875" style="347" customWidth="1"/>
    <col min="13575" max="13575" width="19" style="347" customWidth="1"/>
    <col min="13576" max="13576" width="15.28515625" style="347" customWidth="1"/>
    <col min="13577" max="13577" width="6" style="347" customWidth="1"/>
    <col min="13578" max="13578" width="7.42578125" style="347" customWidth="1"/>
    <col min="13579" max="13824" width="8.85546875" style="347"/>
    <col min="13825" max="13825" width="30.85546875" style="347" customWidth="1"/>
    <col min="13826" max="13826" width="12.85546875" style="347" customWidth="1"/>
    <col min="13827" max="13827" width="15.85546875" style="347" customWidth="1"/>
    <col min="13828" max="13828" width="8.85546875" style="347"/>
    <col min="13829" max="13829" width="17" style="347" customWidth="1"/>
    <col min="13830" max="13830" width="20.85546875" style="347" customWidth="1"/>
    <col min="13831" max="13831" width="19" style="347" customWidth="1"/>
    <col min="13832" max="13832" width="15.28515625" style="347" customWidth="1"/>
    <col min="13833" max="13833" width="6" style="347" customWidth="1"/>
    <col min="13834" max="13834" width="7.42578125" style="347" customWidth="1"/>
    <col min="13835" max="14080" width="8.85546875" style="347"/>
    <col min="14081" max="14081" width="30.85546875" style="347" customWidth="1"/>
    <col min="14082" max="14082" width="12.85546875" style="347" customWidth="1"/>
    <col min="14083" max="14083" width="15.85546875" style="347" customWidth="1"/>
    <col min="14084" max="14084" width="8.85546875" style="347"/>
    <col min="14085" max="14085" width="17" style="347" customWidth="1"/>
    <col min="14086" max="14086" width="20.85546875" style="347" customWidth="1"/>
    <col min="14087" max="14087" width="19" style="347" customWidth="1"/>
    <col min="14088" max="14088" width="15.28515625" style="347" customWidth="1"/>
    <col min="14089" max="14089" width="6" style="347" customWidth="1"/>
    <col min="14090" max="14090" width="7.42578125" style="347" customWidth="1"/>
    <col min="14091" max="14336" width="8.85546875" style="347"/>
    <col min="14337" max="14337" width="30.85546875" style="347" customWidth="1"/>
    <col min="14338" max="14338" width="12.85546875" style="347" customWidth="1"/>
    <col min="14339" max="14339" width="15.85546875" style="347" customWidth="1"/>
    <col min="14340" max="14340" width="8.85546875" style="347"/>
    <col min="14341" max="14341" width="17" style="347" customWidth="1"/>
    <col min="14342" max="14342" width="20.85546875" style="347" customWidth="1"/>
    <col min="14343" max="14343" width="19" style="347" customWidth="1"/>
    <col min="14344" max="14344" width="15.28515625" style="347" customWidth="1"/>
    <col min="14345" max="14345" width="6" style="347" customWidth="1"/>
    <col min="14346" max="14346" width="7.42578125" style="347" customWidth="1"/>
    <col min="14347" max="14592" width="8.85546875" style="347"/>
    <col min="14593" max="14593" width="30.85546875" style="347" customWidth="1"/>
    <col min="14594" max="14594" width="12.85546875" style="347" customWidth="1"/>
    <col min="14595" max="14595" width="15.85546875" style="347" customWidth="1"/>
    <col min="14596" max="14596" width="8.85546875" style="347"/>
    <col min="14597" max="14597" width="17" style="347" customWidth="1"/>
    <col min="14598" max="14598" width="20.85546875" style="347" customWidth="1"/>
    <col min="14599" max="14599" width="19" style="347" customWidth="1"/>
    <col min="14600" max="14600" width="15.28515625" style="347" customWidth="1"/>
    <col min="14601" max="14601" width="6" style="347" customWidth="1"/>
    <col min="14602" max="14602" width="7.42578125" style="347" customWidth="1"/>
    <col min="14603" max="14848" width="8.85546875" style="347"/>
    <col min="14849" max="14849" width="30.85546875" style="347" customWidth="1"/>
    <col min="14850" max="14850" width="12.85546875" style="347" customWidth="1"/>
    <col min="14851" max="14851" width="15.85546875" style="347" customWidth="1"/>
    <col min="14852" max="14852" width="8.85546875" style="347"/>
    <col min="14853" max="14853" width="17" style="347" customWidth="1"/>
    <col min="14854" max="14854" width="20.85546875" style="347" customWidth="1"/>
    <col min="14855" max="14855" width="19" style="347" customWidth="1"/>
    <col min="14856" max="14856" width="15.28515625" style="347" customWidth="1"/>
    <col min="14857" max="14857" width="6" style="347" customWidth="1"/>
    <col min="14858" max="14858" width="7.42578125" style="347" customWidth="1"/>
    <col min="14859" max="15104" width="8.85546875" style="347"/>
    <col min="15105" max="15105" width="30.85546875" style="347" customWidth="1"/>
    <col min="15106" max="15106" width="12.85546875" style="347" customWidth="1"/>
    <col min="15107" max="15107" width="15.85546875" style="347" customWidth="1"/>
    <col min="15108" max="15108" width="8.85546875" style="347"/>
    <col min="15109" max="15109" width="17" style="347" customWidth="1"/>
    <col min="15110" max="15110" width="20.85546875" style="347" customWidth="1"/>
    <col min="15111" max="15111" width="19" style="347" customWidth="1"/>
    <col min="15112" max="15112" width="15.28515625" style="347" customWidth="1"/>
    <col min="15113" max="15113" width="6" style="347" customWidth="1"/>
    <col min="15114" max="15114" width="7.42578125" style="347" customWidth="1"/>
    <col min="15115" max="15360" width="8.85546875" style="347"/>
    <col min="15361" max="15361" width="30.85546875" style="347" customWidth="1"/>
    <col min="15362" max="15362" width="12.85546875" style="347" customWidth="1"/>
    <col min="15363" max="15363" width="15.85546875" style="347" customWidth="1"/>
    <col min="15364" max="15364" width="8.85546875" style="347"/>
    <col min="15365" max="15365" width="17" style="347" customWidth="1"/>
    <col min="15366" max="15366" width="20.85546875" style="347" customWidth="1"/>
    <col min="15367" max="15367" width="19" style="347" customWidth="1"/>
    <col min="15368" max="15368" width="15.28515625" style="347" customWidth="1"/>
    <col min="15369" max="15369" width="6" style="347" customWidth="1"/>
    <col min="15370" max="15370" width="7.42578125" style="347" customWidth="1"/>
    <col min="15371" max="15616" width="8.85546875" style="347"/>
    <col min="15617" max="15617" width="30.85546875" style="347" customWidth="1"/>
    <col min="15618" max="15618" width="12.85546875" style="347" customWidth="1"/>
    <col min="15619" max="15619" width="15.85546875" style="347" customWidth="1"/>
    <col min="15620" max="15620" width="8.85546875" style="347"/>
    <col min="15621" max="15621" width="17" style="347" customWidth="1"/>
    <col min="15622" max="15622" width="20.85546875" style="347" customWidth="1"/>
    <col min="15623" max="15623" width="19" style="347" customWidth="1"/>
    <col min="15624" max="15624" width="15.28515625" style="347" customWidth="1"/>
    <col min="15625" max="15625" width="6" style="347" customWidth="1"/>
    <col min="15626" max="15626" width="7.42578125" style="347" customWidth="1"/>
    <col min="15627" max="15872" width="8.85546875" style="347"/>
    <col min="15873" max="15873" width="30.85546875" style="347" customWidth="1"/>
    <col min="15874" max="15874" width="12.85546875" style="347" customWidth="1"/>
    <col min="15875" max="15875" width="15.85546875" style="347" customWidth="1"/>
    <col min="15876" max="15876" width="8.85546875" style="347"/>
    <col min="15877" max="15877" width="17" style="347" customWidth="1"/>
    <col min="15878" max="15878" width="20.85546875" style="347" customWidth="1"/>
    <col min="15879" max="15879" width="19" style="347" customWidth="1"/>
    <col min="15880" max="15880" width="15.28515625" style="347" customWidth="1"/>
    <col min="15881" max="15881" width="6" style="347" customWidth="1"/>
    <col min="15882" max="15882" width="7.42578125" style="347" customWidth="1"/>
    <col min="15883" max="16128" width="8.85546875" style="347"/>
    <col min="16129" max="16129" width="30.85546875" style="347" customWidth="1"/>
    <col min="16130" max="16130" width="12.85546875" style="347" customWidth="1"/>
    <col min="16131" max="16131" width="15.85546875" style="347" customWidth="1"/>
    <col min="16132" max="16132" width="8.85546875" style="347"/>
    <col min="16133" max="16133" width="17" style="347" customWidth="1"/>
    <col min="16134" max="16134" width="20.85546875" style="347" customWidth="1"/>
    <col min="16135" max="16135" width="19" style="347" customWidth="1"/>
    <col min="16136" max="16136" width="15.28515625" style="347" customWidth="1"/>
    <col min="16137" max="16137" width="6" style="347" customWidth="1"/>
    <col min="16138" max="16138" width="7.42578125" style="347" customWidth="1"/>
    <col min="16139" max="16384" width="8.85546875" style="347"/>
  </cols>
  <sheetData>
    <row r="1" spans="1:17" ht="18" customHeight="1" x14ac:dyDescent="0.2">
      <c r="A1" s="347">
        <v>100</v>
      </c>
      <c r="B1" s="348"/>
      <c r="F1" s="349"/>
      <c r="G1" s="350"/>
      <c r="H1" s="350"/>
      <c r="I1" s="350"/>
      <c r="J1" s="351"/>
    </row>
    <row r="2" spans="1:17" ht="18" customHeight="1" thickBot="1" x14ac:dyDescent="0.25">
      <c r="B2" s="348"/>
      <c r="F2" s="349"/>
      <c r="G2" s="350"/>
      <c r="H2" s="350"/>
      <c r="I2" s="350"/>
      <c r="J2" s="351"/>
    </row>
    <row r="3" spans="1:17" ht="18" customHeight="1" x14ac:dyDescent="0.2">
      <c r="A3" s="514" t="s">
        <v>5749</v>
      </c>
      <c r="B3" s="515"/>
      <c r="C3" s="515"/>
      <c r="D3" s="515"/>
      <c r="E3" s="515"/>
      <c r="F3" s="515"/>
      <c r="G3" s="516"/>
      <c r="H3" s="352"/>
      <c r="I3" s="352"/>
      <c r="J3" s="352"/>
      <c r="K3" s="514" t="s">
        <v>5750</v>
      </c>
      <c r="L3" s="515"/>
      <c r="M3" s="515"/>
      <c r="N3" s="515"/>
      <c r="O3" s="515"/>
      <c r="P3" s="515"/>
      <c r="Q3" s="516"/>
    </row>
    <row r="4" spans="1:17" ht="18" customHeight="1" thickBot="1" x14ac:dyDescent="0.25">
      <c r="A4" s="517"/>
      <c r="B4" s="518"/>
      <c r="C4" s="518"/>
      <c r="D4" s="518"/>
      <c r="E4" s="518"/>
      <c r="F4" s="518"/>
      <c r="G4" s="519"/>
      <c r="H4" s="352"/>
      <c r="I4" s="352"/>
      <c r="J4" s="352"/>
      <c r="K4" s="517"/>
      <c r="L4" s="518"/>
      <c r="M4" s="518"/>
      <c r="N4" s="518"/>
      <c r="O4" s="518"/>
      <c r="P4" s="518"/>
      <c r="Q4" s="519"/>
    </row>
    <row r="5" spans="1:17" ht="18" customHeight="1" x14ac:dyDescent="0.2">
      <c r="A5" s="347" t="s">
        <v>5751</v>
      </c>
      <c r="B5" s="348"/>
      <c r="F5" s="349"/>
      <c r="G5" s="350"/>
      <c r="H5" s="350"/>
      <c r="I5" s="350"/>
      <c r="J5" s="351"/>
    </row>
    <row r="6" spans="1:17" ht="18" customHeight="1" x14ac:dyDescent="0.2">
      <c r="B6" s="348"/>
      <c r="F6" s="349"/>
      <c r="G6" s="350"/>
      <c r="H6" s="350"/>
      <c r="I6" s="350"/>
      <c r="J6" s="351"/>
    </row>
    <row r="7" spans="1:17" ht="18" customHeight="1" x14ac:dyDescent="0.2">
      <c r="A7" s="513" t="s">
        <v>5752</v>
      </c>
      <c r="B7" s="513"/>
      <c r="C7" s="513"/>
      <c r="E7" s="513" t="s">
        <v>5753</v>
      </c>
      <c r="F7" s="513"/>
      <c r="G7" s="513"/>
      <c r="H7" s="353"/>
      <c r="I7" s="353"/>
      <c r="J7" s="353"/>
    </row>
    <row r="8" spans="1:17" ht="18" customHeight="1" thickBot="1" x14ac:dyDescent="0.25">
      <c r="A8" s="347" t="s">
        <v>5754</v>
      </c>
      <c r="B8" s="348"/>
      <c r="E8" s="347" t="s">
        <v>5754</v>
      </c>
      <c r="G8" s="348"/>
      <c r="H8" s="348"/>
      <c r="I8" s="348"/>
    </row>
    <row r="9" spans="1:17" ht="32.25" customHeight="1" thickBot="1" x14ac:dyDescent="0.25">
      <c r="A9" s="354" t="s">
        <v>5755</v>
      </c>
      <c r="B9" s="355" t="s">
        <v>5756</v>
      </c>
      <c r="C9" s="356" t="s">
        <v>5757</v>
      </c>
      <c r="E9" s="357" t="s">
        <v>5758</v>
      </c>
      <c r="F9" s="358" t="s">
        <v>5759</v>
      </c>
      <c r="G9" s="359" t="s">
        <v>5760</v>
      </c>
      <c r="H9" s="350"/>
      <c r="I9" s="350"/>
      <c r="J9" s="351"/>
    </row>
    <row r="10" spans="1:17" ht="18" customHeight="1" thickBot="1" x14ac:dyDescent="0.25">
      <c r="A10" s="360" t="s">
        <v>5761</v>
      </c>
      <c r="B10" s="361">
        <v>39</v>
      </c>
      <c r="C10" s="362">
        <f>B10/$B$17*$A$1</f>
        <v>11.890243902439025</v>
      </c>
      <c r="E10" s="363" t="s">
        <v>5762</v>
      </c>
      <c r="F10" s="361">
        <v>131</v>
      </c>
      <c r="G10" s="364">
        <f>F10/$F$16*$A$1</f>
        <v>39.939024390243901</v>
      </c>
      <c r="H10" s="365"/>
      <c r="I10" s="365"/>
      <c r="J10" s="366"/>
    </row>
    <row r="11" spans="1:17" ht="18" customHeight="1" thickBot="1" x14ac:dyDescent="0.25">
      <c r="A11" s="360" t="s">
        <v>5763</v>
      </c>
      <c r="B11" s="361">
        <v>9</v>
      </c>
      <c r="C11" s="362">
        <f t="shared" ref="C11:C17" si="0">B11/$B$17*$A$1</f>
        <v>2.7439024390243905</v>
      </c>
      <c r="E11" s="363" t="s">
        <v>5764</v>
      </c>
      <c r="F11" s="361">
        <v>96</v>
      </c>
      <c r="G11" s="364">
        <f t="shared" ref="G11:G16" si="1">F11/$F$16*$A$1</f>
        <v>29.268292682926827</v>
      </c>
      <c r="H11" s="365"/>
      <c r="I11" s="365"/>
      <c r="J11" s="366"/>
    </row>
    <row r="12" spans="1:17" ht="18" customHeight="1" thickBot="1" x14ac:dyDescent="0.25">
      <c r="A12" s="360" t="s">
        <v>5765</v>
      </c>
      <c r="B12" s="361">
        <v>141</v>
      </c>
      <c r="C12" s="362">
        <f t="shared" si="0"/>
        <v>42.987804878048777</v>
      </c>
      <c r="E12" s="363" t="s">
        <v>5766</v>
      </c>
      <c r="F12" s="361">
        <v>12</v>
      </c>
      <c r="G12" s="364">
        <f t="shared" si="1"/>
        <v>3.6585365853658534</v>
      </c>
      <c r="H12" s="365"/>
      <c r="I12" s="365"/>
      <c r="J12" s="366"/>
    </row>
    <row r="13" spans="1:17" ht="18" customHeight="1" thickBot="1" x14ac:dyDescent="0.25">
      <c r="A13" s="360" t="s">
        <v>5767</v>
      </c>
      <c r="B13" s="361">
        <v>57</v>
      </c>
      <c r="C13" s="362">
        <f t="shared" si="0"/>
        <v>17.378048780487802</v>
      </c>
      <c r="E13" s="363" t="s">
        <v>5768</v>
      </c>
      <c r="F13" s="361">
        <v>6</v>
      </c>
      <c r="G13" s="364">
        <f t="shared" si="1"/>
        <v>1.8292682926829267</v>
      </c>
      <c r="H13" s="365"/>
      <c r="I13" s="365"/>
      <c r="J13" s="366"/>
    </row>
    <row r="14" spans="1:17" ht="18" customHeight="1" thickBot="1" x14ac:dyDescent="0.25">
      <c r="A14" s="360" t="s">
        <v>5769</v>
      </c>
      <c r="B14" s="361">
        <v>39</v>
      </c>
      <c r="C14" s="362">
        <f t="shared" si="0"/>
        <v>11.890243902439025</v>
      </c>
      <c r="E14" s="360" t="s">
        <v>5770</v>
      </c>
      <c r="F14" s="361">
        <v>83</v>
      </c>
      <c r="G14" s="364">
        <f t="shared" si="1"/>
        <v>25.304878048780488</v>
      </c>
      <c r="H14" s="365"/>
      <c r="I14" s="365"/>
      <c r="J14" s="366"/>
    </row>
    <row r="15" spans="1:17" ht="18" customHeight="1" thickBot="1" x14ac:dyDescent="0.25">
      <c r="A15" s="360" t="s">
        <v>5771</v>
      </c>
      <c r="B15" s="361">
        <v>43</v>
      </c>
      <c r="C15" s="362">
        <f t="shared" si="0"/>
        <v>13.109756097560975</v>
      </c>
      <c r="E15" s="360" t="s">
        <v>5772</v>
      </c>
      <c r="F15" s="361">
        <v>0</v>
      </c>
      <c r="G15" s="364">
        <f t="shared" si="1"/>
        <v>0</v>
      </c>
      <c r="H15" s="365"/>
      <c r="I15" s="365"/>
      <c r="J15" s="366"/>
    </row>
    <row r="16" spans="1:17" ht="18" customHeight="1" thickBot="1" x14ac:dyDescent="0.25">
      <c r="A16" s="360" t="s">
        <v>5772</v>
      </c>
      <c r="B16" s="361">
        <v>0</v>
      </c>
      <c r="C16" s="367">
        <f t="shared" si="0"/>
        <v>0</v>
      </c>
      <c r="E16" s="368" t="s">
        <v>5773</v>
      </c>
      <c r="F16" s="369">
        <f>SUM(F10:F15)</f>
        <v>328</v>
      </c>
      <c r="G16" s="370">
        <f t="shared" si="1"/>
        <v>100</v>
      </c>
      <c r="H16" s="371"/>
      <c r="I16" s="371"/>
      <c r="J16" s="366"/>
    </row>
    <row r="17" spans="1:10" ht="18" customHeight="1" thickBot="1" x14ac:dyDescent="0.25">
      <c r="A17" s="368" t="s">
        <v>5774</v>
      </c>
      <c r="B17" s="372">
        <f>SUM(B10:B16)</f>
        <v>328</v>
      </c>
      <c r="C17" s="373">
        <f t="shared" si="0"/>
        <v>100</v>
      </c>
      <c r="G17" s="348"/>
      <c r="H17" s="348"/>
      <c r="I17" s="348"/>
    </row>
    <row r="18" spans="1:10" ht="18" customHeight="1" x14ac:dyDescent="0.2">
      <c r="B18" s="374"/>
      <c r="C18" s="375"/>
      <c r="D18" s="349"/>
      <c r="E18" s="513" t="s">
        <v>5775</v>
      </c>
      <c r="F18" s="513"/>
      <c r="G18" s="513"/>
      <c r="H18" s="353"/>
      <c r="I18" s="353"/>
      <c r="J18" s="353"/>
    </row>
    <row r="19" spans="1:10" ht="18" customHeight="1" thickBot="1" x14ac:dyDescent="0.25">
      <c r="B19" s="348"/>
      <c r="C19" s="366"/>
      <c r="E19" s="347" t="s">
        <v>5754</v>
      </c>
      <c r="F19" s="353"/>
      <c r="G19" s="376"/>
      <c r="H19" s="376"/>
      <c r="I19" s="376"/>
      <c r="J19" s="353"/>
    </row>
    <row r="20" spans="1:10" ht="18" customHeight="1" thickBot="1" x14ac:dyDescent="0.25">
      <c r="A20" s="377"/>
      <c r="B20" s="374"/>
      <c r="C20" s="366"/>
      <c r="E20" s="357" t="s">
        <v>5776</v>
      </c>
      <c r="F20" s="358" t="s">
        <v>5759</v>
      </c>
      <c r="G20" s="359" t="s">
        <v>5760</v>
      </c>
      <c r="H20" s="350"/>
      <c r="I20" s="350"/>
      <c r="J20" s="351"/>
    </row>
    <row r="21" spans="1:10" ht="18" customHeight="1" thickBot="1" x14ac:dyDescent="0.25">
      <c r="A21" s="377"/>
      <c r="B21" s="374"/>
      <c r="C21" s="366"/>
      <c r="E21" s="360" t="s">
        <v>5777</v>
      </c>
      <c r="F21" s="361">
        <v>6</v>
      </c>
      <c r="G21" s="378">
        <f>F21/$F$23*$A$1</f>
        <v>1.8292682926829267</v>
      </c>
      <c r="H21" s="365"/>
      <c r="I21" s="365"/>
      <c r="J21" s="366"/>
    </row>
    <row r="22" spans="1:10" ht="18" customHeight="1" thickBot="1" x14ac:dyDescent="0.25">
      <c r="A22" s="377"/>
      <c r="B22" s="374"/>
      <c r="C22" s="366"/>
      <c r="E22" s="360" t="s">
        <v>5778</v>
      </c>
      <c r="F22" s="361">
        <v>322</v>
      </c>
      <c r="G22" s="378">
        <f>F22/$F$23*$A$1</f>
        <v>98.170731707317074</v>
      </c>
      <c r="H22" s="365"/>
      <c r="I22" s="365"/>
      <c r="J22" s="366"/>
    </row>
    <row r="23" spans="1:10" ht="18" customHeight="1" thickBot="1" x14ac:dyDescent="0.25">
      <c r="A23" s="377"/>
      <c r="B23" s="374"/>
      <c r="C23" s="366"/>
      <c r="E23" s="368" t="s">
        <v>716</v>
      </c>
      <c r="F23" s="369">
        <f>SUM(F21:F22)</f>
        <v>328</v>
      </c>
      <c r="G23" s="379">
        <f>F23/$F$23*$A$1</f>
        <v>100</v>
      </c>
      <c r="H23" s="371"/>
      <c r="I23" s="371"/>
      <c r="J23" s="366"/>
    </row>
    <row r="24" spans="1:10" ht="18" customHeight="1" x14ac:dyDescent="0.2">
      <c r="B24" s="348"/>
      <c r="G24" s="348"/>
      <c r="H24" s="348"/>
      <c r="I24" s="348"/>
    </row>
    <row r="25" spans="1:10" ht="18" customHeight="1" x14ac:dyDescent="0.2">
      <c r="A25" s="513" t="s">
        <v>5779</v>
      </c>
      <c r="B25" s="513"/>
      <c r="C25" s="513"/>
      <c r="E25" s="513" t="s">
        <v>5780</v>
      </c>
      <c r="F25" s="513"/>
      <c r="G25" s="513"/>
      <c r="H25" s="353"/>
      <c r="I25" s="353"/>
      <c r="J25" s="353"/>
    </row>
    <row r="26" spans="1:10" ht="18" customHeight="1" thickBot="1" x14ac:dyDescent="0.25">
      <c r="A26" s="347" t="s">
        <v>5754</v>
      </c>
      <c r="B26" s="348"/>
      <c r="E26" s="347" t="s">
        <v>5781</v>
      </c>
      <c r="G26" s="348"/>
      <c r="H26" s="348"/>
      <c r="I26" s="348"/>
    </row>
    <row r="27" spans="1:10" ht="18" customHeight="1" thickBot="1" x14ac:dyDescent="0.25">
      <c r="A27" s="354" t="s">
        <v>5782</v>
      </c>
      <c r="B27" s="355" t="s">
        <v>5756</v>
      </c>
      <c r="C27" s="356" t="s">
        <v>5783</v>
      </c>
      <c r="E27" s="354" t="s">
        <v>5784</v>
      </c>
      <c r="F27" s="356" t="s">
        <v>5756</v>
      </c>
      <c r="G27" s="355" t="s">
        <v>5785</v>
      </c>
      <c r="H27" s="380"/>
      <c r="I27" s="380"/>
      <c r="J27" s="381"/>
    </row>
    <row r="28" spans="1:10" ht="18" customHeight="1" thickBot="1" x14ac:dyDescent="0.25">
      <c r="A28" s="382" t="s">
        <v>5786</v>
      </c>
      <c r="B28" s="383">
        <v>81</v>
      </c>
      <c r="C28" s="384">
        <f>B28/B31*100</f>
        <v>24.695121951219512</v>
      </c>
      <c r="E28" s="360" t="s">
        <v>5787</v>
      </c>
      <c r="F28" s="364">
        <v>210</v>
      </c>
      <c r="G28" s="364">
        <f>F28/F33*100</f>
        <v>8.4100921105326396</v>
      </c>
      <c r="H28" s="365"/>
      <c r="I28" s="365"/>
      <c r="J28" s="366"/>
    </row>
    <row r="29" spans="1:10" ht="18" customHeight="1" thickBot="1" x14ac:dyDescent="0.25">
      <c r="A29" s="385" t="s">
        <v>5788</v>
      </c>
      <c r="B29" s="386">
        <v>247</v>
      </c>
      <c r="C29" s="387">
        <f>B29/B31*100</f>
        <v>75.304878048780495</v>
      </c>
      <c r="E29" s="360" t="s">
        <v>5789</v>
      </c>
      <c r="F29" s="364">
        <v>2223</v>
      </c>
      <c r="G29" s="364">
        <f>F29/F33*100</f>
        <v>89.02683219863836</v>
      </c>
      <c r="H29" s="365"/>
      <c r="I29" s="365"/>
      <c r="J29" s="366"/>
    </row>
    <row r="30" spans="1:10" ht="18" customHeight="1" thickBot="1" x14ac:dyDescent="0.25">
      <c r="A30" s="388" t="s">
        <v>5772</v>
      </c>
      <c r="B30" s="386">
        <v>0</v>
      </c>
      <c r="C30" s="387">
        <f>B30/B31*100</f>
        <v>0</v>
      </c>
      <c r="E30" s="360" t="s">
        <v>5790</v>
      </c>
      <c r="F30" s="364">
        <v>61</v>
      </c>
      <c r="G30" s="364">
        <f>F30/F33*100</f>
        <v>2.4429315178213855</v>
      </c>
      <c r="H30" s="365"/>
      <c r="I30" s="365"/>
      <c r="J30" s="366"/>
    </row>
    <row r="31" spans="1:10" ht="18" customHeight="1" thickBot="1" x14ac:dyDescent="0.25">
      <c r="A31" s="368" t="s">
        <v>5773</v>
      </c>
      <c r="B31" s="389">
        <f>SUM(B28:B30)</f>
        <v>328</v>
      </c>
      <c r="C31" s="361"/>
      <c r="E31" s="360" t="s">
        <v>5791</v>
      </c>
      <c r="F31" s="390">
        <v>3</v>
      </c>
      <c r="G31" s="390">
        <f>F31/F33*100</f>
        <v>0.12014417300760913</v>
      </c>
      <c r="H31" s="365"/>
      <c r="I31" s="365"/>
      <c r="J31" s="366"/>
    </row>
    <row r="32" spans="1:10" ht="18" customHeight="1" thickBot="1" x14ac:dyDescent="0.25">
      <c r="A32" s="377"/>
      <c r="B32" s="371"/>
      <c r="C32" s="366"/>
      <c r="E32" s="360" t="s">
        <v>5792</v>
      </c>
      <c r="F32" s="390">
        <v>0</v>
      </c>
      <c r="G32" s="390">
        <v>0</v>
      </c>
      <c r="H32" s="365"/>
      <c r="I32" s="365"/>
      <c r="J32" s="366"/>
    </row>
    <row r="33" spans="1:10" ht="18" customHeight="1" thickBot="1" x14ac:dyDescent="0.25">
      <c r="B33" s="348"/>
      <c r="E33" s="391" t="s">
        <v>5793</v>
      </c>
      <c r="F33" s="392">
        <f>SUM(F28:F32)</f>
        <v>2497</v>
      </c>
      <c r="G33" s="393"/>
      <c r="H33" s="365"/>
      <c r="I33" s="365"/>
      <c r="J33" s="366"/>
    </row>
    <row r="34" spans="1:10" ht="18" customHeight="1" x14ac:dyDescent="0.2">
      <c r="B34" s="348"/>
      <c r="E34" s="394" t="s">
        <v>5679</v>
      </c>
      <c r="F34" s="366"/>
      <c r="G34" s="371"/>
      <c r="H34" s="371"/>
      <c r="I34" s="371"/>
      <c r="J34" s="366"/>
    </row>
    <row r="35" spans="1:10" ht="18" customHeight="1" x14ac:dyDescent="0.2">
      <c r="B35" s="348"/>
      <c r="G35" s="348"/>
      <c r="H35" s="348"/>
      <c r="I35" s="348"/>
    </row>
    <row r="36" spans="1:10" ht="18" customHeight="1" x14ac:dyDescent="0.2">
      <c r="A36" s="513" t="s">
        <v>5794</v>
      </c>
      <c r="B36" s="513"/>
      <c r="C36" s="513"/>
      <c r="E36" s="513" t="s">
        <v>5795</v>
      </c>
      <c r="F36" s="513"/>
      <c r="G36" s="513"/>
      <c r="H36" s="353"/>
      <c r="I36" s="353"/>
      <c r="J36" s="353"/>
    </row>
    <row r="37" spans="1:10" ht="18" customHeight="1" x14ac:dyDescent="0.2">
      <c r="A37" s="347" t="s">
        <v>5796</v>
      </c>
      <c r="B37" s="348"/>
      <c r="E37" s="347" t="s">
        <v>5754</v>
      </c>
      <c r="G37" s="348"/>
      <c r="H37" s="348"/>
      <c r="I37" s="348"/>
    </row>
    <row r="38" spans="1:10" ht="18" customHeight="1" thickBot="1" x14ac:dyDescent="0.25">
      <c r="B38" s="348"/>
      <c r="G38" s="348"/>
      <c r="H38" s="348"/>
      <c r="I38" s="348"/>
    </row>
    <row r="39" spans="1:10" ht="18" customHeight="1" thickBot="1" x14ac:dyDescent="0.25">
      <c r="A39" s="354" t="s">
        <v>5784</v>
      </c>
      <c r="B39" s="355" t="s">
        <v>5756</v>
      </c>
      <c r="C39" s="356" t="s">
        <v>5797</v>
      </c>
      <c r="E39" s="354" t="s">
        <v>5798</v>
      </c>
      <c r="F39" s="356" t="s">
        <v>5756</v>
      </c>
      <c r="G39" s="355" t="s">
        <v>5797</v>
      </c>
      <c r="H39" s="380"/>
      <c r="I39" s="380"/>
      <c r="J39" s="381"/>
    </row>
    <row r="40" spans="1:10" ht="18" customHeight="1" thickBot="1" x14ac:dyDescent="0.25">
      <c r="A40" s="360" t="s">
        <v>5799</v>
      </c>
      <c r="B40" s="395">
        <v>207</v>
      </c>
      <c r="C40" s="362">
        <f>B40/B45*100</f>
        <v>7.5824175824175821</v>
      </c>
      <c r="E40" s="360" t="s">
        <v>5800</v>
      </c>
      <c r="F40" s="361">
        <v>327</v>
      </c>
      <c r="G40" s="396">
        <f>F40/F43*100</f>
        <v>99.695121951219505</v>
      </c>
      <c r="H40" s="365"/>
      <c r="I40" s="365"/>
      <c r="J40" s="366"/>
    </row>
    <row r="41" spans="1:10" ht="45" customHeight="1" thickBot="1" x14ac:dyDescent="0.25">
      <c r="A41" s="382" t="s">
        <v>5801</v>
      </c>
      <c r="B41" s="397">
        <v>121</v>
      </c>
      <c r="C41" s="362">
        <f>B41/B45*100</f>
        <v>4.4322344322344325</v>
      </c>
      <c r="E41" s="360" t="s">
        <v>5802</v>
      </c>
      <c r="F41" s="398">
        <v>1</v>
      </c>
      <c r="G41" s="396">
        <f>F41/F43*100</f>
        <v>0.3048780487804878</v>
      </c>
      <c r="H41" s="366"/>
      <c r="I41" s="371"/>
      <c r="J41" s="349"/>
    </row>
    <row r="42" spans="1:10" ht="31.5" customHeight="1" thickBot="1" x14ac:dyDescent="0.25">
      <c r="A42" s="385" t="s">
        <v>5803</v>
      </c>
      <c r="B42" s="386">
        <v>138</v>
      </c>
      <c r="C42" s="362">
        <f>B42/B45*100</f>
        <v>5.0549450549450547</v>
      </c>
      <c r="E42" s="360" t="s">
        <v>5804</v>
      </c>
      <c r="F42" s="398">
        <v>0</v>
      </c>
      <c r="G42" s="396">
        <f>F42/F43*100</f>
        <v>0</v>
      </c>
      <c r="H42" s="399"/>
      <c r="I42" s="399"/>
      <c r="J42" s="399"/>
    </row>
    <row r="43" spans="1:10" ht="18" customHeight="1" thickBot="1" x14ac:dyDescent="0.25">
      <c r="A43" s="360" t="s">
        <v>5805</v>
      </c>
      <c r="B43" s="395">
        <v>2249</v>
      </c>
      <c r="C43" s="362">
        <f>B43/B45*100</f>
        <v>82.38095238095238</v>
      </c>
      <c r="E43" s="368" t="s">
        <v>5806</v>
      </c>
      <c r="F43" s="400">
        <f>SUM(F40:F42)</f>
        <v>328</v>
      </c>
      <c r="G43" s="386"/>
      <c r="H43" s="399"/>
      <c r="I43" s="401"/>
      <c r="J43" s="402"/>
    </row>
    <row r="44" spans="1:10" ht="18" customHeight="1" thickBot="1" x14ac:dyDescent="0.25">
      <c r="A44" s="360" t="s">
        <v>5807</v>
      </c>
      <c r="B44" s="395">
        <v>15</v>
      </c>
      <c r="C44" s="362">
        <f>B44/B45*100</f>
        <v>0.5494505494505495</v>
      </c>
      <c r="G44" s="348"/>
      <c r="H44" s="399"/>
      <c r="I44" s="401"/>
      <c r="J44" s="402"/>
    </row>
    <row r="45" spans="1:10" ht="18" customHeight="1" thickBot="1" x14ac:dyDescent="0.25">
      <c r="A45" s="368" t="s">
        <v>5773</v>
      </c>
      <c r="B45" s="389">
        <f>SUM(B40:B44)</f>
        <v>2730</v>
      </c>
      <c r="C45" s="403"/>
      <c r="G45" s="348"/>
      <c r="H45" s="399"/>
      <c r="I45" s="401"/>
      <c r="J45" s="402"/>
    </row>
    <row r="46" spans="1:10" ht="18" customHeight="1" x14ac:dyDescent="0.2">
      <c r="B46" s="348"/>
      <c r="G46" s="348"/>
      <c r="H46" s="399"/>
      <c r="I46" s="401"/>
      <c r="J46" s="402"/>
    </row>
    <row r="47" spans="1:10" ht="18" customHeight="1" x14ac:dyDescent="0.2">
      <c r="B47" s="348"/>
      <c r="G47" s="348"/>
      <c r="H47" s="399"/>
      <c r="I47" s="401"/>
      <c r="J47" s="402"/>
    </row>
    <row r="48" spans="1:10" ht="18" customHeight="1" x14ac:dyDescent="0.2">
      <c r="A48" s="513" t="s">
        <v>5808</v>
      </c>
      <c r="B48" s="513"/>
      <c r="C48" s="513"/>
      <c r="E48" s="513" t="s">
        <v>5809</v>
      </c>
      <c r="F48" s="513"/>
      <c r="G48" s="513"/>
      <c r="H48" s="399"/>
      <c r="I48" s="401"/>
      <c r="J48" s="402"/>
    </row>
    <row r="49" spans="1:10" ht="18" customHeight="1" thickBot="1" x14ac:dyDescent="0.25">
      <c r="A49" s="347" t="s">
        <v>5754</v>
      </c>
      <c r="B49" s="348"/>
      <c r="E49" s="347" t="s">
        <v>5781</v>
      </c>
      <c r="G49" s="348"/>
      <c r="H49" s="399"/>
      <c r="I49" s="401"/>
      <c r="J49" s="402"/>
    </row>
    <row r="50" spans="1:10" ht="31.5" customHeight="1" thickBot="1" x14ac:dyDescent="0.25">
      <c r="A50" s="354" t="s">
        <v>5808</v>
      </c>
      <c r="B50" s="355" t="s">
        <v>5756</v>
      </c>
      <c r="C50" s="356" t="s">
        <v>5785</v>
      </c>
      <c r="E50" s="354" t="s">
        <v>5809</v>
      </c>
      <c r="F50" s="356" t="s">
        <v>5756</v>
      </c>
      <c r="G50" s="355" t="s">
        <v>5785</v>
      </c>
      <c r="H50" s="380"/>
      <c r="I50" s="380"/>
      <c r="J50" s="381"/>
    </row>
    <row r="51" spans="1:10" ht="18" customHeight="1" thickBot="1" x14ac:dyDescent="0.25">
      <c r="A51" s="360" t="s">
        <v>5810</v>
      </c>
      <c r="B51" s="395">
        <v>168</v>
      </c>
      <c r="C51" s="364">
        <f>B51/$B$54*$A$1</f>
        <v>51.219512195121951</v>
      </c>
      <c r="E51" s="360" t="s">
        <v>5811</v>
      </c>
      <c r="F51" s="361">
        <v>2492</v>
      </c>
      <c r="G51" s="378">
        <f>F51/$F$54*$A$1</f>
        <v>99.799759711653991</v>
      </c>
      <c r="H51" s="365"/>
      <c r="I51" s="365"/>
      <c r="J51" s="366"/>
    </row>
    <row r="52" spans="1:10" ht="18" customHeight="1" thickBot="1" x14ac:dyDescent="0.25">
      <c r="A52" s="360" t="s">
        <v>5812</v>
      </c>
      <c r="B52" s="395">
        <v>160</v>
      </c>
      <c r="C52" s="364">
        <f>B52/$B$54*$A$1</f>
        <v>48.780487804878049</v>
      </c>
      <c r="E52" s="360" t="s">
        <v>5813</v>
      </c>
      <c r="F52" s="361">
        <v>5</v>
      </c>
      <c r="G52" s="378">
        <f>F52/$F$54*$A$1</f>
        <v>0.2002402883460152</v>
      </c>
      <c r="H52" s="365"/>
      <c r="I52" s="365"/>
      <c r="J52" s="366"/>
    </row>
    <row r="53" spans="1:10" ht="18" customHeight="1" thickBot="1" x14ac:dyDescent="0.25">
      <c r="A53" s="360" t="s">
        <v>5772</v>
      </c>
      <c r="B53" s="395">
        <v>0</v>
      </c>
      <c r="C53" s="364">
        <f>B53/$B$54*$A$1</f>
        <v>0</v>
      </c>
      <c r="E53" s="385" t="s">
        <v>5772</v>
      </c>
      <c r="F53" s="404">
        <v>0</v>
      </c>
      <c r="G53" s="378">
        <f>F53/$F$54*$A$1</f>
        <v>0</v>
      </c>
      <c r="H53" s="365"/>
      <c r="I53" s="365"/>
      <c r="J53" s="366"/>
    </row>
    <row r="54" spans="1:10" ht="18" customHeight="1" thickBot="1" x14ac:dyDescent="0.3">
      <c r="A54" s="368" t="s">
        <v>5814</v>
      </c>
      <c r="B54" s="389">
        <f>SUM(B51:B53)</f>
        <v>328</v>
      </c>
      <c r="C54" s="364">
        <f>B54/$B$54*$A$1</f>
        <v>100</v>
      </c>
      <c r="E54" s="368" t="s">
        <v>716</v>
      </c>
      <c r="F54" s="405">
        <f>SUM(F51:F53)</f>
        <v>2497</v>
      </c>
      <c r="G54" s="379">
        <f>F54/$F$54*$A$1</f>
        <v>100</v>
      </c>
      <c r="H54" s="406"/>
      <c r="I54" s="406"/>
      <c r="J54" s="349"/>
    </row>
    <row r="55" spans="1:10" ht="18" customHeight="1" x14ac:dyDescent="0.2">
      <c r="B55" s="348"/>
      <c r="G55" s="348"/>
      <c r="H55" s="348"/>
      <c r="I55" s="348"/>
    </row>
    <row r="56" spans="1:10" ht="18" customHeight="1" x14ac:dyDescent="0.2">
      <c r="B56" s="348"/>
      <c r="G56" s="348"/>
      <c r="H56" s="348"/>
      <c r="I56" s="348"/>
    </row>
    <row r="57" spans="1:10" ht="18" customHeight="1" x14ac:dyDescent="0.2">
      <c r="B57" s="348"/>
      <c r="G57" s="348"/>
      <c r="H57" s="348"/>
      <c r="I57" s="348"/>
    </row>
    <row r="58" spans="1:10" ht="18" customHeight="1" x14ac:dyDescent="0.2">
      <c r="A58" s="522" t="s">
        <v>5815</v>
      </c>
      <c r="B58" s="522"/>
      <c r="C58" s="522"/>
      <c r="E58" s="522" t="s">
        <v>5815</v>
      </c>
      <c r="F58" s="522"/>
      <c r="G58" s="522"/>
      <c r="H58" s="407"/>
      <c r="I58" s="407"/>
      <c r="J58" s="407"/>
    </row>
    <row r="59" spans="1:10" ht="18" customHeight="1" thickBot="1" x14ac:dyDescent="0.25">
      <c r="A59" s="347" t="s">
        <v>5816</v>
      </c>
      <c r="B59" s="348"/>
      <c r="E59" s="347" t="s">
        <v>5754</v>
      </c>
      <c r="G59" s="348"/>
      <c r="H59" s="348"/>
      <c r="I59" s="348"/>
    </row>
    <row r="60" spans="1:10" ht="18" customHeight="1" thickBot="1" x14ac:dyDescent="0.25">
      <c r="A60" s="354" t="s">
        <v>5817</v>
      </c>
      <c r="B60" s="408" t="s">
        <v>5756</v>
      </c>
      <c r="C60" s="409" t="s">
        <v>5785</v>
      </c>
      <c r="E60" s="410" t="s">
        <v>5817</v>
      </c>
      <c r="F60" s="409" t="s">
        <v>5756</v>
      </c>
      <c r="G60" s="408" t="s">
        <v>5785</v>
      </c>
      <c r="H60" s="380"/>
      <c r="I60" s="380"/>
      <c r="J60" s="381"/>
    </row>
    <row r="61" spans="1:10" ht="18" customHeight="1" thickBot="1" x14ac:dyDescent="0.25">
      <c r="A61" s="411" t="s">
        <v>5818</v>
      </c>
      <c r="B61" s="412">
        <v>115</v>
      </c>
      <c r="C61" s="413">
        <f>B61/B73</f>
        <v>4.2124542124542128E-2</v>
      </c>
      <c r="D61" s="414"/>
      <c r="E61" s="415" t="s">
        <v>5818</v>
      </c>
      <c r="F61" s="416">
        <v>17</v>
      </c>
      <c r="G61" s="417">
        <f>F61/F73</f>
        <v>5.1829268292682924E-2</v>
      </c>
      <c r="H61" s="365"/>
      <c r="I61" s="365"/>
      <c r="J61" s="366"/>
    </row>
    <row r="62" spans="1:10" ht="18" customHeight="1" thickBot="1" x14ac:dyDescent="0.25">
      <c r="A62" s="411" t="s">
        <v>5819</v>
      </c>
      <c r="B62" s="412">
        <v>189</v>
      </c>
      <c r="C62" s="413">
        <f t="shared" ref="C62:C72" si="2">B62/$B$73</f>
        <v>6.9230769230769235E-2</v>
      </c>
      <c r="D62" s="414"/>
      <c r="E62" s="415" t="s">
        <v>5819</v>
      </c>
      <c r="F62" s="416">
        <v>18</v>
      </c>
      <c r="G62" s="417">
        <f>F62/$F$73</f>
        <v>5.4878048780487805E-2</v>
      </c>
      <c r="H62" s="365"/>
      <c r="I62" s="365"/>
      <c r="J62" s="366"/>
    </row>
    <row r="63" spans="1:10" ht="18" customHeight="1" thickBot="1" x14ac:dyDescent="0.25">
      <c r="A63" s="411" t="s">
        <v>5820</v>
      </c>
      <c r="B63" s="412">
        <v>306</v>
      </c>
      <c r="C63" s="413">
        <f t="shared" si="2"/>
        <v>0.11208791208791209</v>
      </c>
      <c r="D63" s="414"/>
      <c r="E63" s="415" t="s">
        <v>5820</v>
      </c>
      <c r="F63" s="416">
        <v>16</v>
      </c>
      <c r="G63" s="417">
        <f t="shared" ref="G63:G72" si="3">F63/$F$73</f>
        <v>4.878048780487805E-2</v>
      </c>
      <c r="H63" s="365"/>
      <c r="I63" s="365"/>
      <c r="J63" s="366"/>
    </row>
    <row r="64" spans="1:10" ht="18" customHeight="1" thickBot="1" x14ac:dyDescent="0.25">
      <c r="A64" s="411" t="s">
        <v>5821</v>
      </c>
      <c r="B64" s="412">
        <v>437</v>
      </c>
      <c r="C64" s="413">
        <f t="shared" si="2"/>
        <v>0.16007326007326006</v>
      </c>
      <c r="D64" s="414"/>
      <c r="E64" s="415" t="s">
        <v>5821</v>
      </c>
      <c r="F64" s="416">
        <v>26</v>
      </c>
      <c r="G64" s="417">
        <f t="shared" si="3"/>
        <v>7.926829268292683E-2</v>
      </c>
      <c r="H64" s="365"/>
      <c r="I64" s="365"/>
      <c r="J64" s="366"/>
    </row>
    <row r="65" spans="1:10" ht="18" customHeight="1" thickBot="1" x14ac:dyDescent="0.25">
      <c r="A65" s="411" t="s">
        <v>621</v>
      </c>
      <c r="B65" s="412">
        <v>197</v>
      </c>
      <c r="C65" s="413">
        <f t="shared" si="2"/>
        <v>7.2161172161172155E-2</v>
      </c>
      <c r="D65" s="414"/>
      <c r="E65" s="415" t="s">
        <v>621</v>
      </c>
      <c r="F65" s="416">
        <v>29</v>
      </c>
      <c r="G65" s="417">
        <f t="shared" si="3"/>
        <v>8.8414634146341459E-2</v>
      </c>
      <c r="H65" s="365"/>
      <c r="I65" s="365"/>
      <c r="J65" s="366"/>
    </row>
    <row r="66" spans="1:10" ht="18" customHeight="1" thickBot="1" x14ac:dyDescent="0.25">
      <c r="A66" s="411" t="s">
        <v>5822</v>
      </c>
      <c r="B66" s="412">
        <v>259</v>
      </c>
      <c r="C66" s="413">
        <f t="shared" si="2"/>
        <v>9.4871794871794868E-2</v>
      </c>
      <c r="D66" s="414"/>
      <c r="E66" s="415" t="s">
        <v>5822</v>
      </c>
      <c r="F66" s="416">
        <v>51</v>
      </c>
      <c r="G66" s="417">
        <f t="shared" si="3"/>
        <v>0.15548780487804878</v>
      </c>
      <c r="H66" s="365"/>
      <c r="I66" s="365"/>
      <c r="J66" s="366"/>
    </row>
    <row r="67" spans="1:10" ht="18" customHeight="1" thickBot="1" x14ac:dyDescent="0.25">
      <c r="A67" s="411" t="s">
        <v>5823</v>
      </c>
      <c r="B67" s="412">
        <v>324</v>
      </c>
      <c r="C67" s="413">
        <f t="shared" si="2"/>
        <v>0.11868131868131868</v>
      </c>
      <c r="D67" s="414"/>
      <c r="E67" s="415" t="s">
        <v>5823</v>
      </c>
      <c r="F67" s="416">
        <v>75</v>
      </c>
      <c r="G67" s="417">
        <f t="shared" si="3"/>
        <v>0.22865853658536586</v>
      </c>
      <c r="H67" s="365"/>
      <c r="I67" s="365"/>
      <c r="J67" s="366"/>
    </row>
    <row r="68" spans="1:10" ht="18" customHeight="1" thickBot="1" x14ac:dyDescent="0.25">
      <c r="A68" s="411" t="s">
        <v>5824</v>
      </c>
      <c r="B68" s="412">
        <v>323</v>
      </c>
      <c r="C68" s="413">
        <f t="shared" si="2"/>
        <v>0.11831501831501831</v>
      </c>
      <c r="D68" s="414"/>
      <c r="E68" s="415" t="s">
        <v>5824</v>
      </c>
      <c r="F68" s="416">
        <v>47</v>
      </c>
      <c r="G68" s="417">
        <f t="shared" si="3"/>
        <v>0.14329268292682926</v>
      </c>
      <c r="H68" s="365"/>
      <c r="I68" s="365"/>
      <c r="J68" s="366"/>
    </row>
    <row r="69" spans="1:10" ht="18" customHeight="1" thickBot="1" x14ac:dyDescent="0.25">
      <c r="A69" s="411" t="s">
        <v>5825</v>
      </c>
      <c r="B69" s="412">
        <v>264</v>
      </c>
      <c r="C69" s="413">
        <f t="shared" si="2"/>
        <v>9.6703296703296707E-2</v>
      </c>
      <c r="D69" s="414"/>
      <c r="E69" s="415" t="s">
        <v>5825</v>
      </c>
      <c r="F69" s="416">
        <v>38</v>
      </c>
      <c r="G69" s="417">
        <f t="shared" si="3"/>
        <v>0.11585365853658537</v>
      </c>
      <c r="H69" s="365"/>
      <c r="I69" s="365"/>
      <c r="J69" s="366"/>
    </row>
    <row r="70" spans="1:10" ht="18" customHeight="1" thickBot="1" x14ac:dyDescent="0.25">
      <c r="A70" s="411" t="s">
        <v>5826</v>
      </c>
      <c r="B70" s="412">
        <v>210</v>
      </c>
      <c r="C70" s="413">
        <f t="shared" si="2"/>
        <v>7.6923076923076927E-2</v>
      </c>
      <c r="D70" s="414"/>
      <c r="E70" s="415" t="s">
        <v>5826</v>
      </c>
      <c r="F70" s="416">
        <v>8</v>
      </c>
      <c r="G70" s="417">
        <f t="shared" si="3"/>
        <v>2.4390243902439025E-2</v>
      </c>
      <c r="H70" s="365"/>
      <c r="I70" s="365"/>
      <c r="J70" s="366"/>
    </row>
    <row r="71" spans="1:10" ht="18" customHeight="1" thickBot="1" x14ac:dyDescent="0.25">
      <c r="A71" s="411" t="s">
        <v>5827</v>
      </c>
      <c r="B71" s="412">
        <v>106</v>
      </c>
      <c r="C71" s="413">
        <f t="shared" si="2"/>
        <v>3.8827838827838829E-2</v>
      </c>
      <c r="D71" s="414"/>
      <c r="E71" s="415" t="s">
        <v>5827</v>
      </c>
      <c r="F71" s="416">
        <v>3</v>
      </c>
      <c r="G71" s="417">
        <f t="shared" si="3"/>
        <v>9.1463414634146336E-3</v>
      </c>
      <c r="H71" s="365"/>
      <c r="I71" s="365"/>
      <c r="J71" s="366"/>
    </row>
    <row r="72" spans="1:10" ht="18" customHeight="1" thickBot="1" x14ac:dyDescent="0.25">
      <c r="A72" s="411" t="s">
        <v>5828</v>
      </c>
      <c r="B72" s="412"/>
      <c r="C72" s="413">
        <f t="shared" si="2"/>
        <v>0</v>
      </c>
      <c r="E72" s="415" t="s">
        <v>5828</v>
      </c>
      <c r="F72" s="416"/>
      <c r="G72" s="417">
        <f t="shared" si="3"/>
        <v>0</v>
      </c>
      <c r="H72" s="365"/>
      <c r="I72" s="365"/>
      <c r="J72" s="366"/>
    </row>
    <row r="73" spans="1:10" ht="18" customHeight="1" thickBot="1" x14ac:dyDescent="0.25">
      <c r="A73" s="418" t="s">
        <v>716</v>
      </c>
      <c r="B73" s="419">
        <f>SUM(B61:B72)</f>
        <v>2730</v>
      </c>
      <c r="C73" s="420">
        <v>1</v>
      </c>
      <c r="E73" s="421" t="s">
        <v>716</v>
      </c>
      <c r="F73" s="422">
        <f>SUM(F61:F72)</f>
        <v>328</v>
      </c>
      <c r="G73" s="423">
        <v>1</v>
      </c>
      <c r="H73" s="365"/>
      <c r="I73" s="365"/>
      <c r="J73" s="366"/>
    </row>
    <row r="74" spans="1:10" ht="18" customHeight="1" x14ac:dyDescent="0.2">
      <c r="B74" s="348"/>
      <c r="G74" s="348"/>
      <c r="H74" s="348"/>
      <c r="I74" s="348"/>
    </row>
    <row r="75" spans="1:10" ht="18" hidden="1" customHeight="1" x14ac:dyDescent="0.2">
      <c r="B75" s="347">
        <v>100</v>
      </c>
      <c r="G75" s="348"/>
      <c r="H75" s="348"/>
      <c r="I75" s="348"/>
    </row>
    <row r="76" spans="1:10" ht="18" customHeight="1" x14ac:dyDescent="0.2">
      <c r="A76" s="520" t="s">
        <v>5829</v>
      </c>
      <c r="B76" s="521"/>
      <c r="C76" s="521"/>
      <c r="D76" s="521"/>
      <c r="E76" s="521"/>
      <c r="F76" s="521"/>
    </row>
    <row r="77" spans="1:10" ht="18" customHeight="1" x14ac:dyDescent="0.2">
      <c r="A77" s="424" t="s">
        <v>5830</v>
      </c>
      <c r="B77" s="425" t="s">
        <v>5772</v>
      </c>
      <c r="C77" s="425">
        <v>0</v>
      </c>
      <c r="D77" s="425">
        <v>1</v>
      </c>
      <c r="E77" s="425">
        <v>2</v>
      </c>
      <c r="F77" s="425">
        <v>3</v>
      </c>
      <c r="G77" s="425">
        <v>4</v>
      </c>
      <c r="H77" s="425">
        <v>9</v>
      </c>
      <c r="I77" s="425">
        <v>99</v>
      </c>
      <c r="J77" s="425" t="s">
        <v>5831</v>
      </c>
    </row>
    <row r="78" spans="1:10" ht="18" customHeight="1" x14ac:dyDescent="0.2">
      <c r="A78" s="426" t="s">
        <v>5832</v>
      </c>
      <c r="B78" s="427">
        <v>0</v>
      </c>
      <c r="C78" s="427">
        <v>26</v>
      </c>
      <c r="D78" s="427">
        <v>5</v>
      </c>
      <c r="E78" s="427">
        <v>1</v>
      </c>
      <c r="F78" s="427">
        <v>0</v>
      </c>
      <c r="G78" s="427">
        <v>0</v>
      </c>
      <c r="H78" s="427">
        <v>0</v>
      </c>
      <c r="I78" s="427">
        <v>7</v>
      </c>
      <c r="J78" s="427">
        <f t="shared" ref="J78:J83" si="4">SUM(B78:I78)</f>
        <v>39</v>
      </c>
    </row>
    <row r="79" spans="1:10" ht="18" customHeight="1" x14ac:dyDescent="0.2">
      <c r="A79" s="426" t="s">
        <v>5833</v>
      </c>
      <c r="B79" s="427">
        <v>0</v>
      </c>
      <c r="C79" s="427">
        <v>7</v>
      </c>
      <c r="D79" s="427">
        <v>2</v>
      </c>
      <c r="E79" s="427">
        <v>0</v>
      </c>
      <c r="F79" s="427">
        <v>0</v>
      </c>
      <c r="G79" s="427">
        <v>0</v>
      </c>
      <c r="H79" s="427">
        <v>0</v>
      </c>
      <c r="I79" s="427">
        <v>0</v>
      </c>
      <c r="J79" s="427">
        <f t="shared" si="4"/>
        <v>9</v>
      </c>
    </row>
    <row r="80" spans="1:10" ht="18" customHeight="1" x14ac:dyDescent="0.2">
      <c r="A80" s="426" t="s">
        <v>5834</v>
      </c>
      <c r="B80" s="427">
        <v>0</v>
      </c>
      <c r="C80" s="427">
        <v>50</v>
      </c>
      <c r="D80" s="427">
        <v>49</v>
      </c>
      <c r="E80" s="427">
        <v>7</v>
      </c>
      <c r="F80" s="427">
        <v>1</v>
      </c>
      <c r="G80" s="427">
        <v>0</v>
      </c>
      <c r="H80" s="427">
        <v>2</v>
      </c>
      <c r="I80" s="427">
        <v>32</v>
      </c>
      <c r="J80" s="427">
        <f t="shared" si="4"/>
        <v>141</v>
      </c>
    </row>
    <row r="81" spans="1:10" ht="18" customHeight="1" x14ac:dyDescent="0.2">
      <c r="A81" s="426" t="s">
        <v>5835</v>
      </c>
      <c r="B81" s="427">
        <v>0</v>
      </c>
      <c r="C81" s="427">
        <v>21</v>
      </c>
      <c r="D81" s="427">
        <v>18</v>
      </c>
      <c r="E81" s="427">
        <v>3</v>
      </c>
      <c r="F81" s="427">
        <v>2</v>
      </c>
      <c r="G81" s="427">
        <v>0</v>
      </c>
      <c r="H81" s="427">
        <v>0</v>
      </c>
      <c r="I81" s="427">
        <v>13</v>
      </c>
      <c r="J81" s="427">
        <f t="shared" si="4"/>
        <v>57</v>
      </c>
    </row>
    <row r="82" spans="1:10" ht="18" customHeight="1" x14ac:dyDescent="0.2">
      <c r="A82" s="426" t="s">
        <v>5836</v>
      </c>
      <c r="B82" s="427">
        <v>0</v>
      </c>
      <c r="C82" s="427">
        <v>9</v>
      </c>
      <c r="D82" s="427">
        <v>14</v>
      </c>
      <c r="E82" s="427">
        <v>1</v>
      </c>
      <c r="F82" s="427">
        <v>1</v>
      </c>
      <c r="G82" s="427">
        <v>0</v>
      </c>
      <c r="H82" s="427">
        <v>0</v>
      </c>
      <c r="I82" s="427">
        <v>14</v>
      </c>
      <c r="J82" s="427">
        <f t="shared" si="4"/>
        <v>39</v>
      </c>
    </row>
    <row r="83" spans="1:10" ht="18" customHeight="1" x14ac:dyDescent="0.2">
      <c r="A83" s="426" t="s">
        <v>5837</v>
      </c>
      <c r="B83" s="427">
        <v>0</v>
      </c>
      <c r="C83" s="427">
        <v>18</v>
      </c>
      <c r="D83" s="427">
        <v>8</v>
      </c>
      <c r="E83" s="427">
        <v>0</v>
      </c>
      <c r="F83" s="427">
        <v>0</v>
      </c>
      <c r="G83" s="427">
        <v>0</v>
      </c>
      <c r="H83" s="427">
        <v>0</v>
      </c>
      <c r="I83" s="427">
        <v>17</v>
      </c>
      <c r="J83" s="427">
        <f t="shared" si="4"/>
        <v>43</v>
      </c>
    </row>
    <row r="84" spans="1:10" s="429" customFormat="1" ht="18" customHeight="1" x14ac:dyDescent="0.25">
      <c r="A84" s="426" t="s">
        <v>5831</v>
      </c>
      <c r="B84" s="428">
        <f>SUM(B78:B83)</f>
        <v>0</v>
      </c>
      <c r="C84" s="428">
        <f>SUM(C78:C83)</f>
        <v>131</v>
      </c>
      <c r="D84" s="428">
        <f t="shared" ref="D84:J84" si="5">SUM(D78:D83)</f>
        <v>96</v>
      </c>
      <c r="E84" s="428">
        <f t="shared" si="5"/>
        <v>12</v>
      </c>
      <c r="F84" s="428">
        <f t="shared" si="5"/>
        <v>4</v>
      </c>
      <c r="G84" s="428">
        <f t="shared" si="5"/>
        <v>0</v>
      </c>
      <c r="H84" s="428">
        <f t="shared" si="5"/>
        <v>2</v>
      </c>
      <c r="I84" s="428">
        <f t="shared" si="5"/>
        <v>83</v>
      </c>
      <c r="J84" s="428">
        <f t="shared" si="5"/>
        <v>328</v>
      </c>
    </row>
  </sheetData>
  <mergeCells count="14">
    <mergeCell ref="A76:F76"/>
    <mergeCell ref="A36:C36"/>
    <mergeCell ref="E36:G36"/>
    <mergeCell ref="A48:C48"/>
    <mergeCell ref="E48:G48"/>
    <mergeCell ref="A58:C58"/>
    <mergeCell ref="E58:G58"/>
    <mergeCell ref="A25:C25"/>
    <mergeCell ref="E25:G25"/>
    <mergeCell ref="A3:G4"/>
    <mergeCell ref="K3:Q4"/>
    <mergeCell ref="A7:C7"/>
    <mergeCell ref="E7:G7"/>
    <mergeCell ref="E18:G18"/>
  </mergeCells>
  <pageMargins left="0.7" right="0.7" top="0.75" bottom="0.75" header="0.3" footer="0.3"/>
  <pageSetup paperSize="9" orientation="portrait" horizontalDpi="300" verticalDpi="30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B2:G232"/>
  <sheetViews>
    <sheetView showGridLines="0" tabSelected="1" zoomScale="90" zoomScaleNormal="90" zoomScalePageLayoutView="90" workbookViewId="0">
      <selection activeCell="A13" sqref="A13"/>
    </sheetView>
  </sheetViews>
  <sheetFormatPr defaultColWidth="8.85546875" defaultRowHeight="12.75" x14ac:dyDescent="0.2"/>
  <cols>
    <col min="1" max="1" width="1.7109375" customWidth="1"/>
    <col min="2" max="2" width="5.28515625" customWidth="1"/>
    <col min="3" max="3" width="30.28515625" customWidth="1"/>
    <col min="4" max="4" width="22.7109375" customWidth="1"/>
    <col min="5" max="5" width="65.42578125" customWidth="1"/>
    <col min="6" max="6" width="87.42578125" customWidth="1"/>
    <col min="7" max="7" width="44.42578125" customWidth="1"/>
  </cols>
  <sheetData>
    <row r="2" spans="2:7" s="461" customFormat="1" ht="19.5" x14ac:dyDescent="0.3">
      <c r="B2" s="523" t="s">
        <v>5859</v>
      </c>
      <c r="C2" s="523"/>
      <c r="D2" s="523"/>
      <c r="E2" s="523"/>
      <c r="F2" s="523"/>
    </row>
    <row r="3" spans="2:7" s="465" customFormat="1" ht="19.5" x14ac:dyDescent="0.3">
      <c r="C3" s="466" t="s">
        <v>5846</v>
      </c>
      <c r="G3" s="462"/>
    </row>
    <row r="4" spans="2:7" s="468" customFormat="1" x14ac:dyDescent="0.2">
      <c r="B4" s="467"/>
      <c r="C4" s="467" t="s">
        <v>5847</v>
      </c>
      <c r="D4" s="467" t="s">
        <v>5857</v>
      </c>
      <c r="E4" s="467" t="s">
        <v>5848</v>
      </c>
      <c r="F4" s="467" t="s">
        <v>5849</v>
      </c>
    </row>
    <row r="5" spans="2:7" s="468" customFormat="1" x14ac:dyDescent="0.2">
      <c r="B5" s="471"/>
      <c r="C5" s="485"/>
      <c r="D5" s="471"/>
      <c r="E5" s="483"/>
      <c r="F5" s="471"/>
    </row>
    <row r="6" spans="2:7" s="468" customFormat="1" x14ac:dyDescent="0.2">
      <c r="B6" s="471">
        <v>1</v>
      </c>
      <c r="C6" s="485" t="s">
        <v>5894</v>
      </c>
      <c r="D6" s="448" t="s">
        <v>5844</v>
      </c>
      <c r="E6" s="448" t="s">
        <v>5902</v>
      </c>
      <c r="F6" s="448" t="s">
        <v>5900</v>
      </c>
    </row>
    <row r="7" spans="2:7" s="468" customFormat="1" x14ac:dyDescent="0.2">
      <c r="B7" s="471"/>
      <c r="C7" s="485"/>
      <c r="D7" s="471"/>
      <c r="E7" s="483"/>
      <c r="F7" s="448" t="s">
        <v>5901</v>
      </c>
    </row>
    <row r="8" spans="2:7" s="468" customFormat="1" x14ac:dyDescent="0.2">
      <c r="B8" s="471"/>
      <c r="C8" s="486" t="s">
        <v>5898</v>
      </c>
      <c r="D8" s="471"/>
      <c r="E8" s="488" t="s">
        <v>5899</v>
      </c>
      <c r="F8" s="471"/>
    </row>
    <row r="9" spans="2:7" s="468" customFormat="1" x14ac:dyDescent="0.2">
      <c r="B9" s="471"/>
      <c r="C9" s="485"/>
      <c r="D9" s="471"/>
      <c r="E9" s="483"/>
      <c r="F9" s="471"/>
    </row>
    <row r="10" spans="2:7" s="468" customFormat="1" x14ac:dyDescent="0.2">
      <c r="B10" s="471"/>
      <c r="C10" s="485"/>
      <c r="D10" s="471"/>
      <c r="E10" s="483"/>
      <c r="F10" s="471"/>
    </row>
    <row r="11" spans="2:7" s="468" customFormat="1" x14ac:dyDescent="0.2">
      <c r="B11" s="484"/>
      <c r="C11" s="484"/>
      <c r="D11" s="484"/>
      <c r="E11" s="484"/>
      <c r="F11" s="484"/>
    </row>
    <row r="12" spans="2:7" s="465" customFormat="1" x14ac:dyDescent="0.2">
      <c r="B12" s="469"/>
      <c r="C12" s="469"/>
      <c r="D12" s="469"/>
      <c r="E12" s="469"/>
      <c r="F12" s="469"/>
    </row>
    <row r="13" spans="2:7" s="468" customFormat="1" x14ac:dyDescent="0.2">
      <c r="B13" s="470">
        <v>2</v>
      </c>
      <c r="C13" s="471" t="s">
        <v>5895</v>
      </c>
      <c r="D13" s="448" t="s">
        <v>5844</v>
      </c>
      <c r="E13" s="476" t="s">
        <v>5938</v>
      </c>
      <c r="F13" s="476" t="s">
        <v>5940</v>
      </c>
      <c r="G13" s="472"/>
    </row>
    <row r="14" spans="2:7" s="465" customFormat="1" x14ac:dyDescent="0.2">
      <c r="B14" s="464"/>
      <c r="C14" s="464"/>
      <c r="D14" s="476" t="s">
        <v>5903</v>
      </c>
      <c r="E14" s="476"/>
      <c r="F14" s="476" t="s">
        <v>5939</v>
      </c>
    </row>
    <row r="15" spans="2:7" s="465" customFormat="1" x14ac:dyDescent="0.2">
      <c r="B15" s="464"/>
      <c r="C15" s="464"/>
      <c r="D15" s="464"/>
      <c r="E15" s="464"/>
      <c r="F15" s="464"/>
    </row>
    <row r="16" spans="2:7" s="465" customFormat="1" x14ac:dyDescent="0.2">
      <c r="B16" s="464"/>
      <c r="C16" s="486" t="s">
        <v>5897</v>
      </c>
      <c r="D16" s="448" t="s">
        <v>5844</v>
      </c>
      <c r="E16" s="448" t="s">
        <v>5851</v>
      </c>
      <c r="F16" s="448" t="s">
        <v>5852</v>
      </c>
    </row>
    <row r="17" spans="2:6" s="465" customFormat="1" x14ac:dyDescent="0.2">
      <c r="B17" s="464"/>
      <c r="C17" s="464"/>
      <c r="D17" s="448" t="s">
        <v>5845</v>
      </c>
      <c r="E17" s="464"/>
      <c r="F17" s="464"/>
    </row>
    <row r="18" spans="2:6" s="465" customFormat="1" x14ac:dyDescent="0.2">
      <c r="B18" s="464"/>
      <c r="C18" s="464"/>
      <c r="D18" s="464"/>
      <c r="E18" s="464"/>
      <c r="F18" s="464"/>
    </row>
    <row r="19" spans="2:6" s="465" customFormat="1" x14ac:dyDescent="0.2">
      <c r="B19" s="469"/>
      <c r="C19" s="469"/>
      <c r="D19" s="487"/>
      <c r="E19" s="487"/>
      <c r="F19" s="487"/>
    </row>
    <row r="20" spans="2:6" s="465" customFormat="1" x14ac:dyDescent="0.2">
      <c r="B20" s="470">
        <v>3</v>
      </c>
      <c r="C20" s="471" t="s">
        <v>5732</v>
      </c>
      <c r="D20" s="476" t="s">
        <v>5903</v>
      </c>
      <c r="E20" s="476" t="s">
        <v>5904</v>
      </c>
      <c r="F20" s="476" t="s">
        <v>5907</v>
      </c>
    </row>
    <row r="21" spans="2:6" s="465" customFormat="1" x14ac:dyDescent="0.2">
      <c r="B21" s="470"/>
      <c r="C21" s="471"/>
      <c r="D21" s="476"/>
      <c r="E21" s="476" t="s">
        <v>5905</v>
      </c>
      <c r="F21" s="476" t="s">
        <v>5908</v>
      </c>
    </row>
    <row r="22" spans="2:6" s="465" customFormat="1" x14ac:dyDescent="0.2">
      <c r="B22" s="464"/>
      <c r="C22" s="464"/>
      <c r="D22" s="475"/>
      <c r="E22" s="476" t="s">
        <v>5906</v>
      </c>
      <c r="F22" s="476" t="s">
        <v>5909</v>
      </c>
    </row>
    <row r="23" spans="2:6" s="465" customFormat="1" x14ac:dyDescent="0.2">
      <c r="B23" s="464"/>
      <c r="C23" s="464"/>
      <c r="D23" s="475"/>
      <c r="E23" s="476"/>
      <c r="F23" s="476" t="s">
        <v>5910</v>
      </c>
    </row>
    <row r="24" spans="2:6" s="465" customFormat="1" x14ac:dyDescent="0.2">
      <c r="B24" s="452"/>
      <c r="C24" s="452"/>
      <c r="D24" s="477"/>
      <c r="E24" s="477"/>
      <c r="F24" s="477"/>
    </row>
    <row r="25" spans="2:6" s="465" customFormat="1" x14ac:dyDescent="0.2">
      <c r="B25" s="464"/>
      <c r="C25" s="469"/>
      <c r="D25" s="475"/>
      <c r="E25" s="475"/>
      <c r="F25" s="475"/>
    </row>
    <row r="26" spans="2:6" s="465" customFormat="1" x14ac:dyDescent="0.2">
      <c r="B26" s="470">
        <v>4</v>
      </c>
      <c r="C26" s="471" t="s">
        <v>5896</v>
      </c>
      <c r="D26" s="476" t="s">
        <v>5913</v>
      </c>
      <c r="E26" s="476" t="s">
        <v>5915</v>
      </c>
      <c r="F26" s="448" t="s">
        <v>5916</v>
      </c>
    </row>
    <row r="27" spans="2:6" s="465" customFormat="1" x14ac:dyDescent="0.2">
      <c r="B27" s="464"/>
      <c r="C27" s="464"/>
      <c r="D27" s="464"/>
      <c r="E27" s="475"/>
      <c r="F27" s="448"/>
    </row>
    <row r="28" spans="2:6" s="465" customFormat="1" x14ac:dyDescent="0.2">
      <c r="B28" s="464"/>
      <c r="C28" s="490" t="s">
        <v>5914</v>
      </c>
      <c r="D28" s="464"/>
      <c r="E28" s="475"/>
      <c r="F28" s="464"/>
    </row>
    <row r="29" spans="2:6" s="465" customFormat="1" x14ac:dyDescent="0.2">
      <c r="B29" s="464"/>
      <c r="C29" s="490" t="s">
        <v>5911</v>
      </c>
      <c r="D29" s="448"/>
      <c r="E29" s="476"/>
      <c r="F29" s="448"/>
    </row>
    <row r="30" spans="2:6" s="465" customFormat="1" x14ac:dyDescent="0.2">
      <c r="B30" s="452"/>
      <c r="C30" s="452"/>
      <c r="D30" s="449"/>
      <c r="E30" s="477"/>
      <c r="F30" s="452"/>
    </row>
    <row r="31" spans="2:6" s="465" customFormat="1" x14ac:dyDescent="0.2">
      <c r="B31" s="489"/>
      <c r="C31" s="474"/>
      <c r="D31" s="454"/>
      <c r="E31" s="475"/>
      <c r="F31" s="448"/>
    </row>
    <row r="32" spans="2:6" s="465" customFormat="1" x14ac:dyDescent="0.2">
      <c r="B32" s="471" t="s">
        <v>5912</v>
      </c>
      <c r="C32" s="471" t="s">
        <v>5924</v>
      </c>
      <c r="D32" s="476" t="s">
        <v>5913</v>
      </c>
      <c r="E32" s="476" t="s">
        <v>5918</v>
      </c>
      <c r="F32" s="448"/>
    </row>
    <row r="33" spans="2:6" s="465" customFormat="1" x14ac:dyDescent="0.2">
      <c r="B33" s="464"/>
      <c r="C33" s="490"/>
      <c r="D33" s="464"/>
      <c r="E33" s="476" t="s">
        <v>5922</v>
      </c>
      <c r="F33" s="448" t="s">
        <v>5926</v>
      </c>
    </row>
    <row r="34" spans="2:6" s="465" customFormat="1" x14ac:dyDescent="0.2">
      <c r="B34" s="464"/>
      <c r="C34" s="490" t="s">
        <v>5917</v>
      </c>
      <c r="D34" s="448"/>
      <c r="E34" s="476" t="s">
        <v>5921</v>
      </c>
      <c r="F34" s="448" t="s">
        <v>5923</v>
      </c>
    </row>
    <row r="35" spans="2:6" s="465" customFormat="1" x14ac:dyDescent="0.2">
      <c r="B35" s="464"/>
      <c r="C35" s="490" t="s">
        <v>5919</v>
      </c>
      <c r="D35" s="448"/>
      <c r="E35" s="476" t="s">
        <v>5925</v>
      </c>
      <c r="F35" s="448" t="s">
        <v>5927</v>
      </c>
    </row>
    <row r="36" spans="2:6" s="465" customFormat="1" x14ac:dyDescent="0.2">
      <c r="B36" s="452"/>
      <c r="C36" s="491" t="s">
        <v>5920</v>
      </c>
      <c r="D36" s="449"/>
      <c r="E36" s="477"/>
      <c r="F36" s="452"/>
    </row>
    <row r="37" spans="2:6" s="465" customFormat="1" x14ac:dyDescent="0.2">
      <c r="B37" s="473"/>
      <c r="C37" s="492"/>
      <c r="D37" s="493"/>
      <c r="E37" s="487"/>
      <c r="F37" s="487"/>
    </row>
    <row r="38" spans="2:6" s="465" customFormat="1" x14ac:dyDescent="0.2">
      <c r="B38" s="470">
        <v>5</v>
      </c>
      <c r="C38" s="485" t="s">
        <v>5928</v>
      </c>
      <c r="D38" s="476"/>
      <c r="E38" s="475"/>
      <c r="F38" s="475"/>
    </row>
    <row r="39" spans="2:6" s="465" customFormat="1" x14ac:dyDescent="0.2">
      <c r="B39" s="464"/>
      <c r="C39" s="486"/>
      <c r="D39" s="476"/>
      <c r="E39" s="475"/>
      <c r="F39" s="475"/>
    </row>
    <row r="40" spans="2:6" s="465" customFormat="1" x14ac:dyDescent="0.2">
      <c r="B40" s="470" t="s">
        <v>5929</v>
      </c>
      <c r="C40" s="485" t="s">
        <v>5932</v>
      </c>
      <c r="D40" s="448" t="s">
        <v>5844</v>
      </c>
      <c r="E40" s="476" t="s">
        <v>5936</v>
      </c>
      <c r="F40" s="476" t="s">
        <v>5935</v>
      </c>
    </row>
    <row r="41" spans="2:6" s="465" customFormat="1" x14ac:dyDescent="0.2">
      <c r="B41" s="470"/>
      <c r="C41" s="486" t="s">
        <v>5931</v>
      </c>
      <c r="D41" s="476"/>
      <c r="E41" s="475"/>
      <c r="F41" s="475"/>
    </row>
    <row r="42" spans="2:6" s="465" customFormat="1" x14ac:dyDescent="0.2">
      <c r="B42" s="470"/>
      <c r="C42" s="486"/>
      <c r="D42" s="476"/>
      <c r="E42" s="475"/>
      <c r="F42" s="475"/>
    </row>
    <row r="43" spans="2:6" s="465" customFormat="1" x14ac:dyDescent="0.2">
      <c r="B43" s="470" t="s">
        <v>5930</v>
      </c>
      <c r="C43" s="485" t="s">
        <v>5933</v>
      </c>
      <c r="D43" s="448" t="s">
        <v>5844</v>
      </c>
      <c r="E43" s="476" t="s">
        <v>5934</v>
      </c>
      <c r="F43" s="476" t="s">
        <v>5937</v>
      </c>
    </row>
    <row r="44" spans="2:6" s="465" customFormat="1" x14ac:dyDescent="0.2">
      <c r="B44" s="470"/>
      <c r="C44" s="485"/>
      <c r="D44" s="476" t="s">
        <v>5903</v>
      </c>
      <c r="E44" s="476"/>
      <c r="F44" s="476" t="s">
        <v>5935</v>
      </c>
    </row>
    <row r="45" spans="2:6" s="465" customFormat="1" x14ac:dyDescent="0.2">
      <c r="B45" s="470"/>
      <c r="C45" s="485"/>
      <c r="D45" s="476"/>
      <c r="E45" s="475"/>
      <c r="F45" s="475"/>
    </row>
    <row r="46" spans="2:6" s="465" customFormat="1" x14ac:dyDescent="0.2">
      <c r="B46" s="470"/>
      <c r="C46" s="485"/>
      <c r="D46" s="476"/>
      <c r="E46" s="475"/>
      <c r="F46" s="475"/>
    </row>
    <row r="47" spans="2:6" s="465" customFormat="1" x14ac:dyDescent="0.2">
      <c r="B47" s="470"/>
      <c r="C47" s="485"/>
      <c r="D47" s="448" t="s">
        <v>5844</v>
      </c>
      <c r="E47" s="448" t="s">
        <v>5851</v>
      </c>
      <c r="F47" s="448" t="s">
        <v>5852</v>
      </c>
    </row>
    <row r="48" spans="2:6" s="465" customFormat="1" x14ac:dyDescent="0.2">
      <c r="B48" s="470"/>
      <c r="C48" s="485"/>
      <c r="D48" s="448" t="s">
        <v>5845</v>
      </c>
      <c r="E48" s="464"/>
      <c r="F48" s="464"/>
    </row>
    <row r="49" spans="2:6" x14ac:dyDescent="0.2">
      <c r="B49" s="446"/>
      <c r="C49" s="460"/>
      <c r="D49" s="460"/>
      <c r="E49" s="460"/>
      <c r="F49" s="460"/>
    </row>
    <row r="51" spans="2:6" ht="19.5" hidden="1" x14ac:dyDescent="0.3">
      <c r="B51" s="523" t="s">
        <v>654</v>
      </c>
      <c r="C51" s="523"/>
      <c r="D51" s="523"/>
      <c r="E51" s="523"/>
      <c r="F51" s="523"/>
    </row>
    <row r="52" spans="2:6" hidden="1" x14ac:dyDescent="0.2"/>
    <row r="53" spans="2:6" hidden="1" x14ac:dyDescent="0.2">
      <c r="C53" s="440" t="s">
        <v>5846</v>
      </c>
    </row>
    <row r="54" spans="2:6" hidden="1" x14ac:dyDescent="0.2">
      <c r="B54" s="443"/>
      <c r="C54" s="443" t="s">
        <v>5847</v>
      </c>
      <c r="D54" s="443" t="s">
        <v>5857</v>
      </c>
      <c r="E54" s="443" t="s">
        <v>5848</v>
      </c>
      <c r="F54" s="443" t="s">
        <v>5849</v>
      </c>
    </row>
    <row r="55" spans="2:6" hidden="1" x14ac:dyDescent="0.2">
      <c r="B55" s="451"/>
      <c r="C55" s="451"/>
      <c r="D55" s="451"/>
      <c r="E55" s="451"/>
      <c r="F55" s="451"/>
    </row>
    <row r="56" spans="2:6" hidden="1" x14ac:dyDescent="0.2">
      <c r="B56" s="445">
        <v>1</v>
      </c>
      <c r="C56" s="68" t="s">
        <v>654</v>
      </c>
      <c r="D56" s="464" t="s">
        <v>654</v>
      </c>
      <c r="E56" s="444" t="s">
        <v>5877</v>
      </c>
      <c r="F56" s="444" t="s">
        <v>5879</v>
      </c>
    </row>
    <row r="57" spans="2:6" hidden="1" x14ac:dyDescent="0.2">
      <c r="B57" s="444"/>
      <c r="C57" s="444"/>
      <c r="D57" s="448"/>
      <c r="E57" s="444"/>
      <c r="F57" s="450"/>
    </row>
    <row r="58" spans="2:6" hidden="1" x14ac:dyDescent="0.2">
      <c r="B58" s="444"/>
      <c r="C58" s="444"/>
      <c r="D58" s="444"/>
      <c r="E58" s="444" t="s">
        <v>5882</v>
      </c>
      <c r="F58" s="444"/>
    </row>
    <row r="59" spans="2:6" hidden="1" x14ac:dyDescent="0.2">
      <c r="B59" s="444"/>
      <c r="C59" s="444"/>
      <c r="D59" s="448"/>
      <c r="E59" s="450"/>
      <c r="F59" s="450"/>
    </row>
    <row r="60" spans="2:6" hidden="1" x14ac:dyDescent="0.2">
      <c r="B60" s="444"/>
      <c r="C60" s="444"/>
      <c r="D60" s="448"/>
      <c r="E60" s="444"/>
      <c r="F60" s="444"/>
    </row>
    <row r="61" spans="2:6" hidden="1" x14ac:dyDescent="0.2">
      <c r="B61" s="446"/>
      <c r="C61" s="452"/>
      <c r="D61" s="446"/>
      <c r="E61" s="446"/>
      <c r="F61" s="446"/>
    </row>
    <row r="62" spans="2:6" hidden="1" x14ac:dyDescent="0.2">
      <c r="B62" s="453">
        <v>2</v>
      </c>
      <c r="C62" s="463" t="s">
        <v>5861</v>
      </c>
      <c r="D62" s="454"/>
      <c r="E62" s="455"/>
      <c r="F62" s="455"/>
    </row>
    <row r="63" spans="2:6" ht="25.5" hidden="1" x14ac:dyDescent="0.2">
      <c r="B63" s="445"/>
      <c r="C63" s="447"/>
      <c r="D63" s="464" t="s">
        <v>654</v>
      </c>
      <c r="E63" s="478" t="s">
        <v>5878</v>
      </c>
      <c r="F63" s="444" t="s">
        <v>5880</v>
      </c>
    </row>
    <row r="64" spans="2:6" hidden="1" x14ac:dyDescent="0.2">
      <c r="B64" s="444"/>
      <c r="C64" s="444"/>
      <c r="D64" s="444"/>
      <c r="E64" s="450"/>
      <c r="F64" s="450"/>
    </row>
    <row r="65" spans="2:6" hidden="1" x14ac:dyDescent="0.2">
      <c r="B65" s="444"/>
      <c r="C65" s="444"/>
      <c r="D65" s="444"/>
      <c r="E65" s="444"/>
    </row>
    <row r="66" spans="2:6" hidden="1" x14ac:dyDescent="0.2">
      <c r="B66" s="444"/>
      <c r="C66" s="444"/>
      <c r="D66" s="444"/>
      <c r="E66" s="444"/>
      <c r="F66" s="444"/>
    </row>
    <row r="67" spans="2:6" ht="38.25" hidden="1" x14ac:dyDescent="0.2">
      <c r="B67" s="444"/>
      <c r="C67" s="444"/>
      <c r="D67" s="448"/>
      <c r="E67" s="478" t="s">
        <v>5881</v>
      </c>
      <c r="F67" s="478" t="s">
        <v>5881</v>
      </c>
    </row>
    <row r="68" spans="2:6" hidden="1" x14ac:dyDescent="0.2">
      <c r="B68" s="444"/>
      <c r="C68" s="444"/>
      <c r="D68" s="448"/>
      <c r="E68" s="444"/>
      <c r="F68" s="444"/>
    </row>
    <row r="69" spans="2:6" hidden="1" x14ac:dyDescent="0.2">
      <c r="B69" s="446"/>
      <c r="C69" s="446"/>
      <c r="D69" s="444"/>
      <c r="E69" s="446"/>
      <c r="F69" s="446"/>
    </row>
    <row r="70" spans="2:6" hidden="1" x14ac:dyDescent="0.2"/>
    <row r="71" spans="2:6" hidden="1" x14ac:dyDescent="0.2"/>
    <row r="72" spans="2:6" ht="19.5" hidden="1" x14ac:dyDescent="0.3">
      <c r="B72" s="523" t="s">
        <v>72</v>
      </c>
      <c r="C72" s="523"/>
      <c r="D72" s="523"/>
      <c r="E72" s="523"/>
      <c r="F72" s="523"/>
    </row>
    <row r="73" spans="2:6" hidden="1" x14ac:dyDescent="0.2"/>
    <row r="74" spans="2:6" hidden="1" x14ac:dyDescent="0.2">
      <c r="C74" s="440" t="s">
        <v>5846</v>
      </c>
    </row>
    <row r="75" spans="2:6" hidden="1" x14ac:dyDescent="0.2">
      <c r="B75" s="443"/>
      <c r="C75" s="443" t="s">
        <v>5847</v>
      </c>
      <c r="D75" s="443" t="s">
        <v>5857</v>
      </c>
      <c r="E75" s="443" t="s">
        <v>5848</v>
      </c>
      <c r="F75" s="443" t="s">
        <v>5849</v>
      </c>
    </row>
    <row r="76" spans="2:6" hidden="1" x14ac:dyDescent="0.2">
      <c r="B76" s="451"/>
      <c r="C76" s="451"/>
      <c r="D76" s="451"/>
      <c r="E76" s="451"/>
      <c r="F76" s="451"/>
    </row>
    <row r="77" spans="2:6" hidden="1" x14ac:dyDescent="0.2">
      <c r="B77" s="445">
        <v>1</v>
      </c>
      <c r="C77" s="68" t="s">
        <v>5862</v>
      </c>
      <c r="D77" s="464" t="s">
        <v>5866</v>
      </c>
      <c r="E77" s="444" t="s">
        <v>5867</v>
      </c>
      <c r="F77" s="444" t="s">
        <v>5868</v>
      </c>
    </row>
    <row r="78" spans="2:6" hidden="1" x14ac:dyDescent="0.2">
      <c r="B78" s="446"/>
      <c r="C78" s="452"/>
      <c r="D78" s="446"/>
      <c r="E78" s="446"/>
      <c r="F78" s="446"/>
    </row>
    <row r="79" spans="2:6" hidden="1" x14ac:dyDescent="0.2">
      <c r="B79" s="453">
        <v>2</v>
      </c>
      <c r="C79" s="463" t="s">
        <v>617</v>
      </c>
      <c r="D79" s="464"/>
      <c r="E79" s="455"/>
      <c r="F79" s="455"/>
    </row>
    <row r="80" spans="2:6" hidden="1" x14ac:dyDescent="0.2">
      <c r="B80" s="445"/>
      <c r="C80" s="447"/>
      <c r="D80" s="464" t="s">
        <v>5866</v>
      </c>
      <c r="E80" s="444" t="s">
        <v>5869</v>
      </c>
      <c r="F80" s="444" t="s">
        <v>5868</v>
      </c>
    </row>
    <row r="81" spans="2:6" hidden="1" x14ac:dyDescent="0.2">
      <c r="B81" s="446"/>
      <c r="C81" s="446"/>
      <c r="D81" s="444"/>
      <c r="E81" s="446"/>
      <c r="F81" s="446"/>
    </row>
    <row r="82" spans="2:6" hidden="1" x14ac:dyDescent="0.2">
      <c r="B82" s="445">
        <v>3</v>
      </c>
      <c r="C82" s="81" t="s">
        <v>5863</v>
      </c>
      <c r="D82" s="454"/>
      <c r="E82" s="458"/>
      <c r="F82" s="450"/>
    </row>
    <row r="83" spans="2:6" hidden="1" x14ac:dyDescent="0.2">
      <c r="B83" s="444"/>
      <c r="C83" s="456"/>
      <c r="D83" s="464" t="s">
        <v>5866</v>
      </c>
      <c r="E83" s="458" t="s">
        <v>5870</v>
      </c>
      <c r="F83" s="450"/>
    </row>
    <row r="84" spans="2:6" hidden="1" x14ac:dyDescent="0.2">
      <c r="B84" s="444"/>
      <c r="C84" s="456"/>
      <c r="D84" s="444"/>
      <c r="E84" s="458"/>
      <c r="F84" s="444"/>
    </row>
    <row r="85" spans="2:6" hidden="1" x14ac:dyDescent="0.2">
      <c r="B85" s="444"/>
      <c r="C85" s="456"/>
      <c r="D85" s="448"/>
      <c r="E85" s="459"/>
      <c r="F85" s="450"/>
    </row>
    <row r="86" spans="2:6" hidden="1" x14ac:dyDescent="0.2">
      <c r="B86" s="444"/>
      <c r="C86" s="456"/>
      <c r="D86" s="448"/>
      <c r="E86" s="459"/>
      <c r="F86" s="450"/>
    </row>
    <row r="87" spans="2:6" hidden="1" x14ac:dyDescent="0.2">
      <c r="B87" s="446"/>
      <c r="C87" s="457"/>
      <c r="D87" s="449"/>
      <c r="E87" s="460"/>
      <c r="F87" s="446"/>
    </row>
    <row r="88" spans="2:6" hidden="1" x14ac:dyDescent="0.2">
      <c r="B88" s="445">
        <v>3</v>
      </c>
      <c r="C88" s="81" t="s">
        <v>5864</v>
      </c>
      <c r="D88" s="454"/>
      <c r="E88" s="458"/>
      <c r="F88" s="450"/>
    </row>
    <row r="89" spans="2:6" hidden="1" x14ac:dyDescent="0.2">
      <c r="B89" s="444"/>
      <c r="C89" s="456"/>
      <c r="D89" s="444" t="s">
        <v>5872</v>
      </c>
      <c r="E89" s="458" t="s">
        <v>5871</v>
      </c>
      <c r="F89" s="444" t="s">
        <v>5875</v>
      </c>
    </row>
    <row r="90" spans="2:6" hidden="1" x14ac:dyDescent="0.2">
      <c r="B90" s="444"/>
      <c r="C90" s="456"/>
      <c r="D90" s="444"/>
      <c r="E90" s="458"/>
      <c r="F90" s="444"/>
    </row>
    <row r="91" spans="2:6" hidden="1" x14ac:dyDescent="0.2">
      <c r="B91" s="444"/>
      <c r="C91" s="456"/>
      <c r="D91" s="464" t="s">
        <v>5873</v>
      </c>
      <c r="E91" s="458" t="s">
        <v>5876</v>
      </c>
      <c r="F91" s="450"/>
    </row>
    <row r="92" spans="2:6" hidden="1" x14ac:dyDescent="0.2">
      <c r="B92" s="444"/>
      <c r="C92" s="456"/>
      <c r="D92" s="448"/>
      <c r="E92" s="459"/>
      <c r="F92" s="444" t="s">
        <v>5874</v>
      </c>
    </row>
    <row r="93" spans="2:6" hidden="1" x14ac:dyDescent="0.2">
      <c r="B93" s="446"/>
      <c r="C93" s="457"/>
      <c r="D93" s="449"/>
      <c r="E93" s="460"/>
      <c r="F93" s="446"/>
    </row>
    <row r="94" spans="2:6" hidden="1" x14ac:dyDescent="0.2"/>
    <row r="95" spans="2:6" s="465" customFormat="1" ht="19.5" hidden="1" x14ac:dyDescent="0.3">
      <c r="B95" s="523" t="s">
        <v>5860</v>
      </c>
      <c r="C95" s="523"/>
      <c r="D95" s="523"/>
      <c r="E95" s="523"/>
      <c r="F95" s="523"/>
    </row>
    <row r="96" spans="2:6" s="465" customFormat="1" hidden="1" x14ac:dyDescent="0.2"/>
    <row r="97" spans="2:6" s="465" customFormat="1" hidden="1" x14ac:dyDescent="0.2">
      <c r="C97" s="466" t="s">
        <v>5846</v>
      </c>
    </row>
    <row r="98" spans="2:6" s="465" customFormat="1" hidden="1" x14ac:dyDescent="0.2">
      <c r="B98" s="479"/>
      <c r="C98" s="479" t="s">
        <v>5847</v>
      </c>
      <c r="D98" s="479" t="s">
        <v>5857</v>
      </c>
      <c r="E98" s="479" t="s">
        <v>5848</v>
      </c>
      <c r="F98" s="479" t="s">
        <v>5849</v>
      </c>
    </row>
    <row r="99" spans="2:6" s="465" customFormat="1" hidden="1" x14ac:dyDescent="0.2">
      <c r="B99" s="469"/>
      <c r="C99" s="469"/>
      <c r="D99" s="469"/>
      <c r="E99" s="469"/>
      <c r="F99" s="469"/>
    </row>
    <row r="100" spans="2:6" s="465" customFormat="1" hidden="1" x14ac:dyDescent="0.2">
      <c r="B100" s="480">
        <v>1</v>
      </c>
      <c r="C100" s="481" t="s">
        <v>5865</v>
      </c>
      <c r="D100" s="448" t="s">
        <v>5883</v>
      </c>
      <c r="E100" s="448" t="s">
        <v>5884</v>
      </c>
      <c r="F100" s="448" t="s">
        <v>5885</v>
      </c>
    </row>
    <row r="101" spans="2:6" s="465" customFormat="1" hidden="1" x14ac:dyDescent="0.2">
      <c r="B101" s="464"/>
      <c r="C101" s="464"/>
      <c r="D101" s="448"/>
      <c r="E101" s="464"/>
      <c r="F101" s="448" t="s">
        <v>5886</v>
      </c>
    </row>
    <row r="102" spans="2:6" s="465" customFormat="1" hidden="1" x14ac:dyDescent="0.2">
      <c r="B102" s="464"/>
      <c r="C102" s="464"/>
      <c r="E102" s="464"/>
      <c r="F102" s="464"/>
    </row>
    <row r="103" spans="2:6" s="465" customFormat="1" hidden="1" x14ac:dyDescent="0.2">
      <c r="B103" s="464"/>
      <c r="C103" s="464"/>
      <c r="E103" s="448" t="s">
        <v>5887</v>
      </c>
      <c r="F103" s="448" t="s">
        <v>5888</v>
      </c>
    </row>
    <row r="104" spans="2:6" s="465" customFormat="1" hidden="1" x14ac:dyDescent="0.2">
      <c r="B104" s="464"/>
      <c r="C104" s="464"/>
      <c r="E104" s="464"/>
      <c r="F104" s="448" t="s">
        <v>5886</v>
      </c>
    </row>
    <row r="105" spans="2:6" s="465" customFormat="1" hidden="1" x14ac:dyDescent="0.2">
      <c r="B105" s="464"/>
      <c r="C105" s="464"/>
      <c r="E105" s="464"/>
      <c r="F105" s="464"/>
    </row>
    <row r="106" spans="2:6" s="465" customFormat="1" ht="25.5" hidden="1" x14ac:dyDescent="0.2">
      <c r="B106" s="464"/>
      <c r="C106" s="464"/>
      <c r="E106" s="448" t="s">
        <v>5889</v>
      </c>
      <c r="F106" s="482" t="s">
        <v>5890</v>
      </c>
    </row>
    <row r="107" spans="2:6" s="465" customFormat="1" hidden="1" x14ac:dyDescent="0.2">
      <c r="B107" s="464"/>
      <c r="C107" s="464"/>
      <c r="E107" s="448"/>
      <c r="F107" s="482"/>
    </row>
    <row r="108" spans="2:6" s="465" customFormat="1" hidden="1" x14ac:dyDescent="0.2">
      <c r="B108" s="464"/>
      <c r="C108" s="464"/>
      <c r="D108" s="448"/>
      <c r="E108" s="448"/>
      <c r="F108" s="482"/>
    </row>
    <row r="109" spans="2:6" s="465" customFormat="1" ht="25.5" hidden="1" x14ac:dyDescent="0.2">
      <c r="B109" s="464"/>
      <c r="C109" s="464"/>
      <c r="D109" s="448" t="s">
        <v>5891</v>
      </c>
      <c r="E109" s="448" t="s">
        <v>5892</v>
      </c>
      <c r="F109" s="482" t="s">
        <v>5893</v>
      </c>
    </row>
    <row r="110" spans="2:6" s="465" customFormat="1" hidden="1" x14ac:dyDescent="0.2">
      <c r="B110" s="452"/>
      <c r="C110" s="452"/>
      <c r="D110" s="452"/>
      <c r="E110" s="452"/>
      <c r="F110" s="452"/>
    </row>
    <row r="111" spans="2:6" hidden="1" x14ac:dyDescent="0.2"/>
    <row r="112" spans="2:6"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sheetData>
  <mergeCells count="4">
    <mergeCell ref="B2:F2"/>
    <mergeCell ref="B51:F51"/>
    <mergeCell ref="B72:F72"/>
    <mergeCell ref="B95:F95"/>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7"/>
  <sheetViews>
    <sheetView showGridLines="0" zoomScale="90" zoomScaleNormal="90" zoomScalePageLayoutView="90" workbookViewId="0">
      <selection activeCell="H25" sqref="H25"/>
    </sheetView>
  </sheetViews>
  <sheetFormatPr defaultColWidth="8.85546875" defaultRowHeight="12.75" x14ac:dyDescent="0.2"/>
  <cols>
    <col min="1" max="1" width="2.42578125" style="247" customWidth="1"/>
    <col min="2" max="2" width="5.85546875" style="247" customWidth="1"/>
    <col min="3" max="3" width="9.140625" style="247" customWidth="1"/>
    <col min="4" max="4" width="18.42578125" style="247" customWidth="1"/>
    <col min="5" max="5" width="16.42578125" style="247" customWidth="1"/>
    <col min="6" max="6" width="15.140625" style="247" customWidth="1"/>
    <col min="7" max="7" width="17.140625" style="247" customWidth="1"/>
    <col min="8" max="8" width="15.28515625" style="247" customWidth="1"/>
    <col min="9" max="9" width="11.42578125" style="247" customWidth="1"/>
    <col min="10" max="10" width="10.85546875" style="247" customWidth="1"/>
    <col min="11" max="11" width="11.140625" style="247" customWidth="1"/>
    <col min="12" max="12" width="12.28515625" style="247" customWidth="1"/>
    <col min="13" max="13" width="14.140625" style="247" customWidth="1"/>
    <col min="14" max="14" width="12.42578125" style="247" customWidth="1"/>
    <col min="15" max="15" width="11.28515625" style="247" customWidth="1"/>
    <col min="16" max="23" width="10.28515625" style="247" bestFit="1" customWidth="1"/>
    <col min="24" max="25" width="9.28515625" style="247" bestFit="1" customWidth="1"/>
    <col min="26" max="256" width="8.85546875" style="247"/>
    <col min="257" max="257" width="2.42578125" style="247" customWidth="1"/>
    <col min="258" max="258" width="5.85546875" style="247" customWidth="1"/>
    <col min="259" max="259" width="9.140625" style="247" customWidth="1"/>
    <col min="260" max="260" width="18.42578125" style="247" customWidth="1"/>
    <col min="261" max="261" width="16.42578125" style="247" customWidth="1"/>
    <col min="262" max="262" width="15.140625" style="247" customWidth="1"/>
    <col min="263" max="263" width="17.140625" style="247" customWidth="1"/>
    <col min="264" max="264" width="15.28515625" style="247" customWidth="1"/>
    <col min="265" max="265" width="11.42578125" style="247" customWidth="1"/>
    <col min="266" max="266" width="10.85546875" style="247" customWidth="1"/>
    <col min="267" max="267" width="11.140625" style="247" customWidth="1"/>
    <col min="268" max="268" width="12.28515625" style="247" customWidth="1"/>
    <col min="269" max="269" width="14.140625" style="247" customWidth="1"/>
    <col min="270" max="270" width="12.42578125" style="247" customWidth="1"/>
    <col min="271" max="271" width="11.28515625" style="247" customWidth="1"/>
    <col min="272" max="279" width="10.28515625" style="247" bestFit="1" customWidth="1"/>
    <col min="280" max="281" width="9.28515625" style="247" bestFit="1" customWidth="1"/>
    <col min="282" max="512" width="8.85546875" style="247"/>
    <col min="513" max="513" width="2.42578125" style="247" customWidth="1"/>
    <col min="514" max="514" width="5.85546875" style="247" customWidth="1"/>
    <col min="515" max="515" width="9.140625" style="247" customWidth="1"/>
    <col min="516" max="516" width="18.42578125" style="247" customWidth="1"/>
    <col min="517" max="517" width="16.42578125" style="247" customWidth="1"/>
    <col min="518" max="518" width="15.140625" style="247" customWidth="1"/>
    <col min="519" max="519" width="17.140625" style="247" customWidth="1"/>
    <col min="520" max="520" width="15.28515625" style="247" customWidth="1"/>
    <col min="521" max="521" width="11.42578125" style="247" customWidth="1"/>
    <col min="522" max="522" width="10.85546875" style="247" customWidth="1"/>
    <col min="523" max="523" width="11.140625" style="247" customWidth="1"/>
    <col min="524" max="524" width="12.28515625" style="247" customWidth="1"/>
    <col min="525" max="525" width="14.140625" style="247" customWidth="1"/>
    <col min="526" max="526" width="12.42578125" style="247" customWidth="1"/>
    <col min="527" max="527" width="11.28515625" style="247" customWidth="1"/>
    <col min="528" max="535" width="10.28515625" style="247" bestFit="1" customWidth="1"/>
    <col min="536" max="537" width="9.28515625" style="247" bestFit="1" customWidth="1"/>
    <col min="538" max="768" width="8.85546875" style="247"/>
    <col min="769" max="769" width="2.42578125" style="247" customWidth="1"/>
    <col min="770" max="770" width="5.85546875" style="247" customWidth="1"/>
    <col min="771" max="771" width="9.140625" style="247" customWidth="1"/>
    <col min="772" max="772" width="18.42578125" style="247" customWidth="1"/>
    <col min="773" max="773" width="16.42578125" style="247" customWidth="1"/>
    <col min="774" max="774" width="15.140625" style="247" customWidth="1"/>
    <col min="775" max="775" width="17.140625" style="247" customWidth="1"/>
    <col min="776" max="776" width="15.28515625" style="247" customWidth="1"/>
    <col min="777" max="777" width="11.42578125" style="247" customWidth="1"/>
    <col min="778" max="778" width="10.85546875" style="247" customWidth="1"/>
    <col min="779" max="779" width="11.140625" style="247" customWidth="1"/>
    <col min="780" max="780" width="12.28515625" style="247" customWidth="1"/>
    <col min="781" max="781" width="14.140625" style="247" customWidth="1"/>
    <col min="782" max="782" width="12.42578125" style="247" customWidth="1"/>
    <col min="783" max="783" width="11.28515625" style="247" customWidth="1"/>
    <col min="784" max="791" width="10.28515625" style="247" bestFit="1" customWidth="1"/>
    <col min="792" max="793" width="9.28515625" style="247" bestFit="1" customWidth="1"/>
    <col min="794" max="1024" width="8.85546875" style="247"/>
    <col min="1025" max="1025" width="2.42578125" style="247" customWidth="1"/>
    <col min="1026" max="1026" width="5.85546875" style="247" customWidth="1"/>
    <col min="1027" max="1027" width="9.140625" style="247" customWidth="1"/>
    <col min="1028" max="1028" width="18.42578125" style="247" customWidth="1"/>
    <col min="1029" max="1029" width="16.42578125" style="247" customWidth="1"/>
    <col min="1030" max="1030" width="15.140625" style="247" customWidth="1"/>
    <col min="1031" max="1031" width="17.140625" style="247" customWidth="1"/>
    <col min="1032" max="1032" width="15.28515625" style="247" customWidth="1"/>
    <col min="1033" max="1033" width="11.42578125" style="247" customWidth="1"/>
    <col min="1034" max="1034" width="10.85546875" style="247" customWidth="1"/>
    <col min="1035" max="1035" width="11.140625" style="247" customWidth="1"/>
    <col min="1036" max="1036" width="12.28515625" style="247" customWidth="1"/>
    <col min="1037" max="1037" width="14.140625" style="247" customWidth="1"/>
    <col min="1038" max="1038" width="12.42578125" style="247" customWidth="1"/>
    <col min="1039" max="1039" width="11.28515625" style="247" customWidth="1"/>
    <col min="1040" max="1047" width="10.28515625" style="247" bestFit="1" customWidth="1"/>
    <col min="1048" max="1049" width="9.28515625" style="247" bestFit="1" customWidth="1"/>
    <col min="1050" max="1280" width="8.85546875" style="247"/>
    <col min="1281" max="1281" width="2.42578125" style="247" customWidth="1"/>
    <col min="1282" max="1282" width="5.85546875" style="247" customWidth="1"/>
    <col min="1283" max="1283" width="9.140625" style="247" customWidth="1"/>
    <col min="1284" max="1284" width="18.42578125" style="247" customWidth="1"/>
    <col min="1285" max="1285" width="16.42578125" style="247" customWidth="1"/>
    <col min="1286" max="1286" width="15.140625" style="247" customWidth="1"/>
    <col min="1287" max="1287" width="17.140625" style="247" customWidth="1"/>
    <col min="1288" max="1288" width="15.28515625" style="247" customWidth="1"/>
    <col min="1289" max="1289" width="11.42578125" style="247" customWidth="1"/>
    <col min="1290" max="1290" width="10.85546875" style="247" customWidth="1"/>
    <col min="1291" max="1291" width="11.140625" style="247" customWidth="1"/>
    <col min="1292" max="1292" width="12.28515625" style="247" customWidth="1"/>
    <col min="1293" max="1293" width="14.140625" style="247" customWidth="1"/>
    <col min="1294" max="1294" width="12.42578125" style="247" customWidth="1"/>
    <col min="1295" max="1295" width="11.28515625" style="247" customWidth="1"/>
    <col min="1296" max="1303" width="10.28515625" style="247" bestFit="1" customWidth="1"/>
    <col min="1304" max="1305" width="9.28515625" style="247" bestFit="1" customWidth="1"/>
    <col min="1306" max="1536" width="8.85546875" style="247"/>
    <col min="1537" max="1537" width="2.42578125" style="247" customWidth="1"/>
    <col min="1538" max="1538" width="5.85546875" style="247" customWidth="1"/>
    <col min="1539" max="1539" width="9.140625" style="247" customWidth="1"/>
    <col min="1540" max="1540" width="18.42578125" style="247" customWidth="1"/>
    <col min="1541" max="1541" width="16.42578125" style="247" customWidth="1"/>
    <col min="1542" max="1542" width="15.140625" style="247" customWidth="1"/>
    <col min="1543" max="1543" width="17.140625" style="247" customWidth="1"/>
    <col min="1544" max="1544" width="15.28515625" style="247" customWidth="1"/>
    <col min="1545" max="1545" width="11.42578125" style="247" customWidth="1"/>
    <col min="1546" max="1546" width="10.85546875" style="247" customWidth="1"/>
    <col min="1547" max="1547" width="11.140625" style="247" customWidth="1"/>
    <col min="1548" max="1548" width="12.28515625" style="247" customWidth="1"/>
    <col min="1549" max="1549" width="14.140625" style="247" customWidth="1"/>
    <col min="1550" max="1550" width="12.42578125" style="247" customWidth="1"/>
    <col min="1551" max="1551" width="11.28515625" style="247" customWidth="1"/>
    <col min="1552" max="1559" width="10.28515625" style="247" bestFit="1" customWidth="1"/>
    <col min="1560" max="1561" width="9.28515625" style="247" bestFit="1" customWidth="1"/>
    <col min="1562" max="1792" width="8.85546875" style="247"/>
    <col min="1793" max="1793" width="2.42578125" style="247" customWidth="1"/>
    <col min="1794" max="1794" width="5.85546875" style="247" customWidth="1"/>
    <col min="1795" max="1795" width="9.140625" style="247" customWidth="1"/>
    <col min="1796" max="1796" width="18.42578125" style="247" customWidth="1"/>
    <col min="1797" max="1797" width="16.42578125" style="247" customWidth="1"/>
    <col min="1798" max="1798" width="15.140625" style="247" customWidth="1"/>
    <col min="1799" max="1799" width="17.140625" style="247" customWidth="1"/>
    <col min="1800" max="1800" width="15.28515625" style="247" customWidth="1"/>
    <col min="1801" max="1801" width="11.42578125" style="247" customWidth="1"/>
    <col min="1802" max="1802" width="10.85546875" style="247" customWidth="1"/>
    <col min="1803" max="1803" width="11.140625" style="247" customWidth="1"/>
    <col min="1804" max="1804" width="12.28515625" style="247" customWidth="1"/>
    <col min="1805" max="1805" width="14.140625" style="247" customWidth="1"/>
    <col min="1806" max="1806" width="12.42578125" style="247" customWidth="1"/>
    <col min="1807" max="1807" width="11.28515625" style="247" customWidth="1"/>
    <col min="1808" max="1815" width="10.28515625" style="247" bestFit="1" customWidth="1"/>
    <col min="1816" max="1817" width="9.28515625" style="247" bestFit="1" customWidth="1"/>
    <col min="1818" max="2048" width="8.85546875" style="247"/>
    <col min="2049" max="2049" width="2.42578125" style="247" customWidth="1"/>
    <col min="2050" max="2050" width="5.85546875" style="247" customWidth="1"/>
    <col min="2051" max="2051" width="9.140625" style="247" customWidth="1"/>
    <col min="2052" max="2052" width="18.42578125" style="247" customWidth="1"/>
    <col min="2053" max="2053" width="16.42578125" style="247" customWidth="1"/>
    <col min="2054" max="2054" width="15.140625" style="247" customWidth="1"/>
    <col min="2055" max="2055" width="17.140625" style="247" customWidth="1"/>
    <col min="2056" max="2056" width="15.28515625" style="247" customWidth="1"/>
    <col min="2057" max="2057" width="11.42578125" style="247" customWidth="1"/>
    <col min="2058" max="2058" width="10.85546875" style="247" customWidth="1"/>
    <col min="2059" max="2059" width="11.140625" style="247" customWidth="1"/>
    <col min="2060" max="2060" width="12.28515625" style="247" customWidth="1"/>
    <col min="2061" max="2061" width="14.140625" style="247" customWidth="1"/>
    <col min="2062" max="2062" width="12.42578125" style="247" customWidth="1"/>
    <col min="2063" max="2063" width="11.28515625" style="247" customWidth="1"/>
    <col min="2064" max="2071" width="10.28515625" style="247" bestFit="1" customWidth="1"/>
    <col min="2072" max="2073" width="9.28515625" style="247" bestFit="1" customWidth="1"/>
    <col min="2074" max="2304" width="8.85546875" style="247"/>
    <col min="2305" max="2305" width="2.42578125" style="247" customWidth="1"/>
    <col min="2306" max="2306" width="5.85546875" style="247" customWidth="1"/>
    <col min="2307" max="2307" width="9.140625" style="247" customWidth="1"/>
    <col min="2308" max="2308" width="18.42578125" style="247" customWidth="1"/>
    <col min="2309" max="2309" width="16.42578125" style="247" customWidth="1"/>
    <col min="2310" max="2310" width="15.140625" style="247" customWidth="1"/>
    <col min="2311" max="2311" width="17.140625" style="247" customWidth="1"/>
    <col min="2312" max="2312" width="15.28515625" style="247" customWidth="1"/>
    <col min="2313" max="2313" width="11.42578125" style="247" customWidth="1"/>
    <col min="2314" max="2314" width="10.85546875" style="247" customWidth="1"/>
    <col min="2315" max="2315" width="11.140625" style="247" customWidth="1"/>
    <col min="2316" max="2316" width="12.28515625" style="247" customWidth="1"/>
    <col min="2317" max="2317" width="14.140625" style="247" customWidth="1"/>
    <col min="2318" max="2318" width="12.42578125" style="247" customWidth="1"/>
    <col min="2319" max="2319" width="11.28515625" style="247" customWidth="1"/>
    <col min="2320" max="2327" width="10.28515625" style="247" bestFit="1" customWidth="1"/>
    <col min="2328" max="2329" width="9.28515625" style="247" bestFit="1" customWidth="1"/>
    <col min="2330" max="2560" width="8.85546875" style="247"/>
    <col min="2561" max="2561" width="2.42578125" style="247" customWidth="1"/>
    <col min="2562" max="2562" width="5.85546875" style="247" customWidth="1"/>
    <col min="2563" max="2563" width="9.140625" style="247" customWidth="1"/>
    <col min="2564" max="2564" width="18.42578125" style="247" customWidth="1"/>
    <col min="2565" max="2565" width="16.42578125" style="247" customWidth="1"/>
    <col min="2566" max="2566" width="15.140625" style="247" customWidth="1"/>
    <col min="2567" max="2567" width="17.140625" style="247" customWidth="1"/>
    <col min="2568" max="2568" width="15.28515625" style="247" customWidth="1"/>
    <col min="2569" max="2569" width="11.42578125" style="247" customWidth="1"/>
    <col min="2570" max="2570" width="10.85546875" style="247" customWidth="1"/>
    <col min="2571" max="2571" width="11.140625" style="247" customWidth="1"/>
    <col min="2572" max="2572" width="12.28515625" style="247" customWidth="1"/>
    <col min="2573" max="2573" width="14.140625" style="247" customWidth="1"/>
    <col min="2574" max="2574" width="12.42578125" style="247" customWidth="1"/>
    <col min="2575" max="2575" width="11.28515625" style="247" customWidth="1"/>
    <col min="2576" max="2583" width="10.28515625" style="247" bestFit="1" customWidth="1"/>
    <col min="2584" max="2585" width="9.28515625" style="247" bestFit="1" customWidth="1"/>
    <col min="2586" max="2816" width="8.85546875" style="247"/>
    <col min="2817" max="2817" width="2.42578125" style="247" customWidth="1"/>
    <col min="2818" max="2818" width="5.85546875" style="247" customWidth="1"/>
    <col min="2819" max="2819" width="9.140625" style="247" customWidth="1"/>
    <col min="2820" max="2820" width="18.42578125" style="247" customWidth="1"/>
    <col min="2821" max="2821" width="16.42578125" style="247" customWidth="1"/>
    <col min="2822" max="2822" width="15.140625" style="247" customWidth="1"/>
    <col min="2823" max="2823" width="17.140625" style="247" customWidth="1"/>
    <col min="2824" max="2824" width="15.28515625" style="247" customWidth="1"/>
    <col min="2825" max="2825" width="11.42578125" style="247" customWidth="1"/>
    <col min="2826" max="2826" width="10.85546875" style="247" customWidth="1"/>
    <col min="2827" max="2827" width="11.140625" style="247" customWidth="1"/>
    <col min="2828" max="2828" width="12.28515625" style="247" customWidth="1"/>
    <col min="2829" max="2829" width="14.140625" style="247" customWidth="1"/>
    <col min="2830" max="2830" width="12.42578125" style="247" customWidth="1"/>
    <col min="2831" max="2831" width="11.28515625" style="247" customWidth="1"/>
    <col min="2832" max="2839" width="10.28515625" style="247" bestFit="1" customWidth="1"/>
    <col min="2840" max="2841" width="9.28515625" style="247" bestFit="1" customWidth="1"/>
    <col min="2842" max="3072" width="8.85546875" style="247"/>
    <col min="3073" max="3073" width="2.42578125" style="247" customWidth="1"/>
    <col min="3074" max="3074" width="5.85546875" style="247" customWidth="1"/>
    <col min="3075" max="3075" width="9.140625" style="247" customWidth="1"/>
    <col min="3076" max="3076" width="18.42578125" style="247" customWidth="1"/>
    <col min="3077" max="3077" width="16.42578125" style="247" customWidth="1"/>
    <col min="3078" max="3078" width="15.140625" style="247" customWidth="1"/>
    <col min="3079" max="3079" width="17.140625" style="247" customWidth="1"/>
    <col min="3080" max="3080" width="15.28515625" style="247" customWidth="1"/>
    <col min="3081" max="3081" width="11.42578125" style="247" customWidth="1"/>
    <col min="3082" max="3082" width="10.85546875" style="247" customWidth="1"/>
    <col min="3083" max="3083" width="11.140625" style="247" customWidth="1"/>
    <col min="3084" max="3084" width="12.28515625" style="247" customWidth="1"/>
    <col min="3085" max="3085" width="14.140625" style="247" customWidth="1"/>
    <col min="3086" max="3086" width="12.42578125" style="247" customWidth="1"/>
    <col min="3087" max="3087" width="11.28515625" style="247" customWidth="1"/>
    <col min="3088" max="3095" width="10.28515625" style="247" bestFit="1" customWidth="1"/>
    <col min="3096" max="3097" width="9.28515625" style="247" bestFit="1" customWidth="1"/>
    <col min="3098" max="3328" width="8.85546875" style="247"/>
    <col min="3329" max="3329" width="2.42578125" style="247" customWidth="1"/>
    <col min="3330" max="3330" width="5.85546875" style="247" customWidth="1"/>
    <col min="3331" max="3331" width="9.140625" style="247" customWidth="1"/>
    <col min="3332" max="3332" width="18.42578125" style="247" customWidth="1"/>
    <col min="3333" max="3333" width="16.42578125" style="247" customWidth="1"/>
    <col min="3334" max="3334" width="15.140625" style="247" customWidth="1"/>
    <col min="3335" max="3335" width="17.140625" style="247" customWidth="1"/>
    <col min="3336" max="3336" width="15.28515625" style="247" customWidth="1"/>
    <col min="3337" max="3337" width="11.42578125" style="247" customWidth="1"/>
    <col min="3338" max="3338" width="10.85546875" style="247" customWidth="1"/>
    <col min="3339" max="3339" width="11.140625" style="247" customWidth="1"/>
    <col min="3340" max="3340" width="12.28515625" style="247" customWidth="1"/>
    <col min="3341" max="3341" width="14.140625" style="247" customWidth="1"/>
    <col min="3342" max="3342" width="12.42578125" style="247" customWidth="1"/>
    <col min="3343" max="3343" width="11.28515625" style="247" customWidth="1"/>
    <col min="3344" max="3351" width="10.28515625" style="247" bestFit="1" customWidth="1"/>
    <col min="3352" max="3353" width="9.28515625" style="247" bestFit="1" customWidth="1"/>
    <col min="3354" max="3584" width="8.85546875" style="247"/>
    <col min="3585" max="3585" width="2.42578125" style="247" customWidth="1"/>
    <col min="3586" max="3586" width="5.85546875" style="247" customWidth="1"/>
    <col min="3587" max="3587" width="9.140625" style="247" customWidth="1"/>
    <col min="3588" max="3588" width="18.42578125" style="247" customWidth="1"/>
    <col min="3589" max="3589" width="16.42578125" style="247" customWidth="1"/>
    <col min="3590" max="3590" width="15.140625" style="247" customWidth="1"/>
    <col min="3591" max="3591" width="17.140625" style="247" customWidth="1"/>
    <col min="3592" max="3592" width="15.28515625" style="247" customWidth="1"/>
    <col min="3593" max="3593" width="11.42578125" style="247" customWidth="1"/>
    <col min="3594" max="3594" width="10.85546875" style="247" customWidth="1"/>
    <col min="3595" max="3595" width="11.140625" style="247" customWidth="1"/>
    <col min="3596" max="3596" width="12.28515625" style="247" customWidth="1"/>
    <col min="3597" max="3597" width="14.140625" style="247" customWidth="1"/>
    <col min="3598" max="3598" width="12.42578125" style="247" customWidth="1"/>
    <col min="3599" max="3599" width="11.28515625" style="247" customWidth="1"/>
    <col min="3600" max="3607" width="10.28515625" style="247" bestFit="1" customWidth="1"/>
    <col min="3608" max="3609" width="9.28515625" style="247" bestFit="1" customWidth="1"/>
    <col min="3610" max="3840" width="8.85546875" style="247"/>
    <col min="3841" max="3841" width="2.42578125" style="247" customWidth="1"/>
    <col min="3842" max="3842" width="5.85546875" style="247" customWidth="1"/>
    <col min="3843" max="3843" width="9.140625" style="247" customWidth="1"/>
    <col min="3844" max="3844" width="18.42578125" style="247" customWidth="1"/>
    <col min="3845" max="3845" width="16.42578125" style="247" customWidth="1"/>
    <col min="3846" max="3846" width="15.140625" style="247" customWidth="1"/>
    <col min="3847" max="3847" width="17.140625" style="247" customWidth="1"/>
    <col min="3848" max="3848" width="15.28515625" style="247" customWidth="1"/>
    <col min="3849" max="3849" width="11.42578125" style="247" customWidth="1"/>
    <col min="3850" max="3850" width="10.85546875" style="247" customWidth="1"/>
    <col min="3851" max="3851" width="11.140625" style="247" customWidth="1"/>
    <col min="3852" max="3852" width="12.28515625" style="247" customWidth="1"/>
    <col min="3853" max="3853" width="14.140625" style="247" customWidth="1"/>
    <col min="3854" max="3854" width="12.42578125" style="247" customWidth="1"/>
    <col min="3855" max="3855" width="11.28515625" style="247" customWidth="1"/>
    <col min="3856" max="3863" width="10.28515625" style="247" bestFit="1" customWidth="1"/>
    <col min="3864" max="3865" width="9.28515625" style="247" bestFit="1" customWidth="1"/>
    <col min="3866" max="4096" width="8.85546875" style="247"/>
    <col min="4097" max="4097" width="2.42578125" style="247" customWidth="1"/>
    <col min="4098" max="4098" width="5.85546875" style="247" customWidth="1"/>
    <col min="4099" max="4099" width="9.140625" style="247" customWidth="1"/>
    <col min="4100" max="4100" width="18.42578125" style="247" customWidth="1"/>
    <col min="4101" max="4101" width="16.42578125" style="247" customWidth="1"/>
    <col min="4102" max="4102" width="15.140625" style="247" customWidth="1"/>
    <col min="4103" max="4103" width="17.140625" style="247" customWidth="1"/>
    <col min="4104" max="4104" width="15.28515625" style="247" customWidth="1"/>
    <col min="4105" max="4105" width="11.42578125" style="247" customWidth="1"/>
    <col min="4106" max="4106" width="10.85546875" style="247" customWidth="1"/>
    <col min="4107" max="4107" width="11.140625" style="247" customWidth="1"/>
    <col min="4108" max="4108" width="12.28515625" style="247" customWidth="1"/>
    <col min="4109" max="4109" width="14.140625" style="247" customWidth="1"/>
    <col min="4110" max="4110" width="12.42578125" style="247" customWidth="1"/>
    <col min="4111" max="4111" width="11.28515625" style="247" customWidth="1"/>
    <col min="4112" max="4119" width="10.28515625" style="247" bestFit="1" customWidth="1"/>
    <col min="4120" max="4121" width="9.28515625" style="247" bestFit="1" customWidth="1"/>
    <col min="4122" max="4352" width="8.85546875" style="247"/>
    <col min="4353" max="4353" width="2.42578125" style="247" customWidth="1"/>
    <col min="4354" max="4354" width="5.85546875" style="247" customWidth="1"/>
    <col min="4355" max="4355" width="9.140625" style="247" customWidth="1"/>
    <col min="4356" max="4356" width="18.42578125" style="247" customWidth="1"/>
    <col min="4357" max="4357" width="16.42578125" style="247" customWidth="1"/>
    <col min="4358" max="4358" width="15.140625" style="247" customWidth="1"/>
    <col min="4359" max="4359" width="17.140625" style="247" customWidth="1"/>
    <col min="4360" max="4360" width="15.28515625" style="247" customWidth="1"/>
    <col min="4361" max="4361" width="11.42578125" style="247" customWidth="1"/>
    <col min="4362" max="4362" width="10.85546875" style="247" customWidth="1"/>
    <col min="4363" max="4363" width="11.140625" style="247" customWidth="1"/>
    <col min="4364" max="4364" width="12.28515625" style="247" customWidth="1"/>
    <col min="4365" max="4365" width="14.140625" style="247" customWidth="1"/>
    <col min="4366" max="4366" width="12.42578125" style="247" customWidth="1"/>
    <col min="4367" max="4367" width="11.28515625" style="247" customWidth="1"/>
    <col min="4368" max="4375" width="10.28515625" style="247" bestFit="1" customWidth="1"/>
    <col min="4376" max="4377" width="9.28515625" style="247" bestFit="1" customWidth="1"/>
    <col min="4378" max="4608" width="8.85546875" style="247"/>
    <col min="4609" max="4609" width="2.42578125" style="247" customWidth="1"/>
    <col min="4610" max="4610" width="5.85546875" style="247" customWidth="1"/>
    <col min="4611" max="4611" width="9.140625" style="247" customWidth="1"/>
    <col min="4612" max="4612" width="18.42578125" style="247" customWidth="1"/>
    <col min="4613" max="4613" width="16.42578125" style="247" customWidth="1"/>
    <col min="4614" max="4614" width="15.140625" style="247" customWidth="1"/>
    <col min="4615" max="4615" width="17.140625" style="247" customWidth="1"/>
    <col min="4616" max="4616" width="15.28515625" style="247" customWidth="1"/>
    <col min="4617" max="4617" width="11.42578125" style="247" customWidth="1"/>
    <col min="4618" max="4618" width="10.85546875" style="247" customWidth="1"/>
    <col min="4619" max="4619" width="11.140625" style="247" customWidth="1"/>
    <col min="4620" max="4620" width="12.28515625" style="247" customWidth="1"/>
    <col min="4621" max="4621" width="14.140625" style="247" customWidth="1"/>
    <col min="4622" max="4622" width="12.42578125" style="247" customWidth="1"/>
    <col min="4623" max="4623" width="11.28515625" style="247" customWidth="1"/>
    <col min="4624" max="4631" width="10.28515625" style="247" bestFit="1" customWidth="1"/>
    <col min="4632" max="4633" width="9.28515625" style="247" bestFit="1" customWidth="1"/>
    <col min="4634" max="4864" width="8.85546875" style="247"/>
    <col min="4865" max="4865" width="2.42578125" style="247" customWidth="1"/>
    <col min="4866" max="4866" width="5.85546875" style="247" customWidth="1"/>
    <col min="4867" max="4867" width="9.140625" style="247" customWidth="1"/>
    <col min="4868" max="4868" width="18.42578125" style="247" customWidth="1"/>
    <col min="4869" max="4869" width="16.42578125" style="247" customWidth="1"/>
    <col min="4870" max="4870" width="15.140625" style="247" customWidth="1"/>
    <col min="4871" max="4871" width="17.140625" style="247" customWidth="1"/>
    <col min="4872" max="4872" width="15.28515625" style="247" customWidth="1"/>
    <col min="4873" max="4873" width="11.42578125" style="247" customWidth="1"/>
    <col min="4874" max="4874" width="10.85546875" style="247" customWidth="1"/>
    <col min="4875" max="4875" width="11.140625" style="247" customWidth="1"/>
    <col min="4876" max="4876" width="12.28515625" style="247" customWidth="1"/>
    <col min="4877" max="4877" width="14.140625" style="247" customWidth="1"/>
    <col min="4878" max="4878" width="12.42578125" style="247" customWidth="1"/>
    <col min="4879" max="4879" width="11.28515625" style="247" customWidth="1"/>
    <col min="4880" max="4887" width="10.28515625" style="247" bestFit="1" customWidth="1"/>
    <col min="4888" max="4889" width="9.28515625" style="247" bestFit="1" customWidth="1"/>
    <col min="4890" max="5120" width="8.85546875" style="247"/>
    <col min="5121" max="5121" width="2.42578125" style="247" customWidth="1"/>
    <col min="5122" max="5122" width="5.85546875" style="247" customWidth="1"/>
    <col min="5123" max="5123" width="9.140625" style="247" customWidth="1"/>
    <col min="5124" max="5124" width="18.42578125" style="247" customWidth="1"/>
    <col min="5125" max="5125" width="16.42578125" style="247" customWidth="1"/>
    <col min="5126" max="5126" width="15.140625" style="247" customWidth="1"/>
    <col min="5127" max="5127" width="17.140625" style="247" customWidth="1"/>
    <col min="5128" max="5128" width="15.28515625" style="247" customWidth="1"/>
    <col min="5129" max="5129" width="11.42578125" style="247" customWidth="1"/>
    <col min="5130" max="5130" width="10.85546875" style="247" customWidth="1"/>
    <col min="5131" max="5131" width="11.140625" style="247" customWidth="1"/>
    <col min="5132" max="5132" width="12.28515625" style="247" customWidth="1"/>
    <col min="5133" max="5133" width="14.140625" style="247" customWidth="1"/>
    <col min="5134" max="5134" width="12.42578125" style="247" customWidth="1"/>
    <col min="5135" max="5135" width="11.28515625" style="247" customWidth="1"/>
    <col min="5136" max="5143" width="10.28515625" style="247" bestFit="1" customWidth="1"/>
    <col min="5144" max="5145" width="9.28515625" style="247" bestFit="1" customWidth="1"/>
    <col min="5146" max="5376" width="8.85546875" style="247"/>
    <col min="5377" max="5377" width="2.42578125" style="247" customWidth="1"/>
    <col min="5378" max="5378" width="5.85546875" style="247" customWidth="1"/>
    <col min="5379" max="5379" width="9.140625" style="247" customWidth="1"/>
    <col min="5380" max="5380" width="18.42578125" style="247" customWidth="1"/>
    <col min="5381" max="5381" width="16.42578125" style="247" customWidth="1"/>
    <col min="5382" max="5382" width="15.140625" style="247" customWidth="1"/>
    <col min="5383" max="5383" width="17.140625" style="247" customWidth="1"/>
    <col min="5384" max="5384" width="15.28515625" style="247" customWidth="1"/>
    <col min="5385" max="5385" width="11.42578125" style="247" customWidth="1"/>
    <col min="5386" max="5386" width="10.85546875" style="247" customWidth="1"/>
    <col min="5387" max="5387" width="11.140625" style="247" customWidth="1"/>
    <col min="5388" max="5388" width="12.28515625" style="247" customWidth="1"/>
    <col min="5389" max="5389" width="14.140625" style="247" customWidth="1"/>
    <col min="5390" max="5390" width="12.42578125" style="247" customWidth="1"/>
    <col min="5391" max="5391" width="11.28515625" style="247" customWidth="1"/>
    <col min="5392" max="5399" width="10.28515625" style="247" bestFit="1" customWidth="1"/>
    <col min="5400" max="5401" width="9.28515625" style="247" bestFit="1" customWidth="1"/>
    <col min="5402" max="5632" width="8.85546875" style="247"/>
    <col min="5633" max="5633" width="2.42578125" style="247" customWidth="1"/>
    <col min="5634" max="5634" width="5.85546875" style="247" customWidth="1"/>
    <col min="5635" max="5635" width="9.140625" style="247" customWidth="1"/>
    <col min="5636" max="5636" width="18.42578125" style="247" customWidth="1"/>
    <col min="5637" max="5637" width="16.42578125" style="247" customWidth="1"/>
    <col min="5638" max="5638" width="15.140625" style="247" customWidth="1"/>
    <col min="5639" max="5639" width="17.140625" style="247" customWidth="1"/>
    <col min="5640" max="5640" width="15.28515625" style="247" customWidth="1"/>
    <col min="5641" max="5641" width="11.42578125" style="247" customWidth="1"/>
    <col min="5642" max="5642" width="10.85546875" style="247" customWidth="1"/>
    <col min="5643" max="5643" width="11.140625" style="247" customWidth="1"/>
    <col min="5644" max="5644" width="12.28515625" style="247" customWidth="1"/>
    <col min="5645" max="5645" width="14.140625" style="247" customWidth="1"/>
    <col min="5646" max="5646" width="12.42578125" style="247" customWidth="1"/>
    <col min="5647" max="5647" width="11.28515625" style="247" customWidth="1"/>
    <col min="5648" max="5655" width="10.28515625" style="247" bestFit="1" customWidth="1"/>
    <col min="5656" max="5657" width="9.28515625" style="247" bestFit="1" customWidth="1"/>
    <col min="5658" max="5888" width="8.85546875" style="247"/>
    <col min="5889" max="5889" width="2.42578125" style="247" customWidth="1"/>
    <col min="5890" max="5890" width="5.85546875" style="247" customWidth="1"/>
    <col min="5891" max="5891" width="9.140625" style="247" customWidth="1"/>
    <col min="5892" max="5892" width="18.42578125" style="247" customWidth="1"/>
    <col min="5893" max="5893" width="16.42578125" style="247" customWidth="1"/>
    <col min="5894" max="5894" width="15.140625" style="247" customWidth="1"/>
    <col min="5895" max="5895" width="17.140625" style="247" customWidth="1"/>
    <col min="5896" max="5896" width="15.28515625" style="247" customWidth="1"/>
    <col min="5897" max="5897" width="11.42578125" style="247" customWidth="1"/>
    <col min="5898" max="5898" width="10.85546875" style="247" customWidth="1"/>
    <col min="5899" max="5899" width="11.140625" style="247" customWidth="1"/>
    <col min="5900" max="5900" width="12.28515625" style="247" customWidth="1"/>
    <col min="5901" max="5901" width="14.140625" style="247" customWidth="1"/>
    <col min="5902" max="5902" width="12.42578125" style="247" customWidth="1"/>
    <col min="5903" max="5903" width="11.28515625" style="247" customWidth="1"/>
    <col min="5904" max="5911" width="10.28515625" style="247" bestFit="1" customWidth="1"/>
    <col min="5912" max="5913" width="9.28515625" style="247" bestFit="1" customWidth="1"/>
    <col min="5914" max="6144" width="8.85546875" style="247"/>
    <col min="6145" max="6145" width="2.42578125" style="247" customWidth="1"/>
    <col min="6146" max="6146" width="5.85546875" style="247" customWidth="1"/>
    <col min="6147" max="6147" width="9.140625" style="247" customWidth="1"/>
    <col min="6148" max="6148" width="18.42578125" style="247" customWidth="1"/>
    <col min="6149" max="6149" width="16.42578125" style="247" customWidth="1"/>
    <col min="6150" max="6150" width="15.140625" style="247" customWidth="1"/>
    <col min="6151" max="6151" width="17.140625" style="247" customWidth="1"/>
    <col min="6152" max="6152" width="15.28515625" style="247" customWidth="1"/>
    <col min="6153" max="6153" width="11.42578125" style="247" customWidth="1"/>
    <col min="6154" max="6154" width="10.85546875" style="247" customWidth="1"/>
    <col min="6155" max="6155" width="11.140625" style="247" customWidth="1"/>
    <col min="6156" max="6156" width="12.28515625" style="247" customWidth="1"/>
    <col min="6157" max="6157" width="14.140625" style="247" customWidth="1"/>
    <col min="6158" max="6158" width="12.42578125" style="247" customWidth="1"/>
    <col min="6159" max="6159" width="11.28515625" style="247" customWidth="1"/>
    <col min="6160" max="6167" width="10.28515625" style="247" bestFit="1" customWidth="1"/>
    <col min="6168" max="6169" width="9.28515625" style="247" bestFit="1" customWidth="1"/>
    <col min="6170" max="6400" width="8.85546875" style="247"/>
    <col min="6401" max="6401" width="2.42578125" style="247" customWidth="1"/>
    <col min="6402" max="6402" width="5.85546875" style="247" customWidth="1"/>
    <col min="6403" max="6403" width="9.140625" style="247" customWidth="1"/>
    <col min="6404" max="6404" width="18.42578125" style="247" customWidth="1"/>
    <col min="6405" max="6405" width="16.42578125" style="247" customWidth="1"/>
    <col min="6406" max="6406" width="15.140625" style="247" customWidth="1"/>
    <col min="6407" max="6407" width="17.140625" style="247" customWidth="1"/>
    <col min="6408" max="6408" width="15.28515625" style="247" customWidth="1"/>
    <col min="6409" max="6409" width="11.42578125" style="247" customWidth="1"/>
    <col min="6410" max="6410" width="10.85546875" style="247" customWidth="1"/>
    <col min="6411" max="6411" width="11.140625" style="247" customWidth="1"/>
    <col min="6412" max="6412" width="12.28515625" style="247" customWidth="1"/>
    <col min="6413" max="6413" width="14.140625" style="247" customWidth="1"/>
    <col min="6414" max="6414" width="12.42578125" style="247" customWidth="1"/>
    <col min="6415" max="6415" width="11.28515625" style="247" customWidth="1"/>
    <col min="6416" max="6423" width="10.28515625" style="247" bestFit="1" customWidth="1"/>
    <col min="6424" max="6425" width="9.28515625" style="247" bestFit="1" customWidth="1"/>
    <col min="6426" max="6656" width="8.85546875" style="247"/>
    <col min="6657" max="6657" width="2.42578125" style="247" customWidth="1"/>
    <col min="6658" max="6658" width="5.85546875" style="247" customWidth="1"/>
    <col min="6659" max="6659" width="9.140625" style="247" customWidth="1"/>
    <col min="6660" max="6660" width="18.42578125" style="247" customWidth="1"/>
    <col min="6661" max="6661" width="16.42578125" style="247" customWidth="1"/>
    <col min="6662" max="6662" width="15.140625" style="247" customWidth="1"/>
    <col min="6663" max="6663" width="17.140625" style="247" customWidth="1"/>
    <col min="6664" max="6664" width="15.28515625" style="247" customWidth="1"/>
    <col min="6665" max="6665" width="11.42578125" style="247" customWidth="1"/>
    <col min="6666" max="6666" width="10.85546875" style="247" customWidth="1"/>
    <col min="6667" max="6667" width="11.140625" style="247" customWidth="1"/>
    <col min="6668" max="6668" width="12.28515625" style="247" customWidth="1"/>
    <col min="6669" max="6669" width="14.140625" style="247" customWidth="1"/>
    <col min="6670" max="6670" width="12.42578125" style="247" customWidth="1"/>
    <col min="6671" max="6671" width="11.28515625" style="247" customWidth="1"/>
    <col min="6672" max="6679" width="10.28515625" style="247" bestFit="1" customWidth="1"/>
    <col min="6680" max="6681" width="9.28515625" style="247" bestFit="1" customWidth="1"/>
    <col min="6682" max="6912" width="8.85546875" style="247"/>
    <col min="6913" max="6913" width="2.42578125" style="247" customWidth="1"/>
    <col min="6914" max="6914" width="5.85546875" style="247" customWidth="1"/>
    <col min="6915" max="6915" width="9.140625" style="247" customWidth="1"/>
    <col min="6916" max="6916" width="18.42578125" style="247" customWidth="1"/>
    <col min="6917" max="6917" width="16.42578125" style="247" customWidth="1"/>
    <col min="6918" max="6918" width="15.140625" style="247" customWidth="1"/>
    <col min="6919" max="6919" width="17.140625" style="247" customWidth="1"/>
    <col min="6920" max="6920" width="15.28515625" style="247" customWidth="1"/>
    <col min="6921" max="6921" width="11.42578125" style="247" customWidth="1"/>
    <col min="6922" max="6922" width="10.85546875" style="247" customWidth="1"/>
    <col min="6923" max="6923" width="11.140625" style="247" customWidth="1"/>
    <col min="6924" max="6924" width="12.28515625" style="247" customWidth="1"/>
    <col min="6925" max="6925" width="14.140625" style="247" customWidth="1"/>
    <col min="6926" max="6926" width="12.42578125" style="247" customWidth="1"/>
    <col min="6927" max="6927" width="11.28515625" style="247" customWidth="1"/>
    <col min="6928" max="6935" width="10.28515625" style="247" bestFit="1" customWidth="1"/>
    <col min="6936" max="6937" width="9.28515625" style="247" bestFit="1" customWidth="1"/>
    <col min="6938" max="7168" width="8.85546875" style="247"/>
    <col min="7169" max="7169" width="2.42578125" style="247" customWidth="1"/>
    <col min="7170" max="7170" width="5.85546875" style="247" customWidth="1"/>
    <col min="7171" max="7171" width="9.140625" style="247" customWidth="1"/>
    <col min="7172" max="7172" width="18.42578125" style="247" customWidth="1"/>
    <col min="7173" max="7173" width="16.42578125" style="247" customWidth="1"/>
    <col min="7174" max="7174" width="15.140625" style="247" customWidth="1"/>
    <col min="7175" max="7175" width="17.140625" style="247" customWidth="1"/>
    <col min="7176" max="7176" width="15.28515625" style="247" customWidth="1"/>
    <col min="7177" max="7177" width="11.42578125" style="247" customWidth="1"/>
    <col min="7178" max="7178" width="10.85546875" style="247" customWidth="1"/>
    <col min="7179" max="7179" width="11.140625" style="247" customWidth="1"/>
    <col min="7180" max="7180" width="12.28515625" style="247" customWidth="1"/>
    <col min="7181" max="7181" width="14.140625" style="247" customWidth="1"/>
    <col min="7182" max="7182" width="12.42578125" style="247" customWidth="1"/>
    <col min="7183" max="7183" width="11.28515625" style="247" customWidth="1"/>
    <col min="7184" max="7191" width="10.28515625" style="247" bestFit="1" customWidth="1"/>
    <col min="7192" max="7193" width="9.28515625" style="247" bestFit="1" customWidth="1"/>
    <col min="7194" max="7424" width="8.85546875" style="247"/>
    <col min="7425" max="7425" width="2.42578125" style="247" customWidth="1"/>
    <col min="7426" max="7426" width="5.85546875" style="247" customWidth="1"/>
    <col min="7427" max="7427" width="9.140625" style="247" customWidth="1"/>
    <col min="7428" max="7428" width="18.42578125" style="247" customWidth="1"/>
    <col min="7429" max="7429" width="16.42578125" style="247" customWidth="1"/>
    <col min="7430" max="7430" width="15.140625" style="247" customWidth="1"/>
    <col min="7431" max="7431" width="17.140625" style="247" customWidth="1"/>
    <col min="7432" max="7432" width="15.28515625" style="247" customWidth="1"/>
    <col min="7433" max="7433" width="11.42578125" style="247" customWidth="1"/>
    <col min="7434" max="7434" width="10.85546875" style="247" customWidth="1"/>
    <col min="7435" max="7435" width="11.140625" style="247" customWidth="1"/>
    <col min="7436" max="7436" width="12.28515625" style="247" customWidth="1"/>
    <col min="7437" max="7437" width="14.140625" style="247" customWidth="1"/>
    <col min="7438" max="7438" width="12.42578125" style="247" customWidth="1"/>
    <col min="7439" max="7439" width="11.28515625" style="247" customWidth="1"/>
    <col min="7440" max="7447" width="10.28515625" style="247" bestFit="1" customWidth="1"/>
    <col min="7448" max="7449" width="9.28515625" style="247" bestFit="1" customWidth="1"/>
    <col min="7450" max="7680" width="8.85546875" style="247"/>
    <col min="7681" max="7681" width="2.42578125" style="247" customWidth="1"/>
    <col min="7682" max="7682" width="5.85546875" style="247" customWidth="1"/>
    <col min="7683" max="7683" width="9.140625" style="247" customWidth="1"/>
    <col min="7684" max="7684" width="18.42578125" style="247" customWidth="1"/>
    <col min="7685" max="7685" width="16.42578125" style="247" customWidth="1"/>
    <col min="7686" max="7686" width="15.140625" style="247" customWidth="1"/>
    <col min="7687" max="7687" width="17.140625" style="247" customWidth="1"/>
    <col min="7688" max="7688" width="15.28515625" style="247" customWidth="1"/>
    <col min="7689" max="7689" width="11.42578125" style="247" customWidth="1"/>
    <col min="7690" max="7690" width="10.85546875" style="247" customWidth="1"/>
    <col min="7691" max="7691" width="11.140625" style="247" customWidth="1"/>
    <col min="7692" max="7692" width="12.28515625" style="247" customWidth="1"/>
    <col min="7693" max="7693" width="14.140625" style="247" customWidth="1"/>
    <col min="7694" max="7694" width="12.42578125" style="247" customWidth="1"/>
    <col min="7695" max="7695" width="11.28515625" style="247" customWidth="1"/>
    <col min="7696" max="7703" width="10.28515625" style="247" bestFit="1" customWidth="1"/>
    <col min="7704" max="7705" width="9.28515625" style="247" bestFit="1" customWidth="1"/>
    <col min="7706" max="7936" width="8.85546875" style="247"/>
    <col min="7937" max="7937" width="2.42578125" style="247" customWidth="1"/>
    <col min="7938" max="7938" width="5.85546875" style="247" customWidth="1"/>
    <col min="7939" max="7939" width="9.140625" style="247" customWidth="1"/>
    <col min="7940" max="7940" width="18.42578125" style="247" customWidth="1"/>
    <col min="7941" max="7941" width="16.42578125" style="247" customWidth="1"/>
    <col min="7942" max="7942" width="15.140625" style="247" customWidth="1"/>
    <col min="7943" max="7943" width="17.140625" style="247" customWidth="1"/>
    <col min="7944" max="7944" width="15.28515625" style="247" customWidth="1"/>
    <col min="7945" max="7945" width="11.42578125" style="247" customWidth="1"/>
    <col min="7946" max="7946" width="10.85546875" style="247" customWidth="1"/>
    <col min="7947" max="7947" width="11.140625" style="247" customWidth="1"/>
    <col min="7948" max="7948" width="12.28515625" style="247" customWidth="1"/>
    <col min="7949" max="7949" width="14.140625" style="247" customWidth="1"/>
    <col min="7950" max="7950" width="12.42578125" style="247" customWidth="1"/>
    <col min="7951" max="7951" width="11.28515625" style="247" customWidth="1"/>
    <col min="7952" max="7959" width="10.28515625" style="247" bestFit="1" customWidth="1"/>
    <col min="7960" max="7961" width="9.28515625" style="247" bestFit="1" customWidth="1"/>
    <col min="7962" max="8192" width="8.85546875" style="247"/>
    <col min="8193" max="8193" width="2.42578125" style="247" customWidth="1"/>
    <col min="8194" max="8194" width="5.85546875" style="247" customWidth="1"/>
    <col min="8195" max="8195" width="9.140625" style="247" customWidth="1"/>
    <col min="8196" max="8196" width="18.42578125" style="247" customWidth="1"/>
    <col min="8197" max="8197" width="16.42578125" style="247" customWidth="1"/>
    <col min="8198" max="8198" width="15.140625" style="247" customWidth="1"/>
    <col min="8199" max="8199" width="17.140625" style="247" customWidth="1"/>
    <col min="8200" max="8200" width="15.28515625" style="247" customWidth="1"/>
    <col min="8201" max="8201" width="11.42578125" style="247" customWidth="1"/>
    <col min="8202" max="8202" width="10.85546875" style="247" customWidth="1"/>
    <col min="8203" max="8203" width="11.140625" style="247" customWidth="1"/>
    <col min="8204" max="8204" width="12.28515625" style="247" customWidth="1"/>
    <col min="8205" max="8205" width="14.140625" style="247" customWidth="1"/>
    <col min="8206" max="8206" width="12.42578125" style="247" customWidth="1"/>
    <col min="8207" max="8207" width="11.28515625" style="247" customWidth="1"/>
    <col min="8208" max="8215" width="10.28515625" style="247" bestFit="1" customWidth="1"/>
    <col min="8216" max="8217" width="9.28515625" style="247" bestFit="1" customWidth="1"/>
    <col min="8218" max="8448" width="8.85546875" style="247"/>
    <col min="8449" max="8449" width="2.42578125" style="247" customWidth="1"/>
    <col min="8450" max="8450" width="5.85546875" style="247" customWidth="1"/>
    <col min="8451" max="8451" width="9.140625" style="247" customWidth="1"/>
    <col min="8452" max="8452" width="18.42578125" style="247" customWidth="1"/>
    <col min="8453" max="8453" width="16.42578125" style="247" customWidth="1"/>
    <col min="8454" max="8454" width="15.140625" style="247" customWidth="1"/>
    <col min="8455" max="8455" width="17.140625" style="247" customWidth="1"/>
    <col min="8456" max="8456" width="15.28515625" style="247" customWidth="1"/>
    <col min="8457" max="8457" width="11.42578125" style="247" customWidth="1"/>
    <col min="8458" max="8458" width="10.85546875" style="247" customWidth="1"/>
    <col min="8459" max="8459" width="11.140625" style="247" customWidth="1"/>
    <col min="8460" max="8460" width="12.28515625" style="247" customWidth="1"/>
    <col min="8461" max="8461" width="14.140625" style="247" customWidth="1"/>
    <col min="8462" max="8462" width="12.42578125" style="247" customWidth="1"/>
    <col min="8463" max="8463" width="11.28515625" style="247" customWidth="1"/>
    <col min="8464" max="8471" width="10.28515625" style="247" bestFit="1" customWidth="1"/>
    <col min="8472" max="8473" width="9.28515625" style="247" bestFit="1" customWidth="1"/>
    <col min="8474" max="8704" width="8.85546875" style="247"/>
    <col min="8705" max="8705" width="2.42578125" style="247" customWidth="1"/>
    <col min="8706" max="8706" width="5.85546875" style="247" customWidth="1"/>
    <col min="8707" max="8707" width="9.140625" style="247" customWidth="1"/>
    <col min="8708" max="8708" width="18.42578125" style="247" customWidth="1"/>
    <col min="8709" max="8709" width="16.42578125" style="247" customWidth="1"/>
    <col min="8710" max="8710" width="15.140625" style="247" customWidth="1"/>
    <col min="8711" max="8711" width="17.140625" style="247" customWidth="1"/>
    <col min="8712" max="8712" width="15.28515625" style="247" customWidth="1"/>
    <col min="8713" max="8713" width="11.42578125" style="247" customWidth="1"/>
    <col min="8714" max="8714" width="10.85546875" style="247" customWidth="1"/>
    <col min="8715" max="8715" width="11.140625" style="247" customWidth="1"/>
    <col min="8716" max="8716" width="12.28515625" style="247" customWidth="1"/>
    <col min="8717" max="8717" width="14.140625" style="247" customWidth="1"/>
    <col min="8718" max="8718" width="12.42578125" style="247" customWidth="1"/>
    <col min="8719" max="8719" width="11.28515625" style="247" customWidth="1"/>
    <col min="8720" max="8727" width="10.28515625" style="247" bestFit="1" customWidth="1"/>
    <col min="8728" max="8729" width="9.28515625" style="247" bestFit="1" customWidth="1"/>
    <col min="8730" max="8960" width="8.85546875" style="247"/>
    <col min="8961" max="8961" width="2.42578125" style="247" customWidth="1"/>
    <col min="8962" max="8962" width="5.85546875" style="247" customWidth="1"/>
    <col min="8963" max="8963" width="9.140625" style="247" customWidth="1"/>
    <col min="8964" max="8964" width="18.42578125" style="247" customWidth="1"/>
    <col min="8965" max="8965" width="16.42578125" style="247" customWidth="1"/>
    <col min="8966" max="8966" width="15.140625" style="247" customWidth="1"/>
    <col min="8967" max="8967" width="17.140625" style="247" customWidth="1"/>
    <col min="8968" max="8968" width="15.28515625" style="247" customWidth="1"/>
    <col min="8969" max="8969" width="11.42578125" style="247" customWidth="1"/>
    <col min="8970" max="8970" width="10.85546875" style="247" customWidth="1"/>
    <col min="8971" max="8971" width="11.140625" style="247" customWidth="1"/>
    <col min="8972" max="8972" width="12.28515625" style="247" customWidth="1"/>
    <col min="8973" max="8973" width="14.140625" style="247" customWidth="1"/>
    <col min="8974" max="8974" width="12.42578125" style="247" customWidth="1"/>
    <col min="8975" max="8975" width="11.28515625" style="247" customWidth="1"/>
    <col min="8976" max="8983" width="10.28515625" style="247" bestFit="1" customWidth="1"/>
    <col min="8984" max="8985" width="9.28515625" style="247" bestFit="1" customWidth="1"/>
    <col min="8986" max="9216" width="8.85546875" style="247"/>
    <col min="9217" max="9217" width="2.42578125" style="247" customWidth="1"/>
    <col min="9218" max="9218" width="5.85546875" style="247" customWidth="1"/>
    <col min="9219" max="9219" width="9.140625" style="247" customWidth="1"/>
    <col min="9220" max="9220" width="18.42578125" style="247" customWidth="1"/>
    <col min="9221" max="9221" width="16.42578125" style="247" customWidth="1"/>
    <col min="9222" max="9222" width="15.140625" style="247" customWidth="1"/>
    <col min="9223" max="9223" width="17.140625" style="247" customWidth="1"/>
    <col min="9224" max="9224" width="15.28515625" style="247" customWidth="1"/>
    <col min="9225" max="9225" width="11.42578125" style="247" customWidth="1"/>
    <col min="9226" max="9226" width="10.85546875" style="247" customWidth="1"/>
    <col min="9227" max="9227" width="11.140625" style="247" customWidth="1"/>
    <col min="9228" max="9228" width="12.28515625" style="247" customWidth="1"/>
    <col min="9229" max="9229" width="14.140625" style="247" customWidth="1"/>
    <col min="9230" max="9230" width="12.42578125" style="247" customWidth="1"/>
    <col min="9231" max="9231" width="11.28515625" style="247" customWidth="1"/>
    <col min="9232" max="9239" width="10.28515625" style="247" bestFit="1" customWidth="1"/>
    <col min="9240" max="9241" width="9.28515625" style="247" bestFit="1" customWidth="1"/>
    <col min="9242" max="9472" width="8.85546875" style="247"/>
    <col min="9473" max="9473" width="2.42578125" style="247" customWidth="1"/>
    <col min="9474" max="9474" width="5.85546875" style="247" customWidth="1"/>
    <col min="9475" max="9475" width="9.140625" style="247" customWidth="1"/>
    <col min="9476" max="9476" width="18.42578125" style="247" customWidth="1"/>
    <col min="9477" max="9477" width="16.42578125" style="247" customWidth="1"/>
    <col min="9478" max="9478" width="15.140625" style="247" customWidth="1"/>
    <col min="9479" max="9479" width="17.140625" style="247" customWidth="1"/>
    <col min="9480" max="9480" width="15.28515625" style="247" customWidth="1"/>
    <col min="9481" max="9481" width="11.42578125" style="247" customWidth="1"/>
    <col min="9482" max="9482" width="10.85546875" style="247" customWidth="1"/>
    <col min="9483" max="9483" width="11.140625" style="247" customWidth="1"/>
    <col min="9484" max="9484" width="12.28515625" style="247" customWidth="1"/>
    <col min="9485" max="9485" width="14.140625" style="247" customWidth="1"/>
    <col min="9486" max="9486" width="12.42578125" style="247" customWidth="1"/>
    <col min="9487" max="9487" width="11.28515625" style="247" customWidth="1"/>
    <col min="9488" max="9495" width="10.28515625" style="247" bestFit="1" customWidth="1"/>
    <col min="9496" max="9497" width="9.28515625" style="247" bestFit="1" customWidth="1"/>
    <col min="9498" max="9728" width="8.85546875" style="247"/>
    <col min="9729" max="9729" width="2.42578125" style="247" customWidth="1"/>
    <col min="9730" max="9730" width="5.85546875" style="247" customWidth="1"/>
    <col min="9731" max="9731" width="9.140625" style="247" customWidth="1"/>
    <col min="9732" max="9732" width="18.42578125" style="247" customWidth="1"/>
    <col min="9733" max="9733" width="16.42578125" style="247" customWidth="1"/>
    <col min="9734" max="9734" width="15.140625" style="247" customWidth="1"/>
    <col min="9735" max="9735" width="17.140625" style="247" customWidth="1"/>
    <col min="9736" max="9736" width="15.28515625" style="247" customWidth="1"/>
    <col min="9737" max="9737" width="11.42578125" style="247" customWidth="1"/>
    <col min="9738" max="9738" width="10.85546875" style="247" customWidth="1"/>
    <col min="9739" max="9739" width="11.140625" style="247" customWidth="1"/>
    <col min="9740" max="9740" width="12.28515625" style="247" customWidth="1"/>
    <col min="9741" max="9741" width="14.140625" style="247" customWidth="1"/>
    <col min="9742" max="9742" width="12.42578125" style="247" customWidth="1"/>
    <col min="9743" max="9743" width="11.28515625" style="247" customWidth="1"/>
    <col min="9744" max="9751" width="10.28515625" style="247" bestFit="1" customWidth="1"/>
    <col min="9752" max="9753" width="9.28515625" style="247" bestFit="1" customWidth="1"/>
    <col min="9754" max="9984" width="8.85546875" style="247"/>
    <col min="9985" max="9985" width="2.42578125" style="247" customWidth="1"/>
    <col min="9986" max="9986" width="5.85546875" style="247" customWidth="1"/>
    <col min="9987" max="9987" width="9.140625" style="247" customWidth="1"/>
    <col min="9988" max="9988" width="18.42578125" style="247" customWidth="1"/>
    <col min="9989" max="9989" width="16.42578125" style="247" customWidth="1"/>
    <col min="9990" max="9990" width="15.140625" style="247" customWidth="1"/>
    <col min="9991" max="9991" width="17.140625" style="247" customWidth="1"/>
    <col min="9992" max="9992" width="15.28515625" style="247" customWidth="1"/>
    <col min="9993" max="9993" width="11.42578125" style="247" customWidth="1"/>
    <col min="9994" max="9994" width="10.85546875" style="247" customWidth="1"/>
    <col min="9995" max="9995" width="11.140625" style="247" customWidth="1"/>
    <col min="9996" max="9996" width="12.28515625" style="247" customWidth="1"/>
    <col min="9997" max="9997" width="14.140625" style="247" customWidth="1"/>
    <col min="9998" max="9998" width="12.42578125" style="247" customWidth="1"/>
    <col min="9999" max="9999" width="11.28515625" style="247" customWidth="1"/>
    <col min="10000" max="10007" width="10.28515625" style="247" bestFit="1" customWidth="1"/>
    <col min="10008" max="10009" width="9.28515625" style="247" bestFit="1" customWidth="1"/>
    <col min="10010" max="10240" width="8.85546875" style="247"/>
    <col min="10241" max="10241" width="2.42578125" style="247" customWidth="1"/>
    <col min="10242" max="10242" width="5.85546875" style="247" customWidth="1"/>
    <col min="10243" max="10243" width="9.140625" style="247" customWidth="1"/>
    <col min="10244" max="10244" width="18.42578125" style="247" customWidth="1"/>
    <col min="10245" max="10245" width="16.42578125" style="247" customWidth="1"/>
    <col min="10246" max="10246" width="15.140625" style="247" customWidth="1"/>
    <col min="10247" max="10247" width="17.140625" style="247" customWidth="1"/>
    <col min="10248" max="10248" width="15.28515625" style="247" customWidth="1"/>
    <col min="10249" max="10249" width="11.42578125" style="247" customWidth="1"/>
    <col min="10250" max="10250" width="10.85546875" style="247" customWidth="1"/>
    <col min="10251" max="10251" width="11.140625" style="247" customWidth="1"/>
    <col min="10252" max="10252" width="12.28515625" style="247" customWidth="1"/>
    <col min="10253" max="10253" width="14.140625" style="247" customWidth="1"/>
    <col min="10254" max="10254" width="12.42578125" style="247" customWidth="1"/>
    <col min="10255" max="10255" width="11.28515625" style="247" customWidth="1"/>
    <col min="10256" max="10263" width="10.28515625" style="247" bestFit="1" customWidth="1"/>
    <col min="10264" max="10265" width="9.28515625" style="247" bestFit="1" customWidth="1"/>
    <col min="10266" max="10496" width="8.85546875" style="247"/>
    <col min="10497" max="10497" width="2.42578125" style="247" customWidth="1"/>
    <col min="10498" max="10498" width="5.85546875" style="247" customWidth="1"/>
    <col min="10499" max="10499" width="9.140625" style="247" customWidth="1"/>
    <col min="10500" max="10500" width="18.42578125" style="247" customWidth="1"/>
    <col min="10501" max="10501" width="16.42578125" style="247" customWidth="1"/>
    <col min="10502" max="10502" width="15.140625" style="247" customWidth="1"/>
    <col min="10503" max="10503" width="17.140625" style="247" customWidth="1"/>
    <col min="10504" max="10504" width="15.28515625" style="247" customWidth="1"/>
    <col min="10505" max="10505" width="11.42578125" style="247" customWidth="1"/>
    <col min="10506" max="10506" width="10.85546875" style="247" customWidth="1"/>
    <col min="10507" max="10507" width="11.140625" style="247" customWidth="1"/>
    <col min="10508" max="10508" width="12.28515625" style="247" customWidth="1"/>
    <col min="10509" max="10509" width="14.140625" style="247" customWidth="1"/>
    <col min="10510" max="10510" width="12.42578125" style="247" customWidth="1"/>
    <col min="10511" max="10511" width="11.28515625" style="247" customWidth="1"/>
    <col min="10512" max="10519" width="10.28515625" style="247" bestFit="1" customWidth="1"/>
    <col min="10520" max="10521" width="9.28515625" style="247" bestFit="1" customWidth="1"/>
    <col min="10522" max="10752" width="8.85546875" style="247"/>
    <col min="10753" max="10753" width="2.42578125" style="247" customWidth="1"/>
    <col min="10754" max="10754" width="5.85546875" style="247" customWidth="1"/>
    <col min="10755" max="10755" width="9.140625" style="247" customWidth="1"/>
    <col min="10756" max="10756" width="18.42578125" style="247" customWidth="1"/>
    <col min="10757" max="10757" width="16.42578125" style="247" customWidth="1"/>
    <col min="10758" max="10758" width="15.140625" style="247" customWidth="1"/>
    <col min="10759" max="10759" width="17.140625" style="247" customWidth="1"/>
    <col min="10760" max="10760" width="15.28515625" style="247" customWidth="1"/>
    <col min="10761" max="10761" width="11.42578125" style="247" customWidth="1"/>
    <col min="10762" max="10762" width="10.85546875" style="247" customWidth="1"/>
    <col min="10763" max="10763" width="11.140625" style="247" customWidth="1"/>
    <col min="10764" max="10764" width="12.28515625" style="247" customWidth="1"/>
    <col min="10765" max="10765" width="14.140625" style="247" customWidth="1"/>
    <col min="10766" max="10766" width="12.42578125" style="247" customWidth="1"/>
    <col min="10767" max="10767" width="11.28515625" style="247" customWidth="1"/>
    <col min="10768" max="10775" width="10.28515625" style="247" bestFit="1" customWidth="1"/>
    <col min="10776" max="10777" width="9.28515625" style="247" bestFit="1" customWidth="1"/>
    <col min="10778" max="11008" width="8.85546875" style="247"/>
    <col min="11009" max="11009" width="2.42578125" style="247" customWidth="1"/>
    <col min="11010" max="11010" width="5.85546875" style="247" customWidth="1"/>
    <col min="11011" max="11011" width="9.140625" style="247" customWidth="1"/>
    <col min="11012" max="11012" width="18.42578125" style="247" customWidth="1"/>
    <col min="11013" max="11013" width="16.42578125" style="247" customWidth="1"/>
    <col min="11014" max="11014" width="15.140625" style="247" customWidth="1"/>
    <col min="11015" max="11015" width="17.140625" style="247" customWidth="1"/>
    <col min="11016" max="11016" width="15.28515625" style="247" customWidth="1"/>
    <col min="11017" max="11017" width="11.42578125" style="247" customWidth="1"/>
    <col min="11018" max="11018" width="10.85546875" style="247" customWidth="1"/>
    <col min="11019" max="11019" width="11.140625" style="247" customWidth="1"/>
    <col min="11020" max="11020" width="12.28515625" style="247" customWidth="1"/>
    <col min="11021" max="11021" width="14.140625" style="247" customWidth="1"/>
    <col min="11022" max="11022" width="12.42578125" style="247" customWidth="1"/>
    <col min="11023" max="11023" width="11.28515625" style="247" customWidth="1"/>
    <col min="11024" max="11031" width="10.28515625" style="247" bestFit="1" customWidth="1"/>
    <col min="11032" max="11033" width="9.28515625" style="247" bestFit="1" customWidth="1"/>
    <col min="11034" max="11264" width="8.85546875" style="247"/>
    <col min="11265" max="11265" width="2.42578125" style="247" customWidth="1"/>
    <col min="11266" max="11266" width="5.85546875" style="247" customWidth="1"/>
    <col min="11267" max="11267" width="9.140625" style="247" customWidth="1"/>
    <col min="11268" max="11268" width="18.42578125" style="247" customWidth="1"/>
    <col min="11269" max="11269" width="16.42578125" style="247" customWidth="1"/>
    <col min="11270" max="11270" width="15.140625" style="247" customWidth="1"/>
    <col min="11271" max="11271" width="17.140625" style="247" customWidth="1"/>
    <col min="11272" max="11272" width="15.28515625" style="247" customWidth="1"/>
    <col min="11273" max="11273" width="11.42578125" style="247" customWidth="1"/>
    <col min="11274" max="11274" width="10.85546875" style="247" customWidth="1"/>
    <col min="11275" max="11275" width="11.140625" style="247" customWidth="1"/>
    <col min="11276" max="11276" width="12.28515625" style="247" customWidth="1"/>
    <col min="11277" max="11277" width="14.140625" style="247" customWidth="1"/>
    <col min="11278" max="11278" width="12.42578125" style="247" customWidth="1"/>
    <col min="11279" max="11279" width="11.28515625" style="247" customWidth="1"/>
    <col min="11280" max="11287" width="10.28515625" style="247" bestFit="1" customWidth="1"/>
    <col min="11288" max="11289" width="9.28515625" style="247" bestFit="1" customWidth="1"/>
    <col min="11290" max="11520" width="8.85546875" style="247"/>
    <col min="11521" max="11521" width="2.42578125" style="247" customWidth="1"/>
    <col min="11522" max="11522" width="5.85546875" style="247" customWidth="1"/>
    <col min="11523" max="11523" width="9.140625" style="247" customWidth="1"/>
    <col min="11524" max="11524" width="18.42578125" style="247" customWidth="1"/>
    <col min="11525" max="11525" width="16.42578125" style="247" customWidth="1"/>
    <col min="11526" max="11526" width="15.140625" style="247" customWidth="1"/>
    <col min="11527" max="11527" width="17.140625" style="247" customWidth="1"/>
    <col min="11528" max="11528" width="15.28515625" style="247" customWidth="1"/>
    <col min="11529" max="11529" width="11.42578125" style="247" customWidth="1"/>
    <col min="11530" max="11530" width="10.85546875" style="247" customWidth="1"/>
    <col min="11531" max="11531" width="11.140625" style="247" customWidth="1"/>
    <col min="11532" max="11532" width="12.28515625" style="247" customWidth="1"/>
    <col min="11533" max="11533" width="14.140625" style="247" customWidth="1"/>
    <col min="11534" max="11534" width="12.42578125" style="247" customWidth="1"/>
    <col min="11535" max="11535" width="11.28515625" style="247" customWidth="1"/>
    <col min="11536" max="11543" width="10.28515625" style="247" bestFit="1" customWidth="1"/>
    <col min="11544" max="11545" width="9.28515625" style="247" bestFit="1" customWidth="1"/>
    <col min="11546" max="11776" width="8.85546875" style="247"/>
    <col min="11777" max="11777" width="2.42578125" style="247" customWidth="1"/>
    <col min="11778" max="11778" width="5.85546875" style="247" customWidth="1"/>
    <col min="11779" max="11779" width="9.140625" style="247" customWidth="1"/>
    <col min="11780" max="11780" width="18.42578125" style="247" customWidth="1"/>
    <col min="11781" max="11781" width="16.42578125" style="247" customWidth="1"/>
    <col min="11782" max="11782" width="15.140625" style="247" customWidth="1"/>
    <col min="11783" max="11783" width="17.140625" style="247" customWidth="1"/>
    <col min="11784" max="11784" width="15.28515625" style="247" customWidth="1"/>
    <col min="11785" max="11785" width="11.42578125" style="247" customWidth="1"/>
    <col min="11786" max="11786" width="10.85546875" style="247" customWidth="1"/>
    <col min="11787" max="11787" width="11.140625" style="247" customWidth="1"/>
    <col min="11788" max="11788" width="12.28515625" style="247" customWidth="1"/>
    <col min="11789" max="11789" width="14.140625" style="247" customWidth="1"/>
    <col min="11790" max="11790" width="12.42578125" style="247" customWidth="1"/>
    <col min="11791" max="11791" width="11.28515625" style="247" customWidth="1"/>
    <col min="11792" max="11799" width="10.28515625" style="247" bestFit="1" customWidth="1"/>
    <col min="11800" max="11801" width="9.28515625" style="247" bestFit="1" customWidth="1"/>
    <col min="11802" max="12032" width="8.85546875" style="247"/>
    <col min="12033" max="12033" width="2.42578125" style="247" customWidth="1"/>
    <col min="12034" max="12034" width="5.85546875" style="247" customWidth="1"/>
    <col min="12035" max="12035" width="9.140625" style="247" customWidth="1"/>
    <col min="12036" max="12036" width="18.42578125" style="247" customWidth="1"/>
    <col min="12037" max="12037" width="16.42578125" style="247" customWidth="1"/>
    <col min="12038" max="12038" width="15.140625" style="247" customWidth="1"/>
    <col min="12039" max="12039" width="17.140625" style="247" customWidth="1"/>
    <col min="12040" max="12040" width="15.28515625" style="247" customWidth="1"/>
    <col min="12041" max="12041" width="11.42578125" style="247" customWidth="1"/>
    <col min="12042" max="12042" width="10.85546875" style="247" customWidth="1"/>
    <col min="12043" max="12043" width="11.140625" style="247" customWidth="1"/>
    <col min="12044" max="12044" width="12.28515625" style="247" customWidth="1"/>
    <col min="12045" max="12045" width="14.140625" style="247" customWidth="1"/>
    <col min="12046" max="12046" width="12.42578125" style="247" customWidth="1"/>
    <col min="12047" max="12047" width="11.28515625" style="247" customWidth="1"/>
    <col min="12048" max="12055" width="10.28515625" style="247" bestFit="1" customWidth="1"/>
    <col min="12056" max="12057" width="9.28515625" style="247" bestFit="1" customWidth="1"/>
    <col min="12058" max="12288" width="8.85546875" style="247"/>
    <col min="12289" max="12289" width="2.42578125" style="247" customWidth="1"/>
    <col min="12290" max="12290" width="5.85546875" style="247" customWidth="1"/>
    <col min="12291" max="12291" width="9.140625" style="247" customWidth="1"/>
    <col min="12292" max="12292" width="18.42578125" style="247" customWidth="1"/>
    <col min="12293" max="12293" width="16.42578125" style="247" customWidth="1"/>
    <col min="12294" max="12294" width="15.140625" style="247" customWidth="1"/>
    <col min="12295" max="12295" width="17.140625" style="247" customWidth="1"/>
    <col min="12296" max="12296" width="15.28515625" style="247" customWidth="1"/>
    <col min="12297" max="12297" width="11.42578125" style="247" customWidth="1"/>
    <col min="12298" max="12298" width="10.85546875" style="247" customWidth="1"/>
    <col min="12299" max="12299" width="11.140625" style="247" customWidth="1"/>
    <col min="12300" max="12300" width="12.28515625" style="247" customWidth="1"/>
    <col min="12301" max="12301" width="14.140625" style="247" customWidth="1"/>
    <col min="12302" max="12302" width="12.42578125" style="247" customWidth="1"/>
    <col min="12303" max="12303" width="11.28515625" style="247" customWidth="1"/>
    <col min="12304" max="12311" width="10.28515625" style="247" bestFit="1" customWidth="1"/>
    <col min="12312" max="12313" width="9.28515625" style="247" bestFit="1" customWidth="1"/>
    <col min="12314" max="12544" width="8.85546875" style="247"/>
    <col min="12545" max="12545" width="2.42578125" style="247" customWidth="1"/>
    <col min="12546" max="12546" width="5.85546875" style="247" customWidth="1"/>
    <col min="12547" max="12547" width="9.140625" style="247" customWidth="1"/>
    <col min="12548" max="12548" width="18.42578125" style="247" customWidth="1"/>
    <col min="12549" max="12549" width="16.42578125" style="247" customWidth="1"/>
    <col min="12550" max="12550" width="15.140625" style="247" customWidth="1"/>
    <col min="12551" max="12551" width="17.140625" style="247" customWidth="1"/>
    <col min="12552" max="12552" width="15.28515625" style="247" customWidth="1"/>
    <col min="12553" max="12553" width="11.42578125" style="247" customWidth="1"/>
    <col min="12554" max="12554" width="10.85546875" style="247" customWidth="1"/>
    <col min="12555" max="12555" width="11.140625" style="247" customWidth="1"/>
    <col min="12556" max="12556" width="12.28515625" style="247" customWidth="1"/>
    <col min="12557" max="12557" width="14.140625" style="247" customWidth="1"/>
    <col min="12558" max="12558" width="12.42578125" style="247" customWidth="1"/>
    <col min="12559" max="12559" width="11.28515625" style="247" customWidth="1"/>
    <col min="12560" max="12567" width="10.28515625" style="247" bestFit="1" customWidth="1"/>
    <col min="12568" max="12569" width="9.28515625" style="247" bestFit="1" customWidth="1"/>
    <col min="12570" max="12800" width="8.85546875" style="247"/>
    <col min="12801" max="12801" width="2.42578125" style="247" customWidth="1"/>
    <col min="12802" max="12802" width="5.85546875" style="247" customWidth="1"/>
    <col min="12803" max="12803" width="9.140625" style="247" customWidth="1"/>
    <col min="12804" max="12804" width="18.42578125" style="247" customWidth="1"/>
    <col min="12805" max="12805" width="16.42578125" style="247" customWidth="1"/>
    <col min="12806" max="12806" width="15.140625" style="247" customWidth="1"/>
    <col min="12807" max="12807" width="17.140625" style="247" customWidth="1"/>
    <col min="12808" max="12808" width="15.28515625" style="247" customWidth="1"/>
    <col min="12809" max="12809" width="11.42578125" style="247" customWidth="1"/>
    <col min="12810" max="12810" width="10.85546875" style="247" customWidth="1"/>
    <col min="12811" max="12811" width="11.140625" style="247" customWidth="1"/>
    <col min="12812" max="12812" width="12.28515625" style="247" customWidth="1"/>
    <col min="12813" max="12813" width="14.140625" style="247" customWidth="1"/>
    <col min="12814" max="12814" width="12.42578125" style="247" customWidth="1"/>
    <col min="12815" max="12815" width="11.28515625" style="247" customWidth="1"/>
    <col min="12816" max="12823" width="10.28515625" style="247" bestFit="1" customWidth="1"/>
    <col min="12824" max="12825" width="9.28515625" style="247" bestFit="1" customWidth="1"/>
    <col min="12826" max="13056" width="8.85546875" style="247"/>
    <col min="13057" max="13057" width="2.42578125" style="247" customWidth="1"/>
    <col min="13058" max="13058" width="5.85546875" style="247" customWidth="1"/>
    <col min="13059" max="13059" width="9.140625" style="247" customWidth="1"/>
    <col min="13060" max="13060" width="18.42578125" style="247" customWidth="1"/>
    <col min="13061" max="13061" width="16.42578125" style="247" customWidth="1"/>
    <col min="13062" max="13062" width="15.140625" style="247" customWidth="1"/>
    <col min="13063" max="13063" width="17.140625" style="247" customWidth="1"/>
    <col min="13064" max="13064" width="15.28515625" style="247" customWidth="1"/>
    <col min="13065" max="13065" width="11.42578125" style="247" customWidth="1"/>
    <col min="13066" max="13066" width="10.85546875" style="247" customWidth="1"/>
    <col min="13067" max="13067" width="11.140625" style="247" customWidth="1"/>
    <col min="13068" max="13068" width="12.28515625" style="247" customWidth="1"/>
    <col min="13069" max="13069" width="14.140625" style="247" customWidth="1"/>
    <col min="13070" max="13070" width="12.42578125" style="247" customWidth="1"/>
    <col min="13071" max="13071" width="11.28515625" style="247" customWidth="1"/>
    <col min="13072" max="13079" width="10.28515625" style="247" bestFit="1" customWidth="1"/>
    <col min="13080" max="13081" width="9.28515625" style="247" bestFit="1" customWidth="1"/>
    <col min="13082" max="13312" width="8.85546875" style="247"/>
    <col min="13313" max="13313" width="2.42578125" style="247" customWidth="1"/>
    <col min="13314" max="13314" width="5.85546875" style="247" customWidth="1"/>
    <col min="13315" max="13315" width="9.140625" style="247" customWidth="1"/>
    <col min="13316" max="13316" width="18.42578125" style="247" customWidth="1"/>
    <col min="13317" max="13317" width="16.42578125" style="247" customWidth="1"/>
    <col min="13318" max="13318" width="15.140625" style="247" customWidth="1"/>
    <col min="13319" max="13319" width="17.140625" style="247" customWidth="1"/>
    <col min="13320" max="13320" width="15.28515625" style="247" customWidth="1"/>
    <col min="13321" max="13321" width="11.42578125" style="247" customWidth="1"/>
    <col min="13322" max="13322" width="10.85546875" style="247" customWidth="1"/>
    <col min="13323" max="13323" width="11.140625" style="247" customWidth="1"/>
    <col min="13324" max="13324" width="12.28515625" style="247" customWidth="1"/>
    <col min="13325" max="13325" width="14.140625" style="247" customWidth="1"/>
    <col min="13326" max="13326" width="12.42578125" style="247" customWidth="1"/>
    <col min="13327" max="13327" width="11.28515625" style="247" customWidth="1"/>
    <col min="13328" max="13335" width="10.28515625" style="247" bestFit="1" customWidth="1"/>
    <col min="13336" max="13337" width="9.28515625" style="247" bestFit="1" customWidth="1"/>
    <col min="13338" max="13568" width="8.85546875" style="247"/>
    <col min="13569" max="13569" width="2.42578125" style="247" customWidth="1"/>
    <col min="13570" max="13570" width="5.85546875" style="247" customWidth="1"/>
    <col min="13571" max="13571" width="9.140625" style="247" customWidth="1"/>
    <col min="13572" max="13572" width="18.42578125" style="247" customWidth="1"/>
    <col min="13573" max="13573" width="16.42578125" style="247" customWidth="1"/>
    <col min="13574" max="13574" width="15.140625" style="247" customWidth="1"/>
    <col min="13575" max="13575" width="17.140625" style="247" customWidth="1"/>
    <col min="13576" max="13576" width="15.28515625" style="247" customWidth="1"/>
    <col min="13577" max="13577" width="11.42578125" style="247" customWidth="1"/>
    <col min="13578" max="13578" width="10.85546875" style="247" customWidth="1"/>
    <col min="13579" max="13579" width="11.140625" style="247" customWidth="1"/>
    <col min="13580" max="13580" width="12.28515625" style="247" customWidth="1"/>
    <col min="13581" max="13581" width="14.140625" style="247" customWidth="1"/>
    <col min="13582" max="13582" width="12.42578125" style="247" customWidth="1"/>
    <col min="13583" max="13583" width="11.28515625" style="247" customWidth="1"/>
    <col min="13584" max="13591" width="10.28515625" style="247" bestFit="1" customWidth="1"/>
    <col min="13592" max="13593" width="9.28515625" style="247" bestFit="1" customWidth="1"/>
    <col min="13594" max="13824" width="8.85546875" style="247"/>
    <col min="13825" max="13825" width="2.42578125" style="247" customWidth="1"/>
    <col min="13826" max="13826" width="5.85546875" style="247" customWidth="1"/>
    <col min="13827" max="13827" width="9.140625" style="247" customWidth="1"/>
    <col min="13828" max="13828" width="18.42578125" style="247" customWidth="1"/>
    <col min="13829" max="13829" width="16.42578125" style="247" customWidth="1"/>
    <col min="13830" max="13830" width="15.140625" style="247" customWidth="1"/>
    <col min="13831" max="13831" width="17.140625" style="247" customWidth="1"/>
    <col min="13832" max="13832" width="15.28515625" style="247" customWidth="1"/>
    <col min="13833" max="13833" width="11.42578125" style="247" customWidth="1"/>
    <col min="13834" max="13834" width="10.85546875" style="247" customWidth="1"/>
    <col min="13835" max="13835" width="11.140625" style="247" customWidth="1"/>
    <col min="13836" max="13836" width="12.28515625" style="247" customWidth="1"/>
    <col min="13837" max="13837" width="14.140625" style="247" customWidth="1"/>
    <col min="13838" max="13838" width="12.42578125" style="247" customWidth="1"/>
    <col min="13839" max="13839" width="11.28515625" style="247" customWidth="1"/>
    <col min="13840" max="13847" width="10.28515625" style="247" bestFit="1" customWidth="1"/>
    <col min="13848" max="13849" width="9.28515625" style="247" bestFit="1" customWidth="1"/>
    <col min="13850" max="14080" width="8.85546875" style="247"/>
    <col min="14081" max="14081" width="2.42578125" style="247" customWidth="1"/>
    <col min="14082" max="14082" width="5.85546875" style="247" customWidth="1"/>
    <col min="14083" max="14083" width="9.140625" style="247" customWidth="1"/>
    <col min="14084" max="14084" width="18.42578125" style="247" customWidth="1"/>
    <col min="14085" max="14085" width="16.42578125" style="247" customWidth="1"/>
    <col min="14086" max="14086" width="15.140625" style="247" customWidth="1"/>
    <col min="14087" max="14087" width="17.140625" style="247" customWidth="1"/>
    <col min="14088" max="14088" width="15.28515625" style="247" customWidth="1"/>
    <col min="14089" max="14089" width="11.42578125" style="247" customWidth="1"/>
    <col min="14090" max="14090" width="10.85546875" style="247" customWidth="1"/>
    <col min="14091" max="14091" width="11.140625" style="247" customWidth="1"/>
    <col min="14092" max="14092" width="12.28515625" style="247" customWidth="1"/>
    <col min="14093" max="14093" width="14.140625" style="247" customWidth="1"/>
    <col min="14094" max="14094" width="12.42578125" style="247" customWidth="1"/>
    <col min="14095" max="14095" width="11.28515625" style="247" customWidth="1"/>
    <col min="14096" max="14103" width="10.28515625" style="247" bestFit="1" customWidth="1"/>
    <col min="14104" max="14105" width="9.28515625" style="247" bestFit="1" customWidth="1"/>
    <col min="14106" max="14336" width="8.85546875" style="247"/>
    <col min="14337" max="14337" width="2.42578125" style="247" customWidth="1"/>
    <col min="14338" max="14338" width="5.85546875" style="247" customWidth="1"/>
    <col min="14339" max="14339" width="9.140625" style="247" customWidth="1"/>
    <col min="14340" max="14340" width="18.42578125" style="247" customWidth="1"/>
    <col min="14341" max="14341" width="16.42578125" style="247" customWidth="1"/>
    <col min="14342" max="14342" width="15.140625" style="247" customWidth="1"/>
    <col min="14343" max="14343" width="17.140625" style="247" customWidth="1"/>
    <col min="14344" max="14344" width="15.28515625" style="247" customWidth="1"/>
    <col min="14345" max="14345" width="11.42578125" style="247" customWidth="1"/>
    <col min="14346" max="14346" width="10.85546875" style="247" customWidth="1"/>
    <col min="14347" max="14347" width="11.140625" style="247" customWidth="1"/>
    <col min="14348" max="14348" width="12.28515625" style="247" customWidth="1"/>
    <col min="14349" max="14349" width="14.140625" style="247" customWidth="1"/>
    <col min="14350" max="14350" width="12.42578125" style="247" customWidth="1"/>
    <col min="14351" max="14351" width="11.28515625" style="247" customWidth="1"/>
    <col min="14352" max="14359" width="10.28515625" style="247" bestFit="1" customWidth="1"/>
    <col min="14360" max="14361" width="9.28515625" style="247" bestFit="1" customWidth="1"/>
    <col min="14362" max="14592" width="8.85546875" style="247"/>
    <col min="14593" max="14593" width="2.42578125" style="247" customWidth="1"/>
    <col min="14594" max="14594" width="5.85546875" style="247" customWidth="1"/>
    <col min="14595" max="14595" width="9.140625" style="247" customWidth="1"/>
    <col min="14596" max="14596" width="18.42578125" style="247" customWidth="1"/>
    <col min="14597" max="14597" width="16.42578125" style="247" customWidth="1"/>
    <col min="14598" max="14598" width="15.140625" style="247" customWidth="1"/>
    <col min="14599" max="14599" width="17.140625" style="247" customWidth="1"/>
    <col min="14600" max="14600" width="15.28515625" style="247" customWidth="1"/>
    <col min="14601" max="14601" width="11.42578125" style="247" customWidth="1"/>
    <col min="14602" max="14602" width="10.85546875" style="247" customWidth="1"/>
    <col min="14603" max="14603" width="11.140625" style="247" customWidth="1"/>
    <col min="14604" max="14604" width="12.28515625" style="247" customWidth="1"/>
    <col min="14605" max="14605" width="14.140625" style="247" customWidth="1"/>
    <col min="14606" max="14606" width="12.42578125" style="247" customWidth="1"/>
    <col min="14607" max="14607" width="11.28515625" style="247" customWidth="1"/>
    <col min="14608" max="14615" width="10.28515625" style="247" bestFit="1" customWidth="1"/>
    <col min="14616" max="14617" width="9.28515625" style="247" bestFit="1" customWidth="1"/>
    <col min="14618" max="14848" width="8.85546875" style="247"/>
    <col min="14849" max="14849" width="2.42578125" style="247" customWidth="1"/>
    <col min="14850" max="14850" width="5.85546875" style="247" customWidth="1"/>
    <col min="14851" max="14851" width="9.140625" style="247" customWidth="1"/>
    <col min="14852" max="14852" width="18.42578125" style="247" customWidth="1"/>
    <col min="14853" max="14853" width="16.42578125" style="247" customWidth="1"/>
    <col min="14854" max="14854" width="15.140625" style="247" customWidth="1"/>
    <col min="14855" max="14855" width="17.140625" style="247" customWidth="1"/>
    <col min="14856" max="14856" width="15.28515625" style="247" customWidth="1"/>
    <col min="14857" max="14857" width="11.42578125" style="247" customWidth="1"/>
    <col min="14858" max="14858" width="10.85546875" style="247" customWidth="1"/>
    <col min="14859" max="14859" width="11.140625" style="247" customWidth="1"/>
    <col min="14860" max="14860" width="12.28515625" style="247" customWidth="1"/>
    <col min="14861" max="14861" width="14.140625" style="247" customWidth="1"/>
    <col min="14862" max="14862" width="12.42578125" style="247" customWidth="1"/>
    <col min="14863" max="14863" width="11.28515625" style="247" customWidth="1"/>
    <col min="14864" max="14871" width="10.28515625" style="247" bestFit="1" customWidth="1"/>
    <col min="14872" max="14873" width="9.28515625" style="247" bestFit="1" customWidth="1"/>
    <col min="14874" max="15104" width="8.85546875" style="247"/>
    <col min="15105" max="15105" width="2.42578125" style="247" customWidth="1"/>
    <col min="15106" max="15106" width="5.85546875" style="247" customWidth="1"/>
    <col min="15107" max="15107" width="9.140625" style="247" customWidth="1"/>
    <col min="15108" max="15108" width="18.42578125" style="247" customWidth="1"/>
    <col min="15109" max="15109" width="16.42578125" style="247" customWidth="1"/>
    <col min="15110" max="15110" width="15.140625" style="247" customWidth="1"/>
    <col min="15111" max="15111" width="17.140625" style="247" customWidth="1"/>
    <col min="15112" max="15112" width="15.28515625" style="247" customWidth="1"/>
    <col min="15113" max="15113" width="11.42578125" style="247" customWidth="1"/>
    <col min="15114" max="15114" width="10.85546875" style="247" customWidth="1"/>
    <col min="15115" max="15115" width="11.140625" style="247" customWidth="1"/>
    <col min="15116" max="15116" width="12.28515625" style="247" customWidth="1"/>
    <col min="15117" max="15117" width="14.140625" style="247" customWidth="1"/>
    <col min="15118" max="15118" width="12.42578125" style="247" customWidth="1"/>
    <col min="15119" max="15119" width="11.28515625" style="247" customWidth="1"/>
    <col min="15120" max="15127" width="10.28515625" style="247" bestFit="1" customWidth="1"/>
    <col min="15128" max="15129" width="9.28515625" style="247" bestFit="1" customWidth="1"/>
    <col min="15130" max="15360" width="8.85546875" style="247"/>
    <col min="15361" max="15361" width="2.42578125" style="247" customWidth="1"/>
    <col min="15362" max="15362" width="5.85546875" style="247" customWidth="1"/>
    <col min="15363" max="15363" width="9.140625" style="247" customWidth="1"/>
    <col min="15364" max="15364" width="18.42578125" style="247" customWidth="1"/>
    <col min="15365" max="15365" width="16.42578125" style="247" customWidth="1"/>
    <col min="15366" max="15366" width="15.140625" style="247" customWidth="1"/>
    <col min="15367" max="15367" width="17.140625" style="247" customWidth="1"/>
    <col min="15368" max="15368" width="15.28515625" style="247" customWidth="1"/>
    <col min="15369" max="15369" width="11.42578125" style="247" customWidth="1"/>
    <col min="15370" max="15370" width="10.85546875" style="247" customWidth="1"/>
    <col min="15371" max="15371" width="11.140625" style="247" customWidth="1"/>
    <col min="15372" max="15372" width="12.28515625" style="247" customWidth="1"/>
    <col min="15373" max="15373" width="14.140625" style="247" customWidth="1"/>
    <col min="15374" max="15374" width="12.42578125" style="247" customWidth="1"/>
    <col min="15375" max="15375" width="11.28515625" style="247" customWidth="1"/>
    <col min="15376" max="15383" width="10.28515625" style="247" bestFit="1" customWidth="1"/>
    <col min="15384" max="15385" width="9.28515625" style="247" bestFit="1" customWidth="1"/>
    <col min="15386" max="15616" width="8.85546875" style="247"/>
    <col min="15617" max="15617" width="2.42578125" style="247" customWidth="1"/>
    <col min="15618" max="15618" width="5.85546875" style="247" customWidth="1"/>
    <col min="15619" max="15619" width="9.140625" style="247" customWidth="1"/>
    <col min="15620" max="15620" width="18.42578125" style="247" customWidth="1"/>
    <col min="15621" max="15621" width="16.42578125" style="247" customWidth="1"/>
    <col min="15622" max="15622" width="15.140625" style="247" customWidth="1"/>
    <col min="15623" max="15623" width="17.140625" style="247" customWidth="1"/>
    <col min="15624" max="15624" width="15.28515625" style="247" customWidth="1"/>
    <col min="15625" max="15625" width="11.42578125" style="247" customWidth="1"/>
    <col min="15626" max="15626" width="10.85546875" style="247" customWidth="1"/>
    <col min="15627" max="15627" width="11.140625" style="247" customWidth="1"/>
    <col min="15628" max="15628" width="12.28515625" style="247" customWidth="1"/>
    <col min="15629" max="15629" width="14.140625" style="247" customWidth="1"/>
    <col min="15630" max="15630" width="12.42578125" style="247" customWidth="1"/>
    <col min="15631" max="15631" width="11.28515625" style="247" customWidth="1"/>
    <col min="15632" max="15639" width="10.28515625" style="247" bestFit="1" customWidth="1"/>
    <col min="15640" max="15641" width="9.28515625" style="247" bestFit="1" customWidth="1"/>
    <col min="15642" max="15872" width="8.85546875" style="247"/>
    <col min="15873" max="15873" width="2.42578125" style="247" customWidth="1"/>
    <col min="15874" max="15874" width="5.85546875" style="247" customWidth="1"/>
    <col min="15875" max="15875" width="9.140625" style="247" customWidth="1"/>
    <col min="15876" max="15876" width="18.42578125" style="247" customWidth="1"/>
    <col min="15877" max="15877" width="16.42578125" style="247" customWidth="1"/>
    <col min="15878" max="15878" width="15.140625" style="247" customWidth="1"/>
    <col min="15879" max="15879" width="17.140625" style="247" customWidth="1"/>
    <col min="15880" max="15880" width="15.28515625" style="247" customWidth="1"/>
    <col min="15881" max="15881" width="11.42578125" style="247" customWidth="1"/>
    <col min="15882" max="15882" width="10.85546875" style="247" customWidth="1"/>
    <col min="15883" max="15883" width="11.140625" style="247" customWidth="1"/>
    <col min="15884" max="15884" width="12.28515625" style="247" customWidth="1"/>
    <col min="15885" max="15885" width="14.140625" style="247" customWidth="1"/>
    <col min="15886" max="15886" width="12.42578125" style="247" customWidth="1"/>
    <col min="15887" max="15887" width="11.28515625" style="247" customWidth="1"/>
    <col min="15888" max="15895" width="10.28515625" style="247" bestFit="1" customWidth="1"/>
    <col min="15896" max="15897" width="9.28515625" style="247" bestFit="1" customWidth="1"/>
    <col min="15898" max="16128" width="8.85546875" style="247"/>
    <col min="16129" max="16129" width="2.42578125" style="247" customWidth="1"/>
    <col min="16130" max="16130" width="5.85546875" style="247" customWidth="1"/>
    <col min="16131" max="16131" width="9.140625" style="247" customWidth="1"/>
    <col min="16132" max="16132" width="18.42578125" style="247" customWidth="1"/>
    <col min="16133" max="16133" width="16.42578125" style="247" customWidth="1"/>
    <col min="16134" max="16134" width="15.140625" style="247" customWidth="1"/>
    <col min="16135" max="16135" width="17.140625" style="247" customWidth="1"/>
    <col min="16136" max="16136" width="15.28515625" style="247" customWidth="1"/>
    <col min="16137" max="16137" width="11.42578125" style="247" customWidth="1"/>
    <col min="16138" max="16138" width="10.85546875" style="247" customWidth="1"/>
    <col min="16139" max="16139" width="11.140625" style="247" customWidth="1"/>
    <col min="16140" max="16140" width="12.28515625" style="247" customWidth="1"/>
    <col min="16141" max="16141" width="14.140625" style="247" customWidth="1"/>
    <col min="16142" max="16142" width="12.42578125" style="247" customWidth="1"/>
    <col min="16143" max="16143" width="11.28515625" style="247" customWidth="1"/>
    <col min="16144" max="16151" width="10.28515625" style="247" bestFit="1" customWidth="1"/>
    <col min="16152" max="16153" width="9.28515625" style="247" bestFit="1" customWidth="1"/>
    <col min="16154" max="16384" width="8.85546875" style="247"/>
  </cols>
  <sheetData>
    <row r="1" spans="1:20" ht="15.75" x14ac:dyDescent="0.2">
      <c r="B1" s="527" t="s">
        <v>5712</v>
      </c>
      <c r="C1" s="528"/>
      <c r="D1" s="528"/>
      <c r="E1" s="528"/>
      <c r="F1" s="528"/>
      <c r="G1" s="528"/>
      <c r="H1" s="528"/>
      <c r="I1" s="528"/>
      <c r="J1" s="528"/>
      <c r="K1" s="528"/>
      <c r="L1" s="528"/>
      <c r="M1" s="528"/>
      <c r="N1" s="528"/>
      <c r="O1" s="528"/>
      <c r="P1" s="528"/>
      <c r="Q1" s="528"/>
      <c r="R1" s="528"/>
      <c r="S1" s="528"/>
      <c r="T1" s="529"/>
    </row>
    <row r="3" spans="1:20" s="246" customFormat="1" ht="14.1" customHeight="1" x14ac:dyDescent="0.2">
      <c r="A3" s="245" t="s">
        <v>1482</v>
      </c>
      <c r="B3" s="246" t="s">
        <v>5</v>
      </c>
      <c r="C3" s="246" t="s">
        <v>158</v>
      </c>
      <c r="D3" s="246" t="s">
        <v>501</v>
      </c>
      <c r="E3" s="246" t="s">
        <v>518</v>
      </c>
    </row>
    <row r="5" spans="1:20" x14ac:dyDescent="0.2">
      <c r="C5" s="246" t="s">
        <v>1483</v>
      </c>
    </row>
    <row r="26" spans="3:12" x14ac:dyDescent="0.2">
      <c r="C26" s="248" t="s">
        <v>1484</v>
      </c>
      <c r="D26" s="246"/>
      <c r="L26" s="246" t="s">
        <v>1485</v>
      </c>
    </row>
    <row r="27" spans="3:12" x14ac:dyDescent="0.2">
      <c r="C27" s="249"/>
      <c r="D27" s="247" t="s">
        <v>5713</v>
      </c>
    </row>
    <row r="28" spans="3:12" s="246" customFormat="1" x14ac:dyDescent="0.2">
      <c r="C28" s="248" t="s">
        <v>524</v>
      </c>
    </row>
    <row r="29" spans="3:12" s="246" customFormat="1" x14ac:dyDescent="0.2">
      <c r="C29" s="248"/>
      <c r="D29" s="247" t="s">
        <v>1486</v>
      </c>
    </row>
    <row r="30" spans="3:12" s="246" customFormat="1" x14ac:dyDescent="0.2">
      <c r="C30" s="248"/>
      <c r="D30" s="247" t="s">
        <v>1487</v>
      </c>
    </row>
    <row r="31" spans="3:12" x14ac:dyDescent="0.2">
      <c r="C31" s="249"/>
      <c r="D31" s="247" t="s">
        <v>1488</v>
      </c>
    </row>
    <row r="32" spans="3:12" s="246" customFormat="1" x14ac:dyDescent="0.2">
      <c r="C32" s="248" t="s">
        <v>525</v>
      </c>
    </row>
    <row r="33" spans="3:12" x14ac:dyDescent="0.2">
      <c r="C33" s="249"/>
      <c r="D33" s="247" t="s">
        <v>1489</v>
      </c>
    </row>
    <row r="34" spans="3:12" x14ac:dyDescent="0.2">
      <c r="C34" s="248" t="s">
        <v>1490</v>
      </c>
      <c r="L34" s="246" t="s">
        <v>1491</v>
      </c>
    </row>
    <row r="35" spans="3:12" x14ac:dyDescent="0.2">
      <c r="C35" s="248"/>
      <c r="D35" s="247" t="s">
        <v>1492</v>
      </c>
      <c r="E35" s="247" t="s">
        <v>1493</v>
      </c>
      <c r="F35" s="247" t="s">
        <v>1494</v>
      </c>
      <c r="G35" s="247" t="s">
        <v>1495</v>
      </c>
      <c r="H35" s="247" t="s">
        <v>1496</v>
      </c>
      <c r="I35" s="247" t="s">
        <v>1497</v>
      </c>
      <c r="J35" s="247" t="s">
        <v>1498</v>
      </c>
      <c r="L35" s="246" t="s">
        <v>1499</v>
      </c>
    </row>
    <row r="36" spans="3:12" x14ac:dyDescent="0.2">
      <c r="C36" s="248"/>
      <c r="D36" s="247" t="s">
        <v>1500</v>
      </c>
      <c r="E36" s="247" t="s">
        <v>1501</v>
      </c>
      <c r="F36" s="247" t="s">
        <v>1502</v>
      </c>
      <c r="G36" s="250">
        <v>12</v>
      </c>
      <c r="H36" s="250">
        <v>0</v>
      </c>
      <c r="I36" s="247" t="s">
        <v>1503</v>
      </c>
      <c r="J36" s="247" t="s">
        <v>1500</v>
      </c>
      <c r="L36" s="246" t="s">
        <v>1504</v>
      </c>
    </row>
    <row r="37" spans="3:12" x14ac:dyDescent="0.2">
      <c r="C37" s="248"/>
      <c r="D37" s="247" t="s">
        <v>1505</v>
      </c>
      <c r="E37" s="247" t="s">
        <v>1506</v>
      </c>
      <c r="F37" s="247" t="s">
        <v>1507</v>
      </c>
      <c r="G37" s="250">
        <v>0</v>
      </c>
      <c r="H37" s="250">
        <v>121</v>
      </c>
      <c r="I37" s="247" t="s">
        <v>1503</v>
      </c>
      <c r="J37" s="247" t="s">
        <v>1500</v>
      </c>
      <c r="L37" s="246" t="s">
        <v>1508</v>
      </c>
    </row>
    <row r="38" spans="3:12" x14ac:dyDescent="0.2">
      <c r="C38" s="248"/>
      <c r="D38" s="247" t="s">
        <v>1505</v>
      </c>
      <c r="E38" s="247" t="s">
        <v>1506</v>
      </c>
      <c r="F38" s="247" t="s">
        <v>1509</v>
      </c>
      <c r="G38" s="250">
        <v>0</v>
      </c>
      <c r="H38" s="250">
        <v>298</v>
      </c>
      <c r="I38" s="247" t="s">
        <v>1503</v>
      </c>
      <c r="J38" s="247" t="s">
        <v>1500</v>
      </c>
      <c r="L38" s="246"/>
    </row>
    <row r="39" spans="3:12" x14ac:dyDescent="0.2">
      <c r="C39" s="248"/>
      <c r="D39" s="247" t="s">
        <v>1505</v>
      </c>
      <c r="E39" s="247" t="s">
        <v>1510</v>
      </c>
      <c r="F39" s="247" t="s">
        <v>1511</v>
      </c>
      <c r="G39" s="250">
        <v>0</v>
      </c>
      <c r="H39" s="250">
        <v>281</v>
      </c>
      <c r="I39" s="247" t="s">
        <v>1503</v>
      </c>
      <c r="J39" s="247" t="s">
        <v>1500</v>
      </c>
      <c r="L39" s="246"/>
    </row>
    <row r="40" spans="3:12" x14ac:dyDescent="0.2">
      <c r="C40" s="248"/>
      <c r="D40" s="247" t="s">
        <v>1505</v>
      </c>
      <c r="E40" s="247" t="s">
        <v>1510</v>
      </c>
      <c r="F40" s="247" t="s">
        <v>1512</v>
      </c>
      <c r="G40" s="250">
        <v>0</v>
      </c>
      <c r="H40" s="250">
        <v>105</v>
      </c>
      <c r="I40" s="247" t="s">
        <v>1503</v>
      </c>
      <c r="J40" s="247" t="s">
        <v>1500</v>
      </c>
      <c r="L40" s="246"/>
    </row>
    <row r="41" spans="3:12" x14ac:dyDescent="0.2">
      <c r="C41" s="248"/>
      <c r="D41" s="247" t="s">
        <v>1505</v>
      </c>
      <c r="E41" s="247" t="s">
        <v>1510</v>
      </c>
      <c r="F41" s="247" t="s">
        <v>1513</v>
      </c>
      <c r="G41" s="250">
        <v>0</v>
      </c>
      <c r="H41" s="250">
        <v>171</v>
      </c>
      <c r="I41" s="247" t="s">
        <v>1503</v>
      </c>
      <c r="J41" s="247" t="s">
        <v>1500</v>
      </c>
      <c r="L41" s="246"/>
    </row>
    <row r="42" spans="3:12" x14ac:dyDescent="0.2">
      <c r="C42" s="248"/>
      <c r="D42" s="247" t="s">
        <v>1505</v>
      </c>
      <c r="E42" s="247" t="s">
        <v>1514</v>
      </c>
      <c r="F42" s="247" t="s">
        <v>1515</v>
      </c>
      <c r="G42" s="250">
        <v>0</v>
      </c>
      <c r="H42" s="250">
        <v>290</v>
      </c>
      <c r="I42" s="247" t="s">
        <v>1503</v>
      </c>
      <c r="J42" s="247" t="s">
        <v>1500</v>
      </c>
      <c r="L42" s="246"/>
    </row>
    <row r="43" spans="3:12" x14ac:dyDescent="0.2">
      <c r="C43" s="248"/>
      <c r="D43" s="247" t="s">
        <v>1516</v>
      </c>
      <c r="E43" s="247" t="s">
        <v>1501</v>
      </c>
      <c r="F43" s="247" t="s">
        <v>1517</v>
      </c>
      <c r="G43" s="250">
        <v>10.5</v>
      </c>
      <c r="H43" s="250">
        <v>0</v>
      </c>
      <c r="I43" s="247" t="s">
        <v>1516</v>
      </c>
      <c r="J43" s="247" t="s">
        <v>1516</v>
      </c>
      <c r="L43" s="246"/>
    </row>
    <row r="44" spans="3:12" x14ac:dyDescent="0.2">
      <c r="C44" s="248"/>
      <c r="D44" s="247" t="s">
        <v>1516</v>
      </c>
      <c r="E44" s="247" t="s">
        <v>1514</v>
      </c>
      <c r="F44" s="247" t="s">
        <v>1518</v>
      </c>
      <c r="G44" s="250">
        <v>24</v>
      </c>
      <c r="H44" s="250">
        <v>0</v>
      </c>
      <c r="I44" s="247" t="s">
        <v>1516</v>
      </c>
      <c r="J44" s="247" t="s">
        <v>1516</v>
      </c>
      <c r="L44" s="246"/>
    </row>
    <row r="45" spans="3:12" x14ac:dyDescent="0.2">
      <c r="C45" s="248"/>
      <c r="D45" s="247" t="s">
        <v>1516</v>
      </c>
      <c r="E45" s="247" t="s">
        <v>1519</v>
      </c>
      <c r="F45" s="247" t="s">
        <v>1520</v>
      </c>
      <c r="G45" s="250">
        <v>55</v>
      </c>
      <c r="H45" s="250">
        <v>36</v>
      </c>
      <c r="I45" s="247" t="s">
        <v>1516</v>
      </c>
      <c r="J45" s="247" t="s">
        <v>1516</v>
      </c>
      <c r="L45" s="246"/>
    </row>
    <row r="46" spans="3:12" x14ac:dyDescent="0.2">
      <c r="C46" s="248"/>
      <c r="D46" s="247" t="s">
        <v>1516</v>
      </c>
      <c r="E46" s="247" t="s">
        <v>1519</v>
      </c>
      <c r="F46" s="247" t="s">
        <v>1521</v>
      </c>
      <c r="G46" s="250">
        <v>17</v>
      </c>
      <c r="H46" s="250">
        <v>0</v>
      </c>
      <c r="I46" s="247" t="s">
        <v>1516</v>
      </c>
      <c r="J46" s="247" t="s">
        <v>1516</v>
      </c>
      <c r="L46" s="246"/>
    </row>
    <row r="47" spans="3:12" x14ac:dyDescent="0.2">
      <c r="C47" s="248"/>
      <c r="D47" s="247" t="s">
        <v>1522</v>
      </c>
      <c r="E47" s="247" t="s">
        <v>1514</v>
      </c>
      <c r="F47" s="247" t="s">
        <v>1523</v>
      </c>
      <c r="G47" s="250">
        <v>150</v>
      </c>
      <c r="H47" s="250">
        <v>204</v>
      </c>
      <c r="I47" s="247" t="s">
        <v>1503</v>
      </c>
      <c r="J47" s="247" t="s">
        <v>1500</v>
      </c>
      <c r="L47" s="246"/>
    </row>
    <row r="48" spans="3:12" x14ac:dyDescent="0.2">
      <c r="C48" s="248"/>
      <c r="D48" s="247" t="s">
        <v>1522</v>
      </c>
      <c r="E48" s="247" t="s">
        <v>1510</v>
      </c>
      <c r="F48" s="247" t="s">
        <v>1524</v>
      </c>
      <c r="G48" s="250">
        <v>145</v>
      </c>
      <c r="H48" s="250">
        <v>0</v>
      </c>
      <c r="I48" s="247" t="s">
        <v>1503</v>
      </c>
      <c r="J48" s="247" t="s">
        <v>1500</v>
      </c>
      <c r="L48" s="246"/>
    </row>
    <row r="49" spans="3:12" x14ac:dyDescent="0.2">
      <c r="C49" s="248"/>
      <c r="D49" s="247" t="s">
        <v>1522</v>
      </c>
      <c r="E49" s="247" t="s">
        <v>1510</v>
      </c>
      <c r="F49" s="247" t="s">
        <v>1525</v>
      </c>
      <c r="G49" s="250">
        <v>48</v>
      </c>
      <c r="H49" s="250">
        <v>0</v>
      </c>
      <c r="I49" s="247" t="s">
        <v>1503</v>
      </c>
      <c r="J49" s="247" t="s">
        <v>1500</v>
      </c>
      <c r="L49" s="246"/>
    </row>
    <row r="50" spans="3:12" x14ac:dyDescent="0.2">
      <c r="C50" s="248"/>
      <c r="D50" s="247" t="s">
        <v>1522</v>
      </c>
      <c r="E50" s="247" t="s">
        <v>1510</v>
      </c>
      <c r="F50" s="247" t="s">
        <v>1526</v>
      </c>
      <c r="G50" s="250">
        <v>60</v>
      </c>
      <c r="H50" s="250">
        <v>39</v>
      </c>
      <c r="I50" s="247" t="s">
        <v>1503</v>
      </c>
      <c r="J50" s="247" t="s">
        <v>1500</v>
      </c>
      <c r="L50" s="246"/>
    </row>
    <row r="51" spans="3:12" x14ac:dyDescent="0.2">
      <c r="C51" s="248"/>
      <c r="D51" s="247" t="s">
        <v>1522</v>
      </c>
      <c r="E51" s="247" t="s">
        <v>1510</v>
      </c>
      <c r="F51" s="247" t="s">
        <v>1527</v>
      </c>
      <c r="G51" s="250">
        <v>98</v>
      </c>
      <c r="H51" s="250">
        <v>0</v>
      </c>
      <c r="I51" s="247" t="s">
        <v>1503</v>
      </c>
      <c r="J51" s="247" t="s">
        <v>1500</v>
      </c>
      <c r="L51" s="246"/>
    </row>
    <row r="52" spans="3:12" x14ac:dyDescent="0.2">
      <c r="C52" s="248"/>
      <c r="D52" s="247" t="s">
        <v>1522</v>
      </c>
      <c r="E52" s="247" t="s">
        <v>1510</v>
      </c>
      <c r="F52" s="247" t="s">
        <v>1528</v>
      </c>
      <c r="G52" s="250">
        <v>127</v>
      </c>
      <c r="H52" s="250">
        <v>0</v>
      </c>
      <c r="I52" s="247" t="s">
        <v>1503</v>
      </c>
      <c r="J52" s="247" t="s">
        <v>1500</v>
      </c>
      <c r="L52" s="246"/>
    </row>
    <row r="53" spans="3:12" x14ac:dyDescent="0.2">
      <c r="C53" s="248"/>
      <c r="D53" s="247" t="s">
        <v>1522</v>
      </c>
      <c r="E53" s="247" t="s">
        <v>1506</v>
      </c>
      <c r="F53" s="247" t="s">
        <v>1529</v>
      </c>
      <c r="G53" s="250">
        <v>45</v>
      </c>
      <c r="H53" s="250">
        <v>0</v>
      </c>
      <c r="I53" s="247" t="s">
        <v>1503</v>
      </c>
      <c r="J53" s="247" t="s">
        <v>1500</v>
      </c>
      <c r="L53" s="246"/>
    </row>
    <row r="54" spans="3:12" x14ac:dyDescent="0.2">
      <c r="C54" s="248"/>
      <c r="D54" s="247" t="s">
        <v>1522</v>
      </c>
      <c r="E54" s="247" t="s">
        <v>1506</v>
      </c>
      <c r="F54" s="247" t="s">
        <v>1530</v>
      </c>
      <c r="G54" s="250">
        <v>90</v>
      </c>
      <c r="H54" s="250">
        <v>0</v>
      </c>
      <c r="I54" s="247" t="s">
        <v>1503</v>
      </c>
      <c r="J54" s="247" t="s">
        <v>1500</v>
      </c>
      <c r="L54" s="246"/>
    </row>
    <row r="55" spans="3:12" x14ac:dyDescent="0.2">
      <c r="C55" s="248"/>
      <c r="D55" s="247" t="s">
        <v>1522</v>
      </c>
      <c r="E55" s="247" t="s">
        <v>1510</v>
      </c>
      <c r="F55" s="247" t="s">
        <v>1531</v>
      </c>
      <c r="G55" s="250">
        <v>105</v>
      </c>
      <c r="H55" s="250">
        <v>0</v>
      </c>
      <c r="I55" s="247" t="s">
        <v>1503</v>
      </c>
      <c r="J55" s="247" t="s">
        <v>1500</v>
      </c>
      <c r="L55" s="246"/>
    </row>
    <row r="56" spans="3:12" x14ac:dyDescent="0.2">
      <c r="C56" s="248"/>
      <c r="D56" s="247" t="s">
        <v>1522</v>
      </c>
      <c r="E56" s="247" t="s">
        <v>1510</v>
      </c>
      <c r="F56" s="247" t="s">
        <v>1532</v>
      </c>
      <c r="G56" s="250">
        <v>16</v>
      </c>
      <c r="H56" s="250">
        <v>10</v>
      </c>
      <c r="I56" s="247" t="s">
        <v>1503</v>
      </c>
      <c r="J56" s="247" t="s">
        <v>1500</v>
      </c>
      <c r="L56" s="246"/>
    </row>
    <row r="57" spans="3:12" x14ac:dyDescent="0.2">
      <c r="C57" s="248"/>
      <c r="D57" s="247" t="s">
        <v>1522</v>
      </c>
      <c r="E57" s="247" t="s">
        <v>1510</v>
      </c>
      <c r="F57" s="247" t="s">
        <v>1533</v>
      </c>
      <c r="G57" s="250">
        <v>75</v>
      </c>
      <c r="H57" s="250">
        <v>0</v>
      </c>
      <c r="I57" s="247" t="s">
        <v>1503</v>
      </c>
      <c r="J57" s="247" t="s">
        <v>1500</v>
      </c>
      <c r="L57" s="246"/>
    </row>
    <row r="58" spans="3:12" x14ac:dyDescent="0.2">
      <c r="C58" s="248"/>
      <c r="D58" s="247" t="s">
        <v>1522</v>
      </c>
      <c r="E58" s="247" t="s">
        <v>1510</v>
      </c>
      <c r="F58" s="247" t="s">
        <v>1534</v>
      </c>
      <c r="G58" s="250">
        <v>135</v>
      </c>
      <c r="H58" s="250">
        <v>0</v>
      </c>
      <c r="I58" s="247" t="s">
        <v>1503</v>
      </c>
      <c r="J58" s="247" t="s">
        <v>1500</v>
      </c>
      <c r="L58" s="246"/>
    </row>
    <row r="59" spans="3:12" x14ac:dyDescent="0.2">
      <c r="C59" s="248"/>
      <c r="D59" s="247" t="s">
        <v>1522</v>
      </c>
      <c r="E59" s="247" t="s">
        <v>1535</v>
      </c>
      <c r="F59" s="247" t="s">
        <v>1536</v>
      </c>
      <c r="G59" s="250">
        <v>99</v>
      </c>
      <c r="H59" s="250">
        <v>0</v>
      </c>
      <c r="I59" s="247" t="s">
        <v>1503</v>
      </c>
      <c r="J59" s="247" t="s">
        <v>1500</v>
      </c>
      <c r="L59" s="246"/>
    </row>
    <row r="60" spans="3:12" x14ac:dyDescent="0.2">
      <c r="C60" s="248"/>
      <c r="D60" s="247" t="s">
        <v>1522</v>
      </c>
      <c r="E60" s="247" t="s">
        <v>1514</v>
      </c>
      <c r="F60" s="247" t="s">
        <v>1537</v>
      </c>
      <c r="G60" s="250">
        <v>60</v>
      </c>
      <c r="H60" s="250">
        <v>42</v>
      </c>
      <c r="I60" s="247" t="s">
        <v>1503</v>
      </c>
      <c r="J60" s="247" t="s">
        <v>1500</v>
      </c>
      <c r="L60" s="246"/>
    </row>
    <row r="61" spans="3:12" x14ac:dyDescent="0.2">
      <c r="C61" s="248"/>
      <c r="D61" s="247" t="s">
        <v>1522</v>
      </c>
      <c r="E61" s="247" t="s">
        <v>1506</v>
      </c>
      <c r="F61" s="247" t="s">
        <v>1538</v>
      </c>
      <c r="G61" s="250">
        <v>52.5</v>
      </c>
      <c r="H61" s="250">
        <v>0</v>
      </c>
      <c r="I61" s="247" t="s">
        <v>1503</v>
      </c>
      <c r="J61" s="247" t="s">
        <v>1500</v>
      </c>
      <c r="L61" s="246"/>
    </row>
    <row r="62" spans="3:12" x14ac:dyDescent="0.2">
      <c r="C62" s="248"/>
      <c r="D62" s="247" t="s">
        <v>1522</v>
      </c>
      <c r="E62" s="247" t="s">
        <v>1539</v>
      </c>
      <c r="F62" s="247" t="s">
        <v>1540</v>
      </c>
      <c r="G62" s="250">
        <v>99</v>
      </c>
      <c r="H62" s="250">
        <v>0</v>
      </c>
      <c r="I62" s="247" t="s">
        <v>1503</v>
      </c>
      <c r="J62" s="247" t="s">
        <v>1500</v>
      </c>
      <c r="L62" s="246"/>
    </row>
    <row r="63" spans="3:12" x14ac:dyDescent="0.2">
      <c r="C63" s="248"/>
      <c r="D63" s="247" t="s">
        <v>1522</v>
      </c>
      <c r="E63" s="247" t="s">
        <v>1506</v>
      </c>
      <c r="F63" s="247" t="s">
        <v>1541</v>
      </c>
      <c r="G63" s="250">
        <v>211</v>
      </c>
      <c r="H63" s="250">
        <v>0</v>
      </c>
      <c r="I63" s="247" t="s">
        <v>1503</v>
      </c>
      <c r="J63" s="247" t="s">
        <v>1500</v>
      </c>
      <c r="L63" s="246"/>
    </row>
    <row r="64" spans="3:12" x14ac:dyDescent="0.2">
      <c r="C64" s="248"/>
      <c r="D64" s="247" t="s">
        <v>1522</v>
      </c>
      <c r="E64" s="247" t="s">
        <v>1539</v>
      </c>
      <c r="F64" s="247" t="s">
        <v>1542</v>
      </c>
      <c r="G64" s="250">
        <v>128</v>
      </c>
      <c r="H64" s="250">
        <v>0</v>
      </c>
      <c r="I64" s="247" t="s">
        <v>1503</v>
      </c>
      <c r="J64" s="247" t="s">
        <v>1500</v>
      </c>
      <c r="L64" s="246"/>
    </row>
    <row r="65" spans="3:12" x14ac:dyDescent="0.2">
      <c r="C65" s="248"/>
      <c r="D65" s="247" t="s">
        <v>1522</v>
      </c>
      <c r="E65" s="247" t="s">
        <v>1543</v>
      </c>
      <c r="F65" s="247" t="s">
        <v>1544</v>
      </c>
      <c r="G65" s="250">
        <v>46.8</v>
      </c>
      <c r="H65" s="250">
        <v>0</v>
      </c>
      <c r="I65" s="247" t="s">
        <v>1503</v>
      </c>
      <c r="J65" s="247" t="s">
        <v>1500</v>
      </c>
      <c r="L65" s="246"/>
    </row>
    <row r="66" spans="3:12" x14ac:dyDescent="0.2">
      <c r="C66" s="248"/>
      <c r="D66" s="247" t="s">
        <v>1522</v>
      </c>
      <c r="E66" s="247" t="s">
        <v>1543</v>
      </c>
      <c r="F66" s="247" t="s">
        <v>1545</v>
      </c>
      <c r="G66" s="250">
        <v>99</v>
      </c>
      <c r="H66" s="250">
        <v>0</v>
      </c>
      <c r="I66" s="247" t="s">
        <v>1503</v>
      </c>
      <c r="J66" s="247" t="s">
        <v>1500</v>
      </c>
      <c r="L66" s="246"/>
    </row>
    <row r="67" spans="3:12" x14ac:dyDescent="0.2">
      <c r="C67" s="248"/>
      <c r="D67" s="247" t="s">
        <v>1522</v>
      </c>
      <c r="E67" s="247" t="s">
        <v>1539</v>
      </c>
      <c r="F67" s="247" t="s">
        <v>1546</v>
      </c>
      <c r="G67" s="250">
        <v>27</v>
      </c>
      <c r="H67" s="250">
        <v>0</v>
      </c>
      <c r="I67" s="247" t="s">
        <v>1503</v>
      </c>
      <c r="J67" s="247" t="s">
        <v>1500</v>
      </c>
      <c r="L67" s="246"/>
    </row>
    <row r="68" spans="3:12" x14ac:dyDescent="0.2">
      <c r="C68" s="248"/>
      <c r="D68" s="247" t="s">
        <v>1547</v>
      </c>
      <c r="E68" s="247" t="s">
        <v>1519</v>
      </c>
      <c r="F68" s="247" t="s">
        <v>1548</v>
      </c>
      <c r="G68" s="250">
        <v>55</v>
      </c>
      <c r="H68" s="250">
        <v>36</v>
      </c>
      <c r="I68" s="247" t="s">
        <v>1547</v>
      </c>
      <c r="J68" s="247" t="s">
        <v>1547</v>
      </c>
      <c r="L68" s="246"/>
    </row>
    <row r="69" spans="3:12" x14ac:dyDescent="0.2">
      <c r="C69" s="248"/>
      <c r="D69" s="247" t="s">
        <v>1547</v>
      </c>
      <c r="E69" s="247" t="s">
        <v>1519</v>
      </c>
      <c r="F69" s="247" t="s">
        <v>1549</v>
      </c>
      <c r="G69" s="250">
        <v>17</v>
      </c>
      <c r="H69" s="250">
        <v>0</v>
      </c>
      <c r="I69" s="247" t="s">
        <v>1547</v>
      </c>
      <c r="J69" s="247" t="s">
        <v>1547</v>
      </c>
      <c r="L69" s="246"/>
    </row>
    <row r="70" spans="3:12" x14ac:dyDescent="0.2">
      <c r="C70" s="248"/>
      <c r="D70" s="247" t="s">
        <v>1547</v>
      </c>
      <c r="E70" s="247" t="s">
        <v>1501</v>
      </c>
      <c r="F70" s="247" t="s">
        <v>1550</v>
      </c>
      <c r="G70" s="250">
        <v>18.2</v>
      </c>
      <c r="H70" s="250">
        <v>0</v>
      </c>
      <c r="I70" s="247" t="s">
        <v>1547</v>
      </c>
      <c r="J70" s="247" t="s">
        <v>1547</v>
      </c>
      <c r="L70" s="246"/>
    </row>
    <row r="71" spans="3:12" x14ac:dyDescent="0.2">
      <c r="C71" s="248"/>
      <c r="D71" s="247" t="s">
        <v>1547</v>
      </c>
      <c r="E71" s="247" t="s">
        <v>1514</v>
      </c>
      <c r="F71" s="247" t="s">
        <v>1551</v>
      </c>
      <c r="G71" s="250">
        <v>24</v>
      </c>
      <c r="H71" s="250">
        <v>0</v>
      </c>
      <c r="I71" s="247" t="s">
        <v>1547</v>
      </c>
      <c r="J71" s="247" t="s">
        <v>1547</v>
      </c>
      <c r="L71" s="246"/>
    </row>
    <row r="72" spans="3:12" x14ac:dyDescent="0.2">
      <c r="C72" s="248"/>
      <c r="D72" s="247" t="s">
        <v>1552</v>
      </c>
      <c r="E72" s="247" t="s">
        <v>1514</v>
      </c>
      <c r="F72" s="247" t="s">
        <v>1553</v>
      </c>
      <c r="G72" s="250">
        <v>76</v>
      </c>
      <c r="H72" s="250">
        <v>42</v>
      </c>
      <c r="I72" s="247" t="s">
        <v>1554</v>
      </c>
      <c r="J72" s="247" t="s">
        <v>1554</v>
      </c>
      <c r="L72" s="246"/>
    </row>
    <row r="73" spans="3:12" x14ac:dyDescent="0.2">
      <c r="C73" s="248"/>
      <c r="D73" s="247" t="s">
        <v>1552</v>
      </c>
      <c r="E73" s="247" t="s">
        <v>1514</v>
      </c>
      <c r="F73" s="247" t="s">
        <v>1555</v>
      </c>
      <c r="G73" s="250">
        <v>109.5</v>
      </c>
      <c r="H73" s="250">
        <v>204</v>
      </c>
      <c r="I73" s="247" t="s">
        <v>1554</v>
      </c>
      <c r="J73" s="247" t="s">
        <v>1554</v>
      </c>
      <c r="L73" s="246"/>
    </row>
    <row r="74" spans="3:12" x14ac:dyDescent="0.2">
      <c r="C74" s="248"/>
      <c r="D74" s="247" t="s">
        <v>1552</v>
      </c>
      <c r="E74" s="247" t="s">
        <v>1556</v>
      </c>
      <c r="F74" s="247" t="s">
        <v>1557</v>
      </c>
      <c r="G74" s="250">
        <v>37.5</v>
      </c>
      <c r="H74" s="250">
        <v>0</v>
      </c>
      <c r="I74" s="247" t="s">
        <v>1554</v>
      </c>
      <c r="J74" s="247" t="s">
        <v>1554</v>
      </c>
      <c r="L74" s="246"/>
    </row>
    <row r="75" spans="3:12" x14ac:dyDescent="0.2">
      <c r="C75" s="248"/>
      <c r="D75" s="247" t="s">
        <v>1552</v>
      </c>
      <c r="E75" s="247" t="s">
        <v>1556</v>
      </c>
      <c r="F75" s="247" t="s">
        <v>1558</v>
      </c>
      <c r="G75" s="250">
        <v>86</v>
      </c>
      <c r="H75" s="250">
        <v>33.1</v>
      </c>
      <c r="I75" s="247" t="s">
        <v>1554</v>
      </c>
      <c r="J75" s="247" t="s">
        <v>1554</v>
      </c>
      <c r="L75" s="246"/>
    </row>
    <row r="76" spans="3:12" x14ac:dyDescent="0.2">
      <c r="C76" s="248"/>
      <c r="D76" s="247" t="s">
        <v>1552</v>
      </c>
      <c r="E76" s="247" t="s">
        <v>1556</v>
      </c>
      <c r="F76" s="247" t="s">
        <v>1559</v>
      </c>
      <c r="G76" s="250">
        <v>126.5</v>
      </c>
      <c r="H76" s="250">
        <v>0</v>
      </c>
      <c r="I76" s="247" t="s">
        <v>1554</v>
      </c>
      <c r="J76" s="247" t="s">
        <v>1554</v>
      </c>
      <c r="L76" s="246"/>
    </row>
    <row r="77" spans="3:12" x14ac:dyDescent="0.2">
      <c r="C77" s="248"/>
      <c r="D77" s="247" t="s">
        <v>1560</v>
      </c>
      <c r="E77" s="247" t="s">
        <v>1510</v>
      </c>
      <c r="F77" s="247" t="s">
        <v>1561</v>
      </c>
      <c r="G77" s="250">
        <v>19.5</v>
      </c>
      <c r="H77" s="250">
        <v>0</v>
      </c>
      <c r="I77" s="247" t="s">
        <v>1554</v>
      </c>
      <c r="J77" s="247" t="s">
        <v>1554</v>
      </c>
      <c r="L77" s="246"/>
    </row>
    <row r="78" spans="3:12" x14ac:dyDescent="0.2">
      <c r="C78" s="248"/>
      <c r="D78" s="247" t="s">
        <v>1560</v>
      </c>
      <c r="E78" s="247" t="s">
        <v>1506</v>
      </c>
      <c r="F78" s="247" t="s">
        <v>1562</v>
      </c>
      <c r="G78" s="250">
        <v>21</v>
      </c>
      <c r="H78" s="250">
        <v>0</v>
      </c>
      <c r="I78" s="247" t="s">
        <v>1554</v>
      </c>
      <c r="J78" s="247" t="s">
        <v>1554</v>
      </c>
      <c r="L78" s="246"/>
    </row>
    <row r="79" spans="3:12" x14ac:dyDescent="0.2">
      <c r="C79" s="248"/>
      <c r="D79" s="247" t="s">
        <v>1560</v>
      </c>
      <c r="E79" s="247" t="s">
        <v>1535</v>
      </c>
      <c r="F79" s="247" t="s">
        <v>1563</v>
      </c>
      <c r="G79" s="250">
        <v>99</v>
      </c>
      <c r="H79" s="250">
        <v>0</v>
      </c>
      <c r="I79" s="247" t="s">
        <v>1554</v>
      </c>
      <c r="J79" s="247" t="s">
        <v>1554</v>
      </c>
      <c r="L79" s="246"/>
    </row>
    <row r="80" spans="3:12" x14ac:dyDescent="0.2">
      <c r="C80" s="248"/>
      <c r="D80" s="247" t="s">
        <v>1560</v>
      </c>
      <c r="E80" s="247" t="s">
        <v>1564</v>
      </c>
      <c r="F80" s="247" t="s">
        <v>1565</v>
      </c>
      <c r="G80" s="250">
        <v>54.5</v>
      </c>
      <c r="H80" s="250">
        <v>0</v>
      </c>
      <c r="I80" s="247" t="s">
        <v>1554</v>
      </c>
      <c r="J80" s="247" t="s">
        <v>1554</v>
      </c>
      <c r="L80" s="246"/>
    </row>
    <row r="81" spans="3:12" x14ac:dyDescent="0.2">
      <c r="C81" s="248"/>
      <c r="D81" s="247" t="s">
        <v>1560</v>
      </c>
      <c r="E81" s="247" t="s">
        <v>1514</v>
      </c>
      <c r="F81" s="247" t="s">
        <v>1566</v>
      </c>
      <c r="G81" s="250">
        <v>156</v>
      </c>
      <c r="H81" s="250">
        <v>0</v>
      </c>
      <c r="I81" s="247" t="s">
        <v>1554</v>
      </c>
      <c r="J81" s="247" t="s">
        <v>1554</v>
      </c>
      <c r="L81" s="246"/>
    </row>
    <row r="82" spans="3:12" x14ac:dyDescent="0.2">
      <c r="C82" s="248"/>
      <c r="D82" s="247" t="s">
        <v>1560</v>
      </c>
      <c r="E82" s="247" t="s">
        <v>1514</v>
      </c>
      <c r="F82" s="247" t="s">
        <v>1567</v>
      </c>
      <c r="G82" s="250">
        <v>99</v>
      </c>
      <c r="H82" s="250">
        <v>42</v>
      </c>
      <c r="I82" s="247" t="s">
        <v>1554</v>
      </c>
      <c r="J82" s="247" t="s">
        <v>1554</v>
      </c>
      <c r="L82" s="246"/>
    </row>
    <row r="83" spans="3:12" ht="15" customHeight="1" x14ac:dyDescent="0.2">
      <c r="C83" s="248"/>
      <c r="D83" s="247" t="s">
        <v>1560</v>
      </c>
      <c r="E83" s="247" t="s">
        <v>1539</v>
      </c>
      <c r="F83" s="247" t="s">
        <v>1568</v>
      </c>
      <c r="G83" s="250">
        <v>99</v>
      </c>
      <c r="H83" s="250">
        <v>0</v>
      </c>
      <c r="I83" s="247" t="s">
        <v>1554</v>
      </c>
      <c r="J83" s="247" t="s">
        <v>1554</v>
      </c>
      <c r="L83" s="246"/>
    </row>
    <row r="84" spans="3:12" ht="15" customHeight="1" x14ac:dyDescent="0.2">
      <c r="C84" s="248"/>
      <c r="D84" s="247" t="s">
        <v>1560</v>
      </c>
      <c r="E84" s="247" t="s">
        <v>1564</v>
      </c>
      <c r="F84" s="247" t="s">
        <v>1569</v>
      </c>
      <c r="G84" s="250">
        <v>15</v>
      </c>
      <c r="H84" s="250">
        <v>0</v>
      </c>
      <c r="I84" s="247" t="s">
        <v>1554</v>
      </c>
      <c r="J84" s="247" t="s">
        <v>1554</v>
      </c>
      <c r="L84" s="246"/>
    </row>
    <row r="85" spans="3:12" ht="15" customHeight="1" x14ac:dyDescent="0.2">
      <c r="C85" s="248"/>
      <c r="D85" s="247" t="s">
        <v>1560</v>
      </c>
      <c r="E85" s="247" t="s">
        <v>1556</v>
      </c>
      <c r="F85" s="247" t="s">
        <v>1570</v>
      </c>
      <c r="G85" s="250">
        <v>132</v>
      </c>
      <c r="H85" s="250">
        <v>0</v>
      </c>
      <c r="I85" s="247" t="s">
        <v>1554</v>
      </c>
      <c r="J85" s="247" t="s">
        <v>1554</v>
      </c>
      <c r="L85" s="246"/>
    </row>
    <row r="86" spans="3:12" ht="15" customHeight="1" x14ac:dyDescent="0.2">
      <c r="C86" s="248"/>
      <c r="D86" s="247" t="s">
        <v>1560</v>
      </c>
      <c r="E86" s="247" t="s">
        <v>1510</v>
      </c>
      <c r="F86" s="247" t="s">
        <v>1571</v>
      </c>
      <c r="G86" s="250">
        <v>55.5</v>
      </c>
      <c r="H86" s="250">
        <v>0</v>
      </c>
      <c r="I86" s="247" t="s">
        <v>1554</v>
      </c>
      <c r="J86" s="247" t="s">
        <v>1554</v>
      </c>
      <c r="L86" s="246"/>
    </row>
    <row r="87" spans="3:12" ht="15" customHeight="1" x14ac:dyDescent="0.2">
      <c r="C87" s="248"/>
      <c r="D87" s="247" t="s">
        <v>1560</v>
      </c>
      <c r="E87" s="247" t="s">
        <v>1514</v>
      </c>
      <c r="F87" s="247" t="s">
        <v>1572</v>
      </c>
      <c r="G87" s="250">
        <v>36</v>
      </c>
      <c r="H87" s="250">
        <v>4.8</v>
      </c>
      <c r="I87" s="247" t="s">
        <v>1554</v>
      </c>
      <c r="J87" s="247" t="s">
        <v>1554</v>
      </c>
      <c r="L87" s="246"/>
    </row>
    <row r="88" spans="3:12" ht="15" customHeight="1" x14ac:dyDescent="0.2">
      <c r="C88" s="248"/>
      <c r="D88" s="247" t="s">
        <v>1560</v>
      </c>
      <c r="E88" s="247" t="s">
        <v>1514</v>
      </c>
      <c r="F88" s="247" t="s">
        <v>1573</v>
      </c>
      <c r="G88" s="250">
        <v>70</v>
      </c>
      <c r="H88" s="250">
        <v>42</v>
      </c>
      <c r="I88" s="247" t="s">
        <v>1554</v>
      </c>
      <c r="J88" s="247" t="s">
        <v>1554</v>
      </c>
      <c r="L88" s="246"/>
    </row>
    <row r="89" spans="3:12" ht="15" customHeight="1" x14ac:dyDescent="0.2">
      <c r="C89" s="248"/>
      <c r="D89" s="247" t="s">
        <v>1560</v>
      </c>
      <c r="E89" s="247" t="s">
        <v>1514</v>
      </c>
      <c r="F89" s="247" t="s">
        <v>1574</v>
      </c>
      <c r="G89" s="250">
        <v>89</v>
      </c>
      <c r="H89" s="250">
        <v>0</v>
      </c>
      <c r="I89" s="247" t="s">
        <v>1554</v>
      </c>
      <c r="J89" s="247" t="s">
        <v>1554</v>
      </c>
      <c r="L89" s="246"/>
    </row>
    <row r="90" spans="3:12" ht="15" customHeight="1" x14ac:dyDescent="0.2">
      <c r="C90" s="248"/>
      <c r="D90" s="247" t="s">
        <v>1560</v>
      </c>
      <c r="E90" s="247" t="s">
        <v>1556</v>
      </c>
      <c r="F90" s="247" t="s">
        <v>1575</v>
      </c>
      <c r="G90" s="250">
        <v>102</v>
      </c>
      <c r="H90" s="250">
        <v>42.9</v>
      </c>
      <c r="I90" s="247" t="s">
        <v>1554</v>
      </c>
      <c r="J90" s="247" t="s">
        <v>1554</v>
      </c>
      <c r="L90" s="246"/>
    </row>
    <row r="91" spans="3:12" ht="15" customHeight="1" x14ac:dyDescent="0.2">
      <c r="C91" s="248"/>
      <c r="D91" s="247" t="s">
        <v>1560</v>
      </c>
      <c r="E91" s="247" t="s">
        <v>1543</v>
      </c>
      <c r="F91" s="247" t="s">
        <v>1576</v>
      </c>
      <c r="G91" s="250">
        <v>46.5</v>
      </c>
      <c r="H91" s="250">
        <v>0</v>
      </c>
      <c r="I91" s="247" t="s">
        <v>1554</v>
      </c>
      <c r="J91" s="247" t="s">
        <v>1554</v>
      </c>
      <c r="L91" s="246"/>
    </row>
    <row r="92" spans="3:12" ht="15" customHeight="1" x14ac:dyDescent="0.2">
      <c r="C92" s="248"/>
      <c r="D92" s="247" t="s">
        <v>1560</v>
      </c>
      <c r="E92" s="247" t="s">
        <v>1543</v>
      </c>
      <c r="F92" s="247" t="s">
        <v>1577</v>
      </c>
      <c r="G92" s="250">
        <v>99</v>
      </c>
      <c r="H92" s="250">
        <v>0</v>
      </c>
      <c r="I92" s="247" t="s">
        <v>1554</v>
      </c>
      <c r="J92" s="247" t="s">
        <v>1554</v>
      </c>
      <c r="L92" s="246"/>
    </row>
    <row r="93" spans="3:12" ht="15" customHeight="1" x14ac:dyDescent="0.2">
      <c r="C93" s="248"/>
      <c r="D93" s="247" t="s">
        <v>1560</v>
      </c>
      <c r="E93" s="247" t="s">
        <v>1539</v>
      </c>
      <c r="F93" s="247" t="s">
        <v>1578</v>
      </c>
      <c r="G93" s="250">
        <v>128</v>
      </c>
      <c r="H93" s="250">
        <v>0</v>
      </c>
      <c r="I93" s="247" t="s">
        <v>1554</v>
      </c>
      <c r="J93" s="247" t="s">
        <v>1554</v>
      </c>
      <c r="L93" s="246"/>
    </row>
    <row r="94" spans="3:12" ht="15" customHeight="1" x14ac:dyDescent="0.2">
      <c r="C94" s="248"/>
      <c r="D94" s="247" t="s">
        <v>1560</v>
      </c>
      <c r="E94" s="247" t="s">
        <v>1510</v>
      </c>
      <c r="F94" s="247" t="s">
        <v>1579</v>
      </c>
      <c r="G94" s="250">
        <v>92</v>
      </c>
      <c r="H94" s="250">
        <v>0</v>
      </c>
      <c r="I94" s="247" t="s">
        <v>1554</v>
      </c>
      <c r="J94" s="247" t="s">
        <v>1554</v>
      </c>
      <c r="L94" s="246"/>
    </row>
    <row r="95" spans="3:12" ht="15" customHeight="1" x14ac:dyDescent="0.2">
      <c r="C95" s="248"/>
      <c r="D95" s="247" t="s">
        <v>1560</v>
      </c>
      <c r="E95" s="247" t="s">
        <v>1510</v>
      </c>
      <c r="F95" s="247" t="s">
        <v>1580</v>
      </c>
      <c r="G95" s="250">
        <v>170</v>
      </c>
      <c r="H95" s="250">
        <v>0</v>
      </c>
      <c r="I95" s="247" t="s">
        <v>1554</v>
      </c>
      <c r="J95" s="247" t="s">
        <v>1554</v>
      </c>
      <c r="L95" s="246"/>
    </row>
    <row r="96" spans="3:12" ht="15" customHeight="1" x14ac:dyDescent="0.2">
      <c r="C96" s="248"/>
      <c r="D96" s="247" t="s">
        <v>1560</v>
      </c>
      <c r="E96" s="247" t="s">
        <v>1539</v>
      </c>
      <c r="F96" s="247" t="s">
        <v>1581</v>
      </c>
      <c r="G96" s="250">
        <v>27</v>
      </c>
      <c r="H96" s="250">
        <v>0</v>
      </c>
      <c r="I96" s="247" t="s">
        <v>1554</v>
      </c>
      <c r="J96" s="247" t="s">
        <v>1554</v>
      </c>
      <c r="L96" s="246"/>
    </row>
    <row r="97" spans="3:12" ht="15" customHeight="1" x14ac:dyDescent="0.2">
      <c r="C97" s="248"/>
      <c r="D97" s="247" t="s">
        <v>1560</v>
      </c>
      <c r="E97" s="247" t="s">
        <v>1506</v>
      </c>
      <c r="F97" s="247" t="s">
        <v>1582</v>
      </c>
      <c r="G97" s="250">
        <v>21</v>
      </c>
      <c r="H97" s="250">
        <v>0</v>
      </c>
      <c r="I97" s="247" t="s">
        <v>1554</v>
      </c>
      <c r="J97" s="247" t="s">
        <v>1554</v>
      </c>
      <c r="L97" s="246"/>
    </row>
    <row r="98" spans="3:12" ht="15" customHeight="1" x14ac:dyDescent="0.2">
      <c r="C98" s="248"/>
      <c r="D98" s="247" t="s">
        <v>1560</v>
      </c>
      <c r="E98" s="247" t="s">
        <v>1506</v>
      </c>
      <c r="F98" s="247" t="s">
        <v>1583</v>
      </c>
      <c r="G98" s="250">
        <v>100</v>
      </c>
      <c r="H98" s="250">
        <v>40</v>
      </c>
      <c r="I98" s="247" t="s">
        <v>1554</v>
      </c>
      <c r="J98" s="247" t="s">
        <v>1554</v>
      </c>
      <c r="L98" s="246"/>
    </row>
    <row r="99" spans="3:12" ht="15" customHeight="1" x14ac:dyDescent="0.2">
      <c r="C99" s="248"/>
      <c r="D99" s="247" t="s">
        <v>1560</v>
      </c>
      <c r="E99" s="247" t="s">
        <v>1556</v>
      </c>
      <c r="F99" s="247" t="s">
        <v>1584</v>
      </c>
      <c r="G99" s="250">
        <v>110</v>
      </c>
      <c r="H99" s="250">
        <v>0</v>
      </c>
      <c r="I99" s="247" t="s">
        <v>1554</v>
      </c>
      <c r="J99" s="247" t="s">
        <v>1554</v>
      </c>
      <c r="L99" s="246"/>
    </row>
    <row r="100" spans="3:12" ht="15" customHeight="1" x14ac:dyDescent="0.2">
      <c r="C100" s="248"/>
      <c r="D100" s="247" t="s">
        <v>1560</v>
      </c>
      <c r="E100" s="247" t="s">
        <v>1556</v>
      </c>
      <c r="F100" s="247" t="s">
        <v>1585</v>
      </c>
      <c r="G100" s="250">
        <v>88</v>
      </c>
      <c r="H100" s="250">
        <v>0</v>
      </c>
      <c r="I100" s="247" t="s">
        <v>1554</v>
      </c>
      <c r="J100" s="247" t="s">
        <v>1554</v>
      </c>
      <c r="L100" s="246"/>
    </row>
    <row r="101" spans="3:12" ht="15" customHeight="1" x14ac:dyDescent="0.2">
      <c r="C101" s="248"/>
      <c r="G101" s="251"/>
      <c r="H101" s="252"/>
      <c r="L101" s="246"/>
    </row>
    <row r="102" spans="3:12" s="246" customFormat="1" x14ac:dyDescent="0.2">
      <c r="C102" s="248" t="s">
        <v>526</v>
      </c>
    </row>
    <row r="103" spans="3:12" x14ac:dyDescent="0.2">
      <c r="C103" s="249"/>
      <c r="D103" s="247" t="s">
        <v>1586</v>
      </c>
    </row>
    <row r="104" spans="3:12" s="246" customFormat="1" x14ac:dyDescent="0.2">
      <c r="C104" s="248" t="s">
        <v>527</v>
      </c>
    </row>
    <row r="105" spans="3:12" x14ac:dyDescent="0.2">
      <c r="C105" s="249"/>
      <c r="D105" s="247" t="s">
        <v>1587</v>
      </c>
    </row>
    <row r="106" spans="3:12" s="246" customFormat="1" x14ac:dyDescent="0.2">
      <c r="C106" s="248" t="s">
        <v>529</v>
      </c>
    </row>
    <row r="107" spans="3:12" x14ac:dyDescent="0.2">
      <c r="C107" s="249"/>
      <c r="D107" s="247" t="s">
        <v>1588</v>
      </c>
    </row>
    <row r="108" spans="3:12" s="246" customFormat="1" x14ac:dyDescent="0.2">
      <c r="C108" s="248" t="s">
        <v>530</v>
      </c>
    </row>
    <row r="109" spans="3:12" x14ac:dyDescent="0.2">
      <c r="C109" s="249"/>
      <c r="D109" s="247" t="s">
        <v>1489</v>
      </c>
    </row>
    <row r="110" spans="3:12" s="246" customFormat="1" x14ac:dyDescent="0.2">
      <c r="C110" s="248" t="s">
        <v>531</v>
      </c>
    </row>
    <row r="111" spans="3:12" x14ac:dyDescent="0.2">
      <c r="C111" s="249"/>
      <c r="D111" s="247" t="s">
        <v>1589</v>
      </c>
    </row>
    <row r="112" spans="3:12" s="246" customFormat="1" x14ac:dyDescent="0.2">
      <c r="C112" s="248" t="s">
        <v>532</v>
      </c>
    </row>
    <row r="113" spans="3:22" x14ac:dyDescent="0.2">
      <c r="C113" s="249"/>
      <c r="D113" s="247" t="s">
        <v>1489</v>
      </c>
    </row>
    <row r="114" spans="3:22" s="246" customFormat="1" x14ac:dyDescent="0.2">
      <c r="C114" s="248" t="s">
        <v>533</v>
      </c>
    </row>
    <row r="115" spans="3:22" x14ac:dyDescent="0.2">
      <c r="D115" s="247" t="s">
        <v>1589</v>
      </c>
    </row>
    <row r="116" spans="3:22" x14ac:dyDescent="0.2">
      <c r="C116" s="248" t="s">
        <v>534</v>
      </c>
    </row>
    <row r="117" spans="3:22" x14ac:dyDescent="0.2">
      <c r="D117" s="247" t="s">
        <v>1590</v>
      </c>
    </row>
    <row r="118" spans="3:22" x14ac:dyDescent="0.2">
      <c r="C118" s="248" t="s">
        <v>535</v>
      </c>
    </row>
    <row r="119" spans="3:22" x14ac:dyDescent="0.2">
      <c r="D119" s="247" t="s">
        <v>1590</v>
      </c>
    </row>
    <row r="120" spans="3:22" x14ac:dyDescent="0.2">
      <c r="C120" s="248" t="s">
        <v>536</v>
      </c>
    </row>
    <row r="121" spans="3:22" x14ac:dyDescent="0.2">
      <c r="D121" s="247" t="s">
        <v>1590</v>
      </c>
    </row>
    <row r="122" spans="3:22" x14ac:dyDescent="0.2">
      <c r="E122" s="252"/>
      <c r="F122" s="252"/>
      <c r="G122" s="252"/>
    </row>
    <row r="124" spans="3:22" ht="15.75" x14ac:dyDescent="0.2">
      <c r="D124" s="527" t="s">
        <v>5714</v>
      </c>
      <c r="E124" s="528"/>
      <c r="F124" s="528"/>
      <c r="G124" s="528"/>
      <c r="H124" s="528"/>
      <c r="I124" s="528"/>
      <c r="J124" s="528"/>
      <c r="K124" s="528"/>
      <c r="L124" s="528"/>
      <c r="M124" s="528"/>
      <c r="N124" s="528"/>
      <c r="O124" s="528"/>
      <c r="P124" s="528"/>
      <c r="Q124" s="528"/>
      <c r="R124" s="528"/>
      <c r="S124" s="528"/>
      <c r="T124" s="528"/>
      <c r="U124" s="528"/>
      <c r="V124" s="529"/>
    </row>
    <row r="127" spans="3:22" x14ac:dyDescent="0.2">
      <c r="N127" s="315"/>
      <c r="O127" s="316">
        <v>2014</v>
      </c>
      <c r="P127" s="316">
        <v>2015</v>
      </c>
      <c r="Q127" s="316">
        <v>2016</v>
      </c>
      <c r="R127" s="316">
        <v>2017</v>
      </c>
      <c r="S127" s="316">
        <v>2018</v>
      </c>
    </row>
    <row r="128" spans="3:22" x14ac:dyDescent="0.2">
      <c r="N128" s="317" t="s">
        <v>5715</v>
      </c>
      <c r="O128" s="318">
        <v>0.2</v>
      </c>
      <c r="P128" s="318">
        <v>0.4</v>
      </c>
      <c r="Q128" s="318">
        <v>0.5</v>
      </c>
      <c r="R128" s="318">
        <v>0.7</v>
      </c>
      <c r="S128" s="318">
        <v>0.8</v>
      </c>
    </row>
    <row r="141" spans="4:22" ht="15.75" x14ac:dyDescent="0.2">
      <c r="D141" s="527" t="s">
        <v>5716</v>
      </c>
      <c r="E141" s="528"/>
      <c r="F141" s="528"/>
      <c r="G141" s="528"/>
      <c r="H141" s="528"/>
      <c r="I141" s="528"/>
      <c r="J141" s="528"/>
      <c r="K141" s="528"/>
      <c r="L141" s="528"/>
      <c r="M141" s="528"/>
      <c r="N141" s="528"/>
      <c r="O141" s="528"/>
      <c r="P141" s="528"/>
      <c r="Q141" s="528"/>
      <c r="R141" s="528"/>
      <c r="S141" s="528"/>
      <c r="T141" s="528"/>
      <c r="U141" s="528"/>
      <c r="V141" s="529"/>
    </row>
    <row r="144" spans="4:22" x14ac:dyDescent="0.2">
      <c r="N144" s="319" t="s">
        <v>5717</v>
      </c>
      <c r="O144" s="320"/>
      <c r="P144" s="321"/>
    </row>
    <row r="145" spans="14:16" x14ac:dyDescent="0.2">
      <c r="N145" s="322" t="s">
        <v>5718</v>
      </c>
      <c r="O145" s="323">
        <v>1324</v>
      </c>
      <c r="P145" s="321"/>
    </row>
    <row r="146" spans="14:16" x14ac:dyDescent="0.2">
      <c r="N146" s="322" t="s">
        <v>5719</v>
      </c>
      <c r="O146" s="323">
        <v>229</v>
      </c>
      <c r="P146" s="321"/>
    </row>
    <row r="147" spans="14:16" x14ac:dyDescent="0.2">
      <c r="N147" s="322" t="s">
        <v>5720</v>
      </c>
      <c r="O147" s="323">
        <v>859</v>
      </c>
      <c r="P147" s="321"/>
    </row>
    <row r="148" spans="14:16" x14ac:dyDescent="0.2">
      <c r="N148" s="324"/>
      <c r="O148" s="325">
        <f>SUM(O145:O147)</f>
        <v>2412</v>
      </c>
      <c r="P148" s="321"/>
    </row>
    <row r="161" spans="14:25" x14ac:dyDescent="0.2">
      <c r="N161" s="326" t="s">
        <v>5721</v>
      </c>
      <c r="O161" s="327"/>
      <c r="P161" s="327"/>
      <c r="Q161" s="327"/>
      <c r="R161" s="327"/>
      <c r="S161" s="327"/>
      <c r="T161" s="327"/>
      <c r="U161" s="327"/>
      <c r="V161" s="327"/>
      <c r="W161" s="327"/>
      <c r="X161" s="327"/>
      <c r="Y161" s="327"/>
    </row>
    <row r="162" spans="14:25" x14ac:dyDescent="0.2">
      <c r="N162" s="328" t="s">
        <v>5722</v>
      </c>
      <c r="O162" s="329" t="s">
        <v>618</v>
      </c>
      <c r="P162" s="329" t="s">
        <v>619</v>
      </c>
      <c r="Q162" s="329" t="s">
        <v>620</v>
      </c>
      <c r="R162" s="329" t="s">
        <v>621</v>
      </c>
      <c r="S162" s="329" t="s">
        <v>622</v>
      </c>
      <c r="T162" s="329" t="s">
        <v>623</v>
      </c>
      <c r="U162" s="329" t="s">
        <v>624</v>
      </c>
      <c r="V162" s="329" t="s">
        <v>625</v>
      </c>
      <c r="W162" s="329" t="s">
        <v>626</v>
      </c>
      <c r="X162" s="329" t="s">
        <v>627</v>
      </c>
      <c r="Y162" s="329" t="s">
        <v>628</v>
      </c>
    </row>
    <row r="163" spans="14:25" x14ac:dyDescent="0.2">
      <c r="N163" s="330" t="s">
        <v>5838</v>
      </c>
      <c r="O163" s="331">
        <v>0.6</v>
      </c>
      <c r="P163" s="331">
        <v>0.5</v>
      </c>
      <c r="Q163" s="331">
        <v>0.7</v>
      </c>
      <c r="R163" s="331">
        <v>0.75</v>
      </c>
      <c r="S163" s="331">
        <v>0.8</v>
      </c>
      <c r="T163" s="331">
        <v>0.75</v>
      </c>
      <c r="U163" s="331">
        <v>0.7</v>
      </c>
      <c r="V163" s="331">
        <v>0.5</v>
      </c>
      <c r="W163" s="331">
        <v>0.6</v>
      </c>
      <c r="X163" s="331">
        <v>0.7</v>
      </c>
      <c r="Y163" s="331">
        <v>0.9</v>
      </c>
    </row>
    <row r="167" spans="14:25" x14ac:dyDescent="0.2">
      <c r="N167" s="247" t="s">
        <v>5839</v>
      </c>
    </row>
    <row r="177" spans="4:22" ht="15.75" x14ac:dyDescent="0.2">
      <c r="D177" s="527" t="s">
        <v>5723</v>
      </c>
      <c r="E177" s="528"/>
      <c r="F177" s="528"/>
      <c r="G177" s="528"/>
      <c r="H177" s="528"/>
      <c r="I177" s="528"/>
      <c r="J177" s="528"/>
      <c r="K177" s="528"/>
      <c r="L177" s="528"/>
      <c r="M177" s="528"/>
      <c r="N177" s="528"/>
      <c r="O177" s="528"/>
      <c r="P177" s="528"/>
      <c r="Q177" s="528"/>
      <c r="R177" s="528"/>
      <c r="S177" s="528"/>
      <c r="T177" s="528"/>
      <c r="U177" s="528"/>
      <c r="V177" s="529"/>
    </row>
    <row r="178" spans="4:22" x14ac:dyDescent="0.2">
      <c r="Q178" s="332"/>
      <c r="R178" s="332"/>
    </row>
    <row r="179" spans="4:22" x14ac:dyDescent="0.2">
      <c r="Q179" s="332"/>
      <c r="R179" s="332"/>
    </row>
    <row r="180" spans="4:22" x14ac:dyDescent="0.2">
      <c r="N180" s="333" t="s">
        <v>5724</v>
      </c>
      <c r="O180" s="334" t="s">
        <v>716</v>
      </c>
      <c r="P180" s="334" t="s">
        <v>716</v>
      </c>
      <c r="Q180" s="332"/>
      <c r="R180" s="332"/>
    </row>
    <row r="181" spans="4:22" x14ac:dyDescent="0.2">
      <c r="N181" s="335" t="s">
        <v>5725</v>
      </c>
      <c r="O181" s="321">
        <v>100</v>
      </c>
      <c r="P181" s="336">
        <f t="shared" ref="P181:P186" si="0">O181/$O$187</f>
        <v>0.1111111111111111</v>
      </c>
      <c r="Q181" s="332"/>
      <c r="R181" s="332"/>
    </row>
    <row r="182" spans="4:22" x14ac:dyDescent="0.2">
      <c r="N182" s="335" t="s">
        <v>5726</v>
      </c>
      <c r="O182" s="321">
        <v>200</v>
      </c>
      <c r="P182" s="336">
        <f t="shared" si="0"/>
        <v>0.22222222222222221</v>
      </c>
      <c r="Q182" s="332"/>
      <c r="R182" s="332"/>
    </row>
    <row r="183" spans="4:22" x14ac:dyDescent="0.2">
      <c r="N183" s="335" t="s">
        <v>5727</v>
      </c>
      <c r="O183" s="321">
        <v>100</v>
      </c>
      <c r="P183" s="336">
        <f t="shared" si="0"/>
        <v>0.1111111111111111</v>
      </c>
      <c r="Q183" s="332"/>
      <c r="R183" s="332"/>
    </row>
    <row r="184" spans="4:22" x14ac:dyDescent="0.2">
      <c r="N184" s="335" t="s">
        <v>5728</v>
      </c>
      <c r="O184" s="321">
        <v>350</v>
      </c>
      <c r="P184" s="336">
        <f t="shared" si="0"/>
        <v>0.3888888888888889</v>
      </c>
      <c r="Q184" s="332"/>
      <c r="R184" s="332"/>
    </row>
    <row r="185" spans="4:22" x14ac:dyDescent="0.2">
      <c r="N185" s="335" t="s">
        <v>5729</v>
      </c>
      <c r="O185" s="321">
        <v>90</v>
      </c>
      <c r="P185" s="336">
        <f t="shared" si="0"/>
        <v>0.1</v>
      </c>
      <c r="Q185" s="332"/>
      <c r="R185" s="332"/>
    </row>
    <row r="186" spans="4:22" x14ac:dyDescent="0.2">
      <c r="N186" s="337" t="s">
        <v>5730</v>
      </c>
      <c r="O186" s="321">
        <v>60</v>
      </c>
      <c r="P186" s="336">
        <f t="shared" si="0"/>
        <v>6.6666666666666666E-2</v>
      </c>
      <c r="Q186" s="332"/>
      <c r="R186" s="332"/>
    </row>
    <row r="187" spans="4:22" x14ac:dyDescent="0.2">
      <c r="N187" s="338" t="s">
        <v>716</v>
      </c>
      <c r="O187" s="339">
        <v>900</v>
      </c>
      <c r="P187" s="246"/>
      <c r="Q187" s="332"/>
      <c r="R187" s="332"/>
    </row>
    <row r="188" spans="4:22" s="246" customFormat="1" x14ac:dyDescent="0.2">
      <c r="Q188" s="340"/>
      <c r="R188" s="340"/>
    </row>
    <row r="189" spans="4:22" x14ac:dyDescent="0.2">
      <c r="O189" s="321"/>
      <c r="Q189" s="332"/>
      <c r="R189" s="332"/>
    </row>
    <row r="190" spans="4:22" x14ac:dyDescent="0.2">
      <c r="Q190" s="332"/>
      <c r="R190" s="332"/>
    </row>
    <row r="191" spans="4:22" x14ac:dyDescent="0.2">
      <c r="Q191" s="332"/>
      <c r="R191" s="332"/>
    </row>
    <row r="192" spans="4:22" x14ac:dyDescent="0.2">
      <c r="Q192" s="332"/>
      <c r="R192" s="332"/>
    </row>
    <row r="193" spans="4:22" x14ac:dyDescent="0.2">
      <c r="Q193" s="332"/>
      <c r="R193" s="332"/>
    </row>
    <row r="194" spans="4:22" ht="15.75" x14ac:dyDescent="0.2">
      <c r="D194" s="527" t="s">
        <v>5731</v>
      </c>
      <c r="E194" s="528"/>
      <c r="F194" s="528"/>
      <c r="G194" s="528"/>
      <c r="H194" s="528"/>
      <c r="I194" s="528"/>
      <c r="J194" s="528"/>
      <c r="K194" s="528"/>
      <c r="L194" s="528"/>
      <c r="M194" s="528"/>
      <c r="N194" s="528"/>
      <c r="O194" s="528"/>
      <c r="P194" s="528"/>
      <c r="Q194" s="528"/>
      <c r="R194" s="528"/>
      <c r="S194" s="528"/>
      <c r="T194" s="528"/>
      <c r="U194" s="528"/>
      <c r="V194" s="529"/>
    </row>
    <row r="195" spans="4:22" x14ac:dyDescent="0.2">
      <c r="K195" s="249"/>
      <c r="Q195" s="332"/>
      <c r="R195" s="332"/>
    </row>
    <row r="196" spans="4:22" x14ac:dyDescent="0.2">
      <c r="K196" s="249"/>
      <c r="Q196" s="332"/>
      <c r="R196" s="332"/>
    </row>
    <row r="197" spans="4:22" x14ac:dyDescent="0.2">
      <c r="J197" s="321" t="s">
        <v>1492</v>
      </c>
      <c r="K197" s="321" t="s">
        <v>1493</v>
      </c>
      <c r="L197" s="321" t="s">
        <v>1494</v>
      </c>
      <c r="M197" s="321" t="s">
        <v>1495</v>
      </c>
      <c r="N197" s="321" t="s">
        <v>1496</v>
      </c>
      <c r="O197" s="321" t="s">
        <v>5732</v>
      </c>
      <c r="Q197" s="332"/>
      <c r="R197" s="332"/>
    </row>
    <row r="198" spans="4:22" x14ac:dyDescent="0.2">
      <c r="J198" s="321" t="s">
        <v>1500</v>
      </c>
      <c r="K198" s="321" t="s">
        <v>1501</v>
      </c>
      <c r="L198" s="321" t="s">
        <v>1502</v>
      </c>
      <c r="M198" s="341">
        <v>12</v>
      </c>
      <c r="N198" s="341">
        <v>0</v>
      </c>
      <c r="O198" s="321" t="s">
        <v>5718</v>
      </c>
      <c r="Q198" s="332"/>
      <c r="R198" s="332"/>
    </row>
    <row r="199" spans="4:22" x14ac:dyDescent="0.2">
      <c r="J199" s="321" t="s">
        <v>1505</v>
      </c>
      <c r="K199" s="321" t="s">
        <v>1506</v>
      </c>
      <c r="L199" s="321" t="s">
        <v>1507</v>
      </c>
      <c r="M199" s="341">
        <v>0</v>
      </c>
      <c r="N199" s="341">
        <v>121</v>
      </c>
      <c r="O199" s="321" t="s">
        <v>5718</v>
      </c>
      <c r="Q199" s="332"/>
      <c r="R199" s="332"/>
    </row>
    <row r="200" spans="4:22" x14ac:dyDescent="0.2">
      <c r="J200" s="321" t="s">
        <v>1505</v>
      </c>
      <c r="K200" s="321" t="s">
        <v>1506</v>
      </c>
      <c r="L200" s="321" t="s">
        <v>1509</v>
      </c>
      <c r="M200" s="341">
        <v>0</v>
      </c>
      <c r="N200" s="341">
        <v>298</v>
      </c>
      <c r="O200" s="321" t="s">
        <v>5718</v>
      </c>
      <c r="Q200" s="332"/>
      <c r="R200" s="332"/>
    </row>
    <row r="201" spans="4:22" x14ac:dyDescent="0.2">
      <c r="J201" s="321" t="s">
        <v>1505</v>
      </c>
      <c r="K201" s="321" t="s">
        <v>1510</v>
      </c>
      <c r="L201" s="321" t="s">
        <v>1511</v>
      </c>
      <c r="M201" s="341">
        <v>0</v>
      </c>
      <c r="N201" s="341">
        <v>281</v>
      </c>
      <c r="O201" s="321" t="s">
        <v>5718</v>
      </c>
      <c r="Q201" s="332"/>
      <c r="R201" s="332"/>
    </row>
    <row r="202" spans="4:22" x14ac:dyDescent="0.2">
      <c r="J202" s="321" t="s">
        <v>1505</v>
      </c>
      <c r="K202" s="321" t="s">
        <v>1510</v>
      </c>
      <c r="L202" s="321" t="s">
        <v>1512</v>
      </c>
      <c r="M202" s="341">
        <v>0</v>
      </c>
      <c r="N202" s="341">
        <v>105</v>
      </c>
      <c r="O202" s="321" t="s">
        <v>5718</v>
      </c>
      <c r="Q202" s="332"/>
      <c r="R202" s="332"/>
    </row>
    <row r="203" spans="4:22" x14ac:dyDescent="0.2">
      <c r="J203" s="321" t="s">
        <v>1505</v>
      </c>
      <c r="K203" s="321" t="s">
        <v>1510</v>
      </c>
      <c r="L203" s="321" t="s">
        <v>1513</v>
      </c>
      <c r="M203" s="341">
        <v>0</v>
      </c>
      <c r="N203" s="341">
        <v>171</v>
      </c>
      <c r="O203" s="321" t="s">
        <v>5719</v>
      </c>
      <c r="Q203" s="332"/>
      <c r="R203" s="332"/>
    </row>
    <row r="204" spans="4:22" x14ac:dyDescent="0.2">
      <c r="J204" s="321" t="s">
        <v>1505</v>
      </c>
      <c r="K204" s="321" t="s">
        <v>1514</v>
      </c>
      <c r="L204" s="321" t="s">
        <v>1515</v>
      </c>
      <c r="M204" s="341">
        <v>0</v>
      </c>
      <c r="N204" s="341">
        <v>290</v>
      </c>
      <c r="O204" s="321" t="s">
        <v>5718</v>
      </c>
      <c r="Q204" s="332"/>
      <c r="R204" s="332"/>
    </row>
    <row r="205" spans="4:22" x14ac:dyDescent="0.2">
      <c r="J205" s="321" t="s">
        <v>1516</v>
      </c>
      <c r="K205" s="321" t="s">
        <v>1501</v>
      </c>
      <c r="L205" s="321" t="s">
        <v>1517</v>
      </c>
      <c r="M205" s="341">
        <v>10.5</v>
      </c>
      <c r="N205" s="341">
        <v>0</v>
      </c>
      <c r="O205" s="321" t="s">
        <v>5718</v>
      </c>
      <c r="Q205" s="342"/>
      <c r="R205" s="342"/>
    </row>
    <row r="206" spans="4:22" x14ac:dyDescent="0.2">
      <c r="J206" s="321" t="s">
        <v>1516</v>
      </c>
      <c r="K206" s="321" t="s">
        <v>1514</v>
      </c>
      <c r="L206" s="321" t="s">
        <v>1518</v>
      </c>
      <c r="M206" s="341">
        <v>24</v>
      </c>
      <c r="N206" s="341">
        <v>0</v>
      </c>
      <c r="O206" s="321" t="s">
        <v>5719</v>
      </c>
      <c r="Q206" s="342"/>
      <c r="R206" s="342"/>
    </row>
    <row r="207" spans="4:22" x14ac:dyDescent="0.2">
      <c r="J207" s="321" t="s">
        <v>1516</v>
      </c>
      <c r="K207" s="321" t="s">
        <v>1519</v>
      </c>
      <c r="L207" s="321" t="s">
        <v>1520</v>
      </c>
      <c r="M207" s="341">
        <v>55</v>
      </c>
      <c r="N207" s="341">
        <v>36</v>
      </c>
      <c r="O207" s="321" t="s">
        <v>5719</v>
      </c>
      <c r="Q207" s="342"/>
      <c r="R207" s="342"/>
    </row>
    <row r="208" spans="4:22" x14ac:dyDescent="0.2">
      <c r="J208" s="321" t="s">
        <v>1516</v>
      </c>
      <c r="K208" s="321" t="s">
        <v>1519</v>
      </c>
      <c r="L208" s="321" t="s">
        <v>1521</v>
      </c>
      <c r="M208" s="341">
        <v>17</v>
      </c>
      <c r="N208" s="341">
        <v>0</v>
      </c>
      <c r="O208" s="321" t="s">
        <v>5719</v>
      </c>
    </row>
    <row r="209" spans="10:15" x14ac:dyDescent="0.2">
      <c r="J209" s="321" t="s">
        <v>1522</v>
      </c>
      <c r="K209" s="321" t="s">
        <v>1514</v>
      </c>
      <c r="L209" s="321" t="s">
        <v>1523</v>
      </c>
      <c r="M209" s="341">
        <v>150</v>
      </c>
      <c r="N209" s="341">
        <v>204</v>
      </c>
      <c r="O209" s="321" t="s">
        <v>5719</v>
      </c>
    </row>
    <row r="210" spans="10:15" x14ac:dyDescent="0.2">
      <c r="J210" s="321" t="s">
        <v>1522</v>
      </c>
      <c r="K210" s="321" t="s">
        <v>1510</v>
      </c>
      <c r="L210" s="321" t="s">
        <v>1524</v>
      </c>
      <c r="M210" s="341">
        <v>145</v>
      </c>
      <c r="N210" s="341">
        <v>0</v>
      </c>
      <c r="O210" s="321" t="s">
        <v>5719</v>
      </c>
    </row>
    <row r="211" spans="10:15" x14ac:dyDescent="0.2">
      <c r="J211" s="321" t="s">
        <v>1522</v>
      </c>
      <c r="K211" s="321" t="s">
        <v>1510</v>
      </c>
      <c r="L211" s="321" t="s">
        <v>1525</v>
      </c>
      <c r="M211" s="341">
        <v>48</v>
      </c>
      <c r="N211" s="341">
        <v>0</v>
      </c>
      <c r="O211" s="321" t="s">
        <v>5718</v>
      </c>
    </row>
    <row r="212" spans="10:15" x14ac:dyDescent="0.2">
      <c r="J212" s="321" t="s">
        <v>1522</v>
      </c>
      <c r="K212" s="321" t="s">
        <v>1510</v>
      </c>
      <c r="L212" s="321" t="s">
        <v>1526</v>
      </c>
      <c r="M212" s="341">
        <v>60</v>
      </c>
      <c r="N212" s="341">
        <v>39</v>
      </c>
      <c r="O212" s="321" t="s">
        <v>5718</v>
      </c>
    </row>
    <row r="213" spans="10:15" x14ac:dyDescent="0.2">
      <c r="J213" s="321" t="s">
        <v>1522</v>
      </c>
      <c r="K213" s="321" t="s">
        <v>1510</v>
      </c>
      <c r="L213" s="321" t="s">
        <v>1527</v>
      </c>
      <c r="M213" s="341">
        <v>98</v>
      </c>
      <c r="N213" s="341">
        <v>0</v>
      </c>
      <c r="O213" s="321" t="s">
        <v>5718</v>
      </c>
    </row>
    <row r="214" spans="10:15" x14ac:dyDescent="0.2">
      <c r="J214" s="321" t="s">
        <v>1522</v>
      </c>
      <c r="K214" s="321" t="s">
        <v>1510</v>
      </c>
      <c r="L214" s="321" t="s">
        <v>1528</v>
      </c>
      <c r="M214" s="341">
        <v>127</v>
      </c>
      <c r="N214" s="341">
        <v>0</v>
      </c>
      <c r="O214" s="321" t="s">
        <v>5719</v>
      </c>
    </row>
    <row r="215" spans="10:15" x14ac:dyDescent="0.2">
      <c r="J215" s="321" t="s">
        <v>1522</v>
      </c>
      <c r="K215" s="321" t="s">
        <v>1506</v>
      </c>
      <c r="L215" s="321" t="s">
        <v>1529</v>
      </c>
      <c r="M215" s="341">
        <v>45</v>
      </c>
      <c r="N215" s="341">
        <v>0</v>
      </c>
      <c r="O215" s="321" t="s">
        <v>5719</v>
      </c>
    </row>
    <row r="216" spans="10:15" x14ac:dyDescent="0.2">
      <c r="J216" s="321" t="s">
        <v>1522</v>
      </c>
      <c r="K216" s="321" t="s">
        <v>1506</v>
      </c>
      <c r="L216" s="321" t="s">
        <v>1530</v>
      </c>
      <c r="M216" s="341">
        <v>90</v>
      </c>
      <c r="N216" s="341">
        <v>0</v>
      </c>
      <c r="O216" s="321" t="s">
        <v>5719</v>
      </c>
    </row>
    <row r="217" spans="10:15" x14ac:dyDescent="0.2">
      <c r="J217" s="321" t="s">
        <v>1522</v>
      </c>
      <c r="K217" s="321" t="s">
        <v>1510</v>
      </c>
      <c r="L217" s="321" t="s">
        <v>1531</v>
      </c>
      <c r="M217" s="341">
        <v>105</v>
      </c>
      <c r="N217" s="341">
        <v>0</v>
      </c>
      <c r="O217" s="321" t="s">
        <v>5719</v>
      </c>
    </row>
    <row r="218" spans="10:15" x14ac:dyDescent="0.2">
      <c r="J218" s="321" t="s">
        <v>1522</v>
      </c>
      <c r="K218" s="321" t="s">
        <v>1510</v>
      </c>
      <c r="L218" s="321" t="s">
        <v>1532</v>
      </c>
      <c r="M218" s="341">
        <v>16</v>
      </c>
      <c r="N218" s="341">
        <v>10</v>
      </c>
      <c r="O218" s="321" t="s">
        <v>5719</v>
      </c>
    </row>
    <row r="219" spans="10:15" x14ac:dyDescent="0.2">
      <c r="J219" s="321" t="s">
        <v>1522</v>
      </c>
      <c r="K219" s="321" t="s">
        <v>1510</v>
      </c>
      <c r="L219" s="321" t="s">
        <v>1533</v>
      </c>
      <c r="M219" s="341">
        <v>75</v>
      </c>
      <c r="N219" s="341">
        <v>0</v>
      </c>
      <c r="O219" s="321" t="s">
        <v>5719</v>
      </c>
    </row>
    <row r="220" spans="10:15" x14ac:dyDescent="0.2">
      <c r="J220" s="321" t="s">
        <v>1522</v>
      </c>
      <c r="K220" s="321" t="s">
        <v>1510</v>
      </c>
      <c r="L220" s="321" t="s">
        <v>1534</v>
      </c>
      <c r="M220" s="341">
        <v>135</v>
      </c>
      <c r="N220" s="341">
        <v>0</v>
      </c>
      <c r="O220" s="321" t="s">
        <v>5718</v>
      </c>
    </row>
    <row r="221" spans="10:15" x14ac:dyDescent="0.2">
      <c r="J221" s="321" t="s">
        <v>1522</v>
      </c>
      <c r="K221" s="321" t="s">
        <v>1535</v>
      </c>
      <c r="L221" s="321" t="s">
        <v>1536</v>
      </c>
      <c r="M221" s="341">
        <v>99</v>
      </c>
      <c r="N221" s="341">
        <v>0</v>
      </c>
      <c r="O221" s="321" t="s">
        <v>5718</v>
      </c>
    </row>
    <row r="222" spans="10:15" x14ac:dyDescent="0.2">
      <c r="J222" s="321" t="s">
        <v>1522</v>
      </c>
      <c r="K222" s="321" t="s">
        <v>1514</v>
      </c>
      <c r="L222" s="321" t="s">
        <v>1537</v>
      </c>
      <c r="M222" s="341">
        <v>60</v>
      </c>
      <c r="N222" s="341">
        <v>42</v>
      </c>
      <c r="O222" s="321" t="s">
        <v>5718</v>
      </c>
    </row>
    <row r="223" spans="10:15" x14ac:dyDescent="0.2">
      <c r="J223" s="321" t="s">
        <v>1522</v>
      </c>
      <c r="K223" s="321" t="s">
        <v>1506</v>
      </c>
      <c r="L223" s="321" t="s">
        <v>1538</v>
      </c>
      <c r="M223" s="341">
        <v>52.5</v>
      </c>
      <c r="N223" s="341">
        <v>0</v>
      </c>
      <c r="O223" s="321" t="s">
        <v>5718</v>
      </c>
    </row>
    <row r="224" spans="10:15" x14ac:dyDescent="0.2">
      <c r="J224" s="321" t="s">
        <v>1522</v>
      </c>
      <c r="K224" s="321" t="s">
        <v>1539</v>
      </c>
      <c r="L224" s="321" t="s">
        <v>1540</v>
      </c>
      <c r="M224" s="341">
        <v>99</v>
      </c>
      <c r="N224" s="341">
        <v>0</v>
      </c>
      <c r="O224" s="321" t="s">
        <v>5718</v>
      </c>
    </row>
    <row r="225" spans="4:22" x14ac:dyDescent="0.2">
      <c r="J225" s="321" t="s">
        <v>1522</v>
      </c>
      <c r="K225" s="321" t="s">
        <v>1506</v>
      </c>
      <c r="L225" s="321" t="s">
        <v>1541</v>
      </c>
      <c r="M225" s="341">
        <v>211</v>
      </c>
      <c r="N225" s="341">
        <v>0</v>
      </c>
      <c r="O225" s="321" t="s">
        <v>5718</v>
      </c>
    </row>
    <row r="226" spans="4:22" x14ac:dyDescent="0.2">
      <c r="J226" s="321" t="s">
        <v>1522</v>
      </c>
      <c r="K226" s="321" t="s">
        <v>1539</v>
      </c>
      <c r="L226" s="321" t="s">
        <v>1542</v>
      </c>
      <c r="M226" s="341">
        <v>128</v>
      </c>
      <c r="N226" s="341">
        <v>0</v>
      </c>
      <c r="O226" s="321" t="s">
        <v>5718</v>
      </c>
    </row>
    <row r="227" spans="4:22" x14ac:dyDescent="0.2">
      <c r="J227" s="321" t="s">
        <v>1522</v>
      </c>
      <c r="K227" s="321" t="s">
        <v>1543</v>
      </c>
      <c r="L227" s="321" t="s">
        <v>1544</v>
      </c>
      <c r="M227" s="341">
        <v>46.8</v>
      </c>
      <c r="N227" s="341">
        <v>0</v>
      </c>
      <c r="O227" s="321" t="s">
        <v>5718</v>
      </c>
    </row>
    <row r="228" spans="4:22" x14ac:dyDescent="0.2">
      <c r="J228" s="321" t="s">
        <v>1522</v>
      </c>
      <c r="K228" s="321" t="s">
        <v>1543</v>
      </c>
      <c r="L228" s="321" t="s">
        <v>1545</v>
      </c>
      <c r="M228" s="341">
        <v>99</v>
      </c>
      <c r="N228" s="341">
        <v>0</v>
      </c>
      <c r="O228" s="321" t="s">
        <v>5718</v>
      </c>
    </row>
    <row r="229" spans="4:22" x14ac:dyDescent="0.2">
      <c r="J229" s="321" t="s">
        <v>1522</v>
      </c>
      <c r="K229" s="321" t="s">
        <v>1539</v>
      </c>
      <c r="L229" s="321" t="s">
        <v>1546</v>
      </c>
      <c r="M229" s="341">
        <v>27</v>
      </c>
      <c r="N229" s="341">
        <v>0</v>
      </c>
      <c r="O229" s="321" t="s">
        <v>5718</v>
      </c>
    </row>
    <row r="230" spans="4:22" x14ac:dyDescent="0.2">
      <c r="J230" s="321"/>
      <c r="K230" s="321"/>
      <c r="L230" s="321"/>
      <c r="M230" s="343">
        <f>SUM(M198:M229)</f>
        <v>2034.8</v>
      </c>
      <c r="N230" s="343">
        <f>SUM(N198:N229)</f>
        <v>1597</v>
      </c>
    </row>
    <row r="231" spans="4:22" x14ac:dyDescent="0.2">
      <c r="J231" s="321"/>
      <c r="K231" s="321"/>
      <c r="L231" s="321"/>
      <c r="M231" s="341"/>
      <c r="N231" s="341"/>
    </row>
    <row r="232" spans="4:22" x14ac:dyDescent="0.2">
      <c r="J232" s="321" t="s">
        <v>5733</v>
      </c>
      <c r="K232" s="344">
        <v>2034.8</v>
      </c>
      <c r="L232" s="321"/>
      <c r="M232" s="341"/>
      <c r="N232" s="341"/>
    </row>
    <row r="233" spans="4:22" x14ac:dyDescent="0.2">
      <c r="J233" s="321" t="s">
        <v>1505</v>
      </c>
      <c r="K233" s="344">
        <v>1597</v>
      </c>
      <c r="L233" s="321"/>
      <c r="M233" s="341"/>
      <c r="N233" s="341"/>
    </row>
    <row r="234" spans="4:22" ht="15.75" x14ac:dyDescent="0.2">
      <c r="D234" s="527" t="s">
        <v>5734</v>
      </c>
      <c r="E234" s="528"/>
      <c r="F234" s="528"/>
      <c r="G234" s="528"/>
      <c r="H234" s="528"/>
      <c r="I234" s="528"/>
      <c r="J234" s="528"/>
      <c r="K234" s="528"/>
      <c r="L234" s="528"/>
      <c r="M234" s="528"/>
      <c r="N234" s="528"/>
      <c r="O234" s="528"/>
      <c r="P234" s="528"/>
      <c r="Q234" s="528"/>
      <c r="R234" s="528"/>
      <c r="S234" s="528"/>
      <c r="T234" s="528"/>
      <c r="U234" s="528"/>
      <c r="V234" s="529"/>
    </row>
    <row r="235" spans="4:22" x14ac:dyDescent="0.2">
      <c r="J235" s="321"/>
      <c r="K235" s="321"/>
      <c r="L235" s="321"/>
      <c r="M235" s="341"/>
      <c r="N235" s="341"/>
    </row>
    <row r="236" spans="4:22" x14ac:dyDescent="0.2">
      <c r="J236" s="321"/>
      <c r="K236" s="321"/>
      <c r="L236" s="321"/>
      <c r="M236" s="341"/>
      <c r="N236" s="341"/>
    </row>
    <row r="237" spans="4:22" x14ac:dyDescent="0.2">
      <c r="J237" s="326" t="s">
        <v>5735</v>
      </c>
      <c r="K237" s="327"/>
      <c r="L237" s="327"/>
      <c r="M237" s="327"/>
      <c r="N237" s="327"/>
      <c r="O237" s="327"/>
      <c r="P237" s="327"/>
      <c r="Q237" s="327"/>
      <c r="R237" s="327"/>
      <c r="S237" s="327"/>
      <c r="T237" s="327"/>
      <c r="U237" s="327"/>
    </row>
    <row r="238" spans="4:22" x14ac:dyDescent="0.2">
      <c r="J238" s="328" t="s">
        <v>5736</v>
      </c>
      <c r="K238" s="329" t="s">
        <v>618</v>
      </c>
      <c r="L238" s="329" t="s">
        <v>619</v>
      </c>
      <c r="M238" s="329" t="s">
        <v>620</v>
      </c>
      <c r="N238" s="329" t="s">
        <v>621</v>
      </c>
      <c r="O238" s="329" t="s">
        <v>622</v>
      </c>
      <c r="P238" s="329" t="s">
        <v>623</v>
      </c>
      <c r="Q238" s="329" t="s">
        <v>624</v>
      </c>
      <c r="R238" s="329" t="s">
        <v>625</v>
      </c>
      <c r="S238" s="329" t="s">
        <v>626</v>
      </c>
      <c r="T238" s="329" t="s">
        <v>627</v>
      </c>
      <c r="U238" s="329" t="s">
        <v>628</v>
      </c>
    </row>
    <row r="239" spans="4:22" x14ac:dyDescent="0.2">
      <c r="J239" s="330" t="s">
        <v>5737</v>
      </c>
      <c r="K239" s="345">
        <v>1</v>
      </c>
      <c r="L239" s="345">
        <v>2</v>
      </c>
      <c r="M239" s="345">
        <v>3</v>
      </c>
      <c r="N239" s="345">
        <v>4</v>
      </c>
      <c r="O239" s="345">
        <v>5</v>
      </c>
      <c r="P239" s="345">
        <v>6</v>
      </c>
      <c r="Q239" s="345">
        <v>7</v>
      </c>
      <c r="R239" s="345">
        <v>8</v>
      </c>
      <c r="S239" s="345">
        <v>9</v>
      </c>
      <c r="T239" s="345">
        <v>10</v>
      </c>
      <c r="U239" s="345">
        <v>11</v>
      </c>
    </row>
    <row r="240" spans="4:22" x14ac:dyDescent="0.2">
      <c r="J240" s="330" t="s">
        <v>5738</v>
      </c>
      <c r="K240" s="345">
        <v>11</v>
      </c>
      <c r="L240" s="345">
        <v>2</v>
      </c>
      <c r="M240" s="345">
        <v>3</v>
      </c>
      <c r="N240" s="345">
        <v>4</v>
      </c>
      <c r="O240" s="345">
        <v>6</v>
      </c>
      <c r="P240" s="345">
        <v>7</v>
      </c>
      <c r="Q240" s="345">
        <v>1</v>
      </c>
      <c r="R240" s="345">
        <v>1</v>
      </c>
      <c r="S240" s="345">
        <v>2</v>
      </c>
      <c r="T240" s="345">
        <v>3</v>
      </c>
      <c r="U240" s="345">
        <v>4</v>
      </c>
    </row>
    <row r="241" spans="4:22" x14ac:dyDescent="0.2">
      <c r="J241" s="330" t="s">
        <v>5739</v>
      </c>
      <c r="K241" s="345">
        <v>5</v>
      </c>
      <c r="L241" s="345">
        <v>6</v>
      </c>
      <c r="M241" s="345">
        <v>7</v>
      </c>
      <c r="N241" s="345">
        <v>8</v>
      </c>
      <c r="O241" s="345">
        <v>1</v>
      </c>
      <c r="P241" s="345">
        <v>2</v>
      </c>
      <c r="Q241" s="345">
        <v>3</v>
      </c>
      <c r="R241" s="345">
        <v>4</v>
      </c>
      <c r="S241" s="345">
        <v>4</v>
      </c>
      <c r="T241" s="345">
        <v>5</v>
      </c>
      <c r="U241" s="345">
        <v>6</v>
      </c>
    </row>
    <row r="242" spans="4:22" x14ac:dyDescent="0.2">
      <c r="J242" s="330" t="s">
        <v>5740</v>
      </c>
      <c r="K242" s="345">
        <v>1</v>
      </c>
      <c r="L242" s="345">
        <v>2</v>
      </c>
      <c r="M242" s="345">
        <v>3</v>
      </c>
      <c r="N242" s="345">
        <v>4</v>
      </c>
      <c r="O242" s="345">
        <v>5</v>
      </c>
      <c r="P242" s="345">
        <v>6</v>
      </c>
      <c r="Q242" s="345">
        <v>7</v>
      </c>
      <c r="R242" s="345">
        <v>8</v>
      </c>
      <c r="S242" s="345">
        <v>9</v>
      </c>
      <c r="T242" s="345">
        <v>10</v>
      </c>
      <c r="U242" s="345">
        <v>11</v>
      </c>
    </row>
    <row r="243" spans="4:22" x14ac:dyDescent="0.2">
      <c r="J243" s="330" t="s">
        <v>5741</v>
      </c>
      <c r="K243" s="345">
        <v>5</v>
      </c>
      <c r="L243" s="345">
        <v>6</v>
      </c>
      <c r="M243" s="345">
        <v>7</v>
      </c>
      <c r="N243" s="345">
        <v>8</v>
      </c>
      <c r="O243" s="345">
        <v>9</v>
      </c>
      <c r="P243" s="345">
        <v>1</v>
      </c>
      <c r="Q243" s="345">
        <v>2</v>
      </c>
      <c r="R243" s="345">
        <v>3</v>
      </c>
      <c r="S243" s="345">
        <v>3</v>
      </c>
      <c r="T243" s="345">
        <v>2</v>
      </c>
      <c r="U243" s="345">
        <v>4</v>
      </c>
    </row>
    <row r="244" spans="4:22" x14ac:dyDescent="0.2">
      <c r="J244" s="330" t="s">
        <v>5742</v>
      </c>
      <c r="K244" s="345">
        <v>9</v>
      </c>
      <c r="L244" s="345">
        <v>8</v>
      </c>
      <c r="M244" s="345">
        <v>7</v>
      </c>
      <c r="N244" s="345">
        <v>6</v>
      </c>
      <c r="O244" s="345">
        <v>5</v>
      </c>
      <c r="P244" s="345">
        <v>4</v>
      </c>
      <c r="Q244" s="345">
        <v>3</v>
      </c>
      <c r="R244" s="345">
        <v>2</v>
      </c>
      <c r="S244" s="345">
        <v>1</v>
      </c>
      <c r="T244" s="345">
        <v>0</v>
      </c>
      <c r="U244" s="345">
        <v>1</v>
      </c>
    </row>
    <row r="246" spans="4:22" x14ac:dyDescent="0.2">
      <c r="J246" s="326"/>
      <c r="K246" s="327"/>
      <c r="L246" s="327"/>
      <c r="M246" s="327"/>
      <c r="N246" s="327"/>
      <c r="O246" s="327"/>
      <c r="P246" s="327"/>
      <c r="Q246" s="327"/>
      <c r="R246" s="327"/>
      <c r="S246" s="327"/>
      <c r="T246" s="327"/>
      <c r="U246" s="327"/>
    </row>
    <row r="247" spans="4:22" x14ac:dyDescent="0.2">
      <c r="J247" s="328" t="s">
        <v>5736</v>
      </c>
      <c r="K247" s="329" t="s">
        <v>618</v>
      </c>
      <c r="L247" s="329" t="s">
        <v>619</v>
      </c>
      <c r="M247" s="329" t="s">
        <v>620</v>
      </c>
      <c r="N247" s="329" t="s">
        <v>621</v>
      </c>
      <c r="O247" s="329" t="s">
        <v>622</v>
      </c>
      <c r="P247" s="329" t="s">
        <v>623</v>
      </c>
      <c r="Q247" s="329" t="s">
        <v>624</v>
      </c>
      <c r="R247" s="329" t="s">
        <v>625</v>
      </c>
      <c r="S247" s="329" t="s">
        <v>626</v>
      </c>
      <c r="T247" s="329" t="s">
        <v>627</v>
      </c>
      <c r="U247" s="329" t="s">
        <v>628</v>
      </c>
    </row>
    <row r="248" spans="4:22" x14ac:dyDescent="0.2">
      <c r="J248" s="330" t="s">
        <v>5524</v>
      </c>
      <c r="K248" s="346">
        <f>AVERAGE(K239:K241)</f>
        <v>5.666666666666667</v>
      </c>
      <c r="L248" s="346">
        <f t="shared" ref="L248:U248" si="1">AVERAGE(L239:L241)</f>
        <v>3.3333333333333335</v>
      </c>
      <c r="M248" s="346">
        <f t="shared" si="1"/>
        <v>4.333333333333333</v>
      </c>
      <c r="N248" s="346">
        <f t="shared" si="1"/>
        <v>5.333333333333333</v>
      </c>
      <c r="O248" s="346">
        <f t="shared" si="1"/>
        <v>4</v>
      </c>
      <c r="P248" s="346">
        <f t="shared" si="1"/>
        <v>5</v>
      </c>
      <c r="Q248" s="346">
        <f t="shared" si="1"/>
        <v>3.6666666666666665</v>
      </c>
      <c r="R248" s="346">
        <f t="shared" si="1"/>
        <v>4.333333333333333</v>
      </c>
      <c r="S248" s="346">
        <f t="shared" si="1"/>
        <v>5</v>
      </c>
      <c r="T248" s="346">
        <f t="shared" si="1"/>
        <v>6</v>
      </c>
      <c r="U248" s="346">
        <f t="shared" si="1"/>
        <v>7</v>
      </c>
    </row>
    <row r="249" spans="4:22" x14ac:dyDescent="0.2">
      <c r="J249" s="431" t="s">
        <v>5743</v>
      </c>
      <c r="K249" s="431">
        <v>5</v>
      </c>
      <c r="L249" s="431">
        <v>5.333333333333333</v>
      </c>
      <c r="M249" s="431">
        <v>5.666666666666667</v>
      </c>
      <c r="N249" s="431">
        <v>6</v>
      </c>
      <c r="O249" s="431">
        <v>6.333333333333333</v>
      </c>
      <c r="P249" s="431">
        <v>3.6666666666666665</v>
      </c>
      <c r="Q249" s="431">
        <v>4</v>
      </c>
      <c r="R249" s="431">
        <v>4.333333333333333</v>
      </c>
      <c r="S249" s="431">
        <v>4.333333333333333</v>
      </c>
      <c r="T249" s="431">
        <v>4</v>
      </c>
      <c r="U249" s="431">
        <v>5.333333333333333</v>
      </c>
    </row>
    <row r="254" spans="4:22" x14ac:dyDescent="0.2">
      <c r="D254" s="430"/>
      <c r="E254" s="430"/>
      <c r="F254" s="430"/>
      <c r="G254" s="430"/>
      <c r="H254" s="430"/>
      <c r="I254" s="430"/>
      <c r="V254" s="430"/>
    </row>
    <row r="255" spans="4:22" x14ac:dyDescent="0.2">
      <c r="D255" s="430"/>
      <c r="E255" s="430"/>
      <c r="F255" s="430"/>
      <c r="G255" s="430"/>
      <c r="H255" s="430"/>
      <c r="I255" s="430"/>
      <c r="V255" s="430"/>
    </row>
    <row r="256" spans="4:22" x14ac:dyDescent="0.2">
      <c r="D256" s="430"/>
      <c r="E256" s="430"/>
      <c r="F256" s="430"/>
      <c r="G256" s="430"/>
      <c r="H256" s="430"/>
      <c r="I256" s="430"/>
      <c r="J256" s="430"/>
      <c r="K256" s="430"/>
      <c r="L256" s="430"/>
      <c r="M256" s="430"/>
      <c r="N256" s="430"/>
      <c r="O256" s="430"/>
      <c r="P256" s="430"/>
      <c r="Q256" s="430"/>
      <c r="R256" s="430"/>
      <c r="S256" s="430"/>
      <c r="T256" s="430"/>
      <c r="U256" s="430"/>
      <c r="V256" s="430"/>
    </row>
    <row r="257" spans="4:22" ht="15.75" x14ac:dyDescent="0.2">
      <c r="D257" s="524" t="s">
        <v>5744</v>
      </c>
      <c r="E257" s="525"/>
      <c r="F257" s="525"/>
      <c r="G257" s="525"/>
      <c r="H257" s="525"/>
      <c r="I257" s="525"/>
      <c r="J257" s="525"/>
      <c r="K257" s="525"/>
      <c r="L257" s="525"/>
      <c r="M257" s="525"/>
      <c r="N257" s="525"/>
      <c r="O257" s="525"/>
      <c r="P257" s="525"/>
      <c r="Q257" s="525"/>
      <c r="R257" s="525"/>
      <c r="S257" s="525"/>
      <c r="T257" s="525"/>
      <c r="U257" s="525"/>
      <c r="V257" s="526"/>
    </row>
    <row r="259" spans="4:22" x14ac:dyDescent="0.2">
      <c r="D259" s="253">
        <v>0</v>
      </c>
      <c r="E259" s="247" t="s">
        <v>5745</v>
      </c>
    </row>
    <row r="260" spans="4:22" x14ac:dyDescent="0.2">
      <c r="D260" s="254" t="s">
        <v>1591</v>
      </c>
      <c r="E260" s="247" t="s">
        <v>5746</v>
      </c>
    </row>
    <row r="261" spans="4:22" x14ac:dyDescent="0.2">
      <c r="D261" s="255" t="s">
        <v>1592</v>
      </c>
      <c r="E261" s="247" t="s">
        <v>5747</v>
      </c>
    </row>
    <row r="263" spans="4:22" ht="25.5" x14ac:dyDescent="0.2">
      <c r="D263" s="246" t="s">
        <v>1593</v>
      </c>
      <c r="E263" s="256" t="s">
        <v>1594</v>
      </c>
      <c r="F263" s="256" t="s">
        <v>1595</v>
      </c>
      <c r="G263" s="256" t="s">
        <v>1596</v>
      </c>
    </row>
    <row r="264" spans="4:22" x14ac:dyDescent="0.2">
      <c r="D264" s="247" t="s">
        <v>1597</v>
      </c>
      <c r="E264" s="257">
        <v>0</v>
      </c>
      <c r="F264" s="258">
        <v>1</v>
      </c>
      <c r="G264" s="257">
        <v>0</v>
      </c>
    </row>
    <row r="265" spans="4:22" x14ac:dyDescent="0.2">
      <c r="D265" s="247" t="s">
        <v>1598</v>
      </c>
      <c r="E265" s="259">
        <v>6</v>
      </c>
      <c r="F265" s="259">
        <v>9</v>
      </c>
      <c r="G265" s="259">
        <v>6</v>
      </c>
    </row>
    <row r="266" spans="4:22" x14ac:dyDescent="0.2">
      <c r="D266" s="247" t="s">
        <v>1599</v>
      </c>
      <c r="E266" s="258">
        <v>4</v>
      </c>
      <c r="F266" s="258">
        <v>3</v>
      </c>
      <c r="G266" s="258">
        <v>5</v>
      </c>
    </row>
    <row r="267" spans="4:22" x14ac:dyDescent="0.2">
      <c r="D267" s="247" t="s">
        <v>5524</v>
      </c>
      <c r="E267" s="258">
        <v>1</v>
      </c>
      <c r="F267" s="257">
        <v>3</v>
      </c>
      <c r="G267" s="257">
        <v>0</v>
      </c>
    </row>
  </sheetData>
  <mergeCells count="7">
    <mergeCell ref="D257:V257"/>
    <mergeCell ref="B1:T1"/>
    <mergeCell ref="D124:V124"/>
    <mergeCell ref="D141:V141"/>
    <mergeCell ref="D177:V177"/>
    <mergeCell ref="D194:V194"/>
    <mergeCell ref="D234:V234"/>
  </mergeCells>
  <pageMargins left="0.7" right="0.7" top="0.75" bottom="0.75" header="0.3" footer="0.3"/>
  <pageSetup orientation="portrait"/>
  <ignoredErrors>
    <ignoredError sqref="K248:U248" formulaRange="1"/>
  </ignoredErrors>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795"/>
  <sheetViews>
    <sheetView showGridLines="0" zoomScale="90" zoomScaleNormal="90" zoomScalePageLayoutView="90" workbookViewId="0">
      <selection activeCell="D21" sqref="D21"/>
    </sheetView>
  </sheetViews>
  <sheetFormatPr defaultColWidth="8.85546875" defaultRowHeight="15" customHeight="1" x14ac:dyDescent="0.2"/>
  <cols>
    <col min="1" max="1" width="1.7109375" style="247" customWidth="1"/>
    <col min="2" max="2" width="18" style="247" customWidth="1"/>
    <col min="3" max="3" width="18.42578125" style="247" customWidth="1"/>
    <col min="4" max="4" width="19" style="247" customWidth="1"/>
    <col min="5" max="5" width="24.42578125" style="247" customWidth="1"/>
    <col min="6" max="6" width="18.85546875" style="247" customWidth="1"/>
    <col min="7" max="256" width="8.85546875" style="247"/>
    <col min="257" max="257" width="1.7109375" style="247" customWidth="1"/>
    <col min="258" max="258" width="18" style="247" customWidth="1"/>
    <col min="259" max="259" width="18.42578125" style="247" customWidth="1"/>
    <col min="260" max="260" width="19" style="247" customWidth="1"/>
    <col min="261" max="261" width="24.42578125" style="247" customWidth="1"/>
    <col min="262" max="262" width="18.85546875" style="247" customWidth="1"/>
    <col min="263" max="512" width="8.85546875" style="247"/>
    <col min="513" max="513" width="1.7109375" style="247" customWidth="1"/>
    <col min="514" max="514" width="18" style="247" customWidth="1"/>
    <col min="515" max="515" width="18.42578125" style="247" customWidth="1"/>
    <col min="516" max="516" width="19" style="247" customWidth="1"/>
    <col min="517" max="517" width="24.42578125" style="247" customWidth="1"/>
    <col min="518" max="518" width="18.85546875" style="247" customWidth="1"/>
    <col min="519" max="768" width="8.85546875" style="247"/>
    <col min="769" max="769" width="1.7109375" style="247" customWidth="1"/>
    <col min="770" max="770" width="18" style="247" customWidth="1"/>
    <col min="771" max="771" width="18.42578125" style="247" customWidth="1"/>
    <col min="772" max="772" width="19" style="247" customWidth="1"/>
    <col min="773" max="773" width="24.42578125" style="247" customWidth="1"/>
    <col min="774" max="774" width="18.85546875" style="247" customWidth="1"/>
    <col min="775" max="1024" width="8.85546875" style="247"/>
    <col min="1025" max="1025" width="1.7109375" style="247" customWidth="1"/>
    <col min="1026" max="1026" width="18" style="247" customWidth="1"/>
    <col min="1027" max="1027" width="18.42578125" style="247" customWidth="1"/>
    <col min="1028" max="1028" width="19" style="247" customWidth="1"/>
    <col min="1029" max="1029" width="24.42578125" style="247" customWidth="1"/>
    <col min="1030" max="1030" width="18.85546875" style="247" customWidth="1"/>
    <col min="1031" max="1280" width="8.85546875" style="247"/>
    <col min="1281" max="1281" width="1.7109375" style="247" customWidth="1"/>
    <col min="1282" max="1282" width="18" style="247" customWidth="1"/>
    <col min="1283" max="1283" width="18.42578125" style="247" customWidth="1"/>
    <col min="1284" max="1284" width="19" style="247" customWidth="1"/>
    <col min="1285" max="1285" width="24.42578125" style="247" customWidth="1"/>
    <col min="1286" max="1286" width="18.85546875" style="247" customWidth="1"/>
    <col min="1287" max="1536" width="8.85546875" style="247"/>
    <col min="1537" max="1537" width="1.7109375" style="247" customWidth="1"/>
    <col min="1538" max="1538" width="18" style="247" customWidth="1"/>
    <col min="1539" max="1539" width="18.42578125" style="247" customWidth="1"/>
    <col min="1540" max="1540" width="19" style="247" customWidth="1"/>
    <col min="1541" max="1541" width="24.42578125" style="247" customWidth="1"/>
    <col min="1542" max="1542" width="18.85546875" style="247" customWidth="1"/>
    <col min="1543" max="1792" width="8.85546875" style="247"/>
    <col min="1793" max="1793" width="1.7109375" style="247" customWidth="1"/>
    <col min="1794" max="1794" width="18" style="247" customWidth="1"/>
    <col min="1795" max="1795" width="18.42578125" style="247" customWidth="1"/>
    <col min="1796" max="1796" width="19" style="247" customWidth="1"/>
    <col min="1797" max="1797" width="24.42578125" style="247" customWidth="1"/>
    <col min="1798" max="1798" width="18.85546875" style="247" customWidth="1"/>
    <col min="1799" max="2048" width="8.85546875" style="247"/>
    <col min="2049" max="2049" width="1.7109375" style="247" customWidth="1"/>
    <col min="2050" max="2050" width="18" style="247" customWidth="1"/>
    <col min="2051" max="2051" width="18.42578125" style="247" customWidth="1"/>
    <col min="2052" max="2052" width="19" style="247" customWidth="1"/>
    <col min="2053" max="2053" width="24.42578125" style="247" customWidth="1"/>
    <col min="2054" max="2054" width="18.85546875" style="247" customWidth="1"/>
    <col min="2055" max="2304" width="8.85546875" style="247"/>
    <col min="2305" max="2305" width="1.7109375" style="247" customWidth="1"/>
    <col min="2306" max="2306" width="18" style="247" customWidth="1"/>
    <col min="2307" max="2307" width="18.42578125" style="247" customWidth="1"/>
    <col min="2308" max="2308" width="19" style="247" customWidth="1"/>
    <col min="2309" max="2309" width="24.42578125" style="247" customWidth="1"/>
    <col min="2310" max="2310" width="18.85546875" style="247" customWidth="1"/>
    <col min="2311" max="2560" width="8.85546875" style="247"/>
    <col min="2561" max="2561" width="1.7109375" style="247" customWidth="1"/>
    <col min="2562" max="2562" width="18" style="247" customWidth="1"/>
    <col min="2563" max="2563" width="18.42578125" style="247" customWidth="1"/>
    <col min="2564" max="2564" width="19" style="247" customWidth="1"/>
    <col min="2565" max="2565" width="24.42578125" style="247" customWidth="1"/>
    <col min="2566" max="2566" width="18.85546875" style="247" customWidth="1"/>
    <col min="2567" max="2816" width="8.85546875" style="247"/>
    <col min="2817" max="2817" width="1.7109375" style="247" customWidth="1"/>
    <col min="2818" max="2818" width="18" style="247" customWidth="1"/>
    <col min="2819" max="2819" width="18.42578125" style="247" customWidth="1"/>
    <col min="2820" max="2820" width="19" style="247" customWidth="1"/>
    <col min="2821" max="2821" width="24.42578125" style="247" customWidth="1"/>
    <col min="2822" max="2822" width="18.85546875" style="247" customWidth="1"/>
    <col min="2823" max="3072" width="8.85546875" style="247"/>
    <col min="3073" max="3073" width="1.7109375" style="247" customWidth="1"/>
    <col min="3074" max="3074" width="18" style="247" customWidth="1"/>
    <col min="3075" max="3075" width="18.42578125" style="247" customWidth="1"/>
    <col min="3076" max="3076" width="19" style="247" customWidth="1"/>
    <col min="3077" max="3077" width="24.42578125" style="247" customWidth="1"/>
    <col min="3078" max="3078" width="18.85546875" style="247" customWidth="1"/>
    <col min="3079" max="3328" width="8.85546875" style="247"/>
    <col min="3329" max="3329" width="1.7109375" style="247" customWidth="1"/>
    <col min="3330" max="3330" width="18" style="247" customWidth="1"/>
    <col min="3331" max="3331" width="18.42578125" style="247" customWidth="1"/>
    <col min="3332" max="3332" width="19" style="247" customWidth="1"/>
    <col min="3333" max="3333" width="24.42578125" style="247" customWidth="1"/>
    <col min="3334" max="3334" width="18.85546875" style="247" customWidth="1"/>
    <col min="3335" max="3584" width="8.85546875" style="247"/>
    <col min="3585" max="3585" width="1.7109375" style="247" customWidth="1"/>
    <col min="3586" max="3586" width="18" style="247" customWidth="1"/>
    <col min="3587" max="3587" width="18.42578125" style="247" customWidth="1"/>
    <col min="3588" max="3588" width="19" style="247" customWidth="1"/>
    <col min="3589" max="3589" width="24.42578125" style="247" customWidth="1"/>
    <col min="3590" max="3590" width="18.85546875" style="247" customWidth="1"/>
    <col min="3591" max="3840" width="8.85546875" style="247"/>
    <col min="3841" max="3841" width="1.7109375" style="247" customWidth="1"/>
    <col min="3842" max="3842" width="18" style="247" customWidth="1"/>
    <col min="3843" max="3843" width="18.42578125" style="247" customWidth="1"/>
    <col min="3844" max="3844" width="19" style="247" customWidth="1"/>
    <col min="3845" max="3845" width="24.42578125" style="247" customWidth="1"/>
    <col min="3846" max="3846" width="18.85546875" style="247" customWidth="1"/>
    <col min="3847" max="4096" width="8.85546875" style="247"/>
    <col min="4097" max="4097" width="1.7109375" style="247" customWidth="1"/>
    <col min="4098" max="4098" width="18" style="247" customWidth="1"/>
    <col min="4099" max="4099" width="18.42578125" style="247" customWidth="1"/>
    <col min="4100" max="4100" width="19" style="247" customWidth="1"/>
    <col min="4101" max="4101" width="24.42578125" style="247" customWidth="1"/>
    <col min="4102" max="4102" width="18.85546875" style="247" customWidth="1"/>
    <col min="4103" max="4352" width="8.85546875" style="247"/>
    <col min="4353" max="4353" width="1.7109375" style="247" customWidth="1"/>
    <col min="4354" max="4354" width="18" style="247" customWidth="1"/>
    <col min="4355" max="4355" width="18.42578125" style="247" customWidth="1"/>
    <col min="4356" max="4356" width="19" style="247" customWidth="1"/>
    <col min="4357" max="4357" width="24.42578125" style="247" customWidth="1"/>
    <col min="4358" max="4358" width="18.85546875" style="247" customWidth="1"/>
    <col min="4359" max="4608" width="8.85546875" style="247"/>
    <col min="4609" max="4609" width="1.7109375" style="247" customWidth="1"/>
    <col min="4610" max="4610" width="18" style="247" customWidth="1"/>
    <col min="4611" max="4611" width="18.42578125" style="247" customWidth="1"/>
    <col min="4612" max="4612" width="19" style="247" customWidth="1"/>
    <col min="4613" max="4613" width="24.42578125" style="247" customWidth="1"/>
    <col min="4614" max="4614" width="18.85546875" style="247" customWidth="1"/>
    <col min="4615" max="4864" width="8.85546875" style="247"/>
    <col min="4865" max="4865" width="1.7109375" style="247" customWidth="1"/>
    <col min="4866" max="4866" width="18" style="247" customWidth="1"/>
    <col min="4867" max="4867" width="18.42578125" style="247" customWidth="1"/>
    <col min="4868" max="4868" width="19" style="247" customWidth="1"/>
    <col min="4869" max="4869" width="24.42578125" style="247" customWidth="1"/>
    <col min="4870" max="4870" width="18.85546875" style="247" customWidth="1"/>
    <col min="4871" max="5120" width="8.85546875" style="247"/>
    <col min="5121" max="5121" width="1.7109375" style="247" customWidth="1"/>
    <col min="5122" max="5122" width="18" style="247" customWidth="1"/>
    <col min="5123" max="5123" width="18.42578125" style="247" customWidth="1"/>
    <col min="5124" max="5124" width="19" style="247" customWidth="1"/>
    <col min="5125" max="5125" width="24.42578125" style="247" customWidth="1"/>
    <col min="5126" max="5126" width="18.85546875" style="247" customWidth="1"/>
    <col min="5127" max="5376" width="8.85546875" style="247"/>
    <col min="5377" max="5377" width="1.7109375" style="247" customWidth="1"/>
    <col min="5378" max="5378" width="18" style="247" customWidth="1"/>
    <col min="5379" max="5379" width="18.42578125" style="247" customWidth="1"/>
    <col min="5380" max="5380" width="19" style="247" customWidth="1"/>
    <col min="5381" max="5381" width="24.42578125" style="247" customWidth="1"/>
    <col min="5382" max="5382" width="18.85546875" style="247" customWidth="1"/>
    <col min="5383" max="5632" width="8.85546875" style="247"/>
    <col min="5633" max="5633" width="1.7109375" style="247" customWidth="1"/>
    <col min="5634" max="5634" width="18" style="247" customWidth="1"/>
    <col min="5635" max="5635" width="18.42578125" style="247" customWidth="1"/>
    <col min="5636" max="5636" width="19" style="247" customWidth="1"/>
    <col min="5637" max="5637" width="24.42578125" style="247" customWidth="1"/>
    <col min="5638" max="5638" width="18.85546875" style="247" customWidth="1"/>
    <col min="5639" max="5888" width="8.85546875" style="247"/>
    <col min="5889" max="5889" width="1.7109375" style="247" customWidth="1"/>
    <col min="5890" max="5890" width="18" style="247" customWidth="1"/>
    <col min="5891" max="5891" width="18.42578125" style="247" customWidth="1"/>
    <col min="5892" max="5892" width="19" style="247" customWidth="1"/>
    <col min="5893" max="5893" width="24.42578125" style="247" customWidth="1"/>
    <col min="5894" max="5894" width="18.85546875" style="247" customWidth="1"/>
    <col min="5895" max="6144" width="8.85546875" style="247"/>
    <col min="6145" max="6145" width="1.7109375" style="247" customWidth="1"/>
    <col min="6146" max="6146" width="18" style="247" customWidth="1"/>
    <col min="6147" max="6147" width="18.42578125" style="247" customWidth="1"/>
    <col min="6148" max="6148" width="19" style="247" customWidth="1"/>
    <col min="6149" max="6149" width="24.42578125" style="247" customWidth="1"/>
    <col min="6150" max="6150" width="18.85546875" style="247" customWidth="1"/>
    <col min="6151" max="6400" width="8.85546875" style="247"/>
    <col min="6401" max="6401" width="1.7109375" style="247" customWidth="1"/>
    <col min="6402" max="6402" width="18" style="247" customWidth="1"/>
    <col min="6403" max="6403" width="18.42578125" style="247" customWidth="1"/>
    <col min="6404" max="6404" width="19" style="247" customWidth="1"/>
    <col min="6405" max="6405" width="24.42578125" style="247" customWidth="1"/>
    <col min="6406" max="6406" width="18.85546875" style="247" customWidth="1"/>
    <col min="6407" max="6656" width="8.85546875" style="247"/>
    <col min="6657" max="6657" width="1.7109375" style="247" customWidth="1"/>
    <col min="6658" max="6658" width="18" style="247" customWidth="1"/>
    <col min="6659" max="6659" width="18.42578125" style="247" customWidth="1"/>
    <col min="6660" max="6660" width="19" style="247" customWidth="1"/>
    <col min="6661" max="6661" width="24.42578125" style="247" customWidth="1"/>
    <col min="6662" max="6662" width="18.85546875" style="247" customWidth="1"/>
    <col min="6663" max="6912" width="8.85546875" style="247"/>
    <col min="6913" max="6913" width="1.7109375" style="247" customWidth="1"/>
    <col min="6914" max="6914" width="18" style="247" customWidth="1"/>
    <col min="6915" max="6915" width="18.42578125" style="247" customWidth="1"/>
    <col min="6916" max="6916" width="19" style="247" customWidth="1"/>
    <col min="6917" max="6917" width="24.42578125" style="247" customWidth="1"/>
    <col min="6918" max="6918" width="18.85546875" style="247" customWidth="1"/>
    <col min="6919" max="7168" width="8.85546875" style="247"/>
    <col min="7169" max="7169" width="1.7109375" style="247" customWidth="1"/>
    <col min="7170" max="7170" width="18" style="247" customWidth="1"/>
    <col min="7171" max="7171" width="18.42578125" style="247" customWidth="1"/>
    <col min="7172" max="7172" width="19" style="247" customWidth="1"/>
    <col min="7173" max="7173" width="24.42578125" style="247" customWidth="1"/>
    <col min="7174" max="7174" width="18.85546875" style="247" customWidth="1"/>
    <col min="7175" max="7424" width="8.85546875" style="247"/>
    <col min="7425" max="7425" width="1.7109375" style="247" customWidth="1"/>
    <col min="7426" max="7426" width="18" style="247" customWidth="1"/>
    <col min="7427" max="7427" width="18.42578125" style="247" customWidth="1"/>
    <col min="7428" max="7428" width="19" style="247" customWidth="1"/>
    <col min="7429" max="7429" width="24.42578125" style="247" customWidth="1"/>
    <col min="7430" max="7430" width="18.85546875" style="247" customWidth="1"/>
    <col min="7431" max="7680" width="8.85546875" style="247"/>
    <col min="7681" max="7681" width="1.7109375" style="247" customWidth="1"/>
    <col min="7682" max="7682" width="18" style="247" customWidth="1"/>
    <col min="7683" max="7683" width="18.42578125" style="247" customWidth="1"/>
    <col min="7684" max="7684" width="19" style="247" customWidth="1"/>
    <col min="7685" max="7685" width="24.42578125" style="247" customWidth="1"/>
    <col min="7686" max="7686" width="18.85546875" style="247" customWidth="1"/>
    <col min="7687" max="7936" width="8.85546875" style="247"/>
    <col min="7937" max="7937" width="1.7109375" style="247" customWidth="1"/>
    <col min="7938" max="7938" width="18" style="247" customWidth="1"/>
    <col min="7939" max="7939" width="18.42578125" style="247" customWidth="1"/>
    <col min="7940" max="7940" width="19" style="247" customWidth="1"/>
    <col min="7941" max="7941" width="24.42578125" style="247" customWidth="1"/>
    <col min="7942" max="7942" width="18.85546875" style="247" customWidth="1"/>
    <col min="7943" max="8192" width="8.85546875" style="247"/>
    <col min="8193" max="8193" width="1.7109375" style="247" customWidth="1"/>
    <col min="8194" max="8194" width="18" style="247" customWidth="1"/>
    <col min="8195" max="8195" width="18.42578125" style="247" customWidth="1"/>
    <col min="8196" max="8196" width="19" style="247" customWidth="1"/>
    <col min="8197" max="8197" width="24.42578125" style="247" customWidth="1"/>
    <col min="8198" max="8198" width="18.85546875" style="247" customWidth="1"/>
    <col min="8199" max="8448" width="8.85546875" style="247"/>
    <col min="8449" max="8449" width="1.7109375" style="247" customWidth="1"/>
    <col min="8450" max="8450" width="18" style="247" customWidth="1"/>
    <col min="8451" max="8451" width="18.42578125" style="247" customWidth="1"/>
    <col min="8452" max="8452" width="19" style="247" customWidth="1"/>
    <col min="8453" max="8453" width="24.42578125" style="247" customWidth="1"/>
    <col min="8454" max="8454" width="18.85546875" style="247" customWidth="1"/>
    <col min="8455" max="8704" width="8.85546875" style="247"/>
    <col min="8705" max="8705" width="1.7109375" style="247" customWidth="1"/>
    <col min="8706" max="8706" width="18" style="247" customWidth="1"/>
    <col min="8707" max="8707" width="18.42578125" style="247" customWidth="1"/>
    <col min="8708" max="8708" width="19" style="247" customWidth="1"/>
    <col min="8709" max="8709" width="24.42578125" style="247" customWidth="1"/>
    <col min="8710" max="8710" width="18.85546875" style="247" customWidth="1"/>
    <col min="8711" max="8960" width="8.85546875" style="247"/>
    <col min="8961" max="8961" width="1.7109375" style="247" customWidth="1"/>
    <col min="8962" max="8962" width="18" style="247" customWidth="1"/>
    <col min="8963" max="8963" width="18.42578125" style="247" customWidth="1"/>
    <col min="8964" max="8964" width="19" style="247" customWidth="1"/>
    <col min="8965" max="8965" width="24.42578125" style="247" customWidth="1"/>
    <col min="8966" max="8966" width="18.85546875" style="247" customWidth="1"/>
    <col min="8967" max="9216" width="8.85546875" style="247"/>
    <col min="9217" max="9217" width="1.7109375" style="247" customWidth="1"/>
    <col min="9218" max="9218" width="18" style="247" customWidth="1"/>
    <col min="9219" max="9219" width="18.42578125" style="247" customWidth="1"/>
    <col min="9220" max="9220" width="19" style="247" customWidth="1"/>
    <col min="9221" max="9221" width="24.42578125" style="247" customWidth="1"/>
    <col min="9222" max="9222" width="18.85546875" style="247" customWidth="1"/>
    <col min="9223" max="9472" width="8.85546875" style="247"/>
    <col min="9473" max="9473" width="1.7109375" style="247" customWidth="1"/>
    <col min="9474" max="9474" width="18" style="247" customWidth="1"/>
    <col min="9475" max="9475" width="18.42578125" style="247" customWidth="1"/>
    <col min="9476" max="9476" width="19" style="247" customWidth="1"/>
    <col min="9477" max="9477" width="24.42578125" style="247" customWidth="1"/>
    <col min="9478" max="9478" width="18.85546875" style="247" customWidth="1"/>
    <col min="9479" max="9728" width="8.85546875" style="247"/>
    <col min="9729" max="9729" width="1.7109375" style="247" customWidth="1"/>
    <col min="9730" max="9730" width="18" style="247" customWidth="1"/>
    <col min="9731" max="9731" width="18.42578125" style="247" customWidth="1"/>
    <col min="9732" max="9732" width="19" style="247" customWidth="1"/>
    <col min="9733" max="9733" width="24.42578125" style="247" customWidth="1"/>
    <col min="9734" max="9734" width="18.85546875" style="247" customWidth="1"/>
    <col min="9735" max="9984" width="8.85546875" style="247"/>
    <col min="9985" max="9985" width="1.7109375" style="247" customWidth="1"/>
    <col min="9986" max="9986" width="18" style="247" customWidth="1"/>
    <col min="9987" max="9987" width="18.42578125" style="247" customWidth="1"/>
    <col min="9988" max="9988" width="19" style="247" customWidth="1"/>
    <col min="9989" max="9989" width="24.42578125" style="247" customWidth="1"/>
    <col min="9990" max="9990" width="18.85546875" style="247" customWidth="1"/>
    <col min="9991" max="10240" width="8.85546875" style="247"/>
    <col min="10241" max="10241" width="1.7109375" style="247" customWidth="1"/>
    <col min="10242" max="10242" width="18" style="247" customWidth="1"/>
    <col min="10243" max="10243" width="18.42578125" style="247" customWidth="1"/>
    <col min="10244" max="10244" width="19" style="247" customWidth="1"/>
    <col min="10245" max="10245" width="24.42578125" style="247" customWidth="1"/>
    <col min="10246" max="10246" width="18.85546875" style="247" customWidth="1"/>
    <col min="10247" max="10496" width="8.85546875" style="247"/>
    <col min="10497" max="10497" width="1.7109375" style="247" customWidth="1"/>
    <col min="10498" max="10498" width="18" style="247" customWidth="1"/>
    <col min="10499" max="10499" width="18.42578125" style="247" customWidth="1"/>
    <col min="10500" max="10500" width="19" style="247" customWidth="1"/>
    <col min="10501" max="10501" width="24.42578125" style="247" customWidth="1"/>
    <col min="10502" max="10502" width="18.85546875" style="247" customWidth="1"/>
    <col min="10503" max="10752" width="8.85546875" style="247"/>
    <col min="10753" max="10753" width="1.7109375" style="247" customWidth="1"/>
    <col min="10754" max="10754" width="18" style="247" customWidth="1"/>
    <col min="10755" max="10755" width="18.42578125" style="247" customWidth="1"/>
    <col min="10756" max="10756" width="19" style="247" customWidth="1"/>
    <col min="10757" max="10757" width="24.42578125" style="247" customWidth="1"/>
    <col min="10758" max="10758" width="18.85546875" style="247" customWidth="1"/>
    <col min="10759" max="11008" width="8.85546875" style="247"/>
    <col min="11009" max="11009" width="1.7109375" style="247" customWidth="1"/>
    <col min="11010" max="11010" width="18" style="247" customWidth="1"/>
    <col min="11011" max="11011" width="18.42578125" style="247" customWidth="1"/>
    <col min="11012" max="11012" width="19" style="247" customWidth="1"/>
    <col min="11013" max="11013" width="24.42578125" style="247" customWidth="1"/>
    <col min="11014" max="11014" width="18.85546875" style="247" customWidth="1"/>
    <col min="11015" max="11264" width="8.85546875" style="247"/>
    <col min="11265" max="11265" width="1.7109375" style="247" customWidth="1"/>
    <col min="11266" max="11266" width="18" style="247" customWidth="1"/>
    <col min="11267" max="11267" width="18.42578125" style="247" customWidth="1"/>
    <col min="11268" max="11268" width="19" style="247" customWidth="1"/>
    <col min="11269" max="11269" width="24.42578125" style="247" customWidth="1"/>
    <col min="11270" max="11270" width="18.85546875" style="247" customWidth="1"/>
    <col min="11271" max="11520" width="8.85546875" style="247"/>
    <col min="11521" max="11521" width="1.7109375" style="247" customWidth="1"/>
    <col min="11522" max="11522" width="18" style="247" customWidth="1"/>
    <col min="11523" max="11523" width="18.42578125" style="247" customWidth="1"/>
    <col min="11524" max="11524" width="19" style="247" customWidth="1"/>
    <col min="11525" max="11525" width="24.42578125" style="247" customWidth="1"/>
    <col min="11526" max="11526" width="18.85546875" style="247" customWidth="1"/>
    <col min="11527" max="11776" width="8.85546875" style="247"/>
    <col min="11777" max="11777" width="1.7109375" style="247" customWidth="1"/>
    <col min="11778" max="11778" width="18" style="247" customWidth="1"/>
    <col min="11779" max="11779" width="18.42578125" style="247" customWidth="1"/>
    <col min="11780" max="11780" width="19" style="247" customWidth="1"/>
    <col min="11781" max="11781" width="24.42578125" style="247" customWidth="1"/>
    <col min="11782" max="11782" width="18.85546875" style="247" customWidth="1"/>
    <col min="11783" max="12032" width="8.85546875" style="247"/>
    <col min="12033" max="12033" width="1.7109375" style="247" customWidth="1"/>
    <col min="12034" max="12034" width="18" style="247" customWidth="1"/>
    <col min="12035" max="12035" width="18.42578125" style="247" customWidth="1"/>
    <col min="12036" max="12036" width="19" style="247" customWidth="1"/>
    <col min="12037" max="12037" width="24.42578125" style="247" customWidth="1"/>
    <col min="12038" max="12038" width="18.85546875" style="247" customWidth="1"/>
    <col min="12039" max="12288" width="8.85546875" style="247"/>
    <col min="12289" max="12289" width="1.7109375" style="247" customWidth="1"/>
    <col min="12290" max="12290" width="18" style="247" customWidth="1"/>
    <col min="12291" max="12291" width="18.42578125" style="247" customWidth="1"/>
    <col min="12292" max="12292" width="19" style="247" customWidth="1"/>
    <col min="12293" max="12293" width="24.42578125" style="247" customWidth="1"/>
    <col min="12294" max="12294" width="18.85546875" style="247" customWidth="1"/>
    <col min="12295" max="12544" width="8.85546875" style="247"/>
    <col min="12545" max="12545" width="1.7109375" style="247" customWidth="1"/>
    <col min="12546" max="12546" width="18" style="247" customWidth="1"/>
    <col min="12547" max="12547" width="18.42578125" style="247" customWidth="1"/>
    <col min="12548" max="12548" width="19" style="247" customWidth="1"/>
    <col min="12549" max="12549" width="24.42578125" style="247" customWidth="1"/>
    <col min="12550" max="12550" width="18.85546875" style="247" customWidth="1"/>
    <col min="12551" max="12800" width="8.85546875" style="247"/>
    <col min="12801" max="12801" width="1.7109375" style="247" customWidth="1"/>
    <col min="12802" max="12802" width="18" style="247" customWidth="1"/>
    <col min="12803" max="12803" width="18.42578125" style="247" customWidth="1"/>
    <col min="12804" max="12804" width="19" style="247" customWidth="1"/>
    <col min="12805" max="12805" width="24.42578125" style="247" customWidth="1"/>
    <col min="12806" max="12806" width="18.85546875" style="247" customWidth="1"/>
    <col min="12807" max="13056" width="8.85546875" style="247"/>
    <col min="13057" max="13057" width="1.7109375" style="247" customWidth="1"/>
    <col min="13058" max="13058" width="18" style="247" customWidth="1"/>
    <col min="13059" max="13059" width="18.42578125" style="247" customWidth="1"/>
    <col min="13060" max="13060" width="19" style="247" customWidth="1"/>
    <col min="13061" max="13061" width="24.42578125" style="247" customWidth="1"/>
    <col min="13062" max="13062" width="18.85546875" style="247" customWidth="1"/>
    <col min="13063" max="13312" width="8.85546875" style="247"/>
    <col min="13313" max="13313" width="1.7109375" style="247" customWidth="1"/>
    <col min="13314" max="13314" width="18" style="247" customWidth="1"/>
    <col min="13315" max="13315" width="18.42578125" style="247" customWidth="1"/>
    <col min="13316" max="13316" width="19" style="247" customWidth="1"/>
    <col min="13317" max="13317" width="24.42578125" style="247" customWidth="1"/>
    <col min="13318" max="13318" width="18.85546875" style="247" customWidth="1"/>
    <col min="13319" max="13568" width="8.85546875" style="247"/>
    <col min="13569" max="13569" width="1.7109375" style="247" customWidth="1"/>
    <col min="13570" max="13570" width="18" style="247" customWidth="1"/>
    <col min="13571" max="13571" width="18.42578125" style="247" customWidth="1"/>
    <col min="13572" max="13572" width="19" style="247" customWidth="1"/>
    <col min="13573" max="13573" width="24.42578125" style="247" customWidth="1"/>
    <col min="13574" max="13574" width="18.85546875" style="247" customWidth="1"/>
    <col min="13575" max="13824" width="8.85546875" style="247"/>
    <col min="13825" max="13825" width="1.7109375" style="247" customWidth="1"/>
    <col min="13826" max="13826" width="18" style="247" customWidth="1"/>
    <col min="13827" max="13827" width="18.42578125" style="247" customWidth="1"/>
    <col min="13828" max="13828" width="19" style="247" customWidth="1"/>
    <col min="13829" max="13829" width="24.42578125" style="247" customWidth="1"/>
    <col min="13830" max="13830" width="18.85546875" style="247" customWidth="1"/>
    <col min="13831" max="14080" width="8.85546875" style="247"/>
    <col min="14081" max="14081" width="1.7109375" style="247" customWidth="1"/>
    <col min="14082" max="14082" width="18" style="247" customWidth="1"/>
    <col min="14083" max="14083" width="18.42578125" style="247" customWidth="1"/>
    <col min="14084" max="14084" width="19" style="247" customWidth="1"/>
    <col min="14085" max="14085" width="24.42578125" style="247" customWidth="1"/>
    <col min="14086" max="14086" width="18.85546875" style="247" customWidth="1"/>
    <col min="14087" max="14336" width="8.85546875" style="247"/>
    <col min="14337" max="14337" width="1.7109375" style="247" customWidth="1"/>
    <col min="14338" max="14338" width="18" style="247" customWidth="1"/>
    <col min="14339" max="14339" width="18.42578125" style="247" customWidth="1"/>
    <col min="14340" max="14340" width="19" style="247" customWidth="1"/>
    <col min="14341" max="14341" width="24.42578125" style="247" customWidth="1"/>
    <col min="14342" max="14342" width="18.85546875" style="247" customWidth="1"/>
    <col min="14343" max="14592" width="8.85546875" style="247"/>
    <col min="14593" max="14593" width="1.7109375" style="247" customWidth="1"/>
    <col min="14594" max="14594" width="18" style="247" customWidth="1"/>
    <col min="14595" max="14595" width="18.42578125" style="247" customWidth="1"/>
    <col min="14596" max="14596" width="19" style="247" customWidth="1"/>
    <col min="14597" max="14597" width="24.42578125" style="247" customWidth="1"/>
    <col min="14598" max="14598" width="18.85546875" style="247" customWidth="1"/>
    <col min="14599" max="14848" width="8.85546875" style="247"/>
    <col min="14849" max="14849" width="1.7109375" style="247" customWidth="1"/>
    <col min="14850" max="14850" width="18" style="247" customWidth="1"/>
    <col min="14851" max="14851" width="18.42578125" style="247" customWidth="1"/>
    <col min="14852" max="14852" width="19" style="247" customWidth="1"/>
    <col min="14853" max="14853" width="24.42578125" style="247" customWidth="1"/>
    <col min="14854" max="14854" width="18.85546875" style="247" customWidth="1"/>
    <col min="14855" max="15104" width="8.85546875" style="247"/>
    <col min="15105" max="15105" width="1.7109375" style="247" customWidth="1"/>
    <col min="15106" max="15106" width="18" style="247" customWidth="1"/>
    <col min="15107" max="15107" width="18.42578125" style="247" customWidth="1"/>
    <col min="15108" max="15108" width="19" style="247" customWidth="1"/>
    <col min="15109" max="15109" width="24.42578125" style="247" customWidth="1"/>
    <col min="15110" max="15110" width="18.85546875" style="247" customWidth="1"/>
    <col min="15111" max="15360" width="8.85546875" style="247"/>
    <col min="15361" max="15361" width="1.7109375" style="247" customWidth="1"/>
    <col min="15362" max="15362" width="18" style="247" customWidth="1"/>
    <col min="15363" max="15363" width="18.42578125" style="247" customWidth="1"/>
    <col min="15364" max="15364" width="19" style="247" customWidth="1"/>
    <col min="15365" max="15365" width="24.42578125" style="247" customWidth="1"/>
    <col min="15366" max="15366" width="18.85546875" style="247" customWidth="1"/>
    <col min="15367" max="15616" width="8.85546875" style="247"/>
    <col min="15617" max="15617" width="1.7109375" style="247" customWidth="1"/>
    <col min="15618" max="15618" width="18" style="247" customWidth="1"/>
    <col min="15619" max="15619" width="18.42578125" style="247" customWidth="1"/>
    <col min="15620" max="15620" width="19" style="247" customWidth="1"/>
    <col min="15621" max="15621" width="24.42578125" style="247" customWidth="1"/>
    <col min="15622" max="15622" width="18.85546875" style="247" customWidth="1"/>
    <col min="15623" max="15872" width="8.85546875" style="247"/>
    <col min="15873" max="15873" width="1.7109375" style="247" customWidth="1"/>
    <col min="15874" max="15874" width="18" style="247" customWidth="1"/>
    <col min="15875" max="15875" width="18.42578125" style="247" customWidth="1"/>
    <col min="15876" max="15876" width="19" style="247" customWidth="1"/>
    <col min="15877" max="15877" width="24.42578125" style="247" customWidth="1"/>
    <col min="15878" max="15878" width="18.85546875" style="247" customWidth="1"/>
    <col min="15879" max="16128" width="8.85546875" style="247"/>
    <col min="16129" max="16129" width="1.7109375" style="247" customWidth="1"/>
    <col min="16130" max="16130" width="18" style="247" customWidth="1"/>
    <col min="16131" max="16131" width="18.42578125" style="247" customWidth="1"/>
    <col min="16132" max="16132" width="19" style="247" customWidth="1"/>
    <col min="16133" max="16133" width="24.42578125" style="247" customWidth="1"/>
    <col min="16134" max="16134" width="18.85546875" style="247" customWidth="1"/>
    <col min="16135" max="16384" width="8.85546875" style="247"/>
  </cols>
  <sheetData>
    <row r="2" spans="2:6" ht="15" customHeight="1" x14ac:dyDescent="0.25">
      <c r="B2" s="260" t="s">
        <v>1600</v>
      </c>
      <c r="C2" s="260" t="s">
        <v>1601</v>
      </c>
      <c r="D2" s="260" t="s">
        <v>1602</v>
      </c>
      <c r="E2" s="260" t="s">
        <v>1603</v>
      </c>
      <c r="F2" s="260" t="s">
        <v>1604</v>
      </c>
    </row>
    <row r="3" spans="2:6" ht="15" customHeight="1" x14ac:dyDescent="0.25">
      <c r="B3" s="261" t="s">
        <v>1605</v>
      </c>
      <c r="C3" s="261" t="s">
        <v>1606</v>
      </c>
      <c r="D3" s="261" t="s">
        <v>1607</v>
      </c>
      <c r="E3" s="261" t="s">
        <v>1607</v>
      </c>
      <c r="F3" s="261" t="s">
        <v>1608</v>
      </c>
    </row>
    <row r="4" spans="2:6" ht="15" customHeight="1" x14ac:dyDescent="0.2">
      <c r="B4" s="262" t="s">
        <v>1605</v>
      </c>
      <c r="C4" s="262" t="s">
        <v>1606</v>
      </c>
      <c r="D4" s="262" t="s">
        <v>1609</v>
      </c>
      <c r="E4" s="262" t="s">
        <v>1609</v>
      </c>
      <c r="F4" s="262" t="s">
        <v>1608</v>
      </c>
    </row>
    <row r="5" spans="2:6" ht="15" customHeight="1" x14ac:dyDescent="0.25">
      <c r="B5" s="261" t="s">
        <v>1605</v>
      </c>
      <c r="C5" s="261" t="s">
        <v>1610</v>
      </c>
      <c r="D5" s="261" t="s">
        <v>1611</v>
      </c>
      <c r="E5" s="261" t="s">
        <v>1611</v>
      </c>
      <c r="F5" s="261" t="s">
        <v>1612</v>
      </c>
    </row>
    <row r="6" spans="2:6" ht="15" customHeight="1" x14ac:dyDescent="0.25">
      <c r="B6" s="261" t="s">
        <v>1605</v>
      </c>
      <c r="C6" s="261" t="s">
        <v>1610</v>
      </c>
      <c r="D6" s="261" t="s">
        <v>1613</v>
      </c>
      <c r="E6" s="261" t="s">
        <v>1605</v>
      </c>
      <c r="F6" s="261" t="s">
        <v>5524</v>
      </c>
    </row>
    <row r="7" spans="2:6" ht="15" customHeight="1" x14ac:dyDescent="0.25">
      <c r="B7" s="261" t="s">
        <v>1605</v>
      </c>
      <c r="C7" s="261" t="s">
        <v>1610</v>
      </c>
      <c r="D7" s="261" t="s">
        <v>1613</v>
      </c>
      <c r="E7" s="261" t="s">
        <v>1605</v>
      </c>
      <c r="F7" s="261" t="s">
        <v>1614</v>
      </c>
    </row>
    <row r="8" spans="2:6" ht="15" customHeight="1" x14ac:dyDescent="0.25">
      <c r="B8" s="261" t="s">
        <v>1605</v>
      </c>
      <c r="C8" s="261" t="s">
        <v>1615</v>
      </c>
      <c r="D8" s="261" t="s">
        <v>1616</v>
      </c>
      <c r="E8" s="261" t="s">
        <v>1616</v>
      </c>
      <c r="F8" s="261" t="s">
        <v>1608</v>
      </c>
    </row>
    <row r="9" spans="2:6" ht="15" customHeight="1" x14ac:dyDescent="0.25">
      <c r="B9" s="261" t="s">
        <v>1605</v>
      </c>
      <c r="C9" s="261" t="s">
        <v>1615</v>
      </c>
      <c r="D9" s="261" t="s">
        <v>1617</v>
      </c>
      <c r="E9" s="261" t="s">
        <v>1617</v>
      </c>
      <c r="F9" s="261" t="s">
        <v>1608</v>
      </c>
    </row>
    <row r="10" spans="2:6" ht="15" customHeight="1" x14ac:dyDescent="0.25">
      <c r="B10" s="261" t="s">
        <v>1605</v>
      </c>
      <c r="C10" s="261" t="s">
        <v>1615</v>
      </c>
      <c r="D10" s="261" t="s">
        <v>1618</v>
      </c>
      <c r="E10" s="261" t="s">
        <v>1615</v>
      </c>
      <c r="F10" s="261" t="s">
        <v>1608</v>
      </c>
    </row>
    <row r="11" spans="2:6" ht="15" customHeight="1" x14ac:dyDescent="0.25">
      <c r="B11" s="261" t="s">
        <v>1605</v>
      </c>
      <c r="C11" s="261" t="s">
        <v>1619</v>
      </c>
      <c r="D11" s="261" t="s">
        <v>1620</v>
      </c>
      <c r="E11" s="261" t="s">
        <v>1621</v>
      </c>
      <c r="F11" s="261" t="s">
        <v>1608</v>
      </c>
    </row>
    <row r="12" spans="2:6" ht="15" customHeight="1" x14ac:dyDescent="0.25">
      <c r="B12" s="261" t="s">
        <v>1605</v>
      </c>
      <c r="C12" s="261" t="s">
        <v>1619</v>
      </c>
      <c r="D12" s="261" t="s">
        <v>1622</v>
      </c>
      <c r="E12" s="261" t="s">
        <v>1623</v>
      </c>
      <c r="F12" s="261" t="s">
        <v>1608</v>
      </c>
    </row>
    <row r="13" spans="2:6" ht="15" customHeight="1" x14ac:dyDescent="0.2">
      <c r="B13" s="262" t="s">
        <v>1605</v>
      </c>
      <c r="C13" s="262" t="s">
        <v>1619</v>
      </c>
      <c r="D13" s="262" t="s">
        <v>1624</v>
      </c>
      <c r="E13" s="262" t="s">
        <v>1624</v>
      </c>
      <c r="F13" s="262" t="s">
        <v>1612</v>
      </c>
    </row>
    <row r="14" spans="2:6" ht="15" customHeight="1" x14ac:dyDescent="0.25">
      <c r="B14" s="261" t="s">
        <v>1605</v>
      </c>
      <c r="C14" s="261" t="s">
        <v>1625</v>
      </c>
      <c r="D14" s="261" t="s">
        <v>1626</v>
      </c>
      <c r="E14" s="261" t="s">
        <v>1626</v>
      </c>
      <c r="F14" s="261" t="s">
        <v>1608</v>
      </c>
    </row>
    <row r="15" spans="2:6" ht="15" customHeight="1" x14ac:dyDescent="0.25">
      <c r="B15" s="261" t="s">
        <v>1605</v>
      </c>
      <c r="C15" s="261" t="s">
        <v>1625</v>
      </c>
      <c r="D15" s="261" t="s">
        <v>1627</v>
      </c>
      <c r="E15" s="261" t="s">
        <v>1628</v>
      </c>
      <c r="F15" s="261" t="s">
        <v>1608</v>
      </c>
    </row>
    <row r="16" spans="2:6" ht="15" customHeight="1" x14ac:dyDescent="0.2">
      <c r="B16" s="262" t="s">
        <v>1605</v>
      </c>
      <c r="C16" s="262" t="s">
        <v>1625</v>
      </c>
      <c r="D16" s="262" t="s">
        <v>1629</v>
      </c>
      <c r="E16" s="262" t="s">
        <v>1625</v>
      </c>
      <c r="F16" s="262" t="s">
        <v>1630</v>
      </c>
    </row>
    <row r="17" spans="2:6" ht="15" customHeight="1" x14ac:dyDescent="0.2">
      <c r="B17" s="262" t="s">
        <v>1605</v>
      </c>
      <c r="C17" s="262" t="s">
        <v>1625</v>
      </c>
      <c r="D17" s="262" t="s">
        <v>1631</v>
      </c>
      <c r="E17" s="262" t="s">
        <v>1631</v>
      </c>
      <c r="F17" s="262" t="s">
        <v>1608</v>
      </c>
    </row>
    <row r="18" spans="2:6" ht="15" customHeight="1" x14ac:dyDescent="0.2">
      <c r="B18" s="262" t="s">
        <v>1605</v>
      </c>
      <c r="C18" s="262" t="s">
        <v>1632</v>
      </c>
      <c r="D18" s="262" t="s">
        <v>1633</v>
      </c>
      <c r="E18" s="262" t="s">
        <v>1633</v>
      </c>
      <c r="F18" s="262" t="s">
        <v>1608</v>
      </c>
    </row>
    <row r="19" spans="2:6" ht="15" customHeight="1" x14ac:dyDescent="0.2">
      <c r="B19" s="262" t="s">
        <v>1605</v>
      </c>
      <c r="C19" s="262" t="s">
        <v>1632</v>
      </c>
      <c r="D19" s="262" t="s">
        <v>1634</v>
      </c>
      <c r="E19" s="262" t="s">
        <v>1634</v>
      </c>
      <c r="F19" s="262" t="s">
        <v>1608</v>
      </c>
    </row>
    <row r="20" spans="2:6" ht="15" customHeight="1" x14ac:dyDescent="0.2">
      <c r="B20" s="262" t="s">
        <v>1605</v>
      </c>
      <c r="C20" s="262" t="s">
        <v>1632</v>
      </c>
      <c r="D20" s="262" t="s">
        <v>1635</v>
      </c>
      <c r="E20" s="262" t="s">
        <v>1632</v>
      </c>
      <c r="F20" s="262" t="s">
        <v>1612</v>
      </c>
    </row>
    <row r="21" spans="2:6" ht="15" customHeight="1" x14ac:dyDescent="0.25">
      <c r="B21" s="261" t="s">
        <v>1636</v>
      </c>
      <c r="C21" s="261" t="s">
        <v>1637</v>
      </c>
      <c r="D21" s="261" t="s">
        <v>1638</v>
      </c>
      <c r="E21" s="261" t="s">
        <v>1639</v>
      </c>
      <c r="F21" s="261" t="s">
        <v>1640</v>
      </c>
    </row>
    <row r="22" spans="2:6" ht="15" customHeight="1" x14ac:dyDescent="0.25">
      <c r="B22" s="261" t="s">
        <v>1636</v>
      </c>
      <c r="C22" s="261" t="s">
        <v>1637</v>
      </c>
      <c r="D22" s="261" t="s">
        <v>1638</v>
      </c>
      <c r="E22" s="261" t="s">
        <v>1636</v>
      </c>
      <c r="F22" s="261" t="s">
        <v>5524</v>
      </c>
    </row>
    <row r="23" spans="2:6" ht="15" customHeight="1" x14ac:dyDescent="0.25">
      <c r="B23" s="261" t="s">
        <v>1636</v>
      </c>
      <c r="C23" s="261" t="s">
        <v>1637</v>
      </c>
      <c r="D23" s="261" t="s">
        <v>1638</v>
      </c>
      <c r="E23" s="261" t="s">
        <v>1636</v>
      </c>
      <c r="F23" s="261" t="s">
        <v>1614</v>
      </c>
    </row>
    <row r="24" spans="2:6" ht="15" customHeight="1" x14ac:dyDescent="0.25">
      <c r="B24" s="261" t="s">
        <v>1636</v>
      </c>
      <c r="C24" s="261" t="s">
        <v>1641</v>
      </c>
      <c r="D24" s="261" t="s">
        <v>1642</v>
      </c>
      <c r="E24" s="261" t="s">
        <v>1643</v>
      </c>
      <c r="F24" s="261" t="s">
        <v>1608</v>
      </c>
    </row>
    <row r="25" spans="2:6" ht="15" customHeight="1" x14ac:dyDescent="0.2">
      <c r="B25" s="262" t="s">
        <v>1636</v>
      </c>
      <c r="C25" s="262" t="s">
        <v>1641</v>
      </c>
      <c r="D25" s="262" t="s">
        <v>1644</v>
      </c>
      <c r="E25" s="262" t="s">
        <v>1645</v>
      </c>
      <c r="F25" s="262" t="s">
        <v>1646</v>
      </c>
    </row>
    <row r="26" spans="2:6" ht="15" customHeight="1" x14ac:dyDescent="0.25">
      <c r="B26" s="261" t="s">
        <v>1636</v>
      </c>
      <c r="C26" s="261" t="s">
        <v>1641</v>
      </c>
      <c r="D26" s="261" t="s">
        <v>1644</v>
      </c>
      <c r="E26" s="261" t="s">
        <v>1647</v>
      </c>
      <c r="F26" s="261" t="s">
        <v>1648</v>
      </c>
    </row>
    <row r="27" spans="2:6" ht="15" customHeight="1" x14ac:dyDescent="0.25">
      <c r="B27" s="261" t="s">
        <v>1636</v>
      </c>
      <c r="C27" s="261" t="s">
        <v>1641</v>
      </c>
      <c r="D27" s="261" t="s">
        <v>1644</v>
      </c>
      <c r="E27" s="261" t="s">
        <v>1649</v>
      </c>
      <c r="F27" s="261" t="s">
        <v>1640</v>
      </c>
    </row>
    <row r="28" spans="2:6" ht="15" customHeight="1" x14ac:dyDescent="0.25">
      <c r="B28" s="261" t="s">
        <v>1636</v>
      </c>
      <c r="C28" s="261" t="s">
        <v>1641</v>
      </c>
      <c r="D28" s="261" t="s">
        <v>1644</v>
      </c>
      <c r="E28" s="261" t="s">
        <v>1650</v>
      </c>
      <c r="F28" s="261" t="s">
        <v>1648</v>
      </c>
    </row>
    <row r="29" spans="2:6" ht="15" customHeight="1" x14ac:dyDescent="0.2">
      <c r="B29" s="262" t="s">
        <v>1636</v>
      </c>
      <c r="C29" s="262" t="s">
        <v>1641</v>
      </c>
      <c r="D29" s="262" t="s">
        <v>1651</v>
      </c>
      <c r="E29" s="262" t="s">
        <v>1652</v>
      </c>
      <c r="F29" s="262" t="s">
        <v>1608</v>
      </c>
    </row>
    <row r="30" spans="2:6" ht="15" customHeight="1" x14ac:dyDescent="0.2">
      <c r="B30" s="262" t="s">
        <v>1636</v>
      </c>
      <c r="C30" s="262" t="s">
        <v>1641</v>
      </c>
      <c r="D30" s="262" t="s">
        <v>1653</v>
      </c>
      <c r="E30" s="262" t="s">
        <v>1654</v>
      </c>
      <c r="F30" s="262" t="s">
        <v>1608</v>
      </c>
    </row>
    <row r="31" spans="2:6" ht="15" customHeight="1" x14ac:dyDescent="0.25">
      <c r="B31" s="261" t="s">
        <v>1636</v>
      </c>
      <c r="C31" s="261" t="s">
        <v>1641</v>
      </c>
      <c r="D31" s="261" t="s">
        <v>1655</v>
      </c>
      <c r="E31" s="261" t="s">
        <v>1655</v>
      </c>
      <c r="F31" s="261" t="s">
        <v>1612</v>
      </c>
    </row>
    <row r="32" spans="2:6" ht="15" customHeight="1" x14ac:dyDescent="0.25">
      <c r="B32" s="261" t="s">
        <v>1636</v>
      </c>
      <c r="C32" s="261" t="s">
        <v>1656</v>
      </c>
      <c r="D32" s="261" t="s">
        <v>1657</v>
      </c>
      <c r="E32" s="261" t="s">
        <v>1658</v>
      </c>
      <c r="F32" s="261" t="s">
        <v>1640</v>
      </c>
    </row>
    <row r="33" spans="2:6" ht="15" customHeight="1" x14ac:dyDescent="0.2">
      <c r="B33" s="262" t="s">
        <v>1636</v>
      </c>
      <c r="C33" s="262" t="s">
        <v>1656</v>
      </c>
      <c r="D33" s="262" t="s">
        <v>1659</v>
      </c>
      <c r="E33" s="262" t="s">
        <v>1660</v>
      </c>
      <c r="F33" s="262" t="s">
        <v>1648</v>
      </c>
    </row>
    <row r="34" spans="2:6" ht="15" customHeight="1" x14ac:dyDescent="0.25">
      <c r="B34" s="261" t="s">
        <v>1636</v>
      </c>
      <c r="C34" s="261" t="s">
        <v>1656</v>
      </c>
      <c r="D34" s="261" t="s">
        <v>1659</v>
      </c>
      <c r="E34" s="261" t="s">
        <v>1656</v>
      </c>
      <c r="F34" s="261" t="s">
        <v>1612</v>
      </c>
    </row>
    <row r="35" spans="2:6" ht="15" customHeight="1" x14ac:dyDescent="0.2">
      <c r="B35" s="262" t="s">
        <v>1636</v>
      </c>
      <c r="C35" s="262" t="s">
        <v>1656</v>
      </c>
      <c r="D35" s="262" t="s">
        <v>1661</v>
      </c>
      <c r="E35" s="262" t="s">
        <v>1662</v>
      </c>
      <c r="F35" s="262" t="s">
        <v>1648</v>
      </c>
    </row>
    <row r="36" spans="2:6" ht="15" customHeight="1" x14ac:dyDescent="0.25">
      <c r="B36" s="261" t="s">
        <v>1636</v>
      </c>
      <c r="C36" s="261" t="s">
        <v>1656</v>
      </c>
      <c r="D36" s="261" t="s">
        <v>1661</v>
      </c>
      <c r="E36" s="261" t="s">
        <v>1663</v>
      </c>
      <c r="F36" s="261" t="s">
        <v>1608</v>
      </c>
    </row>
    <row r="37" spans="2:6" ht="15" customHeight="1" x14ac:dyDescent="0.2">
      <c r="B37" s="262" t="s">
        <v>1636</v>
      </c>
      <c r="C37" s="262" t="s">
        <v>1656</v>
      </c>
      <c r="D37" s="262" t="s">
        <v>1661</v>
      </c>
      <c r="E37" s="262" t="s">
        <v>1664</v>
      </c>
      <c r="F37" s="262" t="s">
        <v>1648</v>
      </c>
    </row>
    <row r="38" spans="2:6" ht="15" customHeight="1" x14ac:dyDescent="0.2">
      <c r="B38" s="262" t="s">
        <v>1636</v>
      </c>
      <c r="C38" s="262" t="s">
        <v>1656</v>
      </c>
      <c r="D38" s="262" t="s">
        <v>1665</v>
      </c>
      <c r="E38" s="262" t="s">
        <v>1666</v>
      </c>
      <c r="F38" s="262" t="s">
        <v>1648</v>
      </c>
    </row>
    <row r="39" spans="2:6" ht="15" customHeight="1" x14ac:dyDescent="0.2">
      <c r="B39" s="262" t="s">
        <v>1636</v>
      </c>
      <c r="C39" s="262" t="s">
        <v>1656</v>
      </c>
      <c r="D39" s="262" t="s">
        <v>1667</v>
      </c>
      <c r="E39" s="262" t="s">
        <v>1642</v>
      </c>
      <c r="F39" s="262" t="s">
        <v>1648</v>
      </c>
    </row>
    <row r="40" spans="2:6" ht="15" customHeight="1" x14ac:dyDescent="0.25">
      <c r="B40" s="261" t="s">
        <v>1636</v>
      </c>
      <c r="C40" s="261" t="s">
        <v>1656</v>
      </c>
      <c r="D40" s="261" t="s">
        <v>1667</v>
      </c>
      <c r="E40" s="261" t="s">
        <v>1668</v>
      </c>
      <c r="F40" s="261" t="s">
        <v>1648</v>
      </c>
    </row>
    <row r="41" spans="2:6" ht="15" customHeight="1" x14ac:dyDescent="0.2">
      <c r="B41" s="262" t="s">
        <v>1636</v>
      </c>
      <c r="C41" s="262" t="s">
        <v>1656</v>
      </c>
      <c r="D41" s="262" t="s">
        <v>1669</v>
      </c>
      <c r="E41" s="262" t="s">
        <v>1670</v>
      </c>
      <c r="F41" s="262" t="s">
        <v>1608</v>
      </c>
    </row>
    <row r="42" spans="2:6" ht="15" customHeight="1" x14ac:dyDescent="0.2">
      <c r="B42" s="262" t="s">
        <v>1636</v>
      </c>
      <c r="C42" s="262" t="s">
        <v>1671</v>
      </c>
      <c r="D42" s="262" t="s">
        <v>1672</v>
      </c>
      <c r="E42" s="262" t="s">
        <v>1672</v>
      </c>
      <c r="F42" s="262" t="s">
        <v>1608</v>
      </c>
    </row>
    <row r="43" spans="2:6" ht="15" customHeight="1" x14ac:dyDescent="0.2">
      <c r="B43" s="262" t="s">
        <v>1636</v>
      </c>
      <c r="C43" s="262" t="s">
        <v>1671</v>
      </c>
      <c r="D43" s="262" t="s">
        <v>1672</v>
      </c>
      <c r="E43" s="262" t="s">
        <v>1673</v>
      </c>
      <c r="F43" s="262" t="s">
        <v>1648</v>
      </c>
    </row>
    <row r="44" spans="2:6" ht="15" customHeight="1" x14ac:dyDescent="0.25">
      <c r="B44" s="261" t="s">
        <v>1636</v>
      </c>
      <c r="C44" s="261" t="s">
        <v>1671</v>
      </c>
      <c r="D44" s="261" t="s">
        <v>1674</v>
      </c>
      <c r="E44" s="261" t="s">
        <v>1674</v>
      </c>
      <c r="F44" s="261" t="s">
        <v>1608</v>
      </c>
    </row>
    <row r="45" spans="2:6" ht="15" customHeight="1" x14ac:dyDescent="0.2">
      <c r="B45" s="262" t="s">
        <v>1636</v>
      </c>
      <c r="C45" s="262" t="s">
        <v>1671</v>
      </c>
      <c r="D45" s="262" t="s">
        <v>1675</v>
      </c>
      <c r="E45" s="262" t="s">
        <v>1671</v>
      </c>
      <c r="F45" s="262" t="s">
        <v>1612</v>
      </c>
    </row>
    <row r="46" spans="2:6" ht="15" customHeight="1" x14ac:dyDescent="0.25">
      <c r="B46" s="261" t="s">
        <v>1636</v>
      </c>
      <c r="C46" s="261" t="s">
        <v>1671</v>
      </c>
      <c r="D46" s="261" t="s">
        <v>1676</v>
      </c>
      <c r="E46" s="261" t="s">
        <v>1677</v>
      </c>
      <c r="F46" s="261" t="s">
        <v>1640</v>
      </c>
    </row>
    <row r="47" spans="2:6" ht="15" customHeight="1" x14ac:dyDescent="0.2">
      <c r="B47" s="262" t="s">
        <v>1636</v>
      </c>
      <c r="C47" s="262" t="s">
        <v>1678</v>
      </c>
      <c r="D47" s="262" t="s">
        <v>1679</v>
      </c>
      <c r="E47" s="262" t="s">
        <v>1680</v>
      </c>
      <c r="F47" s="262" t="s">
        <v>1648</v>
      </c>
    </row>
    <row r="48" spans="2:6" ht="15" customHeight="1" x14ac:dyDescent="0.25">
      <c r="B48" s="261" t="s">
        <v>1636</v>
      </c>
      <c r="C48" s="261" t="s">
        <v>1678</v>
      </c>
      <c r="D48" s="261" t="s">
        <v>1681</v>
      </c>
      <c r="E48" s="261" t="s">
        <v>1678</v>
      </c>
      <c r="F48" s="261" t="s">
        <v>1612</v>
      </c>
    </row>
    <row r="49" spans="2:6" ht="15" customHeight="1" x14ac:dyDescent="0.2">
      <c r="B49" s="262" t="s">
        <v>1636</v>
      </c>
      <c r="C49" s="262" t="s">
        <v>1678</v>
      </c>
      <c r="D49" s="262" t="s">
        <v>1681</v>
      </c>
      <c r="E49" s="262" t="s">
        <v>1682</v>
      </c>
      <c r="F49" s="262" t="s">
        <v>1648</v>
      </c>
    </row>
    <row r="50" spans="2:6" ht="15" customHeight="1" x14ac:dyDescent="0.25">
      <c r="B50" s="261" t="s">
        <v>1636</v>
      </c>
      <c r="C50" s="261" t="s">
        <v>1678</v>
      </c>
      <c r="D50" s="261" t="s">
        <v>1681</v>
      </c>
      <c r="E50" s="261" t="s">
        <v>1683</v>
      </c>
      <c r="F50" s="261" t="s">
        <v>1684</v>
      </c>
    </row>
    <row r="51" spans="2:6" ht="15" customHeight="1" x14ac:dyDescent="0.2">
      <c r="B51" s="262" t="s">
        <v>1636</v>
      </c>
      <c r="C51" s="262" t="s">
        <v>1678</v>
      </c>
      <c r="D51" s="262" t="s">
        <v>1685</v>
      </c>
      <c r="E51" s="262" t="s">
        <v>1686</v>
      </c>
      <c r="F51" s="262" t="s">
        <v>1608</v>
      </c>
    </row>
    <row r="52" spans="2:6" ht="15" customHeight="1" x14ac:dyDescent="0.2">
      <c r="B52" s="262" t="s">
        <v>1636</v>
      </c>
      <c r="C52" s="262" t="s">
        <v>1687</v>
      </c>
      <c r="D52" s="262" t="s">
        <v>1688</v>
      </c>
      <c r="E52" s="262" t="s">
        <v>1687</v>
      </c>
      <c r="F52" s="262" t="s">
        <v>1612</v>
      </c>
    </row>
    <row r="53" spans="2:6" ht="15" customHeight="1" x14ac:dyDescent="0.25">
      <c r="B53" s="261" t="s">
        <v>1636</v>
      </c>
      <c r="C53" s="261" t="s">
        <v>1687</v>
      </c>
      <c r="D53" s="261" t="s">
        <v>1689</v>
      </c>
      <c r="E53" s="261" t="s">
        <v>1690</v>
      </c>
      <c r="F53" s="261" t="s">
        <v>1640</v>
      </c>
    </row>
    <row r="54" spans="2:6" ht="15" customHeight="1" x14ac:dyDescent="0.2">
      <c r="B54" s="262" t="s">
        <v>1636</v>
      </c>
      <c r="C54" s="262" t="s">
        <v>1687</v>
      </c>
      <c r="D54" s="262" t="s">
        <v>1691</v>
      </c>
      <c r="E54" s="262" t="s">
        <v>1691</v>
      </c>
      <c r="F54" s="262" t="s">
        <v>1608</v>
      </c>
    </row>
    <row r="55" spans="2:6" ht="15" customHeight="1" x14ac:dyDescent="0.2">
      <c r="B55" s="262" t="s">
        <v>1636</v>
      </c>
      <c r="C55" s="262" t="s">
        <v>1687</v>
      </c>
      <c r="D55" s="262" t="s">
        <v>1692</v>
      </c>
      <c r="E55" s="262" t="s">
        <v>1693</v>
      </c>
      <c r="F55" s="262" t="s">
        <v>1608</v>
      </c>
    </row>
    <row r="56" spans="2:6" ht="15" customHeight="1" x14ac:dyDescent="0.25">
      <c r="B56" s="261" t="s">
        <v>1636</v>
      </c>
      <c r="C56" s="261" t="s">
        <v>1687</v>
      </c>
      <c r="D56" s="261" t="s">
        <v>1694</v>
      </c>
      <c r="E56" s="261" t="s">
        <v>1695</v>
      </c>
      <c r="F56" s="261" t="s">
        <v>1640</v>
      </c>
    </row>
    <row r="57" spans="2:6" ht="15" customHeight="1" x14ac:dyDescent="0.25">
      <c r="B57" s="261" t="s">
        <v>1696</v>
      </c>
      <c r="C57" s="261" t="s">
        <v>1697</v>
      </c>
      <c r="D57" s="261" t="s">
        <v>1698</v>
      </c>
      <c r="E57" s="261" t="s">
        <v>1696</v>
      </c>
      <c r="F57" s="261" t="s">
        <v>5524</v>
      </c>
    </row>
    <row r="58" spans="2:6" ht="15" customHeight="1" x14ac:dyDescent="0.2">
      <c r="B58" s="262" t="s">
        <v>1696</v>
      </c>
      <c r="C58" s="262" t="s">
        <v>1697</v>
      </c>
      <c r="D58" s="262" t="s">
        <v>1698</v>
      </c>
      <c r="E58" s="262" t="s">
        <v>1696</v>
      </c>
      <c r="F58" s="262" t="s">
        <v>1684</v>
      </c>
    </row>
    <row r="59" spans="2:6" ht="15" customHeight="1" x14ac:dyDescent="0.25">
      <c r="B59" s="261" t="s">
        <v>1696</v>
      </c>
      <c r="C59" s="261" t="s">
        <v>1697</v>
      </c>
      <c r="D59" s="261" t="s">
        <v>1699</v>
      </c>
      <c r="E59" s="261" t="s">
        <v>1697</v>
      </c>
      <c r="F59" s="261" t="s">
        <v>1612</v>
      </c>
    </row>
    <row r="60" spans="2:6" ht="15" customHeight="1" x14ac:dyDescent="0.2">
      <c r="B60" s="262" t="s">
        <v>1696</v>
      </c>
      <c r="C60" s="262" t="s">
        <v>1697</v>
      </c>
      <c r="D60" s="262" t="s">
        <v>1699</v>
      </c>
      <c r="E60" s="262" t="s">
        <v>1700</v>
      </c>
      <c r="F60" s="262" t="s">
        <v>1701</v>
      </c>
    </row>
    <row r="61" spans="2:6" ht="15" customHeight="1" x14ac:dyDescent="0.25">
      <c r="B61" s="261" t="s">
        <v>1696</v>
      </c>
      <c r="C61" s="261" t="s">
        <v>1702</v>
      </c>
      <c r="D61" s="261" t="s">
        <v>1703</v>
      </c>
      <c r="E61" s="261" t="s">
        <v>1703</v>
      </c>
      <c r="F61" s="261" t="s">
        <v>1608</v>
      </c>
    </row>
    <row r="62" spans="2:6" ht="15" customHeight="1" x14ac:dyDescent="0.25">
      <c r="B62" s="261" t="s">
        <v>1696</v>
      </c>
      <c r="C62" s="261" t="s">
        <v>1702</v>
      </c>
      <c r="D62" s="261" t="s">
        <v>1704</v>
      </c>
      <c r="E62" s="261" t="s">
        <v>1704</v>
      </c>
      <c r="F62" s="261" t="s">
        <v>1612</v>
      </c>
    </row>
    <row r="63" spans="2:6" ht="15" customHeight="1" x14ac:dyDescent="0.25">
      <c r="B63" s="261" t="s">
        <v>1696</v>
      </c>
      <c r="C63" s="261" t="s">
        <v>1705</v>
      </c>
      <c r="D63" s="261" t="s">
        <v>1706</v>
      </c>
      <c r="E63" s="261" t="s">
        <v>1705</v>
      </c>
      <c r="F63" s="261" t="s">
        <v>1612</v>
      </c>
    </row>
    <row r="64" spans="2:6" ht="15" customHeight="1" x14ac:dyDescent="0.25">
      <c r="B64" s="261" t="s">
        <v>1707</v>
      </c>
      <c r="C64" s="261" t="s">
        <v>1708</v>
      </c>
      <c r="D64" s="261" t="s">
        <v>1709</v>
      </c>
      <c r="E64" s="261" t="s">
        <v>1708</v>
      </c>
      <c r="F64" s="261" t="s">
        <v>1612</v>
      </c>
    </row>
    <row r="65" spans="2:6" ht="15" customHeight="1" x14ac:dyDescent="0.25">
      <c r="B65" s="261" t="s">
        <v>1707</v>
      </c>
      <c r="C65" s="261" t="s">
        <v>1708</v>
      </c>
      <c r="D65" s="261" t="s">
        <v>1710</v>
      </c>
      <c r="E65" s="261" t="s">
        <v>1711</v>
      </c>
      <c r="F65" s="261" t="s">
        <v>1608</v>
      </c>
    </row>
    <row r="66" spans="2:6" ht="15" customHeight="1" x14ac:dyDescent="0.25">
      <c r="B66" s="261" t="s">
        <v>1707</v>
      </c>
      <c r="C66" s="261" t="s">
        <v>1712</v>
      </c>
      <c r="D66" s="261" t="s">
        <v>1713</v>
      </c>
      <c r="E66" s="261" t="s">
        <v>1714</v>
      </c>
      <c r="F66" s="261" t="s">
        <v>1640</v>
      </c>
    </row>
    <row r="67" spans="2:6" ht="15" customHeight="1" x14ac:dyDescent="0.25">
      <c r="B67" s="261" t="s">
        <v>1707</v>
      </c>
      <c r="C67" s="261" t="s">
        <v>1712</v>
      </c>
      <c r="D67" s="261" t="s">
        <v>1712</v>
      </c>
      <c r="E67" s="261" t="s">
        <v>1712</v>
      </c>
      <c r="F67" s="261" t="s">
        <v>1612</v>
      </c>
    </row>
    <row r="68" spans="2:6" ht="15" customHeight="1" x14ac:dyDescent="0.25">
      <c r="B68" s="261" t="s">
        <v>1707</v>
      </c>
      <c r="C68" s="261" t="s">
        <v>1715</v>
      </c>
      <c r="D68" s="261" t="s">
        <v>1645</v>
      </c>
      <c r="E68" s="261" t="s">
        <v>1707</v>
      </c>
      <c r="F68" s="261" t="s">
        <v>5524</v>
      </c>
    </row>
    <row r="69" spans="2:6" ht="15" customHeight="1" x14ac:dyDescent="0.2">
      <c r="B69" s="262" t="s">
        <v>1707</v>
      </c>
      <c r="C69" s="262" t="s">
        <v>1715</v>
      </c>
      <c r="D69" s="262" t="s">
        <v>1645</v>
      </c>
      <c r="E69" s="262" t="s">
        <v>1707</v>
      </c>
      <c r="F69" s="262" t="s">
        <v>1684</v>
      </c>
    </row>
    <row r="70" spans="2:6" ht="15" customHeight="1" x14ac:dyDescent="0.25">
      <c r="B70" s="261" t="s">
        <v>1707</v>
      </c>
      <c r="C70" s="261" t="s">
        <v>1715</v>
      </c>
      <c r="D70" s="261" t="s">
        <v>1716</v>
      </c>
      <c r="E70" s="261" t="s">
        <v>1716</v>
      </c>
      <c r="F70" s="261" t="s">
        <v>1648</v>
      </c>
    </row>
    <row r="71" spans="2:6" ht="15" customHeight="1" x14ac:dyDescent="0.25">
      <c r="B71" s="261" t="s">
        <v>1707</v>
      </c>
      <c r="C71" s="261" t="s">
        <v>1715</v>
      </c>
      <c r="D71" s="261" t="s">
        <v>1717</v>
      </c>
      <c r="E71" s="261" t="s">
        <v>1645</v>
      </c>
      <c r="F71" s="261" t="s">
        <v>1608</v>
      </c>
    </row>
    <row r="72" spans="2:6" ht="15" customHeight="1" x14ac:dyDescent="0.25">
      <c r="B72" s="261" t="s">
        <v>1707</v>
      </c>
      <c r="C72" s="261" t="s">
        <v>1718</v>
      </c>
      <c r="D72" s="261" t="s">
        <v>1718</v>
      </c>
      <c r="E72" s="261" t="s">
        <v>1718</v>
      </c>
      <c r="F72" s="261" t="s">
        <v>1612</v>
      </c>
    </row>
    <row r="73" spans="2:6" ht="15" customHeight="1" x14ac:dyDescent="0.2">
      <c r="B73" s="262" t="s">
        <v>1707</v>
      </c>
      <c r="C73" s="262" t="s">
        <v>1718</v>
      </c>
      <c r="D73" s="262" t="s">
        <v>1718</v>
      </c>
      <c r="E73" s="262" t="s">
        <v>1719</v>
      </c>
      <c r="F73" s="262" t="s">
        <v>1612</v>
      </c>
    </row>
    <row r="74" spans="2:6" ht="15" customHeight="1" x14ac:dyDescent="0.25">
      <c r="B74" s="261" t="s">
        <v>1707</v>
      </c>
      <c r="C74" s="261" t="s">
        <v>1718</v>
      </c>
      <c r="D74" s="261" t="s">
        <v>1720</v>
      </c>
      <c r="E74" s="261" t="s">
        <v>1721</v>
      </c>
      <c r="F74" s="261" t="s">
        <v>1648</v>
      </c>
    </row>
    <row r="75" spans="2:6" ht="15" customHeight="1" x14ac:dyDescent="0.25">
      <c r="B75" s="261" t="s">
        <v>1707</v>
      </c>
      <c r="C75" s="261" t="s">
        <v>1722</v>
      </c>
      <c r="D75" s="261" t="s">
        <v>1723</v>
      </c>
      <c r="E75" s="261" t="s">
        <v>1723</v>
      </c>
      <c r="F75" s="261" t="s">
        <v>1608</v>
      </c>
    </row>
    <row r="76" spans="2:6" ht="15" customHeight="1" x14ac:dyDescent="0.2">
      <c r="B76" s="262" t="s">
        <v>1707</v>
      </c>
      <c r="C76" s="262" t="s">
        <v>1722</v>
      </c>
      <c r="D76" s="262" t="s">
        <v>1724</v>
      </c>
      <c r="E76" s="262" t="s">
        <v>1722</v>
      </c>
      <c r="F76" s="262" t="s">
        <v>1612</v>
      </c>
    </row>
    <row r="77" spans="2:6" ht="15" customHeight="1" x14ac:dyDescent="0.25">
      <c r="B77" s="261" t="s">
        <v>1707</v>
      </c>
      <c r="C77" s="261" t="s">
        <v>1722</v>
      </c>
      <c r="D77" s="261" t="s">
        <v>1722</v>
      </c>
      <c r="E77" s="261" t="s">
        <v>1725</v>
      </c>
      <c r="F77" s="261" t="s">
        <v>1612</v>
      </c>
    </row>
    <row r="78" spans="2:6" ht="15" customHeight="1" x14ac:dyDescent="0.2">
      <c r="B78" s="262" t="s">
        <v>1707</v>
      </c>
      <c r="C78" s="262" t="s">
        <v>1722</v>
      </c>
      <c r="D78" s="262" t="s">
        <v>1722</v>
      </c>
      <c r="E78" s="262" t="s">
        <v>1722</v>
      </c>
      <c r="F78" s="262" t="s">
        <v>1648</v>
      </c>
    </row>
    <row r="79" spans="2:6" ht="15" customHeight="1" x14ac:dyDescent="0.25">
      <c r="B79" s="261" t="s">
        <v>1707</v>
      </c>
      <c r="C79" s="261" t="s">
        <v>1726</v>
      </c>
      <c r="D79" s="261" t="s">
        <v>1726</v>
      </c>
      <c r="E79" s="261" t="s">
        <v>1726</v>
      </c>
      <c r="F79" s="261" t="s">
        <v>1612</v>
      </c>
    </row>
    <row r="80" spans="2:6" ht="15" customHeight="1" x14ac:dyDescent="0.2">
      <c r="B80" s="262" t="s">
        <v>1707</v>
      </c>
      <c r="C80" s="262" t="s">
        <v>1727</v>
      </c>
      <c r="D80" s="262" t="s">
        <v>1727</v>
      </c>
      <c r="E80" s="262" t="s">
        <v>1727</v>
      </c>
      <c r="F80" s="262" t="s">
        <v>1612</v>
      </c>
    </row>
    <row r="81" spans="2:6" ht="15" customHeight="1" x14ac:dyDescent="0.25">
      <c r="B81" s="261" t="s">
        <v>1707</v>
      </c>
      <c r="C81" s="261" t="s">
        <v>1727</v>
      </c>
      <c r="D81" s="261" t="s">
        <v>1727</v>
      </c>
      <c r="E81" s="261" t="s">
        <v>1728</v>
      </c>
      <c r="F81" s="261" t="s">
        <v>1608</v>
      </c>
    </row>
    <row r="82" spans="2:6" ht="15" customHeight="1" x14ac:dyDescent="0.25">
      <c r="B82" s="261" t="s">
        <v>1707</v>
      </c>
      <c r="C82" s="261" t="s">
        <v>1727</v>
      </c>
      <c r="D82" s="261" t="s">
        <v>1729</v>
      </c>
      <c r="E82" s="261" t="s">
        <v>1730</v>
      </c>
      <c r="F82" s="261" t="s">
        <v>1608</v>
      </c>
    </row>
    <row r="83" spans="2:6" ht="15" customHeight="1" x14ac:dyDescent="0.25">
      <c r="B83" s="261" t="s">
        <v>1707</v>
      </c>
      <c r="C83" s="261" t="s">
        <v>1731</v>
      </c>
      <c r="D83" s="261" t="s">
        <v>1732</v>
      </c>
      <c r="E83" s="261" t="s">
        <v>1733</v>
      </c>
      <c r="F83" s="261" t="s">
        <v>1640</v>
      </c>
    </row>
    <row r="84" spans="2:6" ht="15" customHeight="1" x14ac:dyDescent="0.2">
      <c r="B84" s="262" t="s">
        <v>1707</v>
      </c>
      <c r="C84" s="262" t="s">
        <v>1731</v>
      </c>
      <c r="D84" s="262" t="s">
        <v>1731</v>
      </c>
      <c r="E84" s="262" t="s">
        <v>1731</v>
      </c>
      <c r="F84" s="262" t="s">
        <v>1684</v>
      </c>
    </row>
    <row r="85" spans="2:6" ht="15" customHeight="1" x14ac:dyDescent="0.25">
      <c r="B85" s="261" t="s">
        <v>1707</v>
      </c>
      <c r="C85" s="261" t="s">
        <v>1731</v>
      </c>
      <c r="D85" s="261" t="s">
        <v>1731</v>
      </c>
      <c r="E85" s="261" t="s">
        <v>1731</v>
      </c>
      <c r="F85" s="261" t="s">
        <v>1734</v>
      </c>
    </row>
    <row r="86" spans="2:6" ht="15" customHeight="1" x14ac:dyDescent="0.25">
      <c r="B86" s="261" t="s">
        <v>1707</v>
      </c>
      <c r="C86" s="261" t="s">
        <v>1735</v>
      </c>
      <c r="D86" s="261" t="s">
        <v>1735</v>
      </c>
      <c r="E86" s="261" t="s">
        <v>1735</v>
      </c>
      <c r="F86" s="261" t="s">
        <v>1612</v>
      </c>
    </row>
    <row r="87" spans="2:6" ht="15" customHeight="1" x14ac:dyDescent="0.25">
      <c r="B87" s="261" t="s">
        <v>1736</v>
      </c>
      <c r="C87" s="261" t="s">
        <v>1736</v>
      </c>
      <c r="D87" s="261" t="s">
        <v>1737</v>
      </c>
      <c r="E87" s="261" t="s">
        <v>1738</v>
      </c>
      <c r="F87" s="261" t="s">
        <v>1640</v>
      </c>
    </row>
    <row r="88" spans="2:6" ht="15" customHeight="1" x14ac:dyDescent="0.25">
      <c r="B88" s="262" t="s">
        <v>1736</v>
      </c>
      <c r="C88" s="262" t="s">
        <v>1736</v>
      </c>
      <c r="D88" s="262" t="s">
        <v>1737</v>
      </c>
      <c r="E88" s="262" t="s">
        <v>1736</v>
      </c>
      <c r="F88" s="261" t="s">
        <v>5524</v>
      </c>
    </row>
    <row r="89" spans="2:6" ht="15" customHeight="1" x14ac:dyDescent="0.2">
      <c r="B89" s="262" t="s">
        <v>1736</v>
      </c>
      <c r="C89" s="262" t="s">
        <v>1736</v>
      </c>
      <c r="D89" s="262" t="s">
        <v>1737</v>
      </c>
      <c r="E89" s="262" t="s">
        <v>1736</v>
      </c>
      <c r="F89" s="262" t="s">
        <v>1608</v>
      </c>
    </row>
    <row r="90" spans="2:6" ht="15" customHeight="1" x14ac:dyDescent="0.2">
      <c r="B90" s="262" t="s">
        <v>1736</v>
      </c>
      <c r="C90" s="262" t="s">
        <v>1736</v>
      </c>
      <c r="D90" s="262" t="s">
        <v>1739</v>
      </c>
      <c r="E90" s="262" t="s">
        <v>1740</v>
      </c>
      <c r="F90" s="262" t="s">
        <v>1608</v>
      </c>
    </row>
    <row r="91" spans="2:6" ht="15" customHeight="1" x14ac:dyDescent="0.25">
      <c r="B91" s="261" t="s">
        <v>1736</v>
      </c>
      <c r="C91" s="261" t="s">
        <v>1741</v>
      </c>
      <c r="D91" s="261" t="s">
        <v>1742</v>
      </c>
      <c r="E91" s="261" t="s">
        <v>1742</v>
      </c>
      <c r="F91" s="261" t="s">
        <v>1608</v>
      </c>
    </row>
    <row r="92" spans="2:6" ht="15" customHeight="1" x14ac:dyDescent="0.25">
      <c r="B92" s="261" t="s">
        <v>1736</v>
      </c>
      <c r="C92" s="261" t="s">
        <v>1741</v>
      </c>
      <c r="D92" s="261" t="s">
        <v>1743</v>
      </c>
      <c r="E92" s="261" t="s">
        <v>1744</v>
      </c>
      <c r="F92" s="261" t="s">
        <v>1684</v>
      </c>
    </row>
    <row r="93" spans="2:6" ht="15" customHeight="1" x14ac:dyDescent="0.25">
      <c r="B93" s="261" t="s">
        <v>1736</v>
      </c>
      <c r="C93" s="261" t="s">
        <v>1745</v>
      </c>
      <c r="D93" s="261" t="s">
        <v>1746</v>
      </c>
      <c r="E93" s="261" t="s">
        <v>1747</v>
      </c>
      <c r="F93" s="261" t="s">
        <v>1612</v>
      </c>
    </row>
    <row r="94" spans="2:6" ht="15" customHeight="1" x14ac:dyDescent="0.25">
      <c r="B94" s="261" t="s">
        <v>1736</v>
      </c>
      <c r="C94" s="261" t="s">
        <v>1745</v>
      </c>
      <c r="D94" s="261" t="s">
        <v>1748</v>
      </c>
      <c r="E94" s="261" t="s">
        <v>1749</v>
      </c>
      <c r="F94" s="261" t="s">
        <v>1612</v>
      </c>
    </row>
    <row r="95" spans="2:6" ht="15" customHeight="1" x14ac:dyDescent="0.25">
      <c r="B95" s="261" t="s">
        <v>1736</v>
      </c>
      <c r="C95" s="261" t="s">
        <v>1745</v>
      </c>
      <c r="D95" s="261" t="s">
        <v>1750</v>
      </c>
      <c r="E95" s="261" t="s">
        <v>1751</v>
      </c>
      <c r="F95" s="261" t="s">
        <v>1608</v>
      </c>
    </row>
    <row r="96" spans="2:6" ht="15" customHeight="1" x14ac:dyDescent="0.2">
      <c r="B96" s="262" t="s">
        <v>1736</v>
      </c>
      <c r="C96" s="262" t="s">
        <v>1752</v>
      </c>
      <c r="D96" s="262" t="s">
        <v>1743</v>
      </c>
      <c r="E96" s="262" t="s">
        <v>1753</v>
      </c>
      <c r="F96" s="262" t="s">
        <v>1612</v>
      </c>
    </row>
    <row r="97" spans="2:6" ht="15" customHeight="1" x14ac:dyDescent="0.25">
      <c r="B97" s="261" t="s">
        <v>1736</v>
      </c>
      <c r="C97" s="261" t="s">
        <v>1752</v>
      </c>
      <c r="D97" s="261" t="s">
        <v>1743</v>
      </c>
      <c r="E97" s="261" t="s">
        <v>1752</v>
      </c>
      <c r="F97" s="261" t="s">
        <v>1640</v>
      </c>
    </row>
    <row r="98" spans="2:6" ht="15" customHeight="1" x14ac:dyDescent="0.25">
      <c r="B98" s="261" t="s">
        <v>1736</v>
      </c>
      <c r="C98" s="261" t="s">
        <v>1752</v>
      </c>
      <c r="D98" s="261" t="s">
        <v>1743</v>
      </c>
      <c r="E98" s="261" t="s">
        <v>1752</v>
      </c>
      <c r="F98" s="261" t="s">
        <v>1612</v>
      </c>
    </row>
    <row r="99" spans="2:6" ht="15" customHeight="1" x14ac:dyDescent="0.2">
      <c r="B99" s="262" t="s">
        <v>1736</v>
      </c>
      <c r="C99" s="262" t="s">
        <v>1752</v>
      </c>
      <c r="D99" s="262" t="s">
        <v>1754</v>
      </c>
      <c r="E99" s="262" t="s">
        <v>1755</v>
      </c>
      <c r="F99" s="262" t="s">
        <v>1608</v>
      </c>
    </row>
    <row r="100" spans="2:6" ht="15" customHeight="1" x14ac:dyDescent="0.25">
      <c r="B100" s="261" t="s">
        <v>1736</v>
      </c>
      <c r="C100" s="261" t="s">
        <v>1752</v>
      </c>
      <c r="D100" s="261" t="s">
        <v>1756</v>
      </c>
      <c r="E100" s="261" t="s">
        <v>1756</v>
      </c>
      <c r="F100" s="261" t="s">
        <v>1608</v>
      </c>
    </row>
    <row r="101" spans="2:6" ht="15" customHeight="1" x14ac:dyDescent="0.25">
      <c r="B101" s="261" t="s">
        <v>1757</v>
      </c>
      <c r="C101" s="261" t="s">
        <v>1758</v>
      </c>
      <c r="D101" s="261" t="s">
        <v>1759</v>
      </c>
      <c r="E101" s="261" t="s">
        <v>1758</v>
      </c>
      <c r="F101" s="261" t="s">
        <v>1612</v>
      </c>
    </row>
    <row r="102" spans="2:6" ht="15" customHeight="1" x14ac:dyDescent="0.2">
      <c r="B102" s="262" t="s">
        <v>1757</v>
      </c>
      <c r="C102" s="262" t="s">
        <v>1760</v>
      </c>
      <c r="D102" s="262" t="s">
        <v>1761</v>
      </c>
      <c r="E102" s="262" t="s">
        <v>1760</v>
      </c>
      <c r="F102" s="262" t="s">
        <v>1614</v>
      </c>
    </row>
    <row r="103" spans="2:6" ht="15" customHeight="1" x14ac:dyDescent="0.25">
      <c r="B103" s="261" t="s">
        <v>1757</v>
      </c>
      <c r="C103" s="261" t="s">
        <v>1760</v>
      </c>
      <c r="D103" s="261" t="s">
        <v>1761</v>
      </c>
      <c r="E103" s="261" t="s">
        <v>1757</v>
      </c>
      <c r="F103" s="261" t="s">
        <v>5524</v>
      </c>
    </row>
    <row r="104" spans="2:6" ht="15" customHeight="1" x14ac:dyDescent="0.25">
      <c r="B104" s="261" t="s">
        <v>1757</v>
      </c>
      <c r="C104" s="261" t="s">
        <v>1760</v>
      </c>
      <c r="D104" s="261" t="s">
        <v>1762</v>
      </c>
      <c r="E104" s="261" t="s">
        <v>1762</v>
      </c>
      <c r="F104" s="261" t="s">
        <v>1608</v>
      </c>
    </row>
    <row r="105" spans="2:6" ht="15" customHeight="1" x14ac:dyDescent="0.25">
      <c r="B105" s="261" t="s">
        <v>1757</v>
      </c>
      <c r="C105" s="261" t="s">
        <v>1763</v>
      </c>
      <c r="D105" s="261" t="s">
        <v>1764</v>
      </c>
      <c r="E105" s="261" t="s">
        <v>1764</v>
      </c>
      <c r="F105" s="261" t="s">
        <v>1608</v>
      </c>
    </row>
    <row r="106" spans="2:6" ht="15" customHeight="1" x14ac:dyDescent="0.25">
      <c r="B106" s="261" t="s">
        <v>1757</v>
      </c>
      <c r="C106" s="261" t="s">
        <v>1763</v>
      </c>
      <c r="D106" s="261" t="s">
        <v>1765</v>
      </c>
      <c r="E106" s="261" t="s">
        <v>1763</v>
      </c>
      <c r="F106" s="261" t="s">
        <v>1612</v>
      </c>
    </row>
    <row r="107" spans="2:6" ht="15" customHeight="1" x14ac:dyDescent="0.25">
      <c r="B107" s="261" t="s">
        <v>1757</v>
      </c>
      <c r="C107" s="261" t="s">
        <v>1766</v>
      </c>
      <c r="D107" s="261" t="s">
        <v>1743</v>
      </c>
      <c r="E107" s="261" t="s">
        <v>1767</v>
      </c>
      <c r="F107" s="261" t="s">
        <v>1612</v>
      </c>
    </row>
    <row r="108" spans="2:6" ht="15" customHeight="1" x14ac:dyDescent="0.25">
      <c r="B108" s="261" t="s">
        <v>1757</v>
      </c>
      <c r="C108" s="261" t="s">
        <v>1766</v>
      </c>
      <c r="D108" s="261" t="s">
        <v>1768</v>
      </c>
      <c r="E108" s="261" t="s">
        <v>1769</v>
      </c>
      <c r="F108" s="261" t="s">
        <v>1608</v>
      </c>
    </row>
    <row r="109" spans="2:6" ht="15" customHeight="1" x14ac:dyDescent="0.25">
      <c r="B109" s="261" t="s">
        <v>1770</v>
      </c>
      <c r="C109" s="261" t="s">
        <v>1771</v>
      </c>
      <c r="D109" s="261" t="s">
        <v>1772</v>
      </c>
      <c r="E109" s="261" t="s">
        <v>1773</v>
      </c>
      <c r="F109" s="261" t="s">
        <v>1608</v>
      </c>
    </row>
    <row r="110" spans="2:6" ht="15" customHeight="1" x14ac:dyDescent="0.25">
      <c r="B110" s="261" t="s">
        <v>1770</v>
      </c>
      <c r="C110" s="261" t="s">
        <v>1771</v>
      </c>
      <c r="D110" s="261" t="s">
        <v>1774</v>
      </c>
      <c r="E110" s="261" t="s">
        <v>1775</v>
      </c>
      <c r="F110" s="261" t="s">
        <v>1648</v>
      </c>
    </row>
    <row r="111" spans="2:6" ht="15" customHeight="1" x14ac:dyDescent="0.2">
      <c r="B111" s="262" t="s">
        <v>1770</v>
      </c>
      <c r="C111" s="262" t="s">
        <v>1771</v>
      </c>
      <c r="D111" s="262" t="s">
        <v>1776</v>
      </c>
      <c r="E111" s="262" t="s">
        <v>1771</v>
      </c>
      <c r="F111" s="262" t="s">
        <v>1684</v>
      </c>
    </row>
    <row r="112" spans="2:6" ht="15" customHeight="1" x14ac:dyDescent="0.25">
      <c r="B112" s="261" t="s">
        <v>1770</v>
      </c>
      <c r="C112" s="261" t="s">
        <v>1771</v>
      </c>
      <c r="D112" s="261" t="s">
        <v>1776</v>
      </c>
      <c r="E112" s="261" t="s">
        <v>1770</v>
      </c>
      <c r="F112" s="261" t="s">
        <v>5524</v>
      </c>
    </row>
    <row r="113" spans="2:6" ht="15" customHeight="1" x14ac:dyDescent="0.25">
      <c r="B113" s="261" t="s">
        <v>1770</v>
      </c>
      <c r="C113" s="261" t="s">
        <v>1771</v>
      </c>
      <c r="D113" s="261" t="s">
        <v>1777</v>
      </c>
      <c r="E113" s="261" t="s">
        <v>1777</v>
      </c>
      <c r="F113" s="261" t="s">
        <v>1608</v>
      </c>
    </row>
    <row r="114" spans="2:6" ht="15" customHeight="1" x14ac:dyDescent="0.25">
      <c r="B114" s="261" t="s">
        <v>1770</v>
      </c>
      <c r="C114" s="261" t="s">
        <v>1778</v>
      </c>
      <c r="D114" s="261" t="s">
        <v>1779</v>
      </c>
      <c r="E114" s="261" t="s">
        <v>1780</v>
      </c>
      <c r="F114" s="261" t="s">
        <v>1612</v>
      </c>
    </row>
    <row r="115" spans="2:6" ht="15" customHeight="1" x14ac:dyDescent="0.2">
      <c r="B115" s="262" t="s">
        <v>1770</v>
      </c>
      <c r="C115" s="262" t="s">
        <v>1781</v>
      </c>
      <c r="D115" s="262" t="s">
        <v>1782</v>
      </c>
      <c r="E115" s="262" t="s">
        <v>1781</v>
      </c>
      <c r="F115" s="262" t="s">
        <v>1612</v>
      </c>
    </row>
    <row r="116" spans="2:6" ht="15" customHeight="1" x14ac:dyDescent="0.25">
      <c r="B116" s="261" t="s">
        <v>1770</v>
      </c>
      <c r="C116" s="261" t="s">
        <v>1781</v>
      </c>
      <c r="D116" s="261" t="s">
        <v>1783</v>
      </c>
      <c r="E116" s="261" t="s">
        <v>1784</v>
      </c>
      <c r="F116" s="261" t="s">
        <v>1612</v>
      </c>
    </row>
    <row r="117" spans="2:6" ht="15" customHeight="1" x14ac:dyDescent="0.25">
      <c r="B117" s="261" t="s">
        <v>1770</v>
      </c>
      <c r="C117" s="261" t="s">
        <v>1785</v>
      </c>
      <c r="D117" s="261" t="s">
        <v>1786</v>
      </c>
      <c r="E117" s="261" t="s">
        <v>1785</v>
      </c>
      <c r="F117" s="261" t="s">
        <v>1608</v>
      </c>
    </row>
    <row r="118" spans="2:6" ht="15" customHeight="1" x14ac:dyDescent="0.25">
      <c r="B118" s="261" t="s">
        <v>1770</v>
      </c>
      <c r="C118" s="261" t="s">
        <v>1785</v>
      </c>
      <c r="D118" s="261" t="s">
        <v>1787</v>
      </c>
      <c r="E118" s="261" t="s">
        <v>1788</v>
      </c>
      <c r="F118" s="261" t="s">
        <v>1608</v>
      </c>
    </row>
    <row r="119" spans="2:6" ht="15" customHeight="1" x14ac:dyDescent="0.25">
      <c r="B119" s="261" t="s">
        <v>1770</v>
      </c>
      <c r="C119" s="261" t="s">
        <v>1789</v>
      </c>
      <c r="D119" s="261" t="s">
        <v>1790</v>
      </c>
      <c r="E119" s="261" t="s">
        <v>1789</v>
      </c>
      <c r="F119" s="261" t="s">
        <v>1612</v>
      </c>
    </row>
    <row r="120" spans="2:6" ht="15" customHeight="1" x14ac:dyDescent="0.25">
      <c r="B120" s="261" t="s">
        <v>1791</v>
      </c>
      <c r="C120" s="261" t="s">
        <v>1792</v>
      </c>
      <c r="D120" s="261" t="s">
        <v>1793</v>
      </c>
      <c r="E120" s="261" t="s">
        <v>1792</v>
      </c>
      <c r="F120" s="261" t="s">
        <v>1612</v>
      </c>
    </row>
    <row r="121" spans="2:6" ht="15" customHeight="1" x14ac:dyDescent="0.2">
      <c r="B121" s="262" t="s">
        <v>1791</v>
      </c>
      <c r="C121" s="262" t="s">
        <v>1792</v>
      </c>
      <c r="D121" s="262" t="s">
        <v>1794</v>
      </c>
      <c r="E121" s="262" t="s">
        <v>1795</v>
      </c>
      <c r="F121" s="262" t="s">
        <v>1648</v>
      </c>
    </row>
    <row r="122" spans="2:6" ht="15" customHeight="1" x14ac:dyDescent="0.25">
      <c r="B122" s="261" t="s">
        <v>1791</v>
      </c>
      <c r="C122" s="261" t="s">
        <v>1796</v>
      </c>
      <c r="D122" s="261" t="s">
        <v>1797</v>
      </c>
      <c r="E122" s="261" t="s">
        <v>1796</v>
      </c>
      <c r="F122" s="261" t="s">
        <v>1684</v>
      </c>
    </row>
    <row r="123" spans="2:6" ht="15" customHeight="1" x14ac:dyDescent="0.2">
      <c r="B123" s="262" t="s">
        <v>1791</v>
      </c>
      <c r="C123" s="262" t="s">
        <v>1796</v>
      </c>
      <c r="D123" s="262" t="s">
        <v>1797</v>
      </c>
      <c r="E123" s="262" t="s">
        <v>1796</v>
      </c>
      <c r="F123" s="262" t="s">
        <v>1648</v>
      </c>
    </row>
    <row r="124" spans="2:6" ht="15" customHeight="1" x14ac:dyDescent="0.25">
      <c r="B124" s="261" t="s">
        <v>1791</v>
      </c>
      <c r="C124" s="261" t="s">
        <v>1798</v>
      </c>
      <c r="D124" s="261" t="s">
        <v>1799</v>
      </c>
      <c r="E124" s="261" t="s">
        <v>1800</v>
      </c>
      <c r="F124" s="261" t="s">
        <v>1608</v>
      </c>
    </row>
    <row r="125" spans="2:6" ht="15" customHeight="1" x14ac:dyDescent="0.25">
      <c r="B125" s="261" t="s">
        <v>1791</v>
      </c>
      <c r="C125" s="261" t="s">
        <v>1798</v>
      </c>
      <c r="D125" s="261" t="s">
        <v>1799</v>
      </c>
      <c r="E125" s="261" t="s">
        <v>1801</v>
      </c>
      <c r="F125" s="261" t="s">
        <v>1608</v>
      </c>
    </row>
    <row r="126" spans="2:6" ht="15" customHeight="1" x14ac:dyDescent="0.2">
      <c r="B126" s="262" t="s">
        <v>1791</v>
      </c>
      <c r="C126" s="262" t="s">
        <v>1798</v>
      </c>
      <c r="D126" s="262" t="s">
        <v>1802</v>
      </c>
      <c r="E126" s="262" t="s">
        <v>1798</v>
      </c>
      <c r="F126" s="262" t="s">
        <v>1612</v>
      </c>
    </row>
    <row r="127" spans="2:6" ht="15" customHeight="1" x14ac:dyDescent="0.25">
      <c r="B127" s="261" t="s">
        <v>1791</v>
      </c>
      <c r="C127" s="261" t="s">
        <v>1798</v>
      </c>
      <c r="D127" s="261" t="s">
        <v>1802</v>
      </c>
      <c r="E127" s="261" t="s">
        <v>1801</v>
      </c>
      <c r="F127" s="261" t="s">
        <v>1608</v>
      </c>
    </row>
    <row r="128" spans="2:6" ht="15" customHeight="1" x14ac:dyDescent="0.25">
      <c r="B128" s="261" t="s">
        <v>1791</v>
      </c>
      <c r="C128" s="261" t="s">
        <v>1803</v>
      </c>
      <c r="D128" s="261" t="s">
        <v>1803</v>
      </c>
      <c r="E128" s="261" t="s">
        <v>1803</v>
      </c>
      <c r="F128" s="261" t="s">
        <v>1608</v>
      </c>
    </row>
    <row r="129" spans="2:6" ht="15" customHeight="1" x14ac:dyDescent="0.25">
      <c r="B129" s="261" t="s">
        <v>1791</v>
      </c>
      <c r="C129" s="261" t="s">
        <v>1804</v>
      </c>
      <c r="D129" s="261" t="s">
        <v>1805</v>
      </c>
      <c r="E129" s="261" t="s">
        <v>1806</v>
      </c>
      <c r="F129" s="261" t="s">
        <v>1608</v>
      </c>
    </row>
    <row r="130" spans="2:6" ht="15" customHeight="1" x14ac:dyDescent="0.25">
      <c r="B130" s="261" t="s">
        <v>1791</v>
      </c>
      <c r="C130" s="261" t="s">
        <v>1804</v>
      </c>
      <c r="D130" s="261" t="s">
        <v>1807</v>
      </c>
      <c r="E130" s="261" t="s">
        <v>1808</v>
      </c>
      <c r="F130" s="261" t="s">
        <v>1608</v>
      </c>
    </row>
    <row r="131" spans="2:6" ht="15" customHeight="1" x14ac:dyDescent="0.25">
      <c r="B131" s="261" t="s">
        <v>1791</v>
      </c>
      <c r="C131" s="261" t="s">
        <v>1804</v>
      </c>
      <c r="D131" s="261" t="s">
        <v>1809</v>
      </c>
      <c r="E131" s="261" t="s">
        <v>1810</v>
      </c>
      <c r="F131" s="261" t="s">
        <v>1608</v>
      </c>
    </row>
    <row r="132" spans="2:6" ht="15" customHeight="1" x14ac:dyDescent="0.2">
      <c r="B132" s="262" t="s">
        <v>1791</v>
      </c>
      <c r="C132" s="262" t="s">
        <v>1804</v>
      </c>
      <c r="D132" s="262" t="s">
        <v>1811</v>
      </c>
      <c r="E132" s="262" t="s">
        <v>1804</v>
      </c>
      <c r="F132" s="262" t="s">
        <v>1612</v>
      </c>
    </row>
    <row r="133" spans="2:6" ht="15" customHeight="1" x14ac:dyDescent="0.25">
      <c r="B133" s="261" t="s">
        <v>1791</v>
      </c>
      <c r="C133" s="261" t="s">
        <v>1804</v>
      </c>
      <c r="D133" s="261" t="s">
        <v>1812</v>
      </c>
      <c r="E133" s="261" t="s">
        <v>1812</v>
      </c>
      <c r="F133" s="261" t="s">
        <v>1608</v>
      </c>
    </row>
    <row r="134" spans="2:6" ht="15" customHeight="1" x14ac:dyDescent="0.2">
      <c r="B134" s="262" t="s">
        <v>1791</v>
      </c>
      <c r="C134" s="262" t="s">
        <v>1813</v>
      </c>
      <c r="D134" s="262" t="s">
        <v>1814</v>
      </c>
      <c r="E134" s="262" t="s">
        <v>1814</v>
      </c>
      <c r="F134" s="262" t="s">
        <v>1612</v>
      </c>
    </row>
    <row r="135" spans="2:6" ht="15" customHeight="1" x14ac:dyDescent="0.25">
      <c r="B135" s="261" t="s">
        <v>1791</v>
      </c>
      <c r="C135" s="261" t="s">
        <v>1813</v>
      </c>
      <c r="D135" s="261" t="s">
        <v>1815</v>
      </c>
      <c r="E135" s="261" t="s">
        <v>1815</v>
      </c>
      <c r="F135" s="261" t="s">
        <v>1608</v>
      </c>
    </row>
    <row r="136" spans="2:6" ht="15" customHeight="1" x14ac:dyDescent="0.25">
      <c r="B136" s="261" t="s">
        <v>1791</v>
      </c>
      <c r="C136" s="261" t="s">
        <v>1813</v>
      </c>
      <c r="D136" s="261" t="s">
        <v>1816</v>
      </c>
      <c r="E136" s="261" t="s">
        <v>1813</v>
      </c>
      <c r="F136" s="261" t="s">
        <v>1612</v>
      </c>
    </row>
    <row r="137" spans="2:6" ht="15" customHeight="1" x14ac:dyDescent="0.25">
      <c r="B137" s="261" t="s">
        <v>1791</v>
      </c>
      <c r="C137" s="261" t="s">
        <v>1813</v>
      </c>
      <c r="D137" s="261" t="s">
        <v>1817</v>
      </c>
      <c r="E137" s="261" t="s">
        <v>1817</v>
      </c>
      <c r="F137" s="261" t="s">
        <v>1608</v>
      </c>
    </row>
    <row r="138" spans="2:6" ht="15" customHeight="1" x14ac:dyDescent="0.25">
      <c r="B138" s="261" t="s">
        <v>1791</v>
      </c>
      <c r="C138" s="261" t="s">
        <v>1791</v>
      </c>
      <c r="D138" s="261" t="s">
        <v>1818</v>
      </c>
      <c r="E138" s="261" t="s">
        <v>1819</v>
      </c>
      <c r="F138" s="261" t="s">
        <v>1608</v>
      </c>
    </row>
    <row r="139" spans="2:6" ht="15" customHeight="1" x14ac:dyDescent="0.25">
      <c r="B139" s="261" t="s">
        <v>1791</v>
      </c>
      <c r="C139" s="261" t="s">
        <v>1791</v>
      </c>
      <c r="D139" s="261" t="s">
        <v>1820</v>
      </c>
      <c r="E139" s="261" t="s">
        <v>1821</v>
      </c>
      <c r="F139" s="261" t="s">
        <v>1608</v>
      </c>
    </row>
    <row r="140" spans="2:6" ht="15" customHeight="1" x14ac:dyDescent="0.25">
      <c r="B140" s="262" t="s">
        <v>1791</v>
      </c>
      <c r="C140" s="262" t="s">
        <v>1822</v>
      </c>
      <c r="D140" s="262" t="s">
        <v>1823</v>
      </c>
      <c r="E140" s="262" t="s">
        <v>1791</v>
      </c>
      <c r="F140" s="261" t="s">
        <v>5524</v>
      </c>
    </row>
    <row r="141" spans="2:6" ht="15" customHeight="1" x14ac:dyDescent="0.2">
      <c r="B141" s="262" t="s">
        <v>1791</v>
      </c>
      <c r="C141" s="262" t="s">
        <v>1822</v>
      </c>
      <c r="D141" s="262" t="s">
        <v>1823</v>
      </c>
      <c r="E141" s="262" t="s">
        <v>1791</v>
      </c>
      <c r="F141" s="262" t="s">
        <v>1614</v>
      </c>
    </row>
    <row r="142" spans="2:6" ht="15" customHeight="1" x14ac:dyDescent="0.2">
      <c r="B142" s="262" t="s">
        <v>1791</v>
      </c>
      <c r="C142" s="262" t="s">
        <v>1822</v>
      </c>
      <c r="D142" s="262" t="s">
        <v>1823</v>
      </c>
      <c r="E142" s="262" t="s">
        <v>1824</v>
      </c>
      <c r="F142" s="262" t="s">
        <v>1608</v>
      </c>
    </row>
    <row r="143" spans="2:6" ht="15" customHeight="1" x14ac:dyDescent="0.25">
      <c r="B143" s="261" t="s">
        <v>1791</v>
      </c>
      <c r="C143" s="261" t="s">
        <v>1825</v>
      </c>
      <c r="D143" s="261" t="s">
        <v>1825</v>
      </c>
      <c r="E143" s="261" t="s">
        <v>1825</v>
      </c>
      <c r="F143" s="261" t="s">
        <v>1608</v>
      </c>
    </row>
    <row r="144" spans="2:6" ht="15" customHeight="1" x14ac:dyDescent="0.25">
      <c r="B144" s="261" t="s">
        <v>1791</v>
      </c>
      <c r="C144" s="261" t="s">
        <v>1825</v>
      </c>
      <c r="D144" s="261" t="s">
        <v>1826</v>
      </c>
      <c r="E144" s="261" t="s">
        <v>1826</v>
      </c>
      <c r="F144" s="261" t="s">
        <v>1608</v>
      </c>
    </row>
    <row r="145" spans="2:6" ht="15" customHeight="1" x14ac:dyDescent="0.25">
      <c r="B145" s="261" t="s">
        <v>1791</v>
      </c>
      <c r="C145" s="261" t="s">
        <v>1825</v>
      </c>
      <c r="D145" s="261" t="s">
        <v>1827</v>
      </c>
      <c r="E145" s="261" t="s">
        <v>1827</v>
      </c>
      <c r="F145" s="261" t="s">
        <v>1648</v>
      </c>
    </row>
    <row r="146" spans="2:6" ht="15" customHeight="1" x14ac:dyDescent="0.2">
      <c r="B146" s="262" t="s">
        <v>1791</v>
      </c>
      <c r="C146" s="262" t="s">
        <v>1825</v>
      </c>
      <c r="D146" s="262" t="s">
        <v>1827</v>
      </c>
      <c r="E146" s="262" t="s">
        <v>1827</v>
      </c>
      <c r="F146" s="262" t="s">
        <v>1612</v>
      </c>
    </row>
    <row r="147" spans="2:6" ht="15" customHeight="1" x14ac:dyDescent="0.2">
      <c r="B147" s="262" t="s">
        <v>1791</v>
      </c>
      <c r="C147" s="262" t="s">
        <v>1828</v>
      </c>
      <c r="D147" s="262" t="s">
        <v>1829</v>
      </c>
      <c r="E147" s="262" t="s">
        <v>1829</v>
      </c>
      <c r="F147" s="262" t="s">
        <v>1608</v>
      </c>
    </row>
    <row r="148" spans="2:6" ht="15" customHeight="1" x14ac:dyDescent="0.25">
      <c r="B148" s="261" t="s">
        <v>1791</v>
      </c>
      <c r="C148" s="261" t="s">
        <v>1828</v>
      </c>
      <c r="D148" s="261" t="s">
        <v>1830</v>
      </c>
      <c r="E148" s="261" t="s">
        <v>1830</v>
      </c>
      <c r="F148" s="261" t="s">
        <v>1608</v>
      </c>
    </row>
    <row r="149" spans="2:6" ht="15" customHeight="1" x14ac:dyDescent="0.25">
      <c r="B149" s="261" t="s">
        <v>1791</v>
      </c>
      <c r="C149" s="261" t="s">
        <v>1828</v>
      </c>
      <c r="D149" s="261" t="s">
        <v>1831</v>
      </c>
      <c r="E149" s="261" t="s">
        <v>1791</v>
      </c>
      <c r="F149" s="261" t="s">
        <v>1608</v>
      </c>
    </row>
    <row r="150" spans="2:6" ht="15" customHeight="1" x14ac:dyDescent="0.25">
      <c r="B150" s="261" t="s">
        <v>1791</v>
      </c>
      <c r="C150" s="261" t="s">
        <v>1828</v>
      </c>
      <c r="D150" s="261" t="s">
        <v>1831</v>
      </c>
      <c r="E150" s="261" t="s">
        <v>1828</v>
      </c>
      <c r="F150" s="261" t="s">
        <v>1612</v>
      </c>
    </row>
    <row r="151" spans="2:6" ht="15" customHeight="1" x14ac:dyDescent="0.25">
      <c r="B151" s="261" t="s">
        <v>1791</v>
      </c>
      <c r="C151" s="261" t="s">
        <v>1828</v>
      </c>
      <c r="D151" s="261" t="s">
        <v>1832</v>
      </c>
      <c r="E151" s="261" t="s">
        <v>1833</v>
      </c>
      <c r="F151" s="261" t="s">
        <v>1640</v>
      </c>
    </row>
    <row r="152" spans="2:6" ht="15" customHeight="1" x14ac:dyDescent="0.25">
      <c r="B152" s="261" t="s">
        <v>1791</v>
      </c>
      <c r="C152" s="261" t="s">
        <v>1828</v>
      </c>
      <c r="D152" s="261" t="s">
        <v>1832</v>
      </c>
      <c r="E152" s="261" t="s">
        <v>1645</v>
      </c>
      <c r="F152" s="261" t="s">
        <v>1640</v>
      </c>
    </row>
    <row r="153" spans="2:6" ht="15" customHeight="1" x14ac:dyDescent="0.25">
      <c r="B153" s="262" t="s">
        <v>1834</v>
      </c>
      <c r="C153" s="262" t="s">
        <v>1835</v>
      </c>
      <c r="D153" s="262" t="s">
        <v>1836</v>
      </c>
      <c r="E153" s="262" t="s">
        <v>1834</v>
      </c>
      <c r="F153" s="261" t="s">
        <v>5524</v>
      </c>
    </row>
    <row r="154" spans="2:6" ht="15" customHeight="1" x14ac:dyDescent="0.2">
      <c r="B154" s="262" t="s">
        <v>1834</v>
      </c>
      <c r="C154" s="262" t="s">
        <v>1835</v>
      </c>
      <c r="D154" s="262" t="s">
        <v>1836</v>
      </c>
      <c r="E154" s="262" t="s">
        <v>1834</v>
      </c>
      <c r="F154" s="262" t="s">
        <v>1614</v>
      </c>
    </row>
    <row r="155" spans="2:6" ht="15" customHeight="1" x14ac:dyDescent="0.25">
      <c r="B155" s="261" t="s">
        <v>1834</v>
      </c>
      <c r="C155" s="261" t="s">
        <v>1837</v>
      </c>
      <c r="D155" s="261" t="s">
        <v>1838</v>
      </c>
      <c r="E155" s="261" t="s">
        <v>1839</v>
      </c>
      <c r="F155" s="261" t="s">
        <v>1648</v>
      </c>
    </row>
    <row r="156" spans="2:6" ht="15" customHeight="1" x14ac:dyDescent="0.25">
      <c r="B156" s="261" t="s">
        <v>1834</v>
      </c>
      <c r="C156" s="261" t="s">
        <v>1837</v>
      </c>
      <c r="D156" s="261" t="s">
        <v>1840</v>
      </c>
      <c r="E156" s="261" t="s">
        <v>1841</v>
      </c>
      <c r="F156" s="261" t="s">
        <v>1684</v>
      </c>
    </row>
    <row r="157" spans="2:6" ht="15" customHeight="1" x14ac:dyDescent="0.25">
      <c r="B157" s="261" t="s">
        <v>1834</v>
      </c>
      <c r="C157" s="261" t="s">
        <v>1837</v>
      </c>
      <c r="D157" s="261" t="s">
        <v>1842</v>
      </c>
      <c r="E157" s="261" t="s">
        <v>1843</v>
      </c>
      <c r="F157" s="261" t="s">
        <v>1608</v>
      </c>
    </row>
    <row r="158" spans="2:6" ht="15" customHeight="1" x14ac:dyDescent="0.25">
      <c r="B158" s="261" t="s">
        <v>1834</v>
      </c>
      <c r="C158" s="261" t="s">
        <v>1844</v>
      </c>
      <c r="D158" s="261" t="s">
        <v>1845</v>
      </c>
      <c r="E158" s="261" t="s">
        <v>1846</v>
      </c>
      <c r="F158" s="261" t="s">
        <v>1608</v>
      </c>
    </row>
    <row r="159" spans="2:6" ht="15" customHeight="1" x14ac:dyDescent="0.25">
      <c r="B159" s="261" t="s">
        <v>1834</v>
      </c>
      <c r="C159" s="261" t="s">
        <v>1844</v>
      </c>
      <c r="D159" s="261" t="s">
        <v>1847</v>
      </c>
      <c r="E159" s="261" t="s">
        <v>1848</v>
      </c>
      <c r="F159" s="261" t="s">
        <v>1640</v>
      </c>
    </row>
    <row r="160" spans="2:6" ht="15" customHeight="1" x14ac:dyDescent="0.25">
      <c r="B160" s="261" t="s">
        <v>1834</v>
      </c>
      <c r="C160" s="261" t="s">
        <v>1844</v>
      </c>
      <c r="D160" s="261" t="s">
        <v>1849</v>
      </c>
      <c r="E160" s="261" t="s">
        <v>1844</v>
      </c>
      <c r="F160" s="261" t="s">
        <v>1734</v>
      </c>
    </row>
    <row r="161" spans="2:6" ht="15" customHeight="1" x14ac:dyDescent="0.25">
      <c r="B161" s="261" t="s">
        <v>1834</v>
      </c>
      <c r="C161" s="261" t="s">
        <v>1844</v>
      </c>
      <c r="D161" s="261" t="s">
        <v>1849</v>
      </c>
      <c r="E161" s="261" t="s">
        <v>1844</v>
      </c>
      <c r="F161" s="261" t="s">
        <v>1640</v>
      </c>
    </row>
    <row r="162" spans="2:6" ht="15" customHeight="1" x14ac:dyDescent="0.25">
      <c r="B162" s="261" t="s">
        <v>1834</v>
      </c>
      <c r="C162" s="261" t="s">
        <v>1850</v>
      </c>
      <c r="D162" s="261" t="s">
        <v>1851</v>
      </c>
      <c r="E162" s="261" t="s">
        <v>1850</v>
      </c>
      <c r="F162" s="261" t="s">
        <v>1646</v>
      </c>
    </row>
    <row r="163" spans="2:6" ht="15" customHeight="1" x14ac:dyDescent="0.25">
      <c r="B163" s="261" t="s">
        <v>1834</v>
      </c>
      <c r="C163" s="261" t="s">
        <v>1852</v>
      </c>
      <c r="D163" s="261" t="s">
        <v>1853</v>
      </c>
      <c r="E163" s="261" t="s">
        <v>1854</v>
      </c>
      <c r="F163" s="261" t="s">
        <v>1608</v>
      </c>
    </row>
    <row r="164" spans="2:6" ht="15" customHeight="1" x14ac:dyDescent="0.25">
      <c r="B164" s="261" t="s">
        <v>1834</v>
      </c>
      <c r="C164" s="261" t="s">
        <v>1855</v>
      </c>
      <c r="D164" s="261" t="s">
        <v>1856</v>
      </c>
      <c r="E164" s="261" t="s">
        <v>1857</v>
      </c>
      <c r="F164" s="261" t="s">
        <v>1608</v>
      </c>
    </row>
    <row r="165" spans="2:6" ht="15" customHeight="1" x14ac:dyDescent="0.25">
      <c r="B165" s="261" t="s">
        <v>1834</v>
      </c>
      <c r="C165" s="261" t="s">
        <v>1858</v>
      </c>
      <c r="D165" s="261" t="s">
        <v>1859</v>
      </c>
      <c r="E165" s="261" t="s">
        <v>1860</v>
      </c>
      <c r="F165" s="261" t="s">
        <v>1608</v>
      </c>
    </row>
    <row r="166" spans="2:6" ht="15" customHeight="1" x14ac:dyDescent="0.25">
      <c r="B166" s="261" t="s">
        <v>1834</v>
      </c>
      <c r="C166" s="261" t="s">
        <v>1858</v>
      </c>
      <c r="D166" s="261" t="s">
        <v>1861</v>
      </c>
      <c r="E166" s="261" t="s">
        <v>1862</v>
      </c>
      <c r="F166" s="261" t="s">
        <v>1612</v>
      </c>
    </row>
    <row r="167" spans="2:6" ht="15" customHeight="1" x14ac:dyDescent="0.25">
      <c r="B167" s="261" t="s">
        <v>1834</v>
      </c>
      <c r="C167" s="261" t="s">
        <v>1863</v>
      </c>
      <c r="D167" s="261" t="s">
        <v>1864</v>
      </c>
      <c r="E167" s="261" t="s">
        <v>1865</v>
      </c>
      <c r="F167" s="261" t="s">
        <v>1640</v>
      </c>
    </row>
    <row r="168" spans="2:6" ht="15" customHeight="1" x14ac:dyDescent="0.25">
      <c r="B168" s="261" t="s">
        <v>1834</v>
      </c>
      <c r="C168" s="261" t="s">
        <v>1863</v>
      </c>
      <c r="D168" s="261" t="s">
        <v>1866</v>
      </c>
      <c r="E168" s="261" t="s">
        <v>1863</v>
      </c>
      <c r="F168" s="261" t="s">
        <v>1608</v>
      </c>
    </row>
    <row r="169" spans="2:6" ht="15" customHeight="1" x14ac:dyDescent="0.25">
      <c r="B169" s="261" t="s">
        <v>1834</v>
      </c>
      <c r="C169" s="261" t="s">
        <v>1867</v>
      </c>
      <c r="D169" s="261" t="s">
        <v>1868</v>
      </c>
      <c r="E169" s="261" t="s">
        <v>1867</v>
      </c>
      <c r="F169" s="261" t="s">
        <v>1612</v>
      </c>
    </row>
    <row r="170" spans="2:6" ht="15" customHeight="1" x14ac:dyDescent="0.25">
      <c r="B170" s="261" t="s">
        <v>1834</v>
      </c>
      <c r="C170" s="261" t="s">
        <v>1867</v>
      </c>
      <c r="D170" s="261" t="s">
        <v>1869</v>
      </c>
      <c r="E170" s="261" t="s">
        <v>1870</v>
      </c>
      <c r="F170" s="261" t="s">
        <v>1648</v>
      </c>
    </row>
    <row r="171" spans="2:6" ht="15" customHeight="1" x14ac:dyDescent="0.2">
      <c r="B171" s="262" t="s">
        <v>1834</v>
      </c>
      <c r="C171" s="262" t="s">
        <v>1871</v>
      </c>
      <c r="D171" s="262" t="s">
        <v>1872</v>
      </c>
      <c r="E171" s="262" t="s">
        <v>1873</v>
      </c>
      <c r="F171" s="262" t="s">
        <v>1612</v>
      </c>
    </row>
    <row r="172" spans="2:6" ht="15" customHeight="1" x14ac:dyDescent="0.25">
      <c r="B172" s="261" t="s">
        <v>1834</v>
      </c>
      <c r="C172" s="261" t="s">
        <v>1871</v>
      </c>
      <c r="D172" s="261" t="s">
        <v>1874</v>
      </c>
      <c r="E172" s="261" t="s">
        <v>1875</v>
      </c>
      <c r="F172" s="261" t="s">
        <v>1608</v>
      </c>
    </row>
    <row r="173" spans="2:6" ht="15" customHeight="1" x14ac:dyDescent="0.25">
      <c r="B173" s="261" t="s">
        <v>1834</v>
      </c>
      <c r="C173" s="261" t="s">
        <v>1871</v>
      </c>
      <c r="D173" s="261" t="s">
        <v>1876</v>
      </c>
      <c r="E173" s="261" t="s">
        <v>1871</v>
      </c>
      <c r="F173" s="261" t="s">
        <v>1608</v>
      </c>
    </row>
    <row r="174" spans="2:6" ht="15" customHeight="1" x14ac:dyDescent="0.25">
      <c r="B174" s="261" t="s">
        <v>1834</v>
      </c>
      <c r="C174" s="261" t="s">
        <v>1871</v>
      </c>
      <c r="D174" s="261" t="s">
        <v>1877</v>
      </c>
      <c r="E174" s="261" t="s">
        <v>1878</v>
      </c>
      <c r="F174" s="261" t="s">
        <v>1608</v>
      </c>
    </row>
    <row r="175" spans="2:6" ht="15" customHeight="1" x14ac:dyDescent="0.25">
      <c r="B175" s="261" t="s">
        <v>1834</v>
      </c>
      <c r="C175" s="261" t="s">
        <v>1879</v>
      </c>
      <c r="D175" s="261" t="s">
        <v>1880</v>
      </c>
      <c r="E175" s="261" t="s">
        <v>1881</v>
      </c>
      <c r="F175" s="261" t="s">
        <v>1640</v>
      </c>
    </row>
    <row r="176" spans="2:6" ht="15" customHeight="1" x14ac:dyDescent="0.2">
      <c r="B176" s="262" t="s">
        <v>1834</v>
      </c>
      <c r="C176" s="262" t="s">
        <v>1879</v>
      </c>
      <c r="D176" s="262" t="s">
        <v>1879</v>
      </c>
      <c r="E176" s="262" t="s">
        <v>1879</v>
      </c>
      <c r="F176" s="262" t="s">
        <v>1612</v>
      </c>
    </row>
    <row r="177" spans="2:6" ht="15" customHeight="1" x14ac:dyDescent="0.25">
      <c r="B177" s="261" t="s">
        <v>1834</v>
      </c>
      <c r="C177" s="261" t="s">
        <v>1879</v>
      </c>
      <c r="D177" s="261" t="s">
        <v>1882</v>
      </c>
      <c r="E177" s="261" t="s">
        <v>1883</v>
      </c>
      <c r="F177" s="261" t="s">
        <v>1608</v>
      </c>
    </row>
    <row r="178" spans="2:6" ht="15" customHeight="1" x14ac:dyDescent="0.2">
      <c r="B178" s="262" t="s">
        <v>1834</v>
      </c>
      <c r="C178" s="262" t="s">
        <v>1884</v>
      </c>
      <c r="D178" s="262" t="s">
        <v>1885</v>
      </c>
      <c r="E178" s="262" t="s">
        <v>1886</v>
      </c>
      <c r="F178" s="262" t="s">
        <v>1684</v>
      </c>
    </row>
    <row r="179" spans="2:6" ht="15" customHeight="1" x14ac:dyDescent="0.25">
      <c r="B179" s="261" t="s">
        <v>1834</v>
      </c>
      <c r="C179" s="261" t="s">
        <v>1887</v>
      </c>
      <c r="D179" s="261" t="s">
        <v>1888</v>
      </c>
      <c r="E179" s="261" t="s">
        <v>1889</v>
      </c>
      <c r="F179" s="261" t="s">
        <v>1646</v>
      </c>
    </row>
    <row r="180" spans="2:6" ht="15" customHeight="1" x14ac:dyDescent="0.25">
      <c r="B180" s="261" t="s">
        <v>1834</v>
      </c>
      <c r="C180" s="261" t="s">
        <v>1887</v>
      </c>
      <c r="D180" s="261" t="s">
        <v>1890</v>
      </c>
      <c r="E180" s="261" t="s">
        <v>1890</v>
      </c>
      <c r="F180" s="261" t="s">
        <v>1608</v>
      </c>
    </row>
    <row r="181" spans="2:6" ht="15" customHeight="1" x14ac:dyDescent="0.25">
      <c r="B181" s="261" t="s">
        <v>1834</v>
      </c>
      <c r="C181" s="261" t="s">
        <v>1887</v>
      </c>
      <c r="D181" s="261" t="s">
        <v>1891</v>
      </c>
      <c r="E181" s="261" t="s">
        <v>1891</v>
      </c>
      <c r="F181" s="261" t="s">
        <v>1608</v>
      </c>
    </row>
    <row r="182" spans="2:6" ht="15" customHeight="1" x14ac:dyDescent="0.25">
      <c r="B182" s="261" t="s">
        <v>1834</v>
      </c>
      <c r="C182" s="261" t="s">
        <v>1892</v>
      </c>
      <c r="D182" s="261" t="s">
        <v>1893</v>
      </c>
      <c r="E182" s="261" t="s">
        <v>1892</v>
      </c>
      <c r="F182" s="261" t="s">
        <v>1640</v>
      </c>
    </row>
    <row r="183" spans="2:6" ht="15" customHeight="1" x14ac:dyDescent="0.25">
      <c r="B183" s="261" t="s">
        <v>1834</v>
      </c>
      <c r="C183" s="261" t="s">
        <v>1894</v>
      </c>
      <c r="D183" s="261" t="s">
        <v>1895</v>
      </c>
      <c r="E183" s="261" t="s">
        <v>1894</v>
      </c>
      <c r="F183" s="261" t="s">
        <v>1612</v>
      </c>
    </row>
    <row r="184" spans="2:6" ht="15" customHeight="1" x14ac:dyDescent="0.25">
      <c r="B184" s="261" t="s">
        <v>1834</v>
      </c>
      <c r="C184" s="261" t="s">
        <v>1896</v>
      </c>
      <c r="D184" s="261" t="s">
        <v>1897</v>
      </c>
      <c r="E184" s="261" t="s">
        <v>1898</v>
      </c>
      <c r="F184" s="261" t="s">
        <v>1646</v>
      </c>
    </row>
    <row r="185" spans="2:6" ht="15" customHeight="1" x14ac:dyDescent="0.25">
      <c r="B185" s="261" t="s">
        <v>1834</v>
      </c>
      <c r="C185" s="261" t="s">
        <v>1899</v>
      </c>
      <c r="D185" s="261" t="s">
        <v>1900</v>
      </c>
      <c r="E185" s="261" t="s">
        <v>1900</v>
      </c>
      <c r="F185" s="261" t="s">
        <v>1648</v>
      </c>
    </row>
    <row r="186" spans="2:6" ht="15" customHeight="1" x14ac:dyDescent="0.25">
      <c r="B186" s="261" t="s">
        <v>1834</v>
      </c>
      <c r="C186" s="261" t="s">
        <v>1899</v>
      </c>
      <c r="D186" s="261" t="s">
        <v>1901</v>
      </c>
      <c r="E186" s="261" t="s">
        <v>1901</v>
      </c>
      <c r="F186" s="261" t="s">
        <v>1608</v>
      </c>
    </row>
    <row r="187" spans="2:6" ht="15" customHeight="1" x14ac:dyDescent="0.2">
      <c r="B187" s="262" t="s">
        <v>1834</v>
      </c>
      <c r="C187" s="262" t="s">
        <v>1899</v>
      </c>
      <c r="D187" s="262" t="s">
        <v>1902</v>
      </c>
      <c r="E187" s="262" t="s">
        <v>1899</v>
      </c>
      <c r="F187" s="262" t="s">
        <v>1612</v>
      </c>
    </row>
    <row r="188" spans="2:6" ht="15" customHeight="1" x14ac:dyDescent="0.25">
      <c r="B188" s="261" t="s">
        <v>1834</v>
      </c>
      <c r="C188" s="261" t="s">
        <v>1903</v>
      </c>
      <c r="D188" s="261" t="s">
        <v>1872</v>
      </c>
      <c r="E188" s="261" t="s">
        <v>1904</v>
      </c>
      <c r="F188" s="261" t="s">
        <v>1640</v>
      </c>
    </row>
    <row r="189" spans="2:6" ht="15" customHeight="1" x14ac:dyDescent="0.25">
      <c r="B189" s="261" t="s">
        <v>1834</v>
      </c>
      <c r="C189" s="261" t="s">
        <v>1903</v>
      </c>
      <c r="D189" s="261" t="s">
        <v>1905</v>
      </c>
      <c r="E189" s="261" t="s">
        <v>1903</v>
      </c>
      <c r="F189" s="261" t="s">
        <v>1608</v>
      </c>
    </row>
    <row r="190" spans="2:6" ht="15" customHeight="1" x14ac:dyDescent="0.2">
      <c r="B190" s="262" t="s">
        <v>1834</v>
      </c>
      <c r="C190" s="262" t="s">
        <v>1903</v>
      </c>
      <c r="D190" s="262" t="s">
        <v>1906</v>
      </c>
      <c r="E190" s="262" t="s">
        <v>1907</v>
      </c>
      <c r="F190" s="262" t="s">
        <v>1701</v>
      </c>
    </row>
    <row r="191" spans="2:6" ht="15" customHeight="1" x14ac:dyDescent="0.25">
      <c r="B191" s="261" t="s">
        <v>1834</v>
      </c>
      <c r="C191" s="261" t="s">
        <v>1903</v>
      </c>
      <c r="D191" s="261" t="s">
        <v>1908</v>
      </c>
      <c r="E191" s="261" t="s">
        <v>1908</v>
      </c>
      <c r="F191" s="261" t="s">
        <v>1612</v>
      </c>
    </row>
    <row r="192" spans="2:6" ht="15" customHeight="1" x14ac:dyDescent="0.25">
      <c r="B192" s="262" t="s">
        <v>1909</v>
      </c>
      <c r="C192" s="262" t="s">
        <v>1909</v>
      </c>
      <c r="D192" s="262" t="s">
        <v>1910</v>
      </c>
      <c r="E192" s="262" t="s">
        <v>1909</v>
      </c>
      <c r="F192" s="261" t="s">
        <v>5524</v>
      </c>
    </row>
    <row r="193" spans="2:6" ht="15" customHeight="1" x14ac:dyDescent="0.25">
      <c r="B193" s="261" t="s">
        <v>1909</v>
      </c>
      <c r="C193" s="261" t="s">
        <v>1909</v>
      </c>
      <c r="D193" s="261" t="s">
        <v>1910</v>
      </c>
      <c r="E193" s="261" t="s">
        <v>1909</v>
      </c>
      <c r="F193" s="261" t="s">
        <v>1684</v>
      </c>
    </row>
    <row r="194" spans="2:6" ht="15" customHeight="1" x14ac:dyDescent="0.2">
      <c r="B194" s="262" t="s">
        <v>1909</v>
      </c>
      <c r="C194" s="262" t="s">
        <v>1909</v>
      </c>
      <c r="D194" s="262" t="s">
        <v>1911</v>
      </c>
      <c r="E194" s="262" t="s">
        <v>1911</v>
      </c>
      <c r="F194" s="262" t="s">
        <v>1646</v>
      </c>
    </row>
    <row r="195" spans="2:6" ht="15" customHeight="1" x14ac:dyDescent="0.2">
      <c r="B195" s="262" t="s">
        <v>1909</v>
      </c>
      <c r="C195" s="262" t="s">
        <v>1912</v>
      </c>
      <c r="D195" s="262" t="s">
        <v>1913</v>
      </c>
      <c r="E195" s="262" t="s">
        <v>1914</v>
      </c>
      <c r="F195" s="262" t="s">
        <v>1612</v>
      </c>
    </row>
    <row r="196" spans="2:6" ht="15" customHeight="1" x14ac:dyDescent="0.2">
      <c r="B196" s="262" t="s">
        <v>1909</v>
      </c>
      <c r="C196" s="262" t="s">
        <v>1912</v>
      </c>
      <c r="D196" s="262" t="s">
        <v>1915</v>
      </c>
      <c r="E196" s="262" t="s">
        <v>1916</v>
      </c>
      <c r="F196" s="262" t="s">
        <v>1612</v>
      </c>
    </row>
    <row r="197" spans="2:6" ht="15" customHeight="1" x14ac:dyDescent="0.25">
      <c r="B197" s="261" t="s">
        <v>1909</v>
      </c>
      <c r="C197" s="261" t="s">
        <v>1912</v>
      </c>
      <c r="D197" s="261" t="s">
        <v>1917</v>
      </c>
      <c r="E197" s="261" t="s">
        <v>1917</v>
      </c>
      <c r="F197" s="261" t="s">
        <v>1612</v>
      </c>
    </row>
    <row r="198" spans="2:6" ht="15" customHeight="1" x14ac:dyDescent="0.2">
      <c r="B198" s="262" t="s">
        <v>1909</v>
      </c>
      <c r="C198" s="262" t="s">
        <v>1918</v>
      </c>
      <c r="D198" s="262" t="s">
        <v>1919</v>
      </c>
      <c r="E198" s="262" t="s">
        <v>1920</v>
      </c>
      <c r="F198" s="262" t="s">
        <v>1608</v>
      </c>
    </row>
    <row r="199" spans="2:6" ht="15" customHeight="1" x14ac:dyDescent="0.25">
      <c r="B199" s="261" t="s">
        <v>1909</v>
      </c>
      <c r="C199" s="261" t="s">
        <v>1918</v>
      </c>
      <c r="D199" s="261" t="s">
        <v>1921</v>
      </c>
      <c r="E199" s="261" t="s">
        <v>1918</v>
      </c>
      <c r="F199" s="261" t="s">
        <v>1612</v>
      </c>
    </row>
    <row r="200" spans="2:6" ht="15" customHeight="1" x14ac:dyDescent="0.2">
      <c r="B200" s="262" t="s">
        <v>1909</v>
      </c>
      <c r="C200" s="262" t="s">
        <v>1918</v>
      </c>
      <c r="D200" s="262" t="s">
        <v>1918</v>
      </c>
      <c r="E200" s="262" t="s">
        <v>1922</v>
      </c>
      <c r="F200" s="262" t="s">
        <v>1608</v>
      </c>
    </row>
    <row r="201" spans="2:6" ht="15" customHeight="1" x14ac:dyDescent="0.2">
      <c r="B201" s="262" t="s">
        <v>1909</v>
      </c>
      <c r="C201" s="262" t="s">
        <v>1923</v>
      </c>
      <c r="D201" s="262" t="s">
        <v>1923</v>
      </c>
      <c r="E201" s="262" t="s">
        <v>1924</v>
      </c>
      <c r="F201" s="262" t="s">
        <v>1640</v>
      </c>
    </row>
    <row r="202" spans="2:6" ht="15" customHeight="1" x14ac:dyDescent="0.25">
      <c r="B202" s="261" t="s">
        <v>1909</v>
      </c>
      <c r="C202" s="261" t="s">
        <v>1923</v>
      </c>
      <c r="D202" s="261" t="s">
        <v>1925</v>
      </c>
      <c r="E202" s="261" t="s">
        <v>1923</v>
      </c>
      <c r="F202" s="261" t="s">
        <v>1612</v>
      </c>
    </row>
    <row r="203" spans="2:6" ht="15" customHeight="1" x14ac:dyDescent="0.25">
      <c r="B203" s="261" t="s">
        <v>1909</v>
      </c>
      <c r="C203" s="261" t="s">
        <v>1926</v>
      </c>
      <c r="D203" s="261" t="s">
        <v>1926</v>
      </c>
      <c r="E203" s="261" t="s">
        <v>1926</v>
      </c>
      <c r="F203" s="261" t="s">
        <v>1612</v>
      </c>
    </row>
    <row r="204" spans="2:6" ht="15" customHeight="1" x14ac:dyDescent="0.25">
      <c r="B204" s="261" t="s">
        <v>1909</v>
      </c>
      <c r="C204" s="261" t="s">
        <v>1926</v>
      </c>
      <c r="D204" s="261" t="s">
        <v>1927</v>
      </c>
      <c r="E204" s="261" t="s">
        <v>1928</v>
      </c>
      <c r="F204" s="261" t="s">
        <v>1608</v>
      </c>
    </row>
    <row r="205" spans="2:6" ht="15" customHeight="1" x14ac:dyDescent="0.25">
      <c r="B205" s="261" t="s">
        <v>1909</v>
      </c>
      <c r="C205" s="261" t="s">
        <v>1929</v>
      </c>
      <c r="D205" s="261" t="s">
        <v>1929</v>
      </c>
      <c r="E205" s="261" t="s">
        <v>1929</v>
      </c>
      <c r="F205" s="261" t="s">
        <v>1612</v>
      </c>
    </row>
    <row r="206" spans="2:6" ht="15" customHeight="1" x14ac:dyDescent="0.25">
      <c r="B206" s="261" t="s">
        <v>1909</v>
      </c>
      <c r="C206" s="261" t="s">
        <v>1929</v>
      </c>
      <c r="D206" s="261" t="s">
        <v>1930</v>
      </c>
      <c r="E206" s="261" t="s">
        <v>1930</v>
      </c>
      <c r="F206" s="261" t="s">
        <v>1608</v>
      </c>
    </row>
    <row r="207" spans="2:6" ht="15" customHeight="1" x14ac:dyDescent="0.2">
      <c r="B207" s="262" t="s">
        <v>1909</v>
      </c>
      <c r="C207" s="262" t="s">
        <v>1931</v>
      </c>
      <c r="D207" s="262" t="s">
        <v>1931</v>
      </c>
      <c r="E207" s="262" t="s">
        <v>1931</v>
      </c>
      <c r="F207" s="262" t="s">
        <v>1612</v>
      </c>
    </row>
    <row r="208" spans="2:6" ht="15" customHeight="1" x14ac:dyDescent="0.25">
      <c r="B208" s="261" t="s">
        <v>1932</v>
      </c>
      <c r="C208" s="261" t="s">
        <v>1933</v>
      </c>
      <c r="D208" s="261" t="s">
        <v>1934</v>
      </c>
      <c r="E208" s="261" t="s">
        <v>1934</v>
      </c>
      <c r="F208" s="261" t="s">
        <v>1612</v>
      </c>
    </row>
    <row r="209" spans="2:6" ht="15" customHeight="1" x14ac:dyDescent="0.25">
      <c r="B209" s="261" t="s">
        <v>1932</v>
      </c>
      <c r="C209" s="261" t="s">
        <v>1933</v>
      </c>
      <c r="D209" s="261" t="s">
        <v>1935</v>
      </c>
      <c r="E209" s="261" t="s">
        <v>1935</v>
      </c>
      <c r="F209" s="261" t="s">
        <v>1612</v>
      </c>
    </row>
    <row r="210" spans="2:6" ht="15" customHeight="1" x14ac:dyDescent="0.2">
      <c r="B210" s="262" t="s">
        <v>1932</v>
      </c>
      <c r="C210" s="262" t="s">
        <v>1933</v>
      </c>
      <c r="D210" s="262" t="s">
        <v>1936</v>
      </c>
      <c r="E210" s="262" t="s">
        <v>1936</v>
      </c>
      <c r="F210" s="262" t="s">
        <v>1608</v>
      </c>
    </row>
    <row r="211" spans="2:6" ht="15" customHeight="1" x14ac:dyDescent="0.25">
      <c r="B211" s="261" t="s">
        <v>1932</v>
      </c>
      <c r="C211" s="261" t="s">
        <v>1932</v>
      </c>
      <c r="D211" s="261" t="s">
        <v>1937</v>
      </c>
      <c r="E211" s="261" t="s">
        <v>1938</v>
      </c>
      <c r="F211" s="261" t="s">
        <v>1648</v>
      </c>
    </row>
    <row r="212" spans="2:6" ht="15" customHeight="1" x14ac:dyDescent="0.25">
      <c r="B212" s="261" t="s">
        <v>1932</v>
      </c>
      <c r="C212" s="261" t="s">
        <v>1932</v>
      </c>
      <c r="D212" s="261" t="s">
        <v>1939</v>
      </c>
      <c r="E212" s="261" t="s">
        <v>1932</v>
      </c>
      <c r="F212" s="261" t="s">
        <v>5524</v>
      </c>
    </row>
    <row r="213" spans="2:6" ht="15" customHeight="1" x14ac:dyDescent="0.25">
      <c r="B213" s="261" t="s">
        <v>1932</v>
      </c>
      <c r="C213" s="261" t="s">
        <v>1932</v>
      </c>
      <c r="D213" s="261" t="s">
        <v>1939</v>
      </c>
      <c r="E213" s="261" t="s">
        <v>1932</v>
      </c>
      <c r="F213" s="261" t="s">
        <v>1614</v>
      </c>
    </row>
    <row r="214" spans="2:6" ht="15" customHeight="1" x14ac:dyDescent="0.2">
      <c r="B214" s="262" t="s">
        <v>1932</v>
      </c>
      <c r="C214" s="262" t="s">
        <v>1940</v>
      </c>
      <c r="D214" s="262" t="s">
        <v>1940</v>
      </c>
      <c r="E214" s="262" t="s">
        <v>1940</v>
      </c>
      <c r="F214" s="262" t="s">
        <v>1612</v>
      </c>
    </row>
    <row r="215" spans="2:6" ht="15" customHeight="1" x14ac:dyDescent="0.25">
      <c r="B215" s="261" t="s">
        <v>1932</v>
      </c>
      <c r="C215" s="261" t="s">
        <v>1941</v>
      </c>
      <c r="D215" s="261" t="s">
        <v>1942</v>
      </c>
      <c r="E215" s="261" t="s">
        <v>1941</v>
      </c>
      <c r="F215" s="261" t="s">
        <v>1612</v>
      </c>
    </row>
    <row r="216" spans="2:6" ht="15" customHeight="1" x14ac:dyDescent="0.25">
      <c r="B216" s="261" t="s">
        <v>1932</v>
      </c>
      <c r="C216" s="261" t="s">
        <v>1943</v>
      </c>
      <c r="D216" s="261" t="s">
        <v>1944</v>
      </c>
      <c r="E216" s="261" t="s">
        <v>1945</v>
      </c>
      <c r="F216" s="261" t="s">
        <v>1612</v>
      </c>
    </row>
    <row r="217" spans="2:6" ht="15" customHeight="1" x14ac:dyDescent="0.2">
      <c r="B217" s="262" t="s">
        <v>1932</v>
      </c>
      <c r="C217" s="262" t="s">
        <v>1946</v>
      </c>
      <c r="D217" s="262" t="s">
        <v>1947</v>
      </c>
      <c r="E217" s="262" t="s">
        <v>1947</v>
      </c>
      <c r="F217" s="262" t="s">
        <v>1612</v>
      </c>
    </row>
    <row r="218" spans="2:6" ht="15" customHeight="1" x14ac:dyDescent="0.25">
      <c r="B218" s="261" t="s">
        <v>1932</v>
      </c>
      <c r="C218" s="261" t="s">
        <v>1948</v>
      </c>
      <c r="D218" s="261" t="s">
        <v>1949</v>
      </c>
      <c r="E218" s="261" t="s">
        <v>1948</v>
      </c>
      <c r="F218" s="261" t="s">
        <v>1646</v>
      </c>
    </row>
    <row r="219" spans="2:6" ht="15" customHeight="1" x14ac:dyDescent="0.25">
      <c r="B219" s="261" t="s">
        <v>1932</v>
      </c>
      <c r="C219" s="261" t="s">
        <v>1948</v>
      </c>
      <c r="D219" s="261" t="s">
        <v>1950</v>
      </c>
      <c r="E219" s="261" t="s">
        <v>1951</v>
      </c>
      <c r="F219" s="261" t="s">
        <v>1608</v>
      </c>
    </row>
    <row r="220" spans="2:6" ht="15" customHeight="1" x14ac:dyDescent="0.2">
      <c r="B220" s="262" t="s">
        <v>1952</v>
      </c>
      <c r="C220" s="262" t="s">
        <v>1953</v>
      </c>
      <c r="D220" s="262" t="s">
        <v>1954</v>
      </c>
      <c r="E220" s="262" t="s">
        <v>1953</v>
      </c>
      <c r="F220" s="262" t="s">
        <v>1612</v>
      </c>
    </row>
    <row r="221" spans="2:6" ht="15" customHeight="1" x14ac:dyDescent="0.25">
      <c r="B221" s="261" t="s">
        <v>1952</v>
      </c>
      <c r="C221" s="261" t="s">
        <v>1953</v>
      </c>
      <c r="D221" s="261" t="s">
        <v>1955</v>
      </c>
      <c r="E221" s="261" t="s">
        <v>1956</v>
      </c>
      <c r="F221" s="261" t="s">
        <v>1648</v>
      </c>
    </row>
    <row r="222" spans="2:6" ht="15" customHeight="1" x14ac:dyDescent="0.25">
      <c r="B222" s="261" t="s">
        <v>1957</v>
      </c>
      <c r="C222" s="261" t="s">
        <v>1958</v>
      </c>
      <c r="D222" s="261" t="s">
        <v>1958</v>
      </c>
      <c r="E222" s="261" t="s">
        <v>1958</v>
      </c>
      <c r="F222" s="261" t="s">
        <v>1608</v>
      </c>
    </row>
    <row r="223" spans="2:6" ht="15" customHeight="1" x14ac:dyDescent="0.25">
      <c r="B223" s="261" t="s">
        <v>1957</v>
      </c>
      <c r="C223" s="261" t="s">
        <v>1958</v>
      </c>
      <c r="D223" s="261" t="s">
        <v>1959</v>
      </c>
      <c r="E223" s="261" t="s">
        <v>1959</v>
      </c>
      <c r="F223" s="261" t="s">
        <v>1612</v>
      </c>
    </row>
    <row r="224" spans="2:6" ht="15" customHeight="1" x14ac:dyDescent="0.25">
      <c r="B224" s="261" t="s">
        <v>1957</v>
      </c>
      <c r="C224" s="261" t="s">
        <v>1958</v>
      </c>
      <c r="D224" s="261" t="s">
        <v>1960</v>
      </c>
      <c r="E224" s="261" t="s">
        <v>1961</v>
      </c>
      <c r="F224" s="261" t="s">
        <v>1962</v>
      </c>
    </row>
    <row r="225" spans="2:6" ht="15" customHeight="1" x14ac:dyDescent="0.2">
      <c r="B225" s="262" t="s">
        <v>1957</v>
      </c>
      <c r="C225" s="262" t="s">
        <v>1963</v>
      </c>
      <c r="D225" s="262" t="s">
        <v>1964</v>
      </c>
      <c r="E225" s="262" t="s">
        <v>1957</v>
      </c>
      <c r="F225" s="262" t="s">
        <v>1614</v>
      </c>
    </row>
    <row r="226" spans="2:6" ht="15" customHeight="1" x14ac:dyDescent="0.25">
      <c r="B226" s="262" t="s">
        <v>1957</v>
      </c>
      <c r="C226" s="262" t="s">
        <v>1963</v>
      </c>
      <c r="D226" s="262" t="s">
        <v>1964</v>
      </c>
      <c r="E226" s="262" t="s">
        <v>1957</v>
      </c>
      <c r="F226" s="261" t="s">
        <v>5524</v>
      </c>
    </row>
    <row r="227" spans="2:6" ht="15" customHeight="1" x14ac:dyDescent="0.25">
      <c r="B227" s="261" t="s">
        <v>1957</v>
      </c>
      <c r="C227" s="261" t="s">
        <v>1963</v>
      </c>
      <c r="D227" s="261" t="s">
        <v>1965</v>
      </c>
      <c r="E227" s="261" t="s">
        <v>1966</v>
      </c>
      <c r="F227" s="261" t="s">
        <v>1640</v>
      </c>
    </row>
    <row r="228" spans="2:6" ht="15" customHeight="1" x14ac:dyDescent="0.25">
      <c r="B228" s="261" t="s">
        <v>1957</v>
      </c>
      <c r="C228" s="261" t="s">
        <v>1967</v>
      </c>
      <c r="D228" s="261" t="s">
        <v>1968</v>
      </c>
      <c r="E228" s="261" t="s">
        <v>1969</v>
      </c>
      <c r="F228" s="261" t="s">
        <v>1608</v>
      </c>
    </row>
    <row r="229" spans="2:6" ht="15" customHeight="1" x14ac:dyDescent="0.25">
      <c r="B229" s="261" t="s">
        <v>1957</v>
      </c>
      <c r="C229" s="261" t="s">
        <v>1967</v>
      </c>
      <c r="D229" s="261" t="s">
        <v>1970</v>
      </c>
      <c r="E229" s="261" t="s">
        <v>1971</v>
      </c>
      <c r="F229" s="261" t="s">
        <v>1608</v>
      </c>
    </row>
    <row r="230" spans="2:6" ht="15" customHeight="1" x14ac:dyDescent="0.2">
      <c r="B230" s="262" t="s">
        <v>1957</v>
      </c>
      <c r="C230" s="262" t="s">
        <v>1967</v>
      </c>
      <c r="D230" s="262" t="s">
        <v>1972</v>
      </c>
      <c r="E230" s="262" t="s">
        <v>1967</v>
      </c>
      <c r="F230" s="262" t="s">
        <v>1612</v>
      </c>
    </row>
    <row r="231" spans="2:6" ht="15" customHeight="1" x14ac:dyDescent="0.25">
      <c r="B231" s="261" t="s">
        <v>1957</v>
      </c>
      <c r="C231" s="261" t="s">
        <v>1967</v>
      </c>
      <c r="D231" s="261" t="s">
        <v>1973</v>
      </c>
      <c r="E231" s="261" t="s">
        <v>1974</v>
      </c>
      <c r="F231" s="261" t="s">
        <v>1608</v>
      </c>
    </row>
    <row r="232" spans="2:6" ht="15" customHeight="1" x14ac:dyDescent="0.25">
      <c r="B232" s="261" t="s">
        <v>1957</v>
      </c>
      <c r="C232" s="261" t="s">
        <v>1975</v>
      </c>
      <c r="D232" s="261" t="s">
        <v>1975</v>
      </c>
      <c r="E232" s="261" t="s">
        <v>1975</v>
      </c>
      <c r="F232" s="261" t="s">
        <v>1608</v>
      </c>
    </row>
    <row r="233" spans="2:6" ht="15" customHeight="1" x14ac:dyDescent="0.25">
      <c r="B233" s="261" t="s">
        <v>1957</v>
      </c>
      <c r="C233" s="261" t="s">
        <v>1975</v>
      </c>
      <c r="D233" s="261" t="s">
        <v>1976</v>
      </c>
      <c r="E233" s="261" t="s">
        <v>1976</v>
      </c>
      <c r="F233" s="261" t="s">
        <v>1648</v>
      </c>
    </row>
    <row r="234" spans="2:6" ht="15" customHeight="1" x14ac:dyDescent="0.25">
      <c r="B234" s="261" t="s">
        <v>1957</v>
      </c>
      <c r="C234" s="261" t="s">
        <v>1977</v>
      </c>
      <c r="D234" s="261" t="s">
        <v>1978</v>
      </c>
      <c r="E234" s="261" t="s">
        <v>1977</v>
      </c>
      <c r="F234" s="261" t="s">
        <v>1612</v>
      </c>
    </row>
    <row r="235" spans="2:6" ht="15" customHeight="1" x14ac:dyDescent="0.2">
      <c r="B235" s="262" t="s">
        <v>1952</v>
      </c>
      <c r="C235" s="262" t="s">
        <v>1966</v>
      </c>
      <c r="D235" s="262" t="s">
        <v>1979</v>
      </c>
      <c r="E235" s="262" t="s">
        <v>1980</v>
      </c>
      <c r="F235" s="262" t="s">
        <v>1612</v>
      </c>
    </row>
    <row r="236" spans="2:6" ht="15" customHeight="1" x14ac:dyDescent="0.25">
      <c r="B236" s="261" t="s">
        <v>1957</v>
      </c>
      <c r="C236" s="261" t="s">
        <v>1981</v>
      </c>
      <c r="D236" s="261" t="s">
        <v>1982</v>
      </c>
      <c r="E236" s="261" t="s">
        <v>1982</v>
      </c>
      <c r="F236" s="261" t="s">
        <v>1608</v>
      </c>
    </row>
    <row r="237" spans="2:6" ht="15" customHeight="1" x14ac:dyDescent="0.25">
      <c r="B237" s="261" t="s">
        <v>1957</v>
      </c>
      <c r="C237" s="261" t="s">
        <v>1981</v>
      </c>
      <c r="D237" s="261" t="s">
        <v>1983</v>
      </c>
      <c r="E237" s="261" t="s">
        <v>1984</v>
      </c>
      <c r="F237" s="261" t="s">
        <v>1608</v>
      </c>
    </row>
    <row r="238" spans="2:6" ht="15" customHeight="1" x14ac:dyDescent="0.2">
      <c r="B238" s="262" t="s">
        <v>1957</v>
      </c>
      <c r="C238" s="262" t="s">
        <v>1981</v>
      </c>
      <c r="D238" s="262" t="s">
        <v>1985</v>
      </c>
      <c r="E238" s="262" t="s">
        <v>1986</v>
      </c>
      <c r="F238" s="262" t="s">
        <v>1648</v>
      </c>
    </row>
    <row r="239" spans="2:6" ht="15" customHeight="1" x14ac:dyDescent="0.2">
      <c r="B239" s="262" t="s">
        <v>1957</v>
      </c>
      <c r="C239" s="262" t="s">
        <v>1981</v>
      </c>
      <c r="D239" s="262" t="s">
        <v>1981</v>
      </c>
      <c r="E239" s="262" t="s">
        <v>1981</v>
      </c>
      <c r="F239" s="262" t="s">
        <v>1612</v>
      </c>
    </row>
    <row r="240" spans="2:6" ht="15" customHeight="1" x14ac:dyDescent="0.25">
      <c r="B240" s="261" t="s">
        <v>1952</v>
      </c>
      <c r="C240" s="261" t="s">
        <v>1987</v>
      </c>
      <c r="D240" s="261" t="s">
        <v>1988</v>
      </c>
      <c r="E240" s="261" t="s">
        <v>1989</v>
      </c>
      <c r="F240" s="261" t="s">
        <v>1608</v>
      </c>
    </row>
    <row r="241" spans="2:6" ht="15" customHeight="1" x14ac:dyDescent="0.25">
      <c r="B241" s="261" t="s">
        <v>1952</v>
      </c>
      <c r="C241" s="261" t="s">
        <v>1987</v>
      </c>
      <c r="D241" s="261" t="s">
        <v>1952</v>
      </c>
      <c r="E241" s="261" t="s">
        <v>1952</v>
      </c>
      <c r="F241" s="261" t="s">
        <v>5524</v>
      </c>
    </row>
    <row r="242" spans="2:6" ht="15" customHeight="1" x14ac:dyDescent="0.25">
      <c r="B242" s="261" t="s">
        <v>1952</v>
      </c>
      <c r="C242" s="261" t="s">
        <v>1987</v>
      </c>
      <c r="D242" s="261" t="s">
        <v>1952</v>
      </c>
      <c r="E242" s="261" t="s">
        <v>1987</v>
      </c>
      <c r="F242" s="261" t="s">
        <v>1684</v>
      </c>
    </row>
    <row r="243" spans="2:6" ht="15" customHeight="1" x14ac:dyDescent="0.25">
      <c r="B243" s="261" t="s">
        <v>1952</v>
      </c>
      <c r="C243" s="261" t="s">
        <v>1987</v>
      </c>
      <c r="D243" s="261" t="s">
        <v>1990</v>
      </c>
      <c r="E243" s="261" t="s">
        <v>1990</v>
      </c>
      <c r="F243" s="261" t="s">
        <v>1608</v>
      </c>
    </row>
    <row r="244" spans="2:6" ht="15" customHeight="1" x14ac:dyDescent="0.2">
      <c r="B244" s="262" t="s">
        <v>1957</v>
      </c>
      <c r="C244" s="262" t="s">
        <v>1991</v>
      </c>
      <c r="D244" s="262" t="s">
        <v>1991</v>
      </c>
      <c r="E244" s="262" t="s">
        <v>1991</v>
      </c>
      <c r="F244" s="262" t="s">
        <v>1612</v>
      </c>
    </row>
    <row r="245" spans="2:6" ht="15" customHeight="1" x14ac:dyDescent="0.2">
      <c r="B245" s="262" t="s">
        <v>1957</v>
      </c>
      <c r="C245" s="262" t="s">
        <v>1992</v>
      </c>
      <c r="D245" s="262" t="s">
        <v>1993</v>
      </c>
      <c r="E245" s="262" t="s">
        <v>1994</v>
      </c>
      <c r="F245" s="262" t="s">
        <v>1612</v>
      </c>
    </row>
    <row r="246" spans="2:6" ht="15" customHeight="1" x14ac:dyDescent="0.25">
      <c r="B246" s="261" t="s">
        <v>1957</v>
      </c>
      <c r="C246" s="261" t="s">
        <v>1995</v>
      </c>
      <c r="D246" s="261" t="s">
        <v>1996</v>
      </c>
      <c r="E246" s="261" t="s">
        <v>1996</v>
      </c>
      <c r="F246" s="261" t="s">
        <v>1608</v>
      </c>
    </row>
    <row r="247" spans="2:6" ht="15" customHeight="1" x14ac:dyDescent="0.25">
      <c r="B247" s="261" t="s">
        <v>1957</v>
      </c>
      <c r="C247" s="261" t="s">
        <v>1995</v>
      </c>
      <c r="D247" s="261" t="s">
        <v>1995</v>
      </c>
      <c r="E247" s="261" t="s">
        <v>1997</v>
      </c>
      <c r="F247" s="261" t="s">
        <v>1648</v>
      </c>
    </row>
    <row r="248" spans="2:6" ht="15" customHeight="1" x14ac:dyDescent="0.25">
      <c r="B248" s="261" t="s">
        <v>1957</v>
      </c>
      <c r="C248" s="261" t="s">
        <v>1998</v>
      </c>
      <c r="D248" s="261" t="s">
        <v>1999</v>
      </c>
      <c r="E248" s="261" t="s">
        <v>1998</v>
      </c>
      <c r="F248" s="261" t="s">
        <v>1612</v>
      </c>
    </row>
    <row r="249" spans="2:6" ht="15" customHeight="1" x14ac:dyDescent="0.25">
      <c r="B249" s="261" t="s">
        <v>1957</v>
      </c>
      <c r="C249" s="261" t="s">
        <v>2000</v>
      </c>
      <c r="D249" s="261" t="s">
        <v>2000</v>
      </c>
      <c r="E249" s="261" t="s">
        <v>2000</v>
      </c>
      <c r="F249" s="261" t="s">
        <v>1684</v>
      </c>
    </row>
    <row r="250" spans="2:6" ht="15" customHeight="1" x14ac:dyDescent="0.2">
      <c r="B250" s="262" t="s">
        <v>1952</v>
      </c>
      <c r="C250" s="262" t="s">
        <v>2001</v>
      </c>
      <c r="D250" s="262" t="s">
        <v>2002</v>
      </c>
      <c r="E250" s="262" t="s">
        <v>2002</v>
      </c>
      <c r="F250" s="262" t="s">
        <v>1608</v>
      </c>
    </row>
    <row r="251" spans="2:6" ht="15" customHeight="1" x14ac:dyDescent="0.25">
      <c r="B251" s="261" t="s">
        <v>1952</v>
      </c>
      <c r="C251" s="261" t="s">
        <v>2001</v>
      </c>
      <c r="D251" s="261" t="s">
        <v>2003</v>
      </c>
      <c r="E251" s="261" t="s">
        <v>2003</v>
      </c>
      <c r="F251" s="261" t="s">
        <v>1608</v>
      </c>
    </row>
    <row r="252" spans="2:6" ht="15" customHeight="1" x14ac:dyDescent="0.25">
      <c r="B252" s="261" t="s">
        <v>1952</v>
      </c>
      <c r="C252" s="261" t="s">
        <v>2001</v>
      </c>
      <c r="D252" s="261" t="s">
        <v>2004</v>
      </c>
      <c r="E252" s="261" t="s">
        <v>2004</v>
      </c>
      <c r="F252" s="261" t="s">
        <v>1608</v>
      </c>
    </row>
    <row r="253" spans="2:6" ht="15" customHeight="1" x14ac:dyDescent="0.2">
      <c r="B253" s="262" t="s">
        <v>1952</v>
      </c>
      <c r="C253" s="262" t="s">
        <v>2001</v>
      </c>
      <c r="D253" s="262" t="s">
        <v>2005</v>
      </c>
      <c r="E253" s="262" t="s">
        <v>2006</v>
      </c>
      <c r="F253" s="262" t="s">
        <v>1608</v>
      </c>
    </row>
    <row r="254" spans="2:6" ht="15" customHeight="1" x14ac:dyDescent="0.25">
      <c r="B254" s="261" t="s">
        <v>1952</v>
      </c>
      <c r="C254" s="261" t="s">
        <v>2001</v>
      </c>
      <c r="D254" s="261" t="s">
        <v>2007</v>
      </c>
      <c r="E254" s="261" t="s">
        <v>2008</v>
      </c>
      <c r="F254" s="261" t="s">
        <v>1612</v>
      </c>
    </row>
    <row r="255" spans="2:6" ht="15" customHeight="1" x14ac:dyDescent="0.25">
      <c r="B255" s="261" t="s">
        <v>1952</v>
      </c>
      <c r="C255" s="261" t="s">
        <v>2001</v>
      </c>
      <c r="D255" s="261" t="s">
        <v>2007</v>
      </c>
      <c r="E255" s="261" t="s">
        <v>2009</v>
      </c>
      <c r="F255" s="261" t="s">
        <v>1608</v>
      </c>
    </row>
    <row r="256" spans="2:6" ht="15" customHeight="1" x14ac:dyDescent="0.25">
      <c r="B256" s="261" t="s">
        <v>1952</v>
      </c>
      <c r="C256" s="261" t="s">
        <v>2001</v>
      </c>
      <c r="D256" s="261" t="s">
        <v>2007</v>
      </c>
      <c r="E256" s="261" t="s">
        <v>2010</v>
      </c>
      <c r="F256" s="261" t="s">
        <v>1608</v>
      </c>
    </row>
    <row r="257" spans="2:6" ht="15" customHeight="1" x14ac:dyDescent="0.25">
      <c r="B257" s="261" t="s">
        <v>1952</v>
      </c>
      <c r="C257" s="261" t="s">
        <v>2011</v>
      </c>
      <c r="D257" s="261" t="s">
        <v>2011</v>
      </c>
      <c r="E257" s="261" t="s">
        <v>2011</v>
      </c>
      <c r="F257" s="261" t="s">
        <v>1612</v>
      </c>
    </row>
    <row r="258" spans="2:6" ht="15" customHeight="1" x14ac:dyDescent="0.25">
      <c r="B258" s="261" t="s">
        <v>2012</v>
      </c>
      <c r="C258" s="261" t="s">
        <v>2012</v>
      </c>
      <c r="D258" s="261" t="s">
        <v>2013</v>
      </c>
      <c r="E258" s="261" t="s">
        <v>2012</v>
      </c>
      <c r="F258" s="261" t="s">
        <v>5524</v>
      </c>
    </row>
    <row r="259" spans="2:6" ht="15" customHeight="1" x14ac:dyDescent="0.2">
      <c r="B259" s="262" t="s">
        <v>2012</v>
      </c>
      <c r="C259" s="262" t="s">
        <v>2012</v>
      </c>
      <c r="D259" s="262" t="s">
        <v>2013</v>
      </c>
      <c r="E259" s="262" t="s">
        <v>2012</v>
      </c>
      <c r="F259" s="262" t="s">
        <v>1684</v>
      </c>
    </row>
    <row r="260" spans="2:6" ht="15" customHeight="1" x14ac:dyDescent="0.25">
      <c r="B260" s="261" t="s">
        <v>2012</v>
      </c>
      <c r="C260" s="261" t="s">
        <v>2012</v>
      </c>
      <c r="D260" s="261" t="s">
        <v>2014</v>
      </c>
      <c r="E260" s="261" t="s">
        <v>2012</v>
      </c>
      <c r="F260" s="261" t="s">
        <v>1648</v>
      </c>
    </row>
    <row r="261" spans="2:6" ht="15" customHeight="1" x14ac:dyDescent="0.25">
      <c r="B261" s="261" t="s">
        <v>2012</v>
      </c>
      <c r="C261" s="261" t="s">
        <v>2015</v>
      </c>
      <c r="D261" s="261" t="s">
        <v>2015</v>
      </c>
      <c r="E261" s="261" t="s">
        <v>2015</v>
      </c>
      <c r="F261" s="261" t="s">
        <v>1612</v>
      </c>
    </row>
    <row r="262" spans="2:6" ht="15" customHeight="1" x14ac:dyDescent="0.2">
      <c r="B262" s="262" t="s">
        <v>2012</v>
      </c>
      <c r="C262" s="262" t="s">
        <v>2015</v>
      </c>
      <c r="D262" s="262" t="s">
        <v>2016</v>
      </c>
      <c r="E262" s="262" t="s">
        <v>2015</v>
      </c>
      <c r="F262" s="262" t="s">
        <v>1648</v>
      </c>
    </row>
    <row r="263" spans="2:6" ht="15" customHeight="1" x14ac:dyDescent="0.25">
      <c r="B263" s="261" t="s">
        <v>2012</v>
      </c>
      <c r="C263" s="261" t="s">
        <v>2017</v>
      </c>
      <c r="D263" s="261" t="s">
        <v>2017</v>
      </c>
      <c r="E263" s="261" t="s">
        <v>2017</v>
      </c>
      <c r="F263" s="261" t="s">
        <v>1612</v>
      </c>
    </row>
    <row r="264" spans="2:6" ht="15" customHeight="1" x14ac:dyDescent="0.25">
      <c r="B264" s="261" t="s">
        <v>2012</v>
      </c>
      <c r="C264" s="261" t="s">
        <v>2018</v>
      </c>
      <c r="D264" s="261" t="s">
        <v>2018</v>
      </c>
      <c r="E264" s="261" t="s">
        <v>2018</v>
      </c>
      <c r="F264" s="261" t="s">
        <v>1612</v>
      </c>
    </row>
    <row r="265" spans="2:6" ht="15" customHeight="1" x14ac:dyDescent="0.25">
      <c r="B265" s="261" t="s">
        <v>2012</v>
      </c>
      <c r="C265" s="261" t="s">
        <v>2018</v>
      </c>
      <c r="D265" s="261" t="s">
        <v>2019</v>
      </c>
      <c r="E265" s="261" t="s">
        <v>2020</v>
      </c>
      <c r="F265" s="261" t="s">
        <v>1608</v>
      </c>
    </row>
    <row r="266" spans="2:6" ht="15" customHeight="1" x14ac:dyDescent="0.25">
      <c r="B266" s="261" t="s">
        <v>2012</v>
      </c>
      <c r="C266" s="261" t="s">
        <v>2021</v>
      </c>
      <c r="D266" s="261" t="s">
        <v>2022</v>
      </c>
      <c r="E266" s="261" t="s">
        <v>2022</v>
      </c>
      <c r="F266" s="261" t="s">
        <v>1612</v>
      </c>
    </row>
    <row r="267" spans="2:6" ht="15" customHeight="1" x14ac:dyDescent="0.25">
      <c r="B267" s="261" t="s">
        <v>2012</v>
      </c>
      <c r="C267" s="261" t="s">
        <v>2021</v>
      </c>
      <c r="D267" s="261" t="s">
        <v>2023</v>
      </c>
      <c r="E267" s="261" t="s">
        <v>2021</v>
      </c>
      <c r="F267" s="261" t="s">
        <v>1612</v>
      </c>
    </row>
    <row r="268" spans="2:6" ht="15" customHeight="1" x14ac:dyDescent="0.25">
      <c r="B268" s="261" t="s">
        <v>2024</v>
      </c>
      <c r="C268" s="261" t="s">
        <v>2024</v>
      </c>
      <c r="D268" s="261" t="s">
        <v>2025</v>
      </c>
      <c r="E268" s="261" t="s">
        <v>2026</v>
      </c>
      <c r="F268" s="261" t="s">
        <v>1608</v>
      </c>
    </row>
    <row r="269" spans="2:6" ht="15" customHeight="1" x14ac:dyDescent="0.25">
      <c r="B269" s="261" t="s">
        <v>2024</v>
      </c>
      <c r="C269" s="261" t="s">
        <v>2024</v>
      </c>
      <c r="D269" s="261" t="s">
        <v>2027</v>
      </c>
      <c r="E269" s="261" t="s">
        <v>2024</v>
      </c>
      <c r="F269" s="261" t="s">
        <v>5524</v>
      </c>
    </row>
    <row r="270" spans="2:6" ht="15" customHeight="1" x14ac:dyDescent="0.25">
      <c r="B270" s="261" t="s">
        <v>2024</v>
      </c>
      <c r="C270" s="261" t="s">
        <v>2024</v>
      </c>
      <c r="D270" s="261" t="s">
        <v>2027</v>
      </c>
      <c r="E270" s="261" t="s">
        <v>2028</v>
      </c>
      <c r="F270" s="261" t="s">
        <v>1608</v>
      </c>
    </row>
    <row r="271" spans="2:6" ht="15" customHeight="1" x14ac:dyDescent="0.25">
      <c r="B271" s="261" t="s">
        <v>2024</v>
      </c>
      <c r="C271" s="261" t="s">
        <v>2024</v>
      </c>
      <c r="D271" s="261" t="s">
        <v>2027</v>
      </c>
      <c r="E271" s="261" t="s">
        <v>2024</v>
      </c>
      <c r="F271" s="261" t="s">
        <v>1684</v>
      </c>
    </row>
    <row r="272" spans="2:6" ht="15" customHeight="1" x14ac:dyDescent="0.25">
      <c r="B272" s="261" t="s">
        <v>2024</v>
      </c>
      <c r="C272" s="261" t="s">
        <v>2029</v>
      </c>
      <c r="D272" s="261" t="s">
        <v>2030</v>
      </c>
      <c r="E272" s="261" t="s">
        <v>2031</v>
      </c>
      <c r="F272" s="261" t="s">
        <v>1608</v>
      </c>
    </row>
    <row r="273" spans="2:6" ht="15" customHeight="1" x14ac:dyDescent="0.25">
      <c r="B273" s="261" t="s">
        <v>2024</v>
      </c>
      <c r="C273" s="261" t="s">
        <v>2029</v>
      </c>
      <c r="D273" s="261" t="s">
        <v>2032</v>
      </c>
      <c r="E273" s="261" t="s">
        <v>2029</v>
      </c>
      <c r="F273" s="261" t="s">
        <v>1612</v>
      </c>
    </row>
    <row r="274" spans="2:6" ht="15" customHeight="1" x14ac:dyDescent="0.25">
      <c r="B274" s="261" t="s">
        <v>2024</v>
      </c>
      <c r="C274" s="261" t="s">
        <v>2033</v>
      </c>
      <c r="D274" s="261" t="s">
        <v>2034</v>
      </c>
      <c r="E274" s="261" t="s">
        <v>2034</v>
      </c>
      <c r="F274" s="261" t="s">
        <v>1612</v>
      </c>
    </row>
    <row r="275" spans="2:6" ht="15" customHeight="1" x14ac:dyDescent="0.25">
      <c r="B275" s="261" t="s">
        <v>2024</v>
      </c>
      <c r="C275" s="261" t="s">
        <v>2033</v>
      </c>
      <c r="D275" s="261" t="s">
        <v>2035</v>
      </c>
      <c r="E275" s="261" t="s">
        <v>2035</v>
      </c>
      <c r="F275" s="261" t="s">
        <v>1608</v>
      </c>
    </row>
    <row r="276" spans="2:6" ht="15" customHeight="1" x14ac:dyDescent="0.25">
      <c r="B276" s="261" t="s">
        <v>2024</v>
      </c>
      <c r="C276" s="261" t="s">
        <v>2033</v>
      </c>
      <c r="D276" s="261" t="s">
        <v>2036</v>
      </c>
      <c r="E276" s="261" t="s">
        <v>2037</v>
      </c>
      <c r="F276" s="261" t="s">
        <v>1612</v>
      </c>
    </row>
    <row r="277" spans="2:6" ht="15" customHeight="1" x14ac:dyDescent="0.2">
      <c r="B277" s="262" t="s">
        <v>2024</v>
      </c>
      <c r="C277" s="262" t="s">
        <v>2038</v>
      </c>
      <c r="D277" s="262" t="s">
        <v>2039</v>
      </c>
      <c r="E277" s="262" t="s">
        <v>2040</v>
      </c>
      <c r="F277" s="262" t="s">
        <v>1612</v>
      </c>
    </row>
    <row r="278" spans="2:6" ht="15" customHeight="1" x14ac:dyDescent="0.25">
      <c r="B278" s="261" t="s">
        <v>2024</v>
      </c>
      <c r="C278" s="261" t="s">
        <v>2038</v>
      </c>
      <c r="D278" s="261" t="s">
        <v>2041</v>
      </c>
      <c r="E278" s="261" t="s">
        <v>2042</v>
      </c>
      <c r="F278" s="261" t="s">
        <v>1962</v>
      </c>
    </row>
    <row r="279" spans="2:6" ht="15" customHeight="1" x14ac:dyDescent="0.2">
      <c r="B279" s="262" t="s">
        <v>2043</v>
      </c>
      <c r="C279" s="262" t="s">
        <v>2044</v>
      </c>
      <c r="D279" s="262" t="s">
        <v>2044</v>
      </c>
      <c r="E279" s="262" t="s">
        <v>2044</v>
      </c>
      <c r="F279" s="262" t="s">
        <v>1612</v>
      </c>
    </row>
    <row r="280" spans="2:6" ht="15" customHeight="1" x14ac:dyDescent="0.25">
      <c r="B280" s="261" t="s">
        <v>2043</v>
      </c>
      <c r="C280" s="261" t="s">
        <v>2044</v>
      </c>
      <c r="D280" s="261" t="s">
        <v>2045</v>
      </c>
      <c r="E280" s="261" t="s">
        <v>2045</v>
      </c>
      <c r="F280" s="261" t="s">
        <v>1608</v>
      </c>
    </row>
    <row r="281" spans="2:6" ht="15" customHeight="1" x14ac:dyDescent="0.25">
      <c r="B281" s="261" t="s">
        <v>2043</v>
      </c>
      <c r="C281" s="261" t="s">
        <v>2044</v>
      </c>
      <c r="D281" s="261" t="s">
        <v>2045</v>
      </c>
      <c r="E281" s="261" t="s">
        <v>2046</v>
      </c>
      <c r="F281" s="261" t="s">
        <v>1608</v>
      </c>
    </row>
    <row r="282" spans="2:6" ht="15" customHeight="1" x14ac:dyDescent="0.25">
      <c r="B282" s="261" t="s">
        <v>2043</v>
      </c>
      <c r="C282" s="261" t="s">
        <v>2043</v>
      </c>
      <c r="D282" s="261" t="s">
        <v>2047</v>
      </c>
      <c r="E282" s="261" t="s">
        <v>2043</v>
      </c>
      <c r="F282" s="261" t="s">
        <v>5524</v>
      </c>
    </row>
    <row r="283" spans="2:6" ht="15" customHeight="1" x14ac:dyDescent="0.2">
      <c r="B283" s="262" t="s">
        <v>2043</v>
      </c>
      <c r="C283" s="262" t="s">
        <v>2043</v>
      </c>
      <c r="D283" s="262" t="s">
        <v>2047</v>
      </c>
      <c r="E283" s="262" t="s">
        <v>2043</v>
      </c>
      <c r="F283" s="262" t="s">
        <v>1684</v>
      </c>
    </row>
    <row r="284" spans="2:6" ht="15" customHeight="1" x14ac:dyDescent="0.25">
      <c r="B284" s="261" t="s">
        <v>2043</v>
      </c>
      <c r="C284" s="261" t="s">
        <v>2043</v>
      </c>
      <c r="D284" s="261" t="s">
        <v>2048</v>
      </c>
      <c r="E284" s="261" t="s">
        <v>2048</v>
      </c>
      <c r="F284" s="261" t="s">
        <v>1608</v>
      </c>
    </row>
    <row r="285" spans="2:6" ht="15" customHeight="1" x14ac:dyDescent="0.2">
      <c r="B285" s="262" t="s">
        <v>2043</v>
      </c>
      <c r="C285" s="262" t="s">
        <v>2043</v>
      </c>
      <c r="D285" s="262" t="s">
        <v>2048</v>
      </c>
      <c r="E285" s="262" t="s">
        <v>2049</v>
      </c>
      <c r="F285" s="262" t="s">
        <v>1648</v>
      </c>
    </row>
    <row r="286" spans="2:6" ht="15" customHeight="1" x14ac:dyDescent="0.25">
      <c r="B286" s="261" t="s">
        <v>2043</v>
      </c>
      <c r="C286" s="261" t="s">
        <v>2043</v>
      </c>
      <c r="D286" s="261" t="s">
        <v>2048</v>
      </c>
      <c r="E286" s="261" t="s">
        <v>2050</v>
      </c>
      <c r="F286" s="261" t="s">
        <v>1608</v>
      </c>
    </row>
    <row r="287" spans="2:6" ht="15" customHeight="1" x14ac:dyDescent="0.2">
      <c r="B287" s="262" t="s">
        <v>2051</v>
      </c>
      <c r="C287" s="262" t="s">
        <v>2052</v>
      </c>
      <c r="D287" s="262" t="s">
        <v>2053</v>
      </c>
      <c r="E287" s="262" t="s">
        <v>2054</v>
      </c>
      <c r="F287" s="262" t="s">
        <v>1684</v>
      </c>
    </row>
    <row r="288" spans="2:6" ht="15" customHeight="1" x14ac:dyDescent="0.25">
      <c r="B288" s="261" t="s">
        <v>2051</v>
      </c>
      <c r="C288" s="261" t="s">
        <v>2052</v>
      </c>
      <c r="D288" s="261" t="s">
        <v>2055</v>
      </c>
      <c r="E288" s="261" t="s">
        <v>2055</v>
      </c>
      <c r="F288" s="261" t="s">
        <v>1962</v>
      </c>
    </row>
    <row r="289" spans="2:6" ht="15" customHeight="1" x14ac:dyDescent="0.2">
      <c r="B289" s="262" t="s">
        <v>2051</v>
      </c>
      <c r="C289" s="262" t="s">
        <v>2052</v>
      </c>
      <c r="D289" s="262" t="s">
        <v>2056</v>
      </c>
      <c r="E289" s="262" t="s">
        <v>2056</v>
      </c>
      <c r="F289" s="262" t="s">
        <v>1608</v>
      </c>
    </row>
    <row r="290" spans="2:6" ht="15" customHeight="1" x14ac:dyDescent="0.25">
      <c r="B290" s="261" t="s">
        <v>2051</v>
      </c>
      <c r="C290" s="261" t="s">
        <v>2057</v>
      </c>
      <c r="D290" s="261" t="s">
        <v>2057</v>
      </c>
      <c r="E290" s="261" t="s">
        <v>2058</v>
      </c>
      <c r="F290" s="261" t="s">
        <v>1612</v>
      </c>
    </row>
    <row r="291" spans="2:6" ht="15" customHeight="1" x14ac:dyDescent="0.25">
      <c r="B291" s="261" t="s">
        <v>2051</v>
      </c>
      <c r="C291" s="261" t="s">
        <v>2057</v>
      </c>
      <c r="D291" s="261" t="s">
        <v>2059</v>
      </c>
      <c r="E291" s="261" t="s">
        <v>2059</v>
      </c>
      <c r="F291" s="261" t="s">
        <v>1608</v>
      </c>
    </row>
    <row r="292" spans="2:6" ht="15" customHeight="1" x14ac:dyDescent="0.2">
      <c r="B292" s="262" t="s">
        <v>2051</v>
      </c>
      <c r="C292" s="262" t="s">
        <v>2057</v>
      </c>
      <c r="D292" s="262" t="s">
        <v>2059</v>
      </c>
      <c r="E292" s="262" t="s">
        <v>2060</v>
      </c>
      <c r="F292" s="262" t="s">
        <v>1608</v>
      </c>
    </row>
    <row r="293" spans="2:6" ht="15" customHeight="1" x14ac:dyDescent="0.25">
      <c r="B293" s="262" t="s">
        <v>2051</v>
      </c>
      <c r="C293" s="262" t="s">
        <v>2061</v>
      </c>
      <c r="D293" s="262" t="s">
        <v>2062</v>
      </c>
      <c r="E293" s="262" t="s">
        <v>2063</v>
      </c>
      <c r="F293" s="261" t="s">
        <v>5524</v>
      </c>
    </row>
    <row r="294" spans="2:6" ht="15" customHeight="1" x14ac:dyDescent="0.25">
      <c r="B294" s="261" t="s">
        <v>2051</v>
      </c>
      <c r="C294" s="261" t="s">
        <v>2061</v>
      </c>
      <c r="D294" s="261" t="s">
        <v>2062</v>
      </c>
      <c r="E294" s="261" t="s">
        <v>2051</v>
      </c>
      <c r="F294" s="261" t="s">
        <v>1614</v>
      </c>
    </row>
    <row r="295" spans="2:6" ht="15" customHeight="1" x14ac:dyDescent="0.2">
      <c r="B295" s="262" t="s">
        <v>2051</v>
      </c>
      <c r="C295" s="262" t="s">
        <v>2064</v>
      </c>
      <c r="D295" s="262" t="s">
        <v>2064</v>
      </c>
      <c r="E295" s="262" t="s">
        <v>2064</v>
      </c>
      <c r="F295" s="262" t="s">
        <v>1640</v>
      </c>
    </row>
    <row r="296" spans="2:6" ht="15" customHeight="1" x14ac:dyDescent="0.2">
      <c r="B296" s="262" t="s">
        <v>2051</v>
      </c>
      <c r="C296" s="262" t="s">
        <v>2064</v>
      </c>
      <c r="D296" s="262" t="s">
        <v>2064</v>
      </c>
      <c r="E296" s="262" t="s">
        <v>2064</v>
      </c>
      <c r="F296" s="262" t="s">
        <v>1608</v>
      </c>
    </row>
    <row r="297" spans="2:6" ht="15" customHeight="1" x14ac:dyDescent="0.2">
      <c r="B297" s="262" t="s">
        <v>2051</v>
      </c>
      <c r="C297" s="262" t="s">
        <v>2064</v>
      </c>
      <c r="D297" s="262" t="s">
        <v>2064</v>
      </c>
      <c r="E297" s="262" t="s">
        <v>2065</v>
      </c>
      <c r="F297" s="262" t="s">
        <v>1608</v>
      </c>
    </row>
    <row r="298" spans="2:6" ht="15" customHeight="1" x14ac:dyDescent="0.2">
      <c r="B298" s="262" t="s">
        <v>2051</v>
      </c>
      <c r="C298" s="262" t="s">
        <v>2064</v>
      </c>
      <c r="D298" s="262" t="s">
        <v>2066</v>
      </c>
      <c r="E298" s="262" t="s">
        <v>2066</v>
      </c>
      <c r="F298" s="262" t="s">
        <v>1608</v>
      </c>
    </row>
    <row r="299" spans="2:6" ht="15" customHeight="1" x14ac:dyDescent="0.25">
      <c r="B299" s="261" t="s">
        <v>2051</v>
      </c>
      <c r="C299" s="261" t="s">
        <v>2064</v>
      </c>
      <c r="D299" s="261" t="s">
        <v>2067</v>
      </c>
      <c r="E299" s="261" t="s">
        <v>2068</v>
      </c>
      <c r="F299" s="261" t="s">
        <v>1608</v>
      </c>
    </row>
    <row r="300" spans="2:6" ht="15" customHeight="1" x14ac:dyDescent="0.25">
      <c r="B300" s="261" t="s">
        <v>2051</v>
      </c>
      <c r="C300" s="261" t="s">
        <v>2064</v>
      </c>
      <c r="D300" s="261" t="s">
        <v>2069</v>
      </c>
      <c r="E300" s="261" t="s">
        <v>2069</v>
      </c>
      <c r="F300" s="261" t="s">
        <v>1608</v>
      </c>
    </row>
    <row r="301" spans="2:6" ht="15" customHeight="1" x14ac:dyDescent="0.2">
      <c r="B301" s="262" t="s">
        <v>2051</v>
      </c>
      <c r="C301" s="262" t="s">
        <v>2070</v>
      </c>
      <c r="D301" s="262" t="s">
        <v>2071</v>
      </c>
      <c r="E301" s="262" t="s">
        <v>2071</v>
      </c>
      <c r="F301" s="262" t="s">
        <v>1612</v>
      </c>
    </row>
    <row r="302" spans="2:6" ht="15" customHeight="1" x14ac:dyDescent="0.25">
      <c r="B302" s="261" t="s">
        <v>2051</v>
      </c>
      <c r="C302" s="261" t="s">
        <v>2070</v>
      </c>
      <c r="D302" s="261" t="s">
        <v>2072</v>
      </c>
      <c r="E302" s="261" t="s">
        <v>2072</v>
      </c>
      <c r="F302" s="261" t="s">
        <v>1608</v>
      </c>
    </row>
    <row r="303" spans="2:6" ht="15" customHeight="1" x14ac:dyDescent="0.2">
      <c r="B303" s="262" t="s">
        <v>2051</v>
      </c>
      <c r="C303" s="262" t="s">
        <v>2070</v>
      </c>
      <c r="D303" s="262" t="s">
        <v>2073</v>
      </c>
      <c r="E303" s="262" t="s">
        <v>2073</v>
      </c>
      <c r="F303" s="262" t="s">
        <v>1608</v>
      </c>
    </row>
    <row r="304" spans="2:6" ht="15" customHeight="1" x14ac:dyDescent="0.2">
      <c r="B304" s="262" t="s">
        <v>2051</v>
      </c>
      <c r="C304" s="262" t="s">
        <v>2074</v>
      </c>
      <c r="D304" s="262" t="s">
        <v>2075</v>
      </c>
      <c r="E304" s="262" t="s">
        <v>2076</v>
      </c>
      <c r="F304" s="262" t="s">
        <v>1608</v>
      </c>
    </row>
    <row r="305" spans="2:6" ht="15" customHeight="1" x14ac:dyDescent="0.2">
      <c r="B305" s="262" t="s">
        <v>2051</v>
      </c>
      <c r="C305" s="262" t="s">
        <v>2074</v>
      </c>
      <c r="D305" s="262" t="s">
        <v>2075</v>
      </c>
      <c r="E305" s="262" t="s">
        <v>2075</v>
      </c>
      <c r="F305" s="262" t="s">
        <v>1608</v>
      </c>
    </row>
    <row r="306" spans="2:6" ht="15" customHeight="1" x14ac:dyDescent="0.2">
      <c r="B306" s="262" t="s">
        <v>2051</v>
      </c>
      <c r="C306" s="262" t="s">
        <v>2074</v>
      </c>
      <c r="D306" s="262" t="s">
        <v>2077</v>
      </c>
      <c r="E306" s="262" t="s">
        <v>2077</v>
      </c>
      <c r="F306" s="262" t="s">
        <v>2078</v>
      </c>
    </row>
    <row r="307" spans="2:6" ht="15" customHeight="1" x14ac:dyDescent="0.2">
      <c r="B307" s="262" t="s">
        <v>2051</v>
      </c>
      <c r="C307" s="262" t="s">
        <v>2074</v>
      </c>
      <c r="D307" s="262" t="s">
        <v>2079</v>
      </c>
      <c r="E307" s="262" t="s">
        <v>2079</v>
      </c>
      <c r="F307" s="262" t="s">
        <v>1608</v>
      </c>
    </row>
    <row r="308" spans="2:6" ht="15" customHeight="1" x14ac:dyDescent="0.25">
      <c r="B308" s="261" t="s">
        <v>2051</v>
      </c>
      <c r="C308" s="261" t="s">
        <v>2074</v>
      </c>
      <c r="D308" s="261" t="s">
        <v>2080</v>
      </c>
      <c r="E308" s="261" t="s">
        <v>2081</v>
      </c>
      <c r="F308" s="261" t="s">
        <v>1648</v>
      </c>
    </row>
    <row r="309" spans="2:6" ht="15" customHeight="1" x14ac:dyDescent="0.2">
      <c r="B309" s="262" t="s">
        <v>2051</v>
      </c>
      <c r="C309" s="262" t="s">
        <v>2082</v>
      </c>
      <c r="D309" s="262" t="s">
        <v>2083</v>
      </c>
      <c r="E309" s="262" t="s">
        <v>2083</v>
      </c>
      <c r="F309" s="262" t="s">
        <v>1612</v>
      </c>
    </row>
    <row r="310" spans="2:6" ht="15" customHeight="1" x14ac:dyDescent="0.2">
      <c r="B310" s="262" t="s">
        <v>2051</v>
      </c>
      <c r="C310" s="262" t="s">
        <v>2082</v>
      </c>
      <c r="D310" s="262" t="s">
        <v>2084</v>
      </c>
      <c r="E310" s="262" t="s">
        <v>2085</v>
      </c>
      <c r="F310" s="262" t="s">
        <v>1608</v>
      </c>
    </row>
    <row r="311" spans="2:6" ht="15" customHeight="1" x14ac:dyDescent="0.25">
      <c r="B311" s="261" t="s">
        <v>2086</v>
      </c>
      <c r="C311" s="261" t="s">
        <v>2087</v>
      </c>
      <c r="D311" s="261" t="s">
        <v>2086</v>
      </c>
      <c r="E311" s="261" t="s">
        <v>2086</v>
      </c>
      <c r="F311" s="261" t="s">
        <v>1612</v>
      </c>
    </row>
    <row r="312" spans="2:6" ht="15" customHeight="1" x14ac:dyDescent="0.2">
      <c r="B312" s="262" t="s">
        <v>2086</v>
      </c>
      <c r="C312" s="262" t="s">
        <v>2088</v>
      </c>
      <c r="D312" s="262" t="s">
        <v>2088</v>
      </c>
      <c r="E312" s="262" t="s">
        <v>2088</v>
      </c>
      <c r="F312" s="262" t="s">
        <v>1684</v>
      </c>
    </row>
    <row r="313" spans="2:6" ht="15" customHeight="1" x14ac:dyDescent="0.25">
      <c r="B313" s="261" t="s">
        <v>2086</v>
      </c>
      <c r="C313" s="261" t="s">
        <v>2088</v>
      </c>
      <c r="D313" s="261" t="s">
        <v>2088</v>
      </c>
      <c r="E313" s="261" t="s">
        <v>2089</v>
      </c>
      <c r="F313" s="261" t="s">
        <v>1608</v>
      </c>
    </row>
    <row r="314" spans="2:6" ht="15" customHeight="1" x14ac:dyDescent="0.25">
      <c r="B314" s="262" t="s">
        <v>2086</v>
      </c>
      <c r="C314" s="262" t="s">
        <v>2088</v>
      </c>
      <c r="D314" s="262" t="s">
        <v>2088</v>
      </c>
      <c r="E314" s="262" t="s">
        <v>2086</v>
      </c>
      <c r="F314" s="261" t="s">
        <v>5524</v>
      </c>
    </row>
    <row r="315" spans="2:6" ht="15" customHeight="1" x14ac:dyDescent="0.2">
      <c r="B315" s="262" t="s">
        <v>2086</v>
      </c>
      <c r="C315" s="262" t="s">
        <v>2088</v>
      </c>
      <c r="D315" s="262" t="s">
        <v>2090</v>
      </c>
      <c r="E315" s="262" t="s">
        <v>2090</v>
      </c>
      <c r="F315" s="262" t="s">
        <v>1608</v>
      </c>
    </row>
    <row r="316" spans="2:6" ht="15" customHeight="1" x14ac:dyDescent="0.2">
      <c r="B316" s="262" t="s">
        <v>2086</v>
      </c>
      <c r="C316" s="262" t="s">
        <v>2091</v>
      </c>
      <c r="D316" s="262" t="s">
        <v>2091</v>
      </c>
      <c r="E316" s="262" t="s">
        <v>2091</v>
      </c>
      <c r="F316" s="262" t="s">
        <v>1612</v>
      </c>
    </row>
    <row r="317" spans="2:6" ht="15" customHeight="1" x14ac:dyDescent="0.25">
      <c r="B317" s="261" t="s">
        <v>2092</v>
      </c>
      <c r="C317" s="261" t="s">
        <v>2093</v>
      </c>
      <c r="D317" s="261" t="s">
        <v>2094</v>
      </c>
      <c r="E317" s="261" t="s">
        <v>2095</v>
      </c>
      <c r="F317" s="261" t="s">
        <v>1608</v>
      </c>
    </row>
    <row r="318" spans="2:6" ht="15" customHeight="1" x14ac:dyDescent="0.25">
      <c r="B318" s="261" t="s">
        <v>2092</v>
      </c>
      <c r="C318" s="261" t="s">
        <v>2093</v>
      </c>
      <c r="D318" s="261" t="s">
        <v>2096</v>
      </c>
      <c r="E318" s="261" t="s">
        <v>2093</v>
      </c>
      <c r="F318" s="261" t="s">
        <v>1612</v>
      </c>
    </row>
    <row r="319" spans="2:6" ht="15" customHeight="1" x14ac:dyDescent="0.25">
      <c r="B319" s="261" t="s">
        <v>2092</v>
      </c>
      <c r="C319" s="261" t="s">
        <v>2097</v>
      </c>
      <c r="D319" s="261" t="s">
        <v>2098</v>
      </c>
      <c r="E319" s="261" t="s">
        <v>2097</v>
      </c>
      <c r="F319" s="261" t="s">
        <v>1612</v>
      </c>
    </row>
    <row r="320" spans="2:6" ht="15" customHeight="1" x14ac:dyDescent="0.25">
      <c r="B320" s="261" t="s">
        <v>2092</v>
      </c>
      <c r="C320" s="261" t="s">
        <v>2097</v>
      </c>
      <c r="D320" s="261" t="s">
        <v>2099</v>
      </c>
      <c r="E320" s="261" t="s">
        <v>2100</v>
      </c>
      <c r="F320" s="261" t="s">
        <v>1608</v>
      </c>
    </row>
    <row r="321" spans="2:6" ht="15" customHeight="1" x14ac:dyDescent="0.2">
      <c r="B321" s="262" t="s">
        <v>2092</v>
      </c>
      <c r="C321" s="262" t="s">
        <v>2101</v>
      </c>
      <c r="D321" s="262" t="s">
        <v>2102</v>
      </c>
      <c r="E321" s="262" t="s">
        <v>2102</v>
      </c>
      <c r="F321" s="262" t="s">
        <v>1608</v>
      </c>
    </row>
    <row r="322" spans="2:6" ht="15" customHeight="1" x14ac:dyDescent="0.2">
      <c r="B322" s="262" t="s">
        <v>2092</v>
      </c>
      <c r="C322" s="262" t="s">
        <v>2101</v>
      </c>
      <c r="D322" s="262" t="s">
        <v>2103</v>
      </c>
      <c r="E322" s="262" t="s">
        <v>2103</v>
      </c>
      <c r="F322" s="262" t="s">
        <v>1608</v>
      </c>
    </row>
    <row r="323" spans="2:6" ht="15" customHeight="1" x14ac:dyDescent="0.25">
      <c r="B323" s="261" t="s">
        <v>2092</v>
      </c>
      <c r="C323" s="261" t="s">
        <v>2101</v>
      </c>
      <c r="D323" s="261" t="s">
        <v>2104</v>
      </c>
      <c r="E323" s="261" t="s">
        <v>2101</v>
      </c>
      <c r="F323" s="261" t="s">
        <v>1612</v>
      </c>
    </row>
    <row r="324" spans="2:6" ht="15" customHeight="1" x14ac:dyDescent="0.25">
      <c r="B324" s="261" t="s">
        <v>2092</v>
      </c>
      <c r="C324" s="261" t="s">
        <v>2105</v>
      </c>
      <c r="D324" s="261" t="s">
        <v>2106</v>
      </c>
      <c r="E324" s="261" t="s">
        <v>2107</v>
      </c>
      <c r="F324" s="261" t="s">
        <v>1640</v>
      </c>
    </row>
    <row r="325" spans="2:6" ht="15" customHeight="1" x14ac:dyDescent="0.25">
      <c r="B325" s="261" t="s">
        <v>2092</v>
      </c>
      <c r="C325" s="261" t="s">
        <v>2105</v>
      </c>
      <c r="D325" s="261" t="s">
        <v>2105</v>
      </c>
      <c r="E325" s="261" t="s">
        <v>2108</v>
      </c>
      <c r="F325" s="261" t="s">
        <v>1684</v>
      </c>
    </row>
    <row r="326" spans="2:6" ht="15" customHeight="1" x14ac:dyDescent="0.25">
      <c r="B326" s="261" t="s">
        <v>2092</v>
      </c>
      <c r="C326" s="261" t="s">
        <v>2105</v>
      </c>
      <c r="D326" s="261" t="s">
        <v>2105</v>
      </c>
      <c r="E326" s="261" t="s">
        <v>2092</v>
      </c>
      <c r="F326" s="261" t="s">
        <v>5524</v>
      </c>
    </row>
    <row r="327" spans="2:6" ht="15" customHeight="1" x14ac:dyDescent="0.2">
      <c r="B327" s="262" t="s">
        <v>2109</v>
      </c>
      <c r="C327" s="262" t="s">
        <v>2110</v>
      </c>
      <c r="D327" s="262" t="s">
        <v>2111</v>
      </c>
      <c r="E327" s="262" t="s">
        <v>2111</v>
      </c>
      <c r="F327" s="262" t="s">
        <v>1608</v>
      </c>
    </row>
    <row r="328" spans="2:6" ht="15" customHeight="1" x14ac:dyDescent="0.2">
      <c r="B328" s="262" t="s">
        <v>2109</v>
      </c>
      <c r="C328" s="262" t="s">
        <v>2110</v>
      </c>
      <c r="D328" s="262" t="s">
        <v>2112</v>
      </c>
      <c r="E328" s="262" t="s">
        <v>2110</v>
      </c>
      <c r="F328" s="262" t="s">
        <v>1612</v>
      </c>
    </row>
    <row r="329" spans="2:6" ht="15" customHeight="1" x14ac:dyDescent="0.25">
      <c r="B329" s="261" t="s">
        <v>2109</v>
      </c>
      <c r="C329" s="261" t="s">
        <v>2113</v>
      </c>
      <c r="D329" s="261" t="s">
        <v>2114</v>
      </c>
      <c r="E329" s="261" t="s">
        <v>2114</v>
      </c>
      <c r="F329" s="261" t="s">
        <v>1608</v>
      </c>
    </row>
    <row r="330" spans="2:6" ht="15" customHeight="1" x14ac:dyDescent="0.25">
      <c r="B330" s="261" t="s">
        <v>2109</v>
      </c>
      <c r="C330" s="261" t="s">
        <v>2113</v>
      </c>
      <c r="D330" s="261" t="s">
        <v>2113</v>
      </c>
      <c r="E330" s="261" t="s">
        <v>2113</v>
      </c>
      <c r="F330" s="261" t="s">
        <v>1612</v>
      </c>
    </row>
    <row r="331" spans="2:6" ht="15" customHeight="1" x14ac:dyDescent="0.25">
      <c r="B331" s="261" t="s">
        <v>2109</v>
      </c>
      <c r="C331" s="261" t="s">
        <v>2113</v>
      </c>
      <c r="D331" s="261" t="s">
        <v>2115</v>
      </c>
      <c r="E331" s="261" t="s">
        <v>2115</v>
      </c>
      <c r="F331" s="261" t="s">
        <v>1608</v>
      </c>
    </row>
    <row r="332" spans="2:6" ht="15" customHeight="1" x14ac:dyDescent="0.25">
      <c r="B332" s="261" t="s">
        <v>2109</v>
      </c>
      <c r="C332" s="261" t="s">
        <v>2113</v>
      </c>
      <c r="D332" s="261" t="s">
        <v>2116</v>
      </c>
      <c r="E332" s="261" t="s">
        <v>2116</v>
      </c>
      <c r="F332" s="261" t="s">
        <v>1608</v>
      </c>
    </row>
    <row r="333" spans="2:6" ht="15" customHeight="1" x14ac:dyDescent="0.25">
      <c r="B333" s="261" t="s">
        <v>2109</v>
      </c>
      <c r="C333" s="261" t="s">
        <v>2117</v>
      </c>
      <c r="D333" s="261" t="s">
        <v>2118</v>
      </c>
      <c r="E333" s="261" t="s">
        <v>2119</v>
      </c>
      <c r="F333" s="261" t="s">
        <v>1608</v>
      </c>
    </row>
    <row r="334" spans="2:6" ht="15" customHeight="1" x14ac:dyDescent="0.25">
      <c r="B334" s="261" t="s">
        <v>2109</v>
      </c>
      <c r="C334" s="261" t="s">
        <v>2117</v>
      </c>
      <c r="D334" s="261" t="s">
        <v>2118</v>
      </c>
      <c r="E334" s="261" t="s">
        <v>2117</v>
      </c>
      <c r="F334" s="261" t="s">
        <v>1612</v>
      </c>
    </row>
    <row r="335" spans="2:6" ht="15" customHeight="1" x14ac:dyDescent="0.25">
      <c r="B335" s="261" t="s">
        <v>2109</v>
      </c>
      <c r="C335" s="261" t="s">
        <v>2120</v>
      </c>
      <c r="D335" s="261" t="s">
        <v>2121</v>
      </c>
      <c r="E335" s="261" t="s">
        <v>2122</v>
      </c>
      <c r="F335" s="261" t="s">
        <v>1648</v>
      </c>
    </row>
    <row r="336" spans="2:6" ht="15" customHeight="1" x14ac:dyDescent="0.2">
      <c r="B336" s="262" t="s">
        <v>2109</v>
      </c>
      <c r="C336" s="262" t="s">
        <v>2120</v>
      </c>
      <c r="D336" s="262" t="s">
        <v>2121</v>
      </c>
      <c r="E336" s="262" t="s">
        <v>2123</v>
      </c>
      <c r="F336" s="262" t="s">
        <v>1648</v>
      </c>
    </row>
    <row r="337" spans="2:6" ht="15" customHeight="1" x14ac:dyDescent="0.2">
      <c r="B337" s="262" t="s">
        <v>2109</v>
      </c>
      <c r="C337" s="262" t="s">
        <v>2120</v>
      </c>
      <c r="D337" s="262" t="s">
        <v>2124</v>
      </c>
      <c r="E337" s="262" t="s">
        <v>2124</v>
      </c>
      <c r="F337" s="262" t="s">
        <v>1684</v>
      </c>
    </row>
    <row r="338" spans="2:6" ht="15" customHeight="1" x14ac:dyDescent="0.25">
      <c r="B338" s="261" t="s">
        <v>2109</v>
      </c>
      <c r="C338" s="261" t="s">
        <v>2120</v>
      </c>
      <c r="D338" s="261" t="s">
        <v>2124</v>
      </c>
      <c r="E338" s="261" t="s">
        <v>2124</v>
      </c>
      <c r="F338" s="261" t="s">
        <v>1640</v>
      </c>
    </row>
    <row r="339" spans="2:6" ht="15" customHeight="1" x14ac:dyDescent="0.2">
      <c r="B339" s="262" t="s">
        <v>2109</v>
      </c>
      <c r="C339" s="262" t="s">
        <v>2120</v>
      </c>
      <c r="D339" s="262" t="s">
        <v>2124</v>
      </c>
      <c r="E339" s="262" t="s">
        <v>2109</v>
      </c>
      <c r="F339" s="262" t="s">
        <v>1734</v>
      </c>
    </row>
    <row r="340" spans="2:6" ht="15" customHeight="1" x14ac:dyDescent="0.25">
      <c r="B340" s="262" t="s">
        <v>2109</v>
      </c>
      <c r="C340" s="262" t="s">
        <v>2120</v>
      </c>
      <c r="D340" s="262" t="s">
        <v>2124</v>
      </c>
      <c r="E340" s="262" t="s">
        <v>2109</v>
      </c>
      <c r="F340" s="261" t="s">
        <v>5524</v>
      </c>
    </row>
    <row r="341" spans="2:6" ht="15" customHeight="1" x14ac:dyDescent="0.25">
      <c r="B341" s="261" t="s">
        <v>2125</v>
      </c>
      <c r="C341" s="261" t="s">
        <v>2126</v>
      </c>
      <c r="D341" s="261" t="s">
        <v>2126</v>
      </c>
      <c r="E341" s="261" t="s">
        <v>2127</v>
      </c>
      <c r="F341" s="261" t="s">
        <v>1612</v>
      </c>
    </row>
    <row r="342" spans="2:6" ht="15" customHeight="1" x14ac:dyDescent="0.25">
      <c r="B342" s="262" t="s">
        <v>2125</v>
      </c>
      <c r="C342" s="262" t="s">
        <v>2128</v>
      </c>
      <c r="D342" s="262" t="s">
        <v>2129</v>
      </c>
      <c r="E342" s="262" t="s">
        <v>2125</v>
      </c>
      <c r="F342" s="261" t="s">
        <v>5524</v>
      </c>
    </row>
    <row r="343" spans="2:6" ht="15" customHeight="1" x14ac:dyDescent="0.2">
      <c r="B343" s="262" t="s">
        <v>2125</v>
      </c>
      <c r="C343" s="262" t="s">
        <v>2128</v>
      </c>
      <c r="D343" s="262" t="s">
        <v>2129</v>
      </c>
      <c r="E343" s="262" t="s">
        <v>2125</v>
      </c>
      <c r="F343" s="262" t="s">
        <v>1612</v>
      </c>
    </row>
    <row r="344" spans="2:6" ht="15" customHeight="1" x14ac:dyDescent="0.2">
      <c r="B344" s="262" t="s">
        <v>2125</v>
      </c>
      <c r="C344" s="262" t="s">
        <v>2128</v>
      </c>
      <c r="D344" s="262" t="s">
        <v>2129</v>
      </c>
      <c r="E344" s="262" t="s">
        <v>2130</v>
      </c>
      <c r="F344" s="262" t="s">
        <v>1646</v>
      </c>
    </row>
    <row r="345" spans="2:6" ht="15" customHeight="1" x14ac:dyDescent="0.2">
      <c r="B345" s="262" t="s">
        <v>2125</v>
      </c>
      <c r="C345" s="262" t="s">
        <v>2128</v>
      </c>
      <c r="D345" s="262" t="s">
        <v>2131</v>
      </c>
      <c r="E345" s="262" t="s">
        <v>2132</v>
      </c>
      <c r="F345" s="262" t="s">
        <v>1701</v>
      </c>
    </row>
    <row r="346" spans="2:6" ht="15" customHeight="1" x14ac:dyDescent="0.2">
      <c r="B346" s="262" t="s">
        <v>2125</v>
      </c>
      <c r="C346" s="262" t="s">
        <v>2128</v>
      </c>
      <c r="D346" s="262" t="s">
        <v>2133</v>
      </c>
      <c r="E346" s="262" t="s">
        <v>2134</v>
      </c>
      <c r="F346" s="262" t="s">
        <v>1701</v>
      </c>
    </row>
    <row r="347" spans="2:6" ht="15" customHeight="1" x14ac:dyDescent="0.25">
      <c r="B347" s="261" t="s">
        <v>2125</v>
      </c>
      <c r="C347" s="261" t="s">
        <v>2135</v>
      </c>
      <c r="D347" s="261" t="s">
        <v>2136</v>
      </c>
      <c r="E347" s="261" t="s">
        <v>2137</v>
      </c>
      <c r="F347" s="261" t="s">
        <v>1648</v>
      </c>
    </row>
    <row r="348" spans="2:6" ht="15" customHeight="1" x14ac:dyDescent="0.25">
      <c r="B348" s="261" t="s">
        <v>2125</v>
      </c>
      <c r="C348" s="261" t="s">
        <v>2135</v>
      </c>
      <c r="D348" s="261" t="s">
        <v>2135</v>
      </c>
      <c r="E348" s="261" t="s">
        <v>2135</v>
      </c>
      <c r="F348" s="261" t="s">
        <v>1612</v>
      </c>
    </row>
    <row r="349" spans="2:6" ht="15" customHeight="1" x14ac:dyDescent="0.2">
      <c r="B349" s="262" t="s">
        <v>2125</v>
      </c>
      <c r="C349" s="262" t="s">
        <v>2135</v>
      </c>
      <c r="D349" s="262" t="s">
        <v>2135</v>
      </c>
      <c r="E349" s="262" t="s">
        <v>2138</v>
      </c>
      <c r="F349" s="262" t="s">
        <v>1608</v>
      </c>
    </row>
    <row r="350" spans="2:6" ht="15" customHeight="1" x14ac:dyDescent="0.2">
      <c r="B350" s="262" t="s">
        <v>2125</v>
      </c>
      <c r="C350" s="262" t="s">
        <v>2139</v>
      </c>
      <c r="D350" s="262" t="s">
        <v>2140</v>
      </c>
      <c r="E350" s="262" t="s">
        <v>2140</v>
      </c>
      <c r="F350" s="262" t="s">
        <v>1608</v>
      </c>
    </row>
    <row r="351" spans="2:6" ht="15" customHeight="1" x14ac:dyDescent="0.25">
      <c r="B351" s="261" t="s">
        <v>2125</v>
      </c>
      <c r="C351" s="261" t="s">
        <v>2139</v>
      </c>
      <c r="D351" s="261" t="s">
        <v>2141</v>
      </c>
      <c r="E351" s="261" t="s">
        <v>2139</v>
      </c>
      <c r="F351" s="261" t="s">
        <v>1684</v>
      </c>
    </row>
    <row r="352" spans="2:6" ht="15" customHeight="1" x14ac:dyDescent="0.2">
      <c r="B352" s="262" t="s">
        <v>2125</v>
      </c>
      <c r="C352" s="262" t="s">
        <v>2139</v>
      </c>
      <c r="D352" s="262" t="s">
        <v>2142</v>
      </c>
      <c r="E352" s="262" t="s">
        <v>2142</v>
      </c>
      <c r="F352" s="262" t="s">
        <v>1608</v>
      </c>
    </row>
    <row r="353" spans="2:6" ht="15" customHeight="1" x14ac:dyDescent="0.25">
      <c r="B353" s="261" t="s">
        <v>2125</v>
      </c>
      <c r="C353" s="261" t="s">
        <v>2139</v>
      </c>
      <c r="D353" s="261" t="s">
        <v>2142</v>
      </c>
      <c r="E353" s="261" t="s">
        <v>2143</v>
      </c>
      <c r="F353" s="261" t="s">
        <v>1648</v>
      </c>
    </row>
    <row r="354" spans="2:6" ht="15" customHeight="1" x14ac:dyDescent="0.25">
      <c r="B354" s="261" t="s">
        <v>2125</v>
      </c>
      <c r="C354" s="261" t="s">
        <v>2139</v>
      </c>
      <c r="D354" s="261" t="s">
        <v>2144</v>
      </c>
      <c r="E354" s="261" t="s">
        <v>2145</v>
      </c>
      <c r="F354" s="261" t="s">
        <v>1648</v>
      </c>
    </row>
    <row r="355" spans="2:6" ht="15" customHeight="1" x14ac:dyDescent="0.25">
      <c r="B355" s="261" t="s">
        <v>2125</v>
      </c>
      <c r="C355" s="261" t="s">
        <v>2146</v>
      </c>
      <c r="D355" s="261" t="s">
        <v>2147</v>
      </c>
      <c r="E355" s="261" t="s">
        <v>2147</v>
      </c>
      <c r="F355" s="261" t="s">
        <v>1646</v>
      </c>
    </row>
    <row r="356" spans="2:6" ht="15" customHeight="1" x14ac:dyDescent="0.25">
      <c r="B356" s="261" t="s">
        <v>2125</v>
      </c>
      <c r="C356" s="261" t="s">
        <v>2146</v>
      </c>
      <c r="D356" s="261" t="s">
        <v>2146</v>
      </c>
      <c r="E356" s="261" t="s">
        <v>2148</v>
      </c>
      <c r="F356" s="261" t="s">
        <v>1701</v>
      </c>
    </row>
    <row r="357" spans="2:6" ht="15" customHeight="1" x14ac:dyDescent="0.2">
      <c r="B357" s="262" t="s">
        <v>2125</v>
      </c>
      <c r="C357" s="262" t="s">
        <v>2146</v>
      </c>
      <c r="D357" s="262" t="s">
        <v>2149</v>
      </c>
      <c r="E357" s="262" t="s">
        <v>2150</v>
      </c>
      <c r="F357" s="262" t="s">
        <v>1962</v>
      </c>
    </row>
    <row r="358" spans="2:6" ht="15" customHeight="1" x14ac:dyDescent="0.25">
      <c r="B358" s="261" t="s">
        <v>2125</v>
      </c>
      <c r="C358" s="261" t="s">
        <v>2146</v>
      </c>
      <c r="D358" s="261" t="s">
        <v>2151</v>
      </c>
      <c r="E358" s="261" t="s">
        <v>2151</v>
      </c>
      <c r="F358" s="261" t="s">
        <v>1608</v>
      </c>
    </row>
    <row r="359" spans="2:6" ht="15" customHeight="1" x14ac:dyDescent="0.2">
      <c r="B359" s="262" t="s">
        <v>2125</v>
      </c>
      <c r="C359" s="262" t="s">
        <v>2146</v>
      </c>
      <c r="D359" s="262" t="s">
        <v>2151</v>
      </c>
      <c r="E359" s="262" t="s">
        <v>2146</v>
      </c>
      <c r="F359" s="262" t="s">
        <v>1612</v>
      </c>
    </row>
    <row r="360" spans="2:6" ht="15" customHeight="1" x14ac:dyDescent="0.25">
      <c r="B360" s="261" t="s">
        <v>2125</v>
      </c>
      <c r="C360" s="261" t="s">
        <v>2152</v>
      </c>
      <c r="D360" s="261" t="s">
        <v>2153</v>
      </c>
      <c r="E360" s="261" t="s">
        <v>2153</v>
      </c>
      <c r="F360" s="261" t="s">
        <v>1608</v>
      </c>
    </row>
    <row r="361" spans="2:6" ht="15" customHeight="1" x14ac:dyDescent="0.2">
      <c r="B361" s="262" t="s">
        <v>2125</v>
      </c>
      <c r="C361" s="262" t="s">
        <v>2152</v>
      </c>
      <c r="D361" s="262" t="s">
        <v>2154</v>
      </c>
      <c r="E361" s="262" t="s">
        <v>2155</v>
      </c>
      <c r="F361" s="262" t="s">
        <v>1701</v>
      </c>
    </row>
    <row r="362" spans="2:6" ht="15" customHeight="1" x14ac:dyDescent="0.25">
      <c r="B362" s="261" t="s">
        <v>2125</v>
      </c>
      <c r="C362" s="261" t="s">
        <v>2152</v>
      </c>
      <c r="D362" s="261" t="s">
        <v>2156</v>
      </c>
      <c r="E362" s="261" t="s">
        <v>2157</v>
      </c>
      <c r="F362" s="261" t="s">
        <v>1612</v>
      </c>
    </row>
    <row r="363" spans="2:6" ht="15" customHeight="1" x14ac:dyDescent="0.25">
      <c r="B363" s="261" t="s">
        <v>2125</v>
      </c>
      <c r="C363" s="261" t="s">
        <v>2158</v>
      </c>
      <c r="D363" s="261" t="s">
        <v>2159</v>
      </c>
      <c r="E363" s="261" t="s">
        <v>2158</v>
      </c>
      <c r="F363" s="261" t="s">
        <v>1612</v>
      </c>
    </row>
    <row r="364" spans="2:6" ht="15" customHeight="1" x14ac:dyDescent="0.2">
      <c r="B364" s="262" t="s">
        <v>2125</v>
      </c>
      <c r="C364" s="262" t="s">
        <v>2158</v>
      </c>
      <c r="D364" s="262" t="s">
        <v>2106</v>
      </c>
      <c r="E364" s="262" t="s">
        <v>2160</v>
      </c>
      <c r="F364" s="262" t="s">
        <v>1608</v>
      </c>
    </row>
    <row r="365" spans="2:6" ht="15" customHeight="1" x14ac:dyDescent="0.25">
      <c r="B365" s="261" t="s">
        <v>2125</v>
      </c>
      <c r="C365" s="261" t="s">
        <v>2158</v>
      </c>
      <c r="D365" s="261" t="s">
        <v>2161</v>
      </c>
      <c r="E365" s="261" t="s">
        <v>2161</v>
      </c>
      <c r="F365" s="261" t="s">
        <v>1612</v>
      </c>
    </row>
    <row r="366" spans="2:6" ht="15" customHeight="1" x14ac:dyDescent="0.2">
      <c r="B366" s="262" t="s">
        <v>2162</v>
      </c>
      <c r="C366" s="262" t="s">
        <v>2163</v>
      </c>
      <c r="D366" s="262" t="s">
        <v>2164</v>
      </c>
      <c r="E366" s="262" t="s">
        <v>2163</v>
      </c>
      <c r="F366" s="262" t="s">
        <v>1612</v>
      </c>
    </row>
    <row r="367" spans="2:6" ht="15" customHeight="1" x14ac:dyDescent="0.25">
      <c r="B367" s="261" t="s">
        <v>2162</v>
      </c>
      <c r="C367" s="261" t="s">
        <v>2163</v>
      </c>
      <c r="D367" s="261" t="s">
        <v>2165</v>
      </c>
      <c r="E367" s="261" t="s">
        <v>2166</v>
      </c>
      <c r="F367" s="261" t="s">
        <v>1640</v>
      </c>
    </row>
    <row r="368" spans="2:6" ht="15" customHeight="1" x14ac:dyDescent="0.25">
      <c r="B368" s="261" t="s">
        <v>2162</v>
      </c>
      <c r="C368" s="261" t="s">
        <v>2167</v>
      </c>
      <c r="D368" s="261" t="s">
        <v>2168</v>
      </c>
      <c r="E368" s="261" t="s">
        <v>2168</v>
      </c>
      <c r="F368" s="261" t="s">
        <v>1608</v>
      </c>
    </row>
    <row r="369" spans="2:6" ht="15" customHeight="1" x14ac:dyDescent="0.2">
      <c r="B369" s="262" t="s">
        <v>2162</v>
      </c>
      <c r="C369" s="262" t="s">
        <v>2167</v>
      </c>
      <c r="D369" s="262" t="s">
        <v>2169</v>
      </c>
      <c r="E369" s="262" t="s">
        <v>2167</v>
      </c>
      <c r="F369" s="262" t="s">
        <v>1612</v>
      </c>
    </row>
    <row r="370" spans="2:6" ht="15" customHeight="1" x14ac:dyDescent="0.2">
      <c r="B370" s="262" t="s">
        <v>2162</v>
      </c>
      <c r="C370" s="262" t="s">
        <v>2167</v>
      </c>
      <c r="D370" s="262" t="s">
        <v>2170</v>
      </c>
      <c r="E370" s="262" t="s">
        <v>2170</v>
      </c>
      <c r="F370" s="262" t="s">
        <v>1608</v>
      </c>
    </row>
    <row r="371" spans="2:6" ht="15" customHeight="1" x14ac:dyDescent="0.25">
      <c r="B371" s="261" t="s">
        <v>2162</v>
      </c>
      <c r="C371" s="261" t="s">
        <v>2171</v>
      </c>
      <c r="D371" s="261" t="s">
        <v>2171</v>
      </c>
      <c r="E371" s="261" t="s">
        <v>2172</v>
      </c>
      <c r="F371" s="261" t="s">
        <v>1608</v>
      </c>
    </row>
    <row r="372" spans="2:6" ht="15" customHeight="1" x14ac:dyDescent="0.2">
      <c r="B372" s="262" t="s">
        <v>2162</v>
      </c>
      <c r="C372" s="262" t="s">
        <v>2171</v>
      </c>
      <c r="D372" s="262" t="s">
        <v>2173</v>
      </c>
      <c r="E372" s="262" t="s">
        <v>2171</v>
      </c>
      <c r="F372" s="262" t="s">
        <v>1612</v>
      </c>
    </row>
    <row r="373" spans="2:6" ht="15" customHeight="1" x14ac:dyDescent="0.25">
      <c r="B373" s="261" t="s">
        <v>2162</v>
      </c>
      <c r="C373" s="261" t="s">
        <v>2174</v>
      </c>
      <c r="D373" s="261" t="s">
        <v>2175</v>
      </c>
      <c r="E373" s="261" t="s">
        <v>2176</v>
      </c>
      <c r="F373" s="261" t="s">
        <v>1640</v>
      </c>
    </row>
    <row r="374" spans="2:6" ht="15" customHeight="1" x14ac:dyDescent="0.25">
      <c r="B374" s="261" t="s">
        <v>2162</v>
      </c>
      <c r="C374" s="261" t="s">
        <v>2174</v>
      </c>
      <c r="D374" s="261" t="s">
        <v>2175</v>
      </c>
      <c r="E374" s="261" t="s">
        <v>2174</v>
      </c>
      <c r="F374" s="261" t="s">
        <v>1612</v>
      </c>
    </row>
    <row r="375" spans="2:6" ht="15" customHeight="1" x14ac:dyDescent="0.25">
      <c r="B375" s="261" t="s">
        <v>2162</v>
      </c>
      <c r="C375" s="261" t="s">
        <v>2177</v>
      </c>
      <c r="D375" s="261" t="s">
        <v>2177</v>
      </c>
      <c r="E375" s="261" t="s">
        <v>2178</v>
      </c>
      <c r="F375" s="261" t="s">
        <v>1648</v>
      </c>
    </row>
    <row r="376" spans="2:6" ht="15" customHeight="1" x14ac:dyDescent="0.25">
      <c r="B376" s="261" t="s">
        <v>2162</v>
      </c>
      <c r="C376" s="261" t="s">
        <v>2177</v>
      </c>
      <c r="D376" s="261" t="s">
        <v>2179</v>
      </c>
      <c r="E376" s="261" t="s">
        <v>2179</v>
      </c>
      <c r="F376" s="261" t="s">
        <v>1612</v>
      </c>
    </row>
    <row r="377" spans="2:6" ht="15" customHeight="1" x14ac:dyDescent="0.25">
      <c r="B377" s="261" t="s">
        <v>2162</v>
      </c>
      <c r="C377" s="261" t="s">
        <v>2162</v>
      </c>
      <c r="D377" s="261" t="s">
        <v>2147</v>
      </c>
      <c r="E377" s="261" t="s">
        <v>2180</v>
      </c>
      <c r="F377" s="261" t="s">
        <v>1608</v>
      </c>
    </row>
    <row r="378" spans="2:6" ht="15" customHeight="1" x14ac:dyDescent="0.2">
      <c r="B378" s="262" t="s">
        <v>2162</v>
      </c>
      <c r="C378" s="262" t="s">
        <v>2162</v>
      </c>
      <c r="D378" s="262" t="s">
        <v>2181</v>
      </c>
      <c r="E378" s="262" t="s">
        <v>2162</v>
      </c>
      <c r="F378" s="262" t="s">
        <v>1684</v>
      </c>
    </row>
    <row r="379" spans="2:6" ht="15" customHeight="1" x14ac:dyDescent="0.25">
      <c r="B379" s="262" t="s">
        <v>2162</v>
      </c>
      <c r="C379" s="262" t="s">
        <v>2162</v>
      </c>
      <c r="D379" s="262" t="s">
        <v>2181</v>
      </c>
      <c r="E379" s="262" t="s">
        <v>2162</v>
      </c>
      <c r="F379" s="261" t="s">
        <v>5524</v>
      </c>
    </row>
    <row r="380" spans="2:6" ht="15" customHeight="1" x14ac:dyDescent="0.25">
      <c r="B380" s="261" t="s">
        <v>2162</v>
      </c>
      <c r="C380" s="261" t="s">
        <v>2182</v>
      </c>
      <c r="D380" s="261" t="s">
        <v>2183</v>
      </c>
      <c r="E380" s="261" t="s">
        <v>2183</v>
      </c>
      <c r="F380" s="261" t="s">
        <v>1648</v>
      </c>
    </row>
    <row r="381" spans="2:6" ht="15" customHeight="1" x14ac:dyDescent="0.25">
      <c r="B381" s="261" t="s">
        <v>2162</v>
      </c>
      <c r="C381" s="261" t="s">
        <v>2182</v>
      </c>
      <c r="D381" s="261" t="s">
        <v>2183</v>
      </c>
      <c r="E381" s="261" t="s">
        <v>2182</v>
      </c>
      <c r="F381" s="261" t="s">
        <v>1612</v>
      </c>
    </row>
    <row r="382" spans="2:6" ht="15" customHeight="1" x14ac:dyDescent="0.25">
      <c r="B382" s="261" t="s">
        <v>2184</v>
      </c>
      <c r="C382" s="261" t="s">
        <v>2185</v>
      </c>
      <c r="D382" s="261" t="s">
        <v>2186</v>
      </c>
      <c r="E382" s="261" t="s">
        <v>2186</v>
      </c>
      <c r="F382" s="261" t="s">
        <v>1608</v>
      </c>
    </row>
    <row r="383" spans="2:6" ht="15" customHeight="1" x14ac:dyDescent="0.25">
      <c r="B383" s="261" t="s">
        <v>2184</v>
      </c>
      <c r="C383" s="261" t="s">
        <v>2185</v>
      </c>
      <c r="D383" s="261" t="s">
        <v>2187</v>
      </c>
      <c r="E383" s="261" t="s">
        <v>2185</v>
      </c>
      <c r="F383" s="261" t="s">
        <v>1612</v>
      </c>
    </row>
    <row r="384" spans="2:6" ht="15" customHeight="1" x14ac:dyDescent="0.25">
      <c r="B384" s="261" t="s">
        <v>2184</v>
      </c>
      <c r="C384" s="261" t="s">
        <v>2185</v>
      </c>
      <c r="D384" s="261" t="s">
        <v>2188</v>
      </c>
      <c r="E384" s="261" t="s">
        <v>2189</v>
      </c>
      <c r="F384" s="261" t="s">
        <v>1648</v>
      </c>
    </row>
    <row r="385" spans="2:6" ht="15" customHeight="1" x14ac:dyDescent="0.25">
      <c r="B385" s="262" t="s">
        <v>2184</v>
      </c>
      <c r="C385" s="262" t="s">
        <v>2190</v>
      </c>
      <c r="D385" s="262" t="s">
        <v>2191</v>
      </c>
      <c r="E385" s="262" t="s">
        <v>2184</v>
      </c>
      <c r="F385" s="261" t="s">
        <v>5524</v>
      </c>
    </row>
    <row r="386" spans="2:6" ht="15" customHeight="1" x14ac:dyDescent="0.25">
      <c r="B386" s="261" t="s">
        <v>2184</v>
      </c>
      <c r="C386" s="261" t="s">
        <v>2190</v>
      </c>
      <c r="D386" s="261" t="s">
        <v>2191</v>
      </c>
      <c r="E386" s="261" t="s">
        <v>2192</v>
      </c>
      <c r="F386" s="261" t="s">
        <v>1684</v>
      </c>
    </row>
    <row r="387" spans="2:6" ht="15" customHeight="1" x14ac:dyDescent="0.25">
      <c r="B387" s="261" t="s">
        <v>2184</v>
      </c>
      <c r="C387" s="261" t="s">
        <v>2193</v>
      </c>
      <c r="D387" s="261" t="s">
        <v>2194</v>
      </c>
      <c r="E387" s="261" t="s">
        <v>2195</v>
      </c>
      <c r="F387" s="261" t="s">
        <v>1640</v>
      </c>
    </row>
    <row r="388" spans="2:6" ht="15" customHeight="1" x14ac:dyDescent="0.25">
      <c r="B388" s="261" t="s">
        <v>2184</v>
      </c>
      <c r="C388" s="261" t="s">
        <v>2164</v>
      </c>
      <c r="D388" s="261" t="s">
        <v>2164</v>
      </c>
      <c r="E388" s="261" t="s">
        <v>2164</v>
      </c>
      <c r="F388" s="261" t="s">
        <v>1612</v>
      </c>
    </row>
    <row r="389" spans="2:6" ht="15" customHeight="1" x14ac:dyDescent="0.25">
      <c r="B389" s="261" t="s">
        <v>2184</v>
      </c>
      <c r="C389" s="261" t="s">
        <v>2164</v>
      </c>
      <c r="D389" s="261" t="s">
        <v>2164</v>
      </c>
      <c r="E389" s="261" t="s">
        <v>2196</v>
      </c>
      <c r="F389" s="261" t="s">
        <v>1962</v>
      </c>
    </row>
    <row r="390" spans="2:6" ht="15" customHeight="1" x14ac:dyDescent="0.25">
      <c r="B390" s="261" t="s">
        <v>2184</v>
      </c>
      <c r="C390" s="261" t="s">
        <v>2164</v>
      </c>
      <c r="D390" s="261" t="s">
        <v>2197</v>
      </c>
      <c r="E390" s="261" t="s">
        <v>2197</v>
      </c>
      <c r="F390" s="261" t="s">
        <v>1608</v>
      </c>
    </row>
    <row r="391" spans="2:6" ht="15" customHeight="1" x14ac:dyDescent="0.25">
      <c r="B391" s="261" t="s">
        <v>2184</v>
      </c>
      <c r="C391" s="261" t="s">
        <v>2154</v>
      </c>
      <c r="D391" s="261" t="s">
        <v>2198</v>
      </c>
      <c r="E391" s="261" t="s">
        <v>2199</v>
      </c>
      <c r="F391" s="261" t="s">
        <v>1608</v>
      </c>
    </row>
    <row r="392" spans="2:6" ht="15" customHeight="1" x14ac:dyDescent="0.25">
      <c r="B392" s="261" t="s">
        <v>2184</v>
      </c>
      <c r="C392" s="261" t="s">
        <v>2154</v>
      </c>
      <c r="D392" s="261" t="s">
        <v>2200</v>
      </c>
      <c r="E392" s="261" t="s">
        <v>2201</v>
      </c>
      <c r="F392" s="261" t="s">
        <v>1648</v>
      </c>
    </row>
    <row r="393" spans="2:6" ht="15" customHeight="1" x14ac:dyDescent="0.25">
      <c r="B393" s="261" t="s">
        <v>2184</v>
      </c>
      <c r="C393" s="261" t="s">
        <v>2154</v>
      </c>
      <c r="D393" s="261" t="s">
        <v>2202</v>
      </c>
      <c r="E393" s="261" t="s">
        <v>2203</v>
      </c>
      <c r="F393" s="261" t="s">
        <v>1608</v>
      </c>
    </row>
    <row r="394" spans="2:6" ht="15" customHeight="1" x14ac:dyDescent="0.2">
      <c r="B394" s="262" t="s">
        <v>2184</v>
      </c>
      <c r="C394" s="262" t="s">
        <v>2154</v>
      </c>
      <c r="D394" s="262" t="s">
        <v>2204</v>
      </c>
      <c r="E394" s="262" t="s">
        <v>2154</v>
      </c>
      <c r="F394" s="262" t="s">
        <v>2205</v>
      </c>
    </row>
    <row r="395" spans="2:6" ht="15" customHeight="1" x14ac:dyDescent="0.25">
      <c r="B395" s="261" t="s">
        <v>2184</v>
      </c>
      <c r="C395" s="261" t="s">
        <v>2206</v>
      </c>
      <c r="D395" s="261" t="s">
        <v>2207</v>
      </c>
      <c r="E395" s="261" t="s">
        <v>2206</v>
      </c>
      <c r="F395" s="261" t="s">
        <v>1612</v>
      </c>
    </row>
    <row r="396" spans="2:6" ht="15" customHeight="1" x14ac:dyDescent="0.25">
      <c r="B396" s="261" t="s">
        <v>2184</v>
      </c>
      <c r="C396" s="261" t="s">
        <v>2208</v>
      </c>
      <c r="D396" s="261" t="s">
        <v>2160</v>
      </c>
      <c r="E396" s="261" t="s">
        <v>2209</v>
      </c>
      <c r="F396" s="261" t="s">
        <v>1608</v>
      </c>
    </row>
    <row r="397" spans="2:6" ht="15" customHeight="1" x14ac:dyDescent="0.2">
      <c r="B397" s="262" t="s">
        <v>2184</v>
      </c>
      <c r="C397" s="262" t="s">
        <v>2208</v>
      </c>
      <c r="D397" s="262" t="s">
        <v>2160</v>
      </c>
      <c r="E397" s="262" t="s">
        <v>2160</v>
      </c>
      <c r="F397" s="262" t="s">
        <v>1608</v>
      </c>
    </row>
    <row r="398" spans="2:6" ht="15" customHeight="1" x14ac:dyDescent="0.2">
      <c r="B398" s="262" t="s">
        <v>2184</v>
      </c>
      <c r="C398" s="262" t="s">
        <v>2208</v>
      </c>
      <c r="D398" s="262" t="s">
        <v>2210</v>
      </c>
      <c r="E398" s="262" t="s">
        <v>2208</v>
      </c>
      <c r="F398" s="262" t="s">
        <v>1684</v>
      </c>
    </row>
    <row r="399" spans="2:6" ht="15" customHeight="1" x14ac:dyDescent="0.25">
      <c r="B399" s="261" t="s">
        <v>2211</v>
      </c>
      <c r="C399" s="261" t="s">
        <v>2212</v>
      </c>
      <c r="D399" s="261" t="s">
        <v>2212</v>
      </c>
      <c r="E399" s="261" t="s">
        <v>2212</v>
      </c>
      <c r="F399" s="261" t="s">
        <v>1612</v>
      </c>
    </row>
    <row r="400" spans="2:6" ht="15" customHeight="1" x14ac:dyDescent="0.25">
      <c r="B400" s="261" t="s">
        <v>2211</v>
      </c>
      <c r="C400" s="261" t="s">
        <v>2212</v>
      </c>
      <c r="D400" s="261" t="s">
        <v>2213</v>
      </c>
      <c r="E400" s="261" t="s">
        <v>2214</v>
      </c>
      <c r="F400" s="261" t="s">
        <v>1608</v>
      </c>
    </row>
    <row r="401" spans="2:6" ht="15" customHeight="1" x14ac:dyDescent="0.25">
      <c r="B401" s="261" t="s">
        <v>2211</v>
      </c>
      <c r="C401" s="261" t="s">
        <v>2215</v>
      </c>
      <c r="D401" s="261" t="s">
        <v>2216</v>
      </c>
      <c r="E401" s="261" t="s">
        <v>2215</v>
      </c>
      <c r="F401" s="261" t="s">
        <v>1612</v>
      </c>
    </row>
    <row r="402" spans="2:6" ht="15" customHeight="1" x14ac:dyDescent="0.25">
      <c r="B402" s="261" t="s">
        <v>2211</v>
      </c>
      <c r="C402" s="261" t="s">
        <v>2215</v>
      </c>
      <c r="D402" s="261" t="s">
        <v>2217</v>
      </c>
      <c r="E402" s="261" t="s">
        <v>2217</v>
      </c>
      <c r="F402" s="261" t="s">
        <v>1608</v>
      </c>
    </row>
    <row r="403" spans="2:6" ht="15" customHeight="1" x14ac:dyDescent="0.2">
      <c r="B403" s="262" t="s">
        <v>2211</v>
      </c>
      <c r="C403" s="262" t="s">
        <v>2218</v>
      </c>
      <c r="D403" s="262" t="s">
        <v>2219</v>
      </c>
      <c r="E403" s="262" t="s">
        <v>2211</v>
      </c>
      <c r="F403" s="262" t="s">
        <v>1684</v>
      </c>
    </row>
    <row r="404" spans="2:6" ht="15" customHeight="1" x14ac:dyDescent="0.25">
      <c r="B404" s="262" t="s">
        <v>2211</v>
      </c>
      <c r="C404" s="262" t="s">
        <v>2218</v>
      </c>
      <c r="D404" s="262" t="s">
        <v>2220</v>
      </c>
      <c r="E404" s="262" t="s">
        <v>2211</v>
      </c>
      <c r="F404" s="261" t="s">
        <v>5524</v>
      </c>
    </row>
    <row r="405" spans="2:6" ht="15" customHeight="1" x14ac:dyDescent="0.25">
      <c r="B405" s="261" t="s">
        <v>2211</v>
      </c>
      <c r="C405" s="261" t="s">
        <v>2221</v>
      </c>
      <c r="D405" s="261" t="s">
        <v>1990</v>
      </c>
      <c r="E405" s="261" t="s">
        <v>2221</v>
      </c>
      <c r="F405" s="261" t="s">
        <v>1646</v>
      </c>
    </row>
    <row r="406" spans="2:6" ht="15" customHeight="1" x14ac:dyDescent="0.25">
      <c r="B406" s="261" t="s">
        <v>2211</v>
      </c>
      <c r="C406" s="261" t="s">
        <v>2221</v>
      </c>
      <c r="D406" s="261" t="s">
        <v>2222</v>
      </c>
      <c r="E406" s="261" t="s">
        <v>2222</v>
      </c>
      <c r="F406" s="261" t="s">
        <v>1608</v>
      </c>
    </row>
    <row r="407" spans="2:6" ht="15" customHeight="1" x14ac:dyDescent="0.25">
      <c r="B407" s="261" t="s">
        <v>2211</v>
      </c>
      <c r="C407" s="261" t="s">
        <v>2223</v>
      </c>
      <c r="D407" s="261" t="s">
        <v>2223</v>
      </c>
      <c r="E407" s="261" t="s">
        <v>2223</v>
      </c>
      <c r="F407" s="261" t="s">
        <v>1612</v>
      </c>
    </row>
    <row r="408" spans="2:6" ht="15" customHeight="1" x14ac:dyDescent="0.25">
      <c r="B408" s="261" t="s">
        <v>2211</v>
      </c>
      <c r="C408" s="261" t="s">
        <v>2224</v>
      </c>
      <c r="D408" s="261" t="s">
        <v>2224</v>
      </c>
      <c r="E408" s="261" t="s">
        <v>2224</v>
      </c>
      <c r="F408" s="261" t="s">
        <v>1684</v>
      </c>
    </row>
    <row r="409" spans="2:6" ht="15" customHeight="1" x14ac:dyDescent="0.25">
      <c r="B409" s="261" t="s">
        <v>2211</v>
      </c>
      <c r="C409" s="261" t="s">
        <v>2225</v>
      </c>
      <c r="D409" s="261" t="s">
        <v>2226</v>
      </c>
      <c r="E409" s="261" t="s">
        <v>2226</v>
      </c>
      <c r="F409" s="261" t="s">
        <v>1608</v>
      </c>
    </row>
    <row r="410" spans="2:6" ht="15" customHeight="1" x14ac:dyDescent="0.25">
      <c r="B410" s="261" t="s">
        <v>2211</v>
      </c>
      <c r="C410" s="261" t="s">
        <v>2225</v>
      </c>
      <c r="D410" s="261" t="s">
        <v>2225</v>
      </c>
      <c r="E410" s="261" t="s">
        <v>2225</v>
      </c>
      <c r="F410" s="261" t="s">
        <v>1612</v>
      </c>
    </row>
    <row r="411" spans="2:6" ht="15" customHeight="1" x14ac:dyDescent="0.25">
      <c r="B411" s="261" t="s">
        <v>2211</v>
      </c>
      <c r="C411" s="261" t="s">
        <v>2225</v>
      </c>
      <c r="D411" s="261" t="s">
        <v>2225</v>
      </c>
      <c r="E411" s="261" t="s">
        <v>2227</v>
      </c>
      <c r="F411" s="261" t="s">
        <v>1640</v>
      </c>
    </row>
    <row r="412" spans="2:6" ht="15" customHeight="1" x14ac:dyDescent="0.25">
      <c r="B412" s="261" t="s">
        <v>2211</v>
      </c>
      <c r="C412" s="261" t="s">
        <v>2225</v>
      </c>
      <c r="D412" s="261" t="s">
        <v>2228</v>
      </c>
      <c r="E412" s="261" t="s">
        <v>2228</v>
      </c>
      <c r="F412" s="261" t="s">
        <v>1608</v>
      </c>
    </row>
    <row r="413" spans="2:6" ht="15" customHeight="1" x14ac:dyDescent="0.25">
      <c r="B413" s="261" t="s">
        <v>2211</v>
      </c>
      <c r="C413" s="261" t="s">
        <v>2229</v>
      </c>
      <c r="D413" s="261" t="s">
        <v>2230</v>
      </c>
      <c r="E413" s="261" t="s">
        <v>2230</v>
      </c>
      <c r="F413" s="261" t="s">
        <v>1608</v>
      </c>
    </row>
    <row r="414" spans="2:6" ht="15" customHeight="1" x14ac:dyDescent="0.25">
      <c r="B414" s="261" t="s">
        <v>2211</v>
      </c>
      <c r="C414" s="261" t="s">
        <v>2229</v>
      </c>
      <c r="D414" s="261" t="s">
        <v>2231</v>
      </c>
      <c r="E414" s="261" t="s">
        <v>2229</v>
      </c>
      <c r="F414" s="261" t="s">
        <v>1612</v>
      </c>
    </row>
    <row r="415" spans="2:6" ht="15" customHeight="1" x14ac:dyDescent="0.25">
      <c r="B415" s="261" t="s">
        <v>2211</v>
      </c>
      <c r="C415" s="261" t="s">
        <v>2232</v>
      </c>
      <c r="D415" s="261" t="s">
        <v>2233</v>
      </c>
      <c r="E415" s="261" t="s">
        <v>2233</v>
      </c>
      <c r="F415" s="261" t="s">
        <v>1612</v>
      </c>
    </row>
    <row r="416" spans="2:6" ht="15" customHeight="1" x14ac:dyDescent="0.25">
      <c r="B416" s="261" t="s">
        <v>2211</v>
      </c>
      <c r="C416" s="261" t="s">
        <v>2234</v>
      </c>
      <c r="D416" s="261" t="s">
        <v>2235</v>
      </c>
      <c r="E416" s="261" t="s">
        <v>2235</v>
      </c>
      <c r="F416" s="261" t="s">
        <v>1608</v>
      </c>
    </row>
    <row r="417" spans="2:6" ht="15" customHeight="1" x14ac:dyDescent="0.2">
      <c r="B417" s="262" t="s">
        <v>2211</v>
      </c>
      <c r="C417" s="262" t="s">
        <v>2234</v>
      </c>
      <c r="D417" s="262" t="s">
        <v>2234</v>
      </c>
      <c r="E417" s="262" t="s">
        <v>2234</v>
      </c>
      <c r="F417" s="262" t="s">
        <v>1684</v>
      </c>
    </row>
    <row r="418" spans="2:6" ht="15" customHeight="1" x14ac:dyDescent="0.25">
      <c r="B418" s="261" t="s">
        <v>2236</v>
      </c>
      <c r="C418" s="261" t="s">
        <v>2237</v>
      </c>
      <c r="D418" s="261" t="s">
        <v>2238</v>
      </c>
      <c r="E418" s="261" t="s">
        <v>2239</v>
      </c>
      <c r="F418" s="261" t="s">
        <v>1608</v>
      </c>
    </row>
    <row r="419" spans="2:6" ht="15" customHeight="1" x14ac:dyDescent="0.25">
      <c r="B419" s="261" t="s">
        <v>2236</v>
      </c>
      <c r="C419" s="261" t="s">
        <v>2237</v>
      </c>
      <c r="D419" s="261" t="s">
        <v>2240</v>
      </c>
      <c r="E419" s="261" t="s">
        <v>2241</v>
      </c>
      <c r="F419" s="261" t="s">
        <v>1608</v>
      </c>
    </row>
    <row r="420" spans="2:6" ht="15" customHeight="1" x14ac:dyDescent="0.25">
      <c r="B420" s="261" t="s">
        <v>2236</v>
      </c>
      <c r="C420" s="261" t="s">
        <v>2237</v>
      </c>
      <c r="D420" s="261" t="s">
        <v>2242</v>
      </c>
      <c r="E420" s="261" t="s">
        <v>2237</v>
      </c>
      <c r="F420" s="261" t="s">
        <v>1612</v>
      </c>
    </row>
    <row r="421" spans="2:6" ht="15" customHeight="1" x14ac:dyDescent="0.25">
      <c r="B421" s="261" t="s">
        <v>2236</v>
      </c>
      <c r="C421" s="261" t="s">
        <v>2243</v>
      </c>
      <c r="D421" s="261" t="s">
        <v>2244</v>
      </c>
      <c r="E421" s="261" t="s">
        <v>2244</v>
      </c>
      <c r="F421" s="261" t="s">
        <v>1640</v>
      </c>
    </row>
    <row r="422" spans="2:6" ht="15" customHeight="1" x14ac:dyDescent="0.25">
      <c r="B422" s="261" t="s">
        <v>2236</v>
      </c>
      <c r="C422" s="261" t="s">
        <v>2243</v>
      </c>
      <c r="D422" s="261" t="s">
        <v>2245</v>
      </c>
      <c r="E422" s="261" t="s">
        <v>2243</v>
      </c>
      <c r="F422" s="261" t="s">
        <v>1612</v>
      </c>
    </row>
    <row r="423" spans="2:6" ht="15" customHeight="1" x14ac:dyDescent="0.25">
      <c r="B423" s="261" t="s">
        <v>2236</v>
      </c>
      <c r="C423" s="261" t="s">
        <v>2246</v>
      </c>
      <c r="D423" s="261" t="s">
        <v>2247</v>
      </c>
      <c r="E423" s="261" t="s">
        <v>2247</v>
      </c>
      <c r="F423" s="261" t="s">
        <v>1608</v>
      </c>
    </row>
    <row r="424" spans="2:6" ht="15" customHeight="1" x14ac:dyDescent="0.2">
      <c r="B424" s="262" t="s">
        <v>2236</v>
      </c>
      <c r="C424" s="262" t="s">
        <v>2246</v>
      </c>
      <c r="D424" s="262" t="s">
        <v>2246</v>
      </c>
      <c r="E424" s="262" t="s">
        <v>2246</v>
      </c>
      <c r="F424" s="262" t="s">
        <v>1614</v>
      </c>
    </row>
    <row r="425" spans="2:6" ht="15" customHeight="1" x14ac:dyDescent="0.25">
      <c r="B425" s="262" t="s">
        <v>2236</v>
      </c>
      <c r="C425" s="262" t="s">
        <v>2246</v>
      </c>
      <c r="D425" s="262" t="s">
        <v>2246</v>
      </c>
      <c r="E425" s="262" t="s">
        <v>2236</v>
      </c>
      <c r="F425" s="261" t="s">
        <v>5524</v>
      </c>
    </row>
    <row r="426" spans="2:6" ht="15" customHeight="1" x14ac:dyDescent="0.25">
      <c r="B426" s="261" t="s">
        <v>2236</v>
      </c>
      <c r="C426" s="261" t="s">
        <v>2236</v>
      </c>
      <c r="D426" s="261" t="s">
        <v>2236</v>
      </c>
      <c r="E426" s="261" t="s">
        <v>2236</v>
      </c>
      <c r="F426" s="261" t="s">
        <v>1612</v>
      </c>
    </row>
    <row r="427" spans="2:6" ht="15" customHeight="1" x14ac:dyDescent="0.25">
      <c r="B427" s="261" t="s">
        <v>2236</v>
      </c>
      <c r="C427" s="261" t="s">
        <v>2236</v>
      </c>
      <c r="D427" s="261" t="s">
        <v>2236</v>
      </c>
      <c r="E427" s="261" t="s">
        <v>2248</v>
      </c>
      <c r="F427" s="261" t="s">
        <v>1612</v>
      </c>
    </row>
    <row r="428" spans="2:6" ht="15" customHeight="1" x14ac:dyDescent="0.25">
      <c r="B428" s="261" t="s">
        <v>2236</v>
      </c>
      <c r="C428" s="261" t="s">
        <v>2236</v>
      </c>
      <c r="D428" s="261" t="s">
        <v>2249</v>
      </c>
      <c r="E428" s="261" t="s">
        <v>2249</v>
      </c>
      <c r="F428" s="261" t="s">
        <v>1612</v>
      </c>
    </row>
    <row r="429" spans="2:6" ht="15" customHeight="1" x14ac:dyDescent="0.25">
      <c r="B429" s="261" t="s">
        <v>2236</v>
      </c>
      <c r="C429" s="261" t="s">
        <v>2236</v>
      </c>
      <c r="D429" s="261" t="s">
        <v>2250</v>
      </c>
      <c r="E429" s="261" t="s">
        <v>2250</v>
      </c>
      <c r="F429" s="261" t="s">
        <v>1608</v>
      </c>
    </row>
    <row r="430" spans="2:6" ht="15" customHeight="1" x14ac:dyDescent="0.25">
      <c r="B430" s="261" t="s">
        <v>2236</v>
      </c>
      <c r="C430" s="261" t="s">
        <v>2251</v>
      </c>
      <c r="D430" s="261" t="s">
        <v>2251</v>
      </c>
      <c r="E430" s="261" t="s">
        <v>2252</v>
      </c>
      <c r="F430" s="261" t="s">
        <v>1608</v>
      </c>
    </row>
    <row r="431" spans="2:6" ht="15" customHeight="1" x14ac:dyDescent="0.25">
      <c r="B431" s="261" t="s">
        <v>2236</v>
      </c>
      <c r="C431" s="261" t="s">
        <v>2251</v>
      </c>
      <c r="D431" s="261" t="s">
        <v>2253</v>
      </c>
      <c r="E431" s="261" t="s">
        <v>2253</v>
      </c>
      <c r="F431" s="261" t="s">
        <v>1612</v>
      </c>
    </row>
    <row r="432" spans="2:6" ht="15" customHeight="1" x14ac:dyDescent="0.25">
      <c r="B432" s="261" t="s">
        <v>2236</v>
      </c>
      <c r="C432" s="261" t="s">
        <v>2251</v>
      </c>
      <c r="D432" s="261" t="s">
        <v>2254</v>
      </c>
      <c r="E432" s="261" t="s">
        <v>2255</v>
      </c>
      <c r="F432" s="261" t="s">
        <v>1608</v>
      </c>
    </row>
    <row r="433" spans="2:6" ht="15" customHeight="1" x14ac:dyDescent="0.25">
      <c r="B433" s="261" t="s">
        <v>2236</v>
      </c>
      <c r="C433" s="261" t="s">
        <v>2256</v>
      </c>
      <c r="D433" s="261" t="s">
        <v>2257</v>
      </c>
      <c r="E433" s="261" t="s">
        <v>2257</v>
      </c>
      <c r="F433" s="261" t="s">
        <v>1608</v>
      </c>
    </row>
    <row r="434" spans="2:6" ht="15" customHeight="1" x14ac:dyDescent="0.25">
      <c r="B434" s="261" t="s">
        <v>2236</v>
      </c>
      <c r="C434" s="261" t="s">
        <v>2256</v>
      </c>
      <c r="D434" s="261" t="s">
        <v>2258</v>
      </c>
      <c r="E434" s="261" t="s">
        <v>2259</v>
      </c>
      <c r="F434" s="261" t="s">
        <v>1612</v>
      </c>
    </row>
    <row r="435" spans="2:6" ht="15" customHeight="1" x14ac:dyDescent="0.25">
      <c r="B435" s="261" t="s">
        <v>2236</v>
      </c>
      <c r="C435" s="261" t="s">
        <v>2260</v>
      </c>
      <c r="D435" s="261" t="s">
        <v>2251</v>
      </c>
      <c r="E435" s="261" t="s">
        <v>2251</v>
      </c>
      <c r="F435" s="261" t="s">
        <v>1612</v>
      </c>
    </row>
    <row r="436" spans="2:6" ht="15" customHeight="1" x14ac:dyDescent="0.25">
      <c r="B436" s="261" t="s">
        <v>2261</v>
      </c>
      <c r="C436" s="261" t="s">
        <v>2262</v>
      </c>
      <c r="D436" s="261" t="s">
        <v>2263</v>
      </c>
      <c r="E436" s="261" t="s">
        <v>2262</v>
      </c>
      <c r="F436" s="261" t="s">
        <v>1612</v>
      </c>
    </row>
    <row r="437" spans="2:6" ht="15" customHeight="1" x14ac:dyDescent="0.25">
      <c r="B437" s="261" t="s">
        <v>2261</v>
      </c>
      <c r="C437" s="261" t="s">
        <v>2262</v>
      </c>
      <c r="D437" s="261" t="s">
        <v>2264</v>
      </c>
      <c r="E437" s="261" t="s">
        <v>2265</v>
      </c>
      <c r="F437" s="261" t="s">
        <v>1608</v>
      </c>
    </row>
    <row r="438" spans="2:6" ht="15" customHeight="1" x14ac:dyDescent="0.25">
      <c r="B438" s="261" t="s">
        <v>2261</v>
      </c>
      <c r="C438" s="261" t="s">
        <v>2266</v>
      </c>
      <c r="D438" s="261" t="s">
        <v>2267</v>
      </c>
      <c r="E438" s="261" t="s">
        <v>2266</v>
      </c>
      <c r="F438" s="261" t="s">
        <v>1612</v>
      </c>
    </row>
    <row r="439" spans="2:6" ht="15" customHeight="1" x14ac:dyDescent="0.25">
      <c r="B439" s="261" t="s">
        <v>2261</v>
      </c>
      <c r="C439" s="261" t="s">
        <v>2261</v>
      </c>
      <c r="D439" s="261" t="s">
        <v>2268</v>
      </c>
      <c r="E439" s="261" t="s">
        <v>2268</v>
      </c>
      <c r="F439" s="261" t="s">
        <v>1608</v>
      </c>
    </row>
    <row r="440" spans="2:6" ht="15" customHeight="1" x14ac:dyDescent="0.25">
      <c r="B440" s="262" t="s">
        <v>2261</v>
      </c>
      <c r="C440" s="262" t="s">
        <v>2261</v>
      </c>
      <c r="D440" s="262" t="s">
        <v>2269</v>
      </c>
      <c r="E440" s="262" t="s">
        <v>2261</v>
      </c>
      <c r="F440" s="261" t="s">
        <v>5524</v>
      </c>
    </row>
    <row r="441" spans="2:6" ht="15" customHeight="1" x14ac:dyDescent="0.2">
      <c r="B441" s="262" t="s">
        <v>2261</v>
      </c>
      <c r="C441" s="262" t="s">
        <v>2261</v>
      </c>
      <c r="D441" s="262" t="s">
        <v>2269</v>
      </c>
      <c r="E441" s="262" t="s">
        <v>2261</v>
      </c>
      <c r="F441" s="262" t="s">
        <v>1684</v>
      </c>
    </row>
    <row r="442" spans="2:6" ht="15" customHeight="1" x14ac:dyDescent="0.25">
      <c r="B442" s="261" t="s">
        <v>2261</v>
      </c>
      <c r="C442" s="261" t="s">
        <v>2270</v>
      </c>
      <c r="D442" s="261" t="s">
        <v>2271</v>
      </c>
      <c r="E442" s="261" t="s">
        <v>2270</v>
      </c>
      <c r="F442" s="261" t="s">
        <v>1612</v>
      </c>
    </row>
    <row r="443" spans="2:6" ht="15" customHeight="1" x14ac:dyDescent="0.25">
      <c r="B443" s="261" t="s">
        <v>2261</v>
      </c>
      <c r="C443" s="261" t="s">
        <v>2272</v>
      </c>
      <c r="D443" s="261" t="s">
        <v>1809</v>
      </c>
      <c r="E443" s="261" t="s">
        <v>2272</v>
      </c>
      <c r="F443" s="261" t="s">
        <v>1612</v>
      </c>
    </row>
    <row r="444" spans="2:6" ht="15" customHeight="1" x14ac:dyDescent="0.25">
      <c r="B444" s="261" t="s">
        <v>2273</v>
      </c>
      <c r="C444" s="261" t="s">
        <v>1623</v>
      </c>
      <c r="D444" s="261" t="s">
        <v>1761</v>
      </c>
      <c r="E444" s="261" t="s">
        <v>1623</v>
      </c>
      <c r="F444" s="261" t="s">
        <v>1684</v>
      </c>
    </row>
    <row r="445" spans="2:6" ht="15" customHeight="1" x14ac:dyDescent="0.25">
      <c r="B445" s="261" t="s">
        <v>2273</v>
      </c>
      <c r="C445" s="261" t="s">
        <v>2274</v>
      </c>
      <c r="D445" s="261" t="s">
        <v>2275</v>
      </c>
      <c r="E445" s="261" t="s">
        <v>2276</v>
      </c>
      <c r="F445" s="261" t="s">
        <v>1962</v>
      </c>
    </row>
    <row r="446" spans="2:6" ht="15" customHeight="1" x14ac:dyDescent="0.25">
      <c r="B446" s="261" t="s">
        <v>2273</v>
      </c>
      <c r="C446" s="261" t="s">
        <v>2274</v>
      </c>
      <c r="D446" s="261" t="s">
        <v>2277</v>
      </c>
      <c r="E446" s="261" t="s">
        <v>2277</v>
      </c>
      <c r="F446" s="261" t="s">
        <v>1612</v>
      </c>
    </row>
    <row r="447" spans="2:6" ht="15" customHeight="1" x14ac:dyDescent="0.25">
      <c r="B447" s="261" t="s">
        <v>2273</v>
      </c>
      <c r="C447" s="261" t="s">
        <v>2278</v>
      </c>
      <c r="D447" s="261" t="s">
        <v>2279</v>
      </c>
      <c r="E447" s="261" t="s">
        <v>2280</v>
      </c>
      <c r="F447" s="261" t="s">
        <v>1608</v>
      </c>
    </row>
    <row r="448" spans="2:6" ht="15" customHeight="1" x14ac:dyDescent="0.25">
      <c r="B448" s="261" t="s">
        <v>2273</v>
      </c>
      <c r="C448" s="261" t="s">
        <v>2278</v>
      </c>
      <c r="D448" s="261" t="s">
        <v>2281</v>
      </c>
      <c r="E448" s="261" t="s">
        <v>2281</v>
      </c>
      <c r="F448" s="261" t="s">
        <v>1608</v>
      </c>
    </row>
    <row r="449" spans="2:6" ht="15" customHeight="1" x14ac:dyDescent="0.25">
      <c r="B449" s="261" t="s">
        <v>2273</v>
      </c>
      <c r="C449" s="261" t="s">
        <v>2278</v>
      </c>
      <c r="D449" s="261" t="s">
        <v>2282</v>
      </c>
      <c r="E449" s="261" t="s">
        <v>2282</v>
      </c>
      <c r="F449" s="261" t="s">
        <v>1608</v>
      </c>
    </row>
    <row r="450" spans="2:6" ht="15" customHeight="1" x14ac:dyDescent="0.25">
      <c r="B450" s="261" t="s">
        <v>2273</v>
      </c>
      <c r="C450" s="261" t="s">
        <v>2278</v>
      </c>
      <c r="D450" s="261" t="s">
        <v>2283</v>
      </c>
      <c r="E450" s="261" t="s">
        <v>2284</v>
      </c>
      <c r="F450" s="261" t="s">
        <v>1612</v>
      </c>
    </row>
    <row r="451" spans="2:6" ht="15" customHeight="1" x14ac:dyDescent="0.25">
      <c r="B451" s="261" t="s">
        <v>2273</v>
      </c>
      <c r="C451" s="261" t="s">
        <v>2278</v>
      </c>
      <c r="D451" s="261" t="s">
        <v>2285</v>
      </c>
      <c r="E451" s="261" t="s">
        <v>2286</v>
      </c>
      <c r="F451" s="261" t="s">
        <v>1608</v>
      </c>
    </row>
    <row r="452" spans="2:6" ht="15" customHeight="1" x14ac:dyDescent="0.25">
      <c r="B452" s="261" t="s">
        <v>2273</v>
      </c>
      <c r="C452" s="261" t="s">
        <v>2287</v>
      </c>
      <c r="D452" s="261" t="s">
        <v>2288</v>
      </c>
      <c r="E452" s="261" t="s">
        <v>2288</v>
      </c>
      <c r="F452" s="261" t="s">
        <v>1962</v>
      </c>
    </row>
    <row r="453" spans="2:6" ht="15" customHeight="1" x14ac:dyDescent="0.25">
      <c r="B453" s="261" t="s">
        <v>2273</v>
      </c>
      <c r="C453" s="261" t="s">
        <v>2287</v>
      </c>
      <c r="D453" s="261" t="s">
        <v>2289</v>
      </c>
      <c r="E453" s="261" t="s">
        <v>2290</v>
      </c>
      <c r="F453" s="261" t="s">
        <v>1608</v>
      </c>
    </row>
    <row r="454" spans="2:6" ht="15" customHeight="1" x14ac:dyDescent="0.25">
      <c r="B454" s="261" t="s">
        <v>2273</v>
      </c>
      <c r="C454" s="261" t="s">
        <v>2287</v>
      </c>
      <c r="D454" s="261" t="s">
        <v>2291</v>
      </c>
      <c r="E454" s="261" t="s">
        <v>2292</v>
      </c>
      <c r="F454" s="261" t="s">
        <v>1608</v>
      </c>
    </row>
    <row r="455" spans="2:6" ht="15" customHeight="1" x14ac:dyDescent="0.25">
      <c r="B455" s="261" t="s">
        <v>2273</v>
      </c>
      <c r="C455" s="261" t="s">
        <v>2293</v>
      </c>
      <c r="D455" s="261" t="s">
        <v>1743</v>
      </c>
      <c r="E455" s="261" t="s">
        <v>2294</v>
      </c>
      <c r="F455" s="261" t="s">
        <v>1612</v>
      </c>
    </row>
    <row r="456" spans="2:6" ht="15" customHeight="1" x14ac:dyDescent="0.25">
      <c r="B456" s="261" t="s">
        <v>2273</v>
      </c>
      <c r="C456" s="261" t="s">
        <v>2293</v>
      </c>
      <c r="D456" s="261" t="s">
        <v>2295</v>
      </c>
      <c r="E456" s="261" t="s">
        <v>2296</v>
      </c>
      <c r="F456" s="261" t="s">
        <v>1608</v>
      </c>
    </row>
    <row r="457" spans="2:6" ht="15" customHeight="1" x14ac:dyDescent="0.2">
      <c r="B457" s="262" t="s">
        <v>2273</v>
      </c>
      <c r="C457" s="262" t="s">
        <v>2297</v>
      </c>
      <c r="D457" s="262" t="s">
        <v>2298</v>
      </c>
      <c r="E457" s="262" t="s">
        <v>2299</v>
      </c>
      <c r="F457" s="262" t="s">
        <v>1614</v>
      </c>
    </row>
    <row r="458" spans="2:6" ht="15" customHeight="1" x14ac:dyDescent="0.25">
      <c r="B458" s="261" t="s">
        <v>2273</v>
      </c>
      <c r="C458" s="261" t="s">
        <v>2297</v>
      </c>
      <c r="D458" s="261" t="s">
        <v>2300</v>
      </c>
      <c r="E458" s="261" t="s">
        <v>2301</v>
      </c>
      <c r="F458" s="261" t="s">
        <v>1612</v>
      </c>
    </row>
    <row r="459" spans="2:6" ht="15" customHeight="1" x14ac:dyDescent="0.2">
      <c r="B459" s="262" t="s">
        <v>2273</v>
      </c>
      <c r="C459" s="262" t="s">
        <v>2297</v>
      </c>
      <c r="D459" s="262" t="s">
        <v>2300</v>
      </c>
      <c r="E459" s="262" t="s">
        <v>2302</v>
      </c>
      <c r="F459" s="262" t="s">
        <v>1701</v>
      </c>
    </row>
    <row r="460" spans="2:6" ht="15" customHeight="1" x14ac:dyDescent="0.2">
      <c r="B460" s="262" t="s">
        <v>2273</v>
      </c>
      <c r="C460" s="262" t="s">
        <v>2297</v>
      </c>
      <c r="D460" s="262" t="s">
        <v>2303</v>
      </c>
      <c r="E460" s="262" t="s">
        <v>2304</v>
      </c>
      <c r="F460" s="262" t="s">
        <v>1701</v>
      </c>
    </row>
    <row r="461" spans="2:6" ht="15" customHeight="1" x14ac:dyDescent="0.25">
      <c r="B461" s="262" t="s">
        <v>2273</v>
      </c>
      <c r="C461" s="262" t="s">
        <v>2305</v>
      </c>
      <c r="D461" s="262" t="s">
        <v>2306</v>
      </c>
      <c r="E461" s="262" t="s">
        <v>2273</v>
      </c>
      <c r="F461" s="261" t="s">
        <v>5524</v>
      </c>
    </row>
    <row r="462" spans="2:6" ht="15" customHeight="1" x14ac:dyDescent="0.2">
      <c r="B462" s="262" t="s">
        <v>2273</v>
      </c>
      <c r="C462" s="262" t="s">
        <v>2305</v>
      </c>
      <c r="D462" s="262" t="s">
        <v>2306</v>
      </c>
      <c r="E462" s="262" t="s">
        <v>2273</v>
      </c>
      <c r="F462" s="262" t="s">
        <v>1614</v>
      </c>
    </row>
    <row r="463" spans="2:6" ht="15" customHeight="1" x14ac:dyDescent="0.25">
      <c r="B463" s="261" t="s">
        <v>2273</v>
      </c>
      <c r="C463" s="261" t="s">
        <v>2307</v>
      </c>
      <c r="D463" s="261" t="s">
        <v>2308</v>
      </c>
      <c r="E463" s="261" t="s">
        <v>2309</v>
      </c>
      <c r="F463" s="261" t="s">
        <v>1612</v>
      </c>
    </row>
    <row r="464" spans="2:6" ht="15" customHeight="1" x14ac:dyDescent="0.25">
      <c r="B464" s="261" t="s">
        <v>2273</v>
      </c>
      <c r="C464" s="261" t="s">
        <v>2310</v>
      </c>
      <c r="D464" s="261" t="s">
        <v>2311</v>
      </c>
      <c r="E464" s="261" t="s">
        <v>2312</v>
      </c>
      <c r="F464" s="261" t="s">
        <v>1612</v>
      </c>
    </row>
    <row r="465" spans="2:6" ht="15" customHeight="1" x14ac:dyDescent="0.25">
      <c r="B465" s="261" t="s">
        <v>2273</v>
      </c>
      <c r="C465" s="261" t="s">
        <v>2313</v>
      </c>
      <c r="D465" s="261" t="s">
        <v>2314</v>
      </c>
      <c r="E465" s="261" t="s">
        <v>2313</v>
      </c>
      <c r="F465" s="261" t="s">
        <v>1612</v>
      </c>
    </row>
    <row r="466" spans="2:6" ht="15" customHeight="1" x14ac:dyDescent="0.25">
      <c r="B466" s="261" t="s">
        <v>2273</v>
      </c>
      <c r="C466" s="261" t="s">
        <v>2313</v>
      </c>
      <c r="D466" s="261" t="s">
        <v>2315</v>
      </c>
      <c r="E466" s="261" t="s">
        <v>2316</v>
      </c>
      <c r="F466" s="261" t="s">
        <v>1608</v>
      </c>
    </row>
    <row r="467" spans="2:6" ht="15" customHeight="1" x14ac:dyDescent="0.25">
      <c r="B467" s="261" t="s">
        <v>2273</v>
      </c>
      <c r="C467" s="261" t="s">
        <v>2313</v>
      </c>
      <c r="D467" s="261" t="s">
        <v>2317</v>
      </c>
      <c r="E467" s="261" t="s">
        <v>2318</v>
      </c>
      <c r="F467" s="261" t="s">
        <v>1962</v>
      </c>
    </row>
    <row r="468" spans="2:6" ht="15" customHeight="1" x14ac:dyDescent="0.25">
      <c r="B468" s="261" t="s">
        <v>2273</v>
      </c>
      <c r="C468" s="261" t="s">
        <v>2313</v>
      </c>
      <c r="D468" s="261" t="s">
        <v>2317</v>
      </c>
      <c r="E468" s="261" t="s">
        <v>2319</v>
      </c>
      <c r="F468" s="261" t="s">
        <v>1648</v>
      </c>
    </row>
    <row r="469" spans="2:6" ht="15" customHeight="1" x14ac:dyDescent="0.25">
      <c r="B469" s="261" t="s">
        <v>2273</v>
      </c>
      <c r="C469" s="261" t="s">
        <v>2320</v>
      </c>
      <c r="D469" s="261" t="s">
        <v>2321</v>
      </c>
      <c r="E469" s="261" t="s">
        <v>2322</v>
      </c>
      <c r="F469" s="261" t="s">
        <v>1608</v>
      </c>
    </row>
    <row r="470" spans="2:6" ht="15" customHeight="1" x14ac:dyDescent="0.25">
      <c r="B470" s="261" t="s">
        <v>2273</v>
      </c>
      <c r="C470" s="261" t="s">
        <v>2320</v>
      </c>
      <c r="D470" s="261" t="s">
        <v>2323</v>
      </c>
      <c r="E470" s="261" t="s">
        <v>2324</v>
      </c>
      <c r="F470" s="261" t="s">
        <v>1612</v>
      </c>
    </row>
    <row r="471" spans="2:6" ht="15" customHeight="1" x14ac:dyDescent="0.25">
      <c r="B471" s="261" t="s">
        <v>2273</v>
      </c>
      <c r="C471" s="261" t="s">
        <v>2325</v>
      </c>
      <c r="D471" s="261" t="s">
        <v>2326</v>
      </c>
      <c r="E471" s="261" t="s">
        <v>2326</v>
      </c>
      <c r="F471" s="261" t="s">
        <v>1612</v>
      </c>
    </row>
    <row r="472" spans="2:6" ht="15" customHeight="1" x14ac:dyDescent="0.25">
      <c r="B472" s="261" t="s">
        <v>2273</v>
      </c>
      <c r="C472" s="261" t="s">
        <v>2325</v>
      </c>
      <c r="D472" s="261" t="s">
        <v>2327</v>
      </c>
      <c r="E472" s="261" t="s">
        <v>2328</v>
      </c>
      <c r="F472" s="261" t="s">
        <v>1962</v>
      </c>
    </row>
    <row r="473" spans="2:6" ht="15" customHeight="1" x14ac:dyDescent="0.25">
      <c r="B473" s="261" t="s">
        <v>2273</v>
      </c>
      <c r="C473" s="261" t="s">
        <v>2325</v>
      </c>
      <c r="D473" s="261" t="s">
        <v>2329</v>
      </c>
      <c r="E473" s="261" t="s">
        <v>2330</v>
      </c>
      <c r="F473" s="261" t="s">
        <v>1640</v>
      </c>
    </row>
    <row r="474" spans="2:6" ht="15" customHeight="1" x14ac:dyDescent="0.25">
      <c r="B474" s="261" t="s">
        <v>2273</v>
      </c>
      <c r="C474" s="261" t="s">
        <v>2331</v>
      </c>
      <c r="D474" s="261" t="s">
        <v>2332</v>
      </c>
      <c r="E474" s="261" t="s">
        <v>2331</v>
      </c>
      <c r="F474" s="261" t="s">
        <v>1684</v>
      </c>
    </row>
    <row r="475" spans="2:6" ht="15" customHeight="1" x14ac:dyDescent="0.25">
      <c r="B475" s="261" t="s">
        <v>2273</v>
      </c>
      <c r="C475" s="261" t="s">
        <v>2331</v>
      </c>
      <c r="D475" s="261" t="s">
        <v>2333</v>
      </c>
      <c r="E475" s="261" t="s">
        <v>2334</v>
      </c>
      <c r="F475" s="261" t="s">
        <v>1608</v>
      </c>
    </row>
    <row r="476" spans="2:6" ht="15" customHeight="1" x14ac:dyDescent="0.25">
      <c r="B476" s="261" t="s">
        <v>2273</v>
      </c>
      <c r="C476" s="261" t="s">
        <v>2335</v>
      </c>
      <c r="D476" s="261" t="s">
        <v>2336</v>
      </c>
      <c r="E476" s="261" t="s">
        <v>2337</v>
      </c>
      <c r="F476" s="261" t="s">
        <v>1648</v>
      </c>
    </row>
    <row r="477" spans="2:6" ht="15" customHeight="1" x14ac:dyDescent="0.25">
      <c r="B477" s="261" t="s">
        <v>2273</v>
      </c>
      <c r="C477" s="261" t="s">
        <v>2335</v>
      </c>
      <c r="D477" s="261" t="s">
        <v>2336</v>
      </c>
      <c r="E477" s="261" t="s">
        <v>2338</v>
      </c>
      <c r="F477" s="261" t="s">
        <v>1608</v>
      </c>
    </row>
    <row r="478" spans="2:6" ht="15" customHeight="1" x14ac:dyDescent="0.25">
      <c r="B478" s="261" t="s">
        <v>2273</v>
      </c>
      <c r="C478" s="261" t="s">
        <v>2335</v>
      </c>
      <c r="D478" s="261" t="s">
        <v>2339</v>
      </c>
      <c r="E478" s="261" t="s">
        <v>2340</v>
      </c>
      <c r="F478" s="261" t="s">
        <v>1608</v>
      </c>
    </row>
    <row r="479" spans="2:6" ht="15" customHeight="1" x14ac:dyDescent="0.25">
      <c r="B479" s="261" t="s">
        <v>2273</v>
      </c>
      <c r="C479" s="261" t="s">
        <v>2335</v>
      </c>
      <c r="D479" s="261" t="s">
        <v>2287</v>
      </c>
      <c r="E479" s="261" t="s">
        <v>2335</v>
      </c>
      <c r="F479" s="261" t="s">
        <v>1612</v>
      </c>
    </row>
    <row r="480" spans="2:6" ht="15" customHeight="1" x14ac:dyDescent="0.25">
      <c r="B480" s="261" t="s">
        <v>2273</v>
      </c>
      <c r="C480" s="261" t="s">
        <v>2341</v>
      </c>
      <c r="D480" s="261" t="s">
        <v>1743</v>
      </c>
      <c r="E480" s="261" t="s">
        <v>2342</v>
      </c>
      <c r="F480" s="261" t="s">
        <v>1612</v>
      </c>
    </row>
    <row r="481" spans="2:6" ht="15" customHeight="1" x14ac:dyDescent="0.25">
      <c r="B481" s="261" t="s">
        <v>2343</v>
      </c>
      <c r="C481" s="261" t="s">
        <v>2344</v>
      </c>
      <c r="D481" s="261" t="s">
        <v>2345</v>
      </c>
      <c r="E481" s="261" t="s">
        <v>2344</v>
      </c>
      <c r="F481" s="261" t="s">
        <v>1612</v>
      </c>
    </row>
    <row r="482" spans="2:6" ht="15" customHeight="1" x14ac:dyDescent="0.25">
      <c r="B482" s="261" t="s">
        <v>2343</v>
      </c>
      <c r="C482" s="261" t="s">
        <v>2344</v>
      </c>
      <c r="D482" s="261" t="s">
        <v>2346</v>
      </c>
      <c r="E482" s="261" t="s">
        <v>2347</v>
      </c>
      <c r="F482" s="261" t="s">
        <v>1608</v>
      </c>
    </row>
    <row r="483" spans="2:6" ht="15" customHeight="1" x14ac:dyDescent="0.25">
      <c r="B483" s="261" t="s">
        <v>2343</v>
      </c>
      <c r="C483" s="261" t="s">
        <v>2344</v>
      </c>
      <c r="D483" s="261" t="s">
        <v>2348</v>
      </c>
      <c r="E483" s="261" t="s">
        <v>2348</v>
      </c>
      <c r="F483" s="261" t="s">
        <v>1612</v>
      </c>
    </row>
    <row r="484" spans="2:6" ht="15" customHeight="1" x14ac:dyDescent="0.25">
      <c r="B484" s="261" t="s">
        <v>2343</v>
      </c>
      <c r="C484" s="261" t="s">
        <v>2349</v>
      </c>
      <c r="D484" s="261" t="s">
        <v>2350</v>
      </c>
      <c r="E484" s="261" t="s">
        <v>2351</v>
      </c>
      <c r="F484" s="261" t="s">
        <v>1612</v>
      </c>
    </row>
    <row r="485" spans="2:6" ht="15" customHeight="1" x14ac:dyDescent="0.25">
      <c r="B485" s="261" t="s">
        <v>2343</v>
      </c>
      <c r="C485" s="261" t="s">
        <v>2349</v>
      </c>
      <c r="D485" s="261" t="s">
        <v>2352</v>
      </c>
      <c r="E485" s="261" t="s">
        <v>2349</v>
      </c>
      <c r="F485" s="261" t="s">
        <v>1612</v>
      </c>
    </row>
    <row r="486" spans="2:6" ht="15" customHeight="1" x14ac:dyDescent="0.25">
      <c r="B486" s="261" t="s">
        <v>2343</v>
      </c>
      <c r="C486" s="261" t="s">
        <v>2349</v>
      </c>
      <c r="D486" s="261" t="s">
        <v>2353</v>
      </c>
      <c r="E486" s="261" t="s">
        <v>2353</v>
      </c>
      <c r="F486" s="261" t="s">
        <v>1608</v>
      </c>
    </row>
    <row r="487" spans="2:6" ht="15" customHeight="1" x14ac:dyDescent="0.2">
      <c r="B487" s="262" t="s">
        <v>2343</v>
      </c>
      <c r="C487" s="262" t="s">
        <v>2354</v>
      </c>
      <c r="D487" s="262" t="s">
        <v>2355</v>
      </c>
      <c r="E487" s="262" t="s">
        <v>2355</v>
      </c>
      <c r="F487" s="262" t="s">
        <v>1608</v>
      </c>
    </row>
    <row r="488" spans="2:6" ht="15" customHeight="1" x14ac:dyDescent="0.25">
      <c r="B488" s="262" t="s">
        <v>2343</v>
      </c>
      <c r="C488" s="262" t="s">
        <v>2356</v>
      </c>
      <c r="D488" s="262" t="s">
        <v>2357</v>
      </c>
      <c r="E488" s="262" t="s">
        <v>2343</v>
      </c>
      <c r="F488" s="261" t="s">
        <v>5524</v>
      </c>
    </row>
    <row r="489" spans="2:6" ht="15" customHeight="1" x14ac:dyDescent="0.2">
      <c r="B489" s="262" t="s">
        <v>2343</v>
      </c>
      <c r="C489" s="262" t="s">
        <v>2356</v>
      </c>
      <c r="D489" s="262" t="s">
        <v>2357</v>
      </c>
      <c r="E489" s="262" t="s">
        <v>2343</v>
      </c>
      <c r="F489" s="262" t="s">
        <v>1614</v>
      </c>
    </row>
    <row r="490" spans="2:6" ht="15" customHeight="1" x14ac:dyDescent="0.25">
      <c r="B490" s="261" t="s">
        <v>2343</v>
      </c>
      <c r="C490" s="261" t="s">
        <v>2356</v>
      </c>
      <c r="D490" s="261" t="s">
        <v>2357</v>
      </c>
      <c r="E490" s="261" t="s">
        <v>2343</v>
      </c>
      <c r="F490" s="261" t="s">
        <v>1608</v>
      </c>
    </row>
    <row r="491" spans="2:6" ht="15" customHeight="1" x14ac:dyDescent="0.2">
      <c r="B491" s="262" t="s">
        <v>2343</v>
      </c>
      <c r="C491" s="262" t="s">
        <v>2356</v>
      </c>
      <c r="D491" s="262" t="s">
        <v>2357</v>
      </c>
      <c r="E491" s="262" t="s">
        <v>2358</v>
      </c>
      <c r="F491" s="262" t="s">
        <v>1630</v>
      </c>
    </row>
    <row r="492" spans="2:6" ht="15" customHeight="1" x14ac:dyDescent="0.2">
      <c r="B492" s="262" t="s">
        <v>2343</v>
      </c>
      <c r="C492" s="262" t="s">
        <v>2356</v>
      </c>
      <c r="D492" s="262" t="s">
        <v>2359</v>
      </c>
      <c r="E492" s="262" t="s">
        <v>2360</v>
      </c>
      <c r="F492" s="262" t="s">
        <v>1640</v>
      </c>
    </row>
    <row r="493" spans="2:6" ht="15" customHeight="1" x14ac:dyDescent="0.2">
      <c r="B493" s="262" t="s">
        <v>2343</v>
      </c>
      <c r="C493" s="262" t="s">
        <v>2361</v>
      </c>
      <c r="D493" s="262" t="s">
        <v>2220</v>
      </c>
      <c r="E493" s="262" t="s">
        <v>2362</v>
      </c>
      <c r="F493" s="262" t="s">
        <v>1612</v>
      </c>
    </row>
    <row r="494" spans="2:6" ht="15" customHeight="1" x14ac:dyDescent="0.2">
      <c r="B494" s="262" t="s">
        <v>2343</v>
      </c>
      <c r="C494" s="262" t="s">
        <v>2361</v>
      </c>
      <c r="D494" s="262" t="s">
        <v>2220</v>
      </c>
      <c r="E494" s="262" t="s">
        <v>2363</v>
      </c>
      <c r="F494" s="262" t="s">
        <v>1648</v>
      </c>
    </row>
    <row r="495" spans="2:6" ht="15" customHeight="1" x14ac:dyDescent="0.2">
      <c r="B495" s="262" t="s">
        <v>2343</v>
      </c>
      <c r="C495" s="262" t="s">
        <v>2362</v>
      </c>
      <c r="D495" s="262" t="s">
        <v>2364</v>
      </c>
      <c r="E495" s="262" t="s">
        <v>2365</v>
      </c>
      <c r="F495" s="262" t="s">
        <v>1612</v>
      </c>
    </row>
    <row r="496" spans="2:6" ht="15" customHeight="1" x14ac:dyDescent="0.25">
      <c r="B496" s="261" t="s">
        <v>2343</v>
      </c>
      <c r="C496" s="261" t="s">
        <v>2362</v>
      </c>
      <c r="D496" s="261" t="s">
        <v>2366</v>
      </c>
      <c r="E496" s="261" t="s">
        <v>2367</v>
      </c>
      <c r="F496" s="261" t="s">
        <v>1608</v>
      </c>
    </row>
    <row r="497" spans="2:6" ht="15" customHeight="1" x14ac:dyDescent="0.2">
      <c r="B497" s="262" t="s">
        <v>2343</v>
      </c>
      <c r="C497" s="262" t="s">
        <v>2368</v>
      </c>
      <c r="D497" s="262" t="s">
        <v>2369</v>
      </c>
      <c r="E497" s="262" t="s">
        <v>2370</v>
      </c>
      <c r="F497" s="262" t="s">
        <v>1608</v>
      </c>
    </row>
    <row r="498" spans="2:6" ht="15" customHeight="1" x14ac:dyDescent="0.2">
      <c r="B498" s="262" t="s">
        <v>2343</v>
      </c>
      <c r="C498" s="262" t="s">
        <v>2368</v>
      </c>
      <c r="D498" s="262" t="s">
        <v>2371</v>
      </c>
      <c r="E498" s="262" t="s">
        <v>2372</v>
      </c>
      <c r="F498" s="262" t="s">
        <v>1608</v>
      </c>
    </row>
    <row r="499" spans="2:6" ht="15" customHeight="1" x14ac:dyDescent="0.25">
      <c r="B499" s="261" t="s">
        <v>2343</v>
      </c>
      <c r="C499" s="261" t="s">
        <v>2368</v>
      </c>
      <c r="D499" s="261" t="s">
        <v>2373</v>
      </c>
      <c r="E499" s="261" t="s">
        <v>2374</v>
      </c>
      <c r="F499" s="261" t="s">
        <v>1612</v>
      </c>
    </row>
    <row r="500" spans="2:6" ht="15" customHeight="1" x14ac:dyDescent="0.25">
      <c r="B500" s="261" t="s">
        <v>2343</v>
      </c>
      <c r="C500" s="261" t="s">
        <v>2368</v>
      </c>
      <c r="D500" s="261" t="s">
        <v>2375</v>
      </c>
      <c r="E500" s="261" t="s">
        <v>2376</v>
      </c>
      <c r="F500" s="261" t="s">
        <v>1612</v>
      </c>
    </row>
    <row r="501" spans="2:6" ht="15" customHeight="1" x14ac:dyDescent="0.2">
      <c r="B501" s="262" t="s">
        <v>2343</v>
      </c>
      <c r="C501" s="262" t="s">
        <v>2368</v>
      </c>
      <c r="D501" s="262" t="s">
        <v>2377</v>
      </c>
      <c r="E501" s="262" t="s">
        <v>2378</v>
      </c>
      <c r="F501" s="262" t="s">
        <v>1608</v>
      </c>
    </row>
    <row r="502" spans="2:6" ht="15" customHeight="1" x14ac:dyDescent="0.2">
      <c r="B502" s="262" t="s">
        <v>2343</v>
      </c>
      <c r="C502" s="262" t="s">
        <v>2379</v>
      </c>
      <c r="D502" s="262" t="s">
        <v>2380</v>
      </c>
      <c r="E502" s="262" t="s">
        <v>2381</v>
      </c>
      <c r="F502" s="262" t="s">
        <v>1608</v>
      </c>
    </row>
    <row r="503" spans="2:6" ht="15" customHeight="1" x14ac:dyDescent="0.2">
      <c r="B503" s="262" t="s">
        <v>2343</v>
      </c>
      <c r="C503" s="262" t="s">
        <v>2379</v>
      </c>
      <c r="D503" s="262" t="s">
        <v>2382</v>
      </c>
      <c r="E503" s="262" t="s">
        <v>2382</v>
      </c>
      <c r="F503" s="262" t="s">
        <v>1608</v>
      </c>
    </row>
    <row r="504" spans="2:6" ht="15" customHeight="1" x14ac:dyDescent="0.2">
      <c r="B504" s="262" t="s">
        <v>2343</v>
      </c>
      <c r="C504" s="262" t="s">
        <v>2379</v>
      </c>
      <c r="D504" s="262" t="s">
        <v>2383</v>
      </c>
      <c r="E504" s="262" t="s">
        <v>2384</v>
      </c>
      <c r="F504" s="262" t="s">
        <v>1608</v>
      </c>
    </row>
    <row r="505" spans="2:6" ht="15" customHeight="1" x14ac:dyDescent="0.25">
      <c r="B505" s="261" t="s">
        <v>2343</v>
      </c>
      <c r="C505" s="261" t="s">
        <v>2379</v>
      </c>
      <c r="D505" s="261" t="s">
        <v>2383</v>
      </c>
      <c r="E505" s="261" t="s">
        <v>2385</v>
      </c>
      <c r="F505" s="261" t="s">
        <v>1612</v>
      </c>
    </row>
    <row r="506" spans="2:6" ht="15" customHeight="1" x14ac:dyDescent="0.25">
      <c r="B506" s="261" t="s">
        <v>2343</v>
      </c>
      <c r="C506" s="261" t="s">
        <v>2379</v>
      </c>
      <c r="D506" s="261" t="s">
        <v>2386</v>
      </c>
      <c r="E506" s="261" t="s">
        <v>2386</v>
      </c>
      <c r="F506" s="261" t="s">
        <v>1608</v>
      </c>
    </row>
    <row r="507" spans="2:6" ht="15" customHeight="1" x14ac:dyDescent="0.25">
      <c r="B507" s="261" t="s">
        <v>2343</v>
      </c>
      <c r="C507" s="261" t="s">
        <v>2387</v>
      </c>
      <c r="D507" s="261" t="s">
        <v>2387</v>
      </c>
      <c r="E507" s="261" t="s">
        <v>2387</v>
      </c>
      <c r="F507" s="261" t="s">
        <v>1612</v>
      </c>
    </row>
    <row r="508" spans="2:6" ht="15" customHeight="1" x14ac:dyDescent="0.2">
      <c r="B508" s="262" t="s">
        <v>2343</v>
      </c>
      <c r="C508" s="262" t="s">
        <v>2387</v>
      </c>
      <c r="D508" s="262" t="s">
        <v>2388</v>
      </c>
      <c r="E508" s="262" t="s">
        <v>2387</v>
      </c>
      <c r="F508" s="262" t="s">
        <v>1640</v>
      </c>
    </row>
    <row r="509" spans="2:6" ht="15" customHeight="1" x14ac:dyDescent="0.2">
      <c r="B509" s="262" t="s">
        <v>2343</v>
      </c>
      <c r="C509" s="262" t="s">
        <v>2387</v>
      </c>
      <c r="D509" s="262" t="s">
        <v>2389</v>
      </c>
      <c r="E509" s="262" t="s">
        <v>2390</v>
      </c>
      <c r="F509" s="262" t="s">
        <v>1612</v>
      </c>
    </row>
    <row r="510" spans="2:6" ht="15" customHeight="1" x14ac:dyDescent="0.25">
      <c r="B510" s="261" t="s">
        <v>2343</v>
      </c>
      <c r="C510" s="261" t="s">
        <v>2391</v>
      </c>
      <c r="D510" s="261" t="s">
        <v>2392</v>
      </c>
      <c r="E510" s="261" t="s">
        <v>2393</v>
      </c>
      <c r="F510" s="261" t="s">
        <v>1608</v>
      </c>
    </row>
    <row r="511" spans="2:6" ht="15" customHeight="1" x14ac:dyDescent="0.25">
      <c r="B511" s="261" t="s">
        <v>2343</v>
      </c>
      <c r="C511" s="261" t="s">
        <v>2391</v>
      </c>
      <c r="D511" s="261" t="s">
        <v>2394</v>
      </c>
      <c r="E511" s="261" t="s">
        <v>2391</v>
      </c>
      <c r="F511" s="261" t="s">
        <v>1612</v>
      </c>
    </row>
    <row r="512" spans="2:6" ht="15" customHeight="1" x14ac:dyDescent="0.25">
      <c r="B512" s="261" t="s">
        <v>2343</v>
      </c>
      <c r="C512" s="261" t="s">
        <v>2391</v>
      </c>
      <c r="D512" s="261" t="s">
        <v>2395</v>
      </c>
      <c r="E512" s="261" t="s">
        <v>2396</v>
      </c>
      <c r="F512" s="261" t="s">
        <v>1608</v>
      </c>
    </row>
    <row r="513" spans="2:6" ht="15" customHeight="1" x14ac:dyDescent="0.25">
      <c r="B513" s="261" t="s">
        <v>2343</v>
      </c>
      <c r="C513" s="261" t="s">
        <v>2391</v>
      </c>
      <c r="D513" s="261" t="s">
        <v>2395</v>
      </c>
      <c r="E513" s="261" t="s">
        <v>2397</v>
      </c>
      <c r="F513" s="261" t="s">
        <v>1608</v>
      </c>
    </row>
    <row r="514" spans="2:6" ht="15" customHeight="1" x14ac:dyDescent="0.25">
      <c r="B514" s="261" t="s">
        <v>2343</v>
      </c>
      <c r="C514" s="261" t="s">
        <v>2391</v>
      </c>
      <c r="D514" s="261" t="s">
        <v>2398</v>
      </c>
      <c r="E514" s="261" t="s">
        <v>2399</v>
      </c>
      <c r="F514" s="261" t="s">
        <v>1608</v>
      </c>
    </row>
    <row r="515" spans="2:6" ht="15" customHeight="1" x14ac:dyDescent="0.25">
      <c r="B515" s="261" t="s">
        <v>2343</v>
      </c>
      <c r="C515" s="261" t="s">
        <v>2400</v>
      </c>
      <c r="D515" s="261" t="s">
        <v>2401</v>
      </c>
      <c r="E515" s="261" t="s">
        <v>2400</v>
      </c>
      <c r="F515" s="261" t="s">
        <v>1612</v>
      </c>
    </row>
    <row r="516" spans="2:6" ht="15" customHeight="1" x14ac:dyDescent="0.2">
      <c r="B516" s="262" t="s">
        <v>2343</v>
      </c>
      <c r="C516" s="262" t="s">
        <v>2400</v>
      </c>
      <c r="D516" s="262" t="s">
        <v>2402</v>
      </c>
      <c r="E516" s="262" t="s">
        <v>2403</v>
      </c>
      <c r="F516" s="262" t="s">
        <v>1608</v>
      </c>
    </row>
    <row r="517" spans="2:6" ht="15" customHeight="1" x14ac:dyDescent="0.25">
      <c r="B517" s="261" t="s">
        <v>2343</v>
      </c>
      <c r="C517" s="261" t="s">
        <v>2400</v>
      </c>
      <c r="D517" s="261" t="s">
        <v>2402</v>
      </c>
      <c r="E517" s="261" t="s">
        <v>2402</v>
      </c>
      <c r="F517" s="261" t="s">
        <v>1646</v>
      </c>
    </row>
    <row r="518" spans="2:6" ht="15" customHeight="1" x14ac:dyDescent="0.2">
      <c r="B518" s="262" t="s">
        <v>2343</v>
      </c>
      <c r="C518" s="262" t="s">
        <v>2400</v>
      </c>
      <c r="D518" s="262" t="s">
        <v>2404</v>
      </c>
      <c r="E518" s="262" t="s">
        <v>2405</v>
      </c>
      <c r="F518" s="262" t="s">
        <v>1608</v>
      </c>
    </row>
    <row r="519" spans="2:6" ht="15" customHeight="1" x14ac:dyDescent="0.25">
      <c r="B519" s="261" t="s">
        <v>2343</v>
      </c>
      <c r="C519" s="261" t="s">
        <v>2406</v>
      </c>
      <c r="D519" s="261" t="s">
        <v>2407</v>
      </c>
      <c r="E519" s="261" t="s">
        <v>2408</v>
      </c>
      <c r="F519" s="261" t="s">
        <v>1612</v>
      </c>
    </row>
    <row r="520" spans="2:6" ht="15" customHeight="1" x14ac:dyDescent="0.25">
      <c r="B520" s="261" t="s">
        <v>2343</v>
      </c>
      <c r="C520" s="261" t="s">
        <v>2406</v>
      </c>
      <c r="D520" s="261" t="s">
        <v>2407</v>
      </c>
      <c r="E520" s="261" t="s">
        <v>2409</v>
      </c>
      <c r="F520" s="261" t="s">
        <v>1684</v>
      </c>
    </row>
    <row r="521" spans="2:6" ht="15" customHeight="1" x14ac:dyDescent="0.25">
      <c r="B521" s="261" t="s">
        <v>2343</v>
      </c>
      <c r="C521" s="261" t="s">
        <v>2406</v>
      </c>
      <c r="D521" s="261" t="s">
        <v>2410</v>
      </c>
      <c r="E521" s="261" t="s">
        <v>2411</v>
      </c>
      <c r="F521" s="261" t="s">
        <v>1608</v>
      </c>
    </row>
    <row r="522" spans="2:6" ht="15" customHeight="1" x14ac:dyDescent="0.25">
      <c r="B522" s="261" t="s">
        <v>2343</v>
      </c>
      <c r="C522" s="261" t="s">
        <v>2406</v>
      </c>
      <c r="D522" s="261" t="s">
        <v>2412</v>
      </c>
      <c r="E522" s="261" t="s">
        <v>2412</v>
      </c>
      <c r="F522" s="261" t="s">
        <v>1648</v>
      </c>
    </row>
    <row r="523" spans="2:6" ht="15" customHeight="1" x14ac:dyDescent="0.25">
      <c r="B523" s="261" t="s">
        <v>2343</v>
      </c>
      <c r="C523" s="261" t="s">
        <v>2413</v>
      </c>
      <c r="D523" s="261" t="s">
        <v>2414</v>
      </c>
      <c r="E523" s="261" t="s">
        <v>2414</v>
      </c>
      <c r="F523" s="261" t="s">
        <v>1608</v>
      </c>
    </row>
    <row r="524" spans="2:6" ht="15" customHeight="1" x14ac:dyDescent="0.2">
      <c r="B524" s="262" t="s">
        <v>2343</v>
      </c>
      <c r="C524" s="262" t="s">
        <v>2413</v>
      </c>
      <c r="D524" s="262" t="s">
        <v>2413</v>
      </c>
      <c r="E524" s="262" t="s">
        <v>2415</v>
      </c>
      <c r="F524" s="262" t="s">
        <v>1612</v>
      </c>
    </row>
    <row r="525" spans="2:6" ht="15" customHeight="1" x14ac:dyDescent="0.25">
      <c r="B525" s="261" t="s">
        <v>2343</v>
      </c>
      <c r="C525" s="261" t="s">
        <v>2413</v>
      </c>
      <c r="D525" s="261" t="s">
        <v>2413</v>
      </c>
      <c r="E525" s="261" t="s">
        <v>2416</v>
      </c>
      <c r="F525" s="261" t="s">
        <v>1612</v>
      </c>
    </row>
    <row r="526" spans="2:6" ht="15" customHeight="1" x14ac:dyDescent="0.2">
      <c r="B526" s="262" t="s">
        <v>2343</v>
      </c>
      <c r="C526" s="262" t="s">
        <v>2413</v>
      </c>
      <c r="D526" s="262" t="s">
        <v>2413</v>
      </c>
      <c r="E526" s="262" t="s">
        <v>2413</v>
      </c>
      <c r="F526" s="262" t="s">
        <v>1612</v>
      </c>
    </row>
    <row r="527" spans="2:6" ht="15" customHeight="1" x14ac:dyDescent="0.2">
      <c r="B527" s="262" t="s">
        <v>2417</v>
      </c>
      <c r="C527" s="262" t="s">
        <v>2418</v>
      </c>
      <c r="D527" s="262" t="s">
        <v>2419</v>
      </c>
      <c r="E527" s="262" t="s">
        <v>2419</v>
      </c>
      <c r="F527" s="262" t="s">
        <v>1608</v>
      </c>
    </row>
    <row r="528" spans="2:6" ht="15" customHeight="1" x14ac:dyDescent="0.2">
      <c r="B528" s="262" t="s">
        <v>2417</v>
      </c>
      <c r="C528" s="262" t="s">
        <v>2418</v>
      </c>
      <c r="D528" s="262" t="s">
        <v>2419</v>
      </c>
      <c r="E528" s="262" t="s">
        <v>2418</v>
      </c>
      <c r="F528" s="262" t="s">
        <v>1612</v>
      </c>
    </row>
    <row r="529" spans="2:6" ht="15" customHeight="1" x14ac:dyDescent="0.2">
      <c r="B529" s="262" t="s">
        <v>2417</v>
      </c>
      <c r="C529" s="262" t="s">
        <v>2418</v>
      </c>
      <c r="D529" s="262" t="s">
        <v>2420</v>
      </c>
      <c r="E529" s="262" t="s">
        <v>2420</v>
      </c>
      <c r="F529" s="262" t="s">
        <v>1608</v>
      </c>
    </row>
    <row r="530" spans="2:6" ht="15" customHeight="1" x14ac:dyDescent="0.2">
      <c r="B530" s="262" t="s">
        <v>2417</v>
      </c>
      <c r="C530" s="262" t="s">
        <v>2418</v>
      </c>
      <c r="D530" s="262" t="s">
        <v>2421</v>
      </c>
      <c r="E530" s="262" t="s">
        <v>2421</v>
      </c>
      <c r="F530" s="262" t="s">
        <v>1608</v>
      </c>
    </row>
    <row r="531" spans="2:6" ht="15" customHeight="1" x14ac:dyDescent="0.25">
      <c r="B531" s="261" t="s">
        <v>2417</v>
      </c>
      <c r="C531" s="261" t="s">
        <v>2418</v>
      </c>
      <c r="D531" s="261" t="s">
        <v>2422</v>
      </c>
      <c r="E531" s="261" t="s">
        <v>2422</v>
      </c>
      <c r="F531" s="261" t="s">
        <v>1608</v>
      </c>
    </row>
    <row r="532" spans="2:6" ht="15" customHeight="1" x14ac:dyDescent="0.2">
      <c r="B532" s="262" t="s">
        <v>2417</v>
      </c>
      <c r="C532" s="262" t="s">
        <v>2418</v>
      </c>
      <c r="D532" s="262" t="s">
        <v>2423</v>
      </c>
      <c r="E532" s="262" t="s">
        <v>2423</v>
      </c>
      <c r="F532" s="262" t="s">
        <v>1608</v>
      </c>
    </row>
    <row r="533" spans="2:6" ht="15" customHeight="1" x14ac:dyDescent="0.25">
      <c r="B533" s="261" t="s">
        <v>2417</v>
      </c>
      <c r="C533" s="261" t="s">
        <v>2418</v>
      </c>
      <c r="D533" s="261" t="s">
        <v>2136</v>
      </c>
      <c r="E533" s="261" t="s">
        <v>2136</v>
      </c>
      <c r="F533" s="261" t="s">
        <v>1962</v>
      </c>
    </row>
    <row r="534" spans="2:6" ht="15" customHeight="1" x14ac:dyDescent="0.2">
      <c r="B534" s="262" t="s">
        <v>2417</v>
      </c>
      <c r="C534" s="262" t="s">
        <v>2418</v>
      </c>
      <c r="D534" s="262" t="s">
        <v>2424</v>
      </c>
      <c r="E534" s="262" t="s">
        <v>2424</v>
      </c>
      <c r="F534" s="262" t="s">
        <v>1608</v>
      </c>
    </row>
    <row r="535" spans="2:6" ht="15" customHeight="1" x14ac:dyDescent="0.2">
      <c r="B535" s="262" t="s">
        <v>2417</v>
      </c>
      <c r="C535" s="262" t="s">
        <v>2425</v>
      </c>
      <c r="D535" s="262" t="s">
        <v>1978</v>
      </c>
      <c r="E535" s="262" t="s">
        <v>1978</v>
      </c>
      <c r="F535" s="262" t="s">
        <v>1612</v>
      </c>
    </row>
    <row r="536" spans="2:6" ht="15" customHeight="1" x14ac:dyDescent="0.25">
      <c r="B536" s="261" t="s">
        <v>2417</v>
      </c>
      <c r="C536" s="261" t="s">
        <v>2425</v>
      </c>
      <c r="D536" s="261" t="s">
        <v>2426</v>
      </c>
      <c r="E536" s="261" t="s">
        <v>2427</v>
      </c>
      <c r="F536" s="261" t="s">
        <v>1701</v>
      </c>
    </row>
    <row r="537" spans="2:6" ht="15" customHeight="1" x14ac:dyDescent="0.2">
      <c r="B537" s="262" t="s">
        <v>2417</v>
      </c>
      <c r="C537" s="262" t="s">
        <v>2428</v>
      </c>
      <c r="D537" s="262" t="s">
        <v>2429</v>
      </c>
      <c r="E537" s="262" t="s">
        <v>2430</v>
      </c>
      <c r="F537" s="262" t="s">
        <v>1608</v>
      </c>
    </row>
    <row r="538" spans="2:6" ht="15" customHeight="1" x14ac:dyDescent="0.2">
      <c r="B538" s="262" t="s">
        <v>2417</v>
      </c>
      <c r="C538" s="262" t="s">
        <v>2428</v>
      </c>
      <c r="D538" s="262" t="s">
        <v>2431</v>
      </c>
      <c r="E538" s="262" t="s">
        <v>2431</v>
      </c>
      <c r="F538" s="262" t="s">
        <v>1608</v>
      </c>
    </row>
    <row r="539" spans="2:6" ht="15" customHeight="1" x14ac:dyDescent="0.2">
      <c r="B539" s="262" t="s">
        <v>2417</v>
      </c>
      <c r="C539" s="262" t="s">
        <v>2428</v>
      </c>
      <c r="D539" s="262" t="s">
        <v>2431</v>
      </c>
      <c r="E539" s="262" t="s">
        <v>2432</v>
      </c>
      <c r="F539" s="262" t="s">
        <v>1612</v>
      </c>
    </row>
    <row r="540" spans="2:6" ht="15" customHeight="1" x14ac:dyDescent="0.2">
      <c r="B540" s="262" t="s">
        <v>2417</v>
      </c>
      <c r="C540" s="262" t="s">
        <v>2428</v>
      </c>
      <c r="D540" s="262" t="s">
        <v>2160</v>
      </c>
      <c r="E540" s="262" t="s">
        <v>2160</v>
      </c>
      <c r="F540" s="262" t="s">
        <v>1608</v>
      </c>
    </row>
    <row r="541" spans="2:6" ht="15" customHeight="1" x14ac:dyDescent="0.25">
      <c r="B541" s="261" t="s">
        <v>2417</v>
      </c>
      <c r="C541" s="261" t="s">
        <v>2428</v>
      </c>
      <c r="D541" s="261" t="s">
        <v>2433</v>
      </c>
      <c r="E541" s="261" t="s">
        <v>2434</v>
      </c>
      <c r="F541" s="261" t="s">
        <v>1640</v>
      </c>
    </row>
    <row r="542" spans="2:6" ht="15" customHeight="1" x14ac:dyDescent="0.2">
      <c r="B542" s="262" t="s">
        <v>2417</v>
      </c>
      <c r="C542" s="262" t="s">
        <v>2428</v>
      </c>
      <c r="D542" s="262" t="s">
        <v>2435</v>
      </c>
      <c r="E542" s="262" t="s">
        <v>2428</v>
      </c>
      <c r="F542" s="262" t="s">
        <v>1684</v>
      </c>
    </row>
    <row r="543" spans="2:6" ht="15" customHeight="1" x14ac:dyDescent="0.25">
      <c r="B543" s="261" t="s">
        <v>2417</v>
      </c>
      <c r="C543" s="261" t="s">
        <v>2436</v>
      </c>
      <c r="D543" s="261" t="s">
        <v>2437</v>
      </c>
      <c r="E543" s="261" t="s">
        <v>2438</v>
      </c>
      <c r="F543" s="261" t="s">
        <v>1608</v>
      </c>
    </row>
    <row r="544" spans="2:6" ht="15" customHeight="1" x14ac:dyDescent="0.25">
      <c r="B544" s="261" t="s">
        <v>2417</v>
      </c>
      <c r="C544" s="261" t="s">
        <v>2436</v>
      </c>
      <c r="D544" s="261" t="s">
        <v>2439</v>
      </c>
      <c r="E544" s="261" t="s">
        <v>2439</v>
      </c>
      <c r="F544" s="261" t="s">
        <v>1612</v>
      </c>
    </row>
    <row r="545" spans="2:6" ht="15" customHeight="1" x14ac:dyDescent="0.25">
      <c r="B545" s="261" t="s">
        <v>2417</v>
      </c>
      <c r="C545" s="261" t="s">
        <v>2436</v>
      </c>
      <c r="D545" s="261" t="s">
        <v>2436</v>
      </c>
      <c r="E545" s="261" t="s">
        <v>2440</v>
      </c>
      <c r="F545" s="261" t="s">
        <v>1608</v>
      </c>
    </row>
    <row r="546" spans="2:6" ht="15" customHeight="1" x14ac:dyDescent="0.25">
      <c r="B546" s="261" t="s">
        <v>2417</v>
      </c>
      <c r="C546" s="261" t="s">
        <v>2441</v>
      </c>
      <c r="D546" s="261" t="s">
        <v>2442</v>
      </c>
      <c r="E546" s="261" t="s">
        <v>2441</v>
      </c>
      <c r="F546" s="261" t="s">
        <v>1612</v>
      </c>
    </row>
    <row r="547" spans="2:6" ht="15" customHeight="1" x14ac:dyDescent="0.2">
      <c r="B547" s="262" t="s">
        <v>2417</v>
      </c>
      <c r="C547" s="262" t="s">
        <v>2441</v>
      </c>
      <c r="D547" s="262" t="s">
        <v>2443</v>
      </c>
      <c r="E547" s="262" t="s">
        <v>2443</v>
      </c>
      <c r="F547" s="262" t="s">
        <v>1962</v>
      </c>
    </row>
    <row r="548" spans="2:6" ht="15" customHeight="1" x14ac:dyDescent="0.2">
      <c r="B548" s="262" t="s">
        <v>2417</v>
      </c>
      <c r="C548" s="262" t="s">
        <v>2441</v>
      </c>
      <c r="D548" s="262" t="s">
        <v>2444</v>
      </c>
      <c r="E548" s="262" t="s">
        <v>2445</v>
      </c>
      <c r="F548" s="262" t="s">
        <v>1608</v>
      </c>
    </row>
    <row r="549" spans="2:6" ht="15" customHeight="1" x14ac:dyDescent="0.2">
      <c r="B549" s="262" t="s">
        <v>2417</v>
      </c>
      <c r="C549" s="262" t="s">
        <v>2441</v>
      </c>
      <c r="D549" s="262" t="s">
        <v>2105</v>
      </c>
      <c r="E549" s="262" t="s">
        <v>2446</v>
      </c>
      <c r="F549" s="262" t="s">
        <v>1608</v>
      </c>
    </row>
    <row r="550" spans="2:6" ht="15" customHeight="1" x14ac:dyDescent="0.2">
      <c r="B550" s="262" t="s">
        <v>2417</v>
      </c>
      <c r="C550" s="262" t="s">
        <v>2447</v>
      </c>
      <c r="D550" s="262" t="s">
        <v>2448</v>
      </c>
      <c r="E550" s="262" t="s">
        <v>2449</v>
      </c>
      <c r="F550" s="262" t="s">
        <v>1684</v>
      </c>
    </row>
    <row r="551" spans="2:6" ht="15" customHeight="1" x14ac:dyDescent="0.25">
      <c r="B551" s="262" t="s">
        <v>2417</v>
      </c>
      <c r="C551" s="262" t="s">
        <v>2447</v>
      </c>
      <c r="D551" s="262" t="s">
        <v>2448</v>
      </c>
      <c r="E551" s="262" t="s">
        <v>2417</v>
      </c>
      <c r="F551" s="261" t="s">
        <v>5524</v>
      </c>
    </row>
    <row r="552" spans="2:6" ht="15" customHeight="1" x14ac:dyDescent="0.2">
      <c r="B552" s="262" t="s">
        <v>2417</v>
      </c>
      <c r="C552" s="262" t="s">
        <v>2447</v>
      </c>
      <c r="D552" s="262" t="s">
        <v>2450</v>
      </c>
      <c r="E552" s="262" t="s">
        <v>2451</v>
      </c>
      <c r="F552" s="262" t="s">
        <v>1608</v>
      </c>
    </row>
    <row r="553" spans="2:6" ht="15" customHeight="1" x14ac:dyDescent="0.2">
      <c r="B553" s="262" t="s">
        <v>2417</v>
      </c>
      <c r="C553" s="262" t="s">
        <v>2447</v>
      </c>
      <c r="D553" s="262" t="s">
        <v>2452</v>
      </c>
      <c r="E553" s="262" t="s">
        <v>2452</v>
      </c>
      <c r="F553" s="262" t="s">
        <v>1608</v>
      </c>
    </row>
    <row r="554" spans="2:6" ht="15" customHeight="1" x14ac:dyDescent="0.2">
      <c r="B554" s="262" t="s">
        <v>2417</v>
      </c>
      <c r="C554" s="262" t="s">
        <v>2447</v>
      </c>
      <c r="D554" s="262" t="s">
        <v>2453</v>
      </c>
      <c r="E554" s="262" t="s">
        <v>2453</v>
      </c>
      <c r="F554" s="262" t="s">
        <v>1608</v>
      </c>
    </row>
    <row r="555" spans="2:6" ht="15" customHeight="1" x14ac:dyDescent="0.25">
      <c r="B555" s="261" t="s">
        <v>2417</v>
      </c>
      <c r="C555" s="261" t="s">
        <v>2447</v>
      </c>
      <c r="D555" s="261" t="s">
        <v>2454</v>
      </c>
      <c r="E555" s="261" t="s">
        <v>2454</v>
      </c>
      <c r="F555" s="261" t="s">
        <v>1608</v>
      </c>
    </row>
    <row r="556" spans="2:6" ht="15" customHeight="1" x14ac:dyDescent="0.2">
      <c r="B556" s="262" t="s">
        <v>2417</v>
      </c>
      <c r="C556" s="262" t="s">
        <v>2447</v>
      </c>
      <c r="D556" s="262" t="s">
        <v>2455</v>
      </c>
      <c r="E556" s="262" t="s">
        <v>2456</v>
      </c>
      <c r="F556" s="262" t="s">
        <v>1608</v>
      </c>
    </row>
    <row r="557" spans="2:6" ht="15" customHeight="1" x14ac:dyDescent="0.2">
      <c r="B557" s="262" t="s">
        <v>2417</v>
      </c>
      <c r="C557" s="262" t="s">
        <v>2457</v>
      </c>
      <c r="D557" s="262" t="s">
        <v>2093</v>
      </c>
      <c r="E557" s="262" t="s">
        <v>2093</v>
      </c>
      <c r="F557" s="262" t="s">
        <v>1608</v>
      </c>
    </row>
    <row r="558" spans="2:6" ht="15" customHeight="1" x14ac:dyDescent="0.25">
      <c r="B558" s="261" t="s">
        <v>2417</v>
      </c>
      <c r="C558" s="261" t="s">
        <v>2457</v>
      </c>
      <c r="D558" s="261" t="s">
        <v>2458</v>
      </c>
      <c r="E558" s="261" t="s">
        <v>2457</v>
      </c>
      <c r="F558" s="261" t="s">
        <v>1612</v>
      </c>
    </row>
    <row r="559" spans="2:6" ht="15" customHeight="1" x14ac:dyDescent="0.25">
      <c r="B559" s="261" t="s">
        <v>2417</v>
      </c>
      <c r="C559" s="261" t="s">
        <v>2457</v>
      </c>
      <c r="D559" s="261" t="s">
        <v>2459</v>
      </c>
      <c r="E559" s="261" t="s">
        <v>2459</v>
      </c>
      <c r="F559" s="261" t="s">
        <v>1608</v>
      </c>
    </row>
    <row r="560" spans="2:6" ht="15" customHeight="1" x14ac:dyDescent="0.25">
      <c r="B560" s="261" t="s">
        <v>2417</v>
      </c>
      <c r="C560" s="261" t="s">
        <v>2096</v>
      </c>
      <c r="D560" s="261" t="s">
        <v>2460</v>
      </c>
      <c r="E560" s="261" t="s">
        <v>2096</v>
      </c>
      <c r="F560" s="261" t="s">
        <v>1612</v>
      </c>
    </row>
    <row r="561" spans="2:6" ht="15" customHeight="1" x14ac:dyDescent="0.2">
      <c r="B561" s="262" t="s">
        <v>2417</v>
      </c>
      <c r="C561" s="262" t="s">
        <v>2096</v>
      </c>
      <c r="D561" s="262" t="s">
        <v>2460</v>
      </c>
      <c r="E561" s="262" t="s">
        <v>2461</v>
      </c>
      <c r="F561" s="262" t="s">
        <v>1640</v>
      </c>
    </row>
    <row r="562" spans="2:6" ht="15" customHeight="1" x14ac:dyDescent="0.2">
      <c r="B562" s="262" t="s">
        <v>2417</v>
      </c>
      <c r="C562" s="262" t="s">
        <v>2096</v>
      </c>
      <c r="D562" s="262" t="s">
        <v>2462</v>
      </c>
      <c r="E562" s="262" t="s">
        <v>2462</v>
      </c>
      <c r="F562" s="262" t="s">
        <v>1608</v>
      </c>
    </row>
    <row r="563" spans="2:6" ht="15" customHeight="1" x14ac:dyDescent="0.2">
      <c r="B563" s="262" t="s">
        <v>2417</v>
      </c>
      <c r="C563" s="262" t="s">
        <v>2096</v>
      </c>
      <c r="D563" s="262" t="s">
        <v>2463</v>
      </c>
      <c r="E563" s="262" t="s">
        <v>2463</v>
      </c>
      <c r="F563" s="262" t="s">
        <v>1608</v>
      </c>
    </row>
    <row r="564" spans="2:6" ht="15" customHeight="1" x14ac:dyDescent="0.2">
      <c r="B564" s="262" t="s">
        <v>2417</v>
      </c>
      <c r="C564" s="262" t="s">
        <v>2096</v>
      </c>
      <c r="D564" s="262" t="s">
        <v>2464</v>
      </c>
      <c r="E564" s="262" t="s">
        <v>2464</v>
      </c>
      <c r="F564" s="262" t="s">
        <v>1612</v>
      </c>
    </row>
    <row r="565" spans="2:6" ht="15" customHeight="1" x14ac:dyDescent="0.25">
      <c r="B565" s="261" t="s">
        <v>2465</v>
      </c>
      <c r="C565" s="261" t="s">
        <v>2466</v>
      </c>
      <c r="D565" s="261" t="s">
        <v>2467</v>
      </c>
      <c r="E565" s="261" t="s">
        <v>2468</v>
      </c>
      <c r="F565" s="261" t="s">
        <v>1608</v>
      </c>
    </row>
    <row r="566" spans="2:6" ht="15" customHeight="1" x14ac:dyDescent="0.25">
      <c r="B566" s="261" t="s">
        <v>2465</v>
      </c>
      <c r="C566" s="261" t="s">
        <v>2466</v>
      </c>
      <c r="D566" s="261" t="s">
        <v>2467</v>
      </c>
      <c r="E566" s="261" t="s">
        <v>2466</v>
      </c>
      <c r="F566" s="261" t="s">
        <v>1608</v>
      </c>
    </row>
    <row r="567" spans="2:6" ht="15" customHeight="1" x14ac:dyDescent="0.25">
      <c r="B567" s="261" t="s">
        <v>2465</v>
      </c>
      <c r="C567" s="261" t="s">
        <v>2466</v>
      </c>
      <c r="D567" s="261" t="s">
        <v>2469</v>
      </c>
      <c r="E567" s="261" t="s">
        <v>2470</v>
      </c>
      <c r="F567" s="261" t="s">
        <v>1608</v>
      </c>
    </row>
    <row r="568" spans="2:6" ht="15" customHeight="1" x14ac:dyDescent="0.25">
      <c r="B568" s="261" t="s">
        <v>2465</v>
      </c>
      <c r="C568" s="261" t="s">
        <v>2466</v>
      </c>
      <c r="D568" s="261" t="s">
        <v>2471</v>
      </c>
      <c r="E568" s="261" t="s">
        <v>2471</v>
      </c>
      <c r="F568" s="261" t="s">
        <v>1612</v>
      </c>
    </row>
    <row r="569" spans="2:6" ht="15" customHeight="1" x14ac:dyDescent="0.25">
      <c r="B569" s="261" t="s">
        <v>2465</v>
      </c>
      <c r="C569" s="261" t="s">
        <v>2472</v>
      </c>
      <c r="D569" s="261" t="s">
        <v>2473</v>
      </c>
      <c r="E569" s="261" t="s">
        <v>2474</v>
      </c>
      <c r="F569" s="261" t="s">
        <v>1608</v>
      </c>
    </row>
    <row r="570" spans="2:6" ht="15" customHeight="1" x14ac:dyDescent="0.2">
      <c r="B570" s="262" t="s">
        <v>2465</v>
      </c>
      <c r="C570" s="262" t="s">
        <v>2472</v>
      </c>
      <c r="D570" s="262" t="s">
        <v>2475</v>
      </c>
      <c r="E570" s="262" t="s">
        <v>2476</v>
      </c>
      <c r="F570" s="262" t="s">
        <v>1684</v>
      </c>
    </row>
    <row r="571" spans="2:6" ht="15" customHeight="1" x14ac:dyDescent="0.2">
      <c r="B571" s="262" t="s">
        <v>2465</v>
      </c>
      <c r="C571" s="262" t="s">
        <v>2472</v>
      </c>
      <c r="D571" s="262" t="s">
        <v>2472</v>
      </c>
      <c r="E571" s="262" t="s">
        <v>2472</v>
      </c>
      <c r="F571" s="262" t="s">
        <v>1648</v>
      </c>
    </row>
    <row r="572" spans="2:6" ht="15" customHeight="1" x14ac:dyDescent="0.25">
      <c r="B572" s="261" t="s">
        <v>2465</v>
      </c>
      <c r="C572" s="261" t="s">
        <v>2472</v>
      </c>
      <c r="D572" s="261" t="s">
        <v>2477</v>
      </c>
      <c r="E572" s="261" t="s">
        <v>2478</v>
      </c>
      <c r="F572" s="261" t="s">
        <v>1608</v>
      </c>
    </row>
    <row r="573" spans="2:6" ht="15" customHeight="1" x14ac:dyDescent="0.25">
      <c r="B573" s="261" t="s">
        <v>2465</v>
      </c>
      <c r="C573" s="261" t="s">
        <v>2472</v>
      </c>
      <c r="D573" s="261" t="s">
        <v>2479</v>
      </c>
      <c r="E573" s="261" t="s">
        <v>2480</v>
      </c>
      <c r="F573" s="261" t="s">
        <v>1648</v>
      </c>
    </row>
    <row r="574" spans="2:6" ht="15" customHeight="1" x14ac:dyDescent="0.25">
      <c r="B574" s="261" t="s">
        <v>2465</v>
      </c>
      <c r="C574" s="261" t="s">
        <v>2472</v>
      </c>
      <c r="D574" s="261" t="s">
        <v>2481</v>
      </c>
      <c r="E574" s="261" t="s">
        <v>2482</v>
      </c>
      <c r="F574" s="261" t="s">
        <v>1608</v>
      </c>
    </row>
    <row r="575" spans="2:6" ht="15" customHeight="1" x14ac:dyDescent="0.25">
      <c r="B575" s="261" t="s">
        <v>2465</v>
      </c>
      <c r="C575" s="261" t="s">
        <v>2472</v>
      </c>
      <c r="D575" s="261" t="s">
        <v>2483</v>
      </c>
      <c r="E575" s="261" t="s">
        <v>2484</v>
      </c>
      <c r="F575" s="261" t="s">
        <v>1608</v>
      </c>
    </row>
    <row r="576" spans="2:6" ht="15" customHeight="1" x14ac:dyDescent="0.25">
      <c r="B576" s="261" t="s">
        <v>2465</v>
      </c>
      <c r="C576" s="261" t="s">
        <v>2485</v>
      </c>
      <c r="D576" s="261" t="s">
        <v>2485</v>
      </c>
      <c r="E576" s="261" t="s">
        <v>2486</v>
      </c>
      <c r="F576" s="261" t="s">
        <v>1612</v>
      </c>
    </row>
    <row r="577" spans="2:6" ht="15" customHeight="1" x14ac:dyDescent="0.25">
      <c r="B577" s="261" t="s">
        <v>2465</v>
      </c>
      <c r="C577" s="261" t="s">
        <v>2487</v>
      </c>
      <c r="D577" s="261" t="s">
        <v>2488</v>
      </c>
      <c r="E577" s="261" t="s">
        <v>2488</v>
      </c>
      <c r="F577" s="261" t="s">
        <v>1608</v>
      </c>
    </row>
    <row r="578" spans="2:6" ht="15" customHeight="1" x14ac:dyDescent="0.2">
      <c r="B578" s="262" t="s">
        <v>2465</v>
      </c>
      <c r="C578" s="262" t="s">
        <v>2487</v>
      </c>
      <c r="D578" s="262" t="s">
        <v>2487</v>
      </c>
      <c r="E578" s="262" t="s">
        <v>2487</v>
      </c>
      <c r="F578" s="262" t="s">
        <v>1648</v>
      </c>
    </row>
    <row r="579" spans="2:6" ht="15" customHeight="1" x14ac:dyDescent="0.25">
      <c r="B579" s="261" t="s">
        <v>2465</v>
      </c>
      <c r="C579" s="261" t="s">
        <v>2487</v>
      </c>
      <c r="D579" s="261" t="s">
        <v>2489</v>
      </c>
      <c r="E579" s="261" t="s">
        <v>2490</v>
      </c>
      <c r="F579" s="261" t="s">
        <v>1612</v>
      </c>
    </row>
    <row r="580" spans="2:6" ht="15" customHeight="1" x14ac:dyDescent="0.25">
      <c r="B580" s="261" t="s">
        <v>2465</v>
      </c>
      <c r="C580" s="261" t="s">
        <v>2491</v>
      </c>
      <c r="D580" s="261" t="s">
        <v>2491</v>
      </c>
      <c r="E580" s="261" t="s">
        <v>2491</v>
      </c>
      <c r="F580" s="261" t="s">
        <v>1612</v>
      </c>
    </row>
    <row r="581" spans="2:6" ht="15" customHeight="1" x14ac:dyDescent="0.25">
      <c r="B581" s="261" t="s">
        <v>2465</v>
      </c>
      <c r="C581" s="261" t="s">
        <v>2491</v>
      </c>
      <c r="D581" s="261" t="s">
        <v>2492</v>
      </c>
      <c r="E581" s="261" t="s">
        <v>2493</v>
      </c>
      <c r="F581" s="261" t="s">
        <v>1648</v>
      </c>
    </row>
    <row r="582" spans="2:6" ht="15" customHeight="1" x14ac:dyDescent="0.25">
      <c r="B582" s="261" t="s">
        <v>2465</v>
      </c>
      <c r="C582" s="261" t="s">
        <v>2491</v>
      </c>
      <c r="D582" s="261" t="s">
        <v>2494</v>
      </c>
      <c r="E582" s="261" t="s">
        <v>2495</v>
      </c>
      <c r="F582" s="261" t="s">
        <v>1612</v>
      </c>
    </row>
    <row r="583" spans="2:6" ht="15" customHeight="1" x14ac:dyDescent="0.25">
      <c r="B583" s="261" t="s">
        <v>2465</v>
      </c>
      <c r="C583" s="261" t="s">
        <v>2491</v>
      </c>
      <c r="D583" s="261" t="s">
        <v>2496</v>
      </c>
      <c r="E583" s="261" t="s">
        <v>2497</v>
      </c>
      <c r="F583" s="261" t="s">
        <v>1648</v>
      </c>
    </row>
    <row r="584" spans="2:6" ht="15" customHeight="1" x14ac:dyDescent="0.25">
      <c r="B584" s="261" t="s">
        <v>2465</v>
      </c>
      <c r="C584" s="261" t="s">
        <v>2491</v>
      </c>
      <c r="D584" s="261" t="s">
        <v>2498</v>
      </c>
      <c r="E584" s="261" t="s">
        <v>2499</v>
      </c>
      <c r="F584" s="261" t="s">
        <v>1608</v>
      </c>
    </row>
    <row r="585" spans="2:6" ht="15" customHeight="1" x14ac:dyDescent="0.25">
      <c r="B585" s="261" t="s">
        <v>2465</v>
      </c>
      <c r="C585" s="261" t="s">
        <v>2491</v>
      </c>
      <c r="D585" s="261" t="s">
        <v>2498</v>
      </c>
      <c r="E585" s="261" t="s">
        <v>2487</v>
      </c>
      <c r="F585" s="261" t="s">
        <v>1608</v>
      </c>
    </row>
    <row r="586" spans="2:6" ht="15" customHeight="1" x14ac:dyDescent="0.25">
      <c r="B586" s="262" t="s">
        <v>2465</v>
      </c>
      <c r="C586" s="262" t="s">
        <v>2500</v>
      </c>
      <c r="D586" s="262" t="s">
        <v>2501</v>
      </c>
      <c r="E586" s="262" t="s">
        <v>2465</v>
      </c>
      <c r="F586" s="261" t="s">
        <v>5524</v>
      </c>
    </row>
    <row r="587" spans="2:6" ht="15" customHeight="1" x14ac:dyDescent="0.2">
      <c r="B587" s="262" t="s">
        <v>2465</v>
      </c>
      <c r="C587" s="262" t="s">
        <v>2500</v>
      </c>
      <c r="D587" s="262" t="s">
        <v>2501</v>
      </c>
      <c r="E587" s="262" t="s">
        <v>2502</v>
      </c>
      <c r="F587" s="262" t="s">
        <v>1640</v>
      </c>
    </row>
    <row r="588" spans="2:6" ht="15" customHeight="1" x14ac:dyDescent="0.2">
      <c r="B588" s="262" t="s">
        <v>2465</v>
      </c>
      <c r="C588" s="262" t="s">
        <v>2500</v>
      </c>
      <c r="D588" s="262" t="s">
        <v>2501</v>
      </c>
      <c r="E588" s="262" t="s">
        <v>2503</v>
      </c>
      <c r="F588" s="262" t="s">
        <v>1648</v>
      </c>
    </row>
    <row r="589" spans="2:6" ht="15" customHeight="1" x14ac:dyDescent="0.2">
      <c r="B589" s="262" t="s">
        <v>2465</v>
      </c>
      <c r="C589" s="262" t="s">
        <v>2500</v>
      </c>
      <c r="D589" s="262" t="s">
        <v>2504</v>
      </c>
      <c r="E589" s="262" t="s">
        <v>2465</v>
      </c>
      <c r="F589" s="262" t="s">
        <v>1614</v>
      </c>
    </row>
    <row r="590" spans="2:6" ht="15" customHeight="1" x14ac:dyDescent="0.2">
      <c r="B590" s="262" t="s">
        <v>2465</v>
      </c>
      <c r="C590" s="262" t="s">
        <v>2500</v>
      </c>
      <c r="D590" s="262" t="s">
        <v>2505</v>
      </c>
      <c r="E590" s="262" t="s">
        <v>2506</v>
      </c>
      <c r="F590" s="262" t="s">
        <v>1612</v>
      </c>
    </row>
    <row r="591" spans="2:6" ht="15" customHeight="1" x14ac:dyDescent="0.25">
      <c r="B591" s="261" t="s">
        <v>2465</v>
      </c>
      <c r="C591" s="261" t="s">
        <v>2507</v>
      </c>
      <c r="D591" s="261" t="s">
        <v>2508</v>
      </c>
      <c r="E591" s="261" t="s">
        <v>2508</v>
      </c>
      <c r="F591" s="261" t="s">
        <v>1684</v>
      </c>
    </row>
    <row r="592" spans="2:6" ht="15" customHeight="1" x14ac:dyDescent="0.25">
      <c r="B592" s="261" t="s">
        <v>2465</v>
      </c>
      <c r="C592" s="261" t="s">
        <v>2507</v>
      </c>
      <c r="D592" s="261" t="s">
        <v>2509</v>
      </c>
      <c r="E592" s="261" t="s">
        <v>2509</v>
      </c>
      <c r="F592" s="261" t="s">
        <v>1608</v>
      </c>
    </row>
    <row r="593" spans="2:6" ht="15" customHeight="1" x14ac:dyDescent="0.25">
      <c r="B593" s="261" t="s">
        <v>2465</v>
      </c>
      <c r="C593" s="261" t="s">
        <v>2507</v>
      </c>
      <c r="D593" s="261" t="s">
        <v>2510</v>
      </c>
      <c r="E593" s="261" t="s">
        <v>2510</v>
      </c>
      <c r="F593" s="261" t="s">
        <v>1608</v>
      </c>
    </row>
    <row r="594" spans="2:6" ht="15" customHeight="1" x14ac:dyDescent="0.25">
      <c r="B594" s="261" t="s">
        <v>2465</v>
      </c>
      <c r="C594" s="261" t="s">
        <v>2507</v>
      </c>
      <c r="D594" s="261" t="s">
        <v>2511</v>
      </c>
      <c r="E594" s="261" t="s">
        <v>2511</v>
      </c>
      <c r="F594" s="261" t="s">
        <v>1608</v>
      </c>
    </row>
    <row r="595" spans="2:6" ht="15" customHeight="1" x14ac:dyDescent="0.25">
      <c r="B595" s="261" t="s">
        <v>2465</v>
      </c>
      <c r="C595" s="261" t="s">
        <v>2507</v>
      </c>
      <c r="D595" s="261" t="s">
        <v>2507</v>
      </c>
      <c r="E595" s="261" t="s">
        <v>2507</v>
      </c>
      <c r="F595" s="261" t="s">
        <v>1608</v>
      </c>
    </row>
    <row r="596" spans="2:6" ht="15" customHeight="1" x14ac:dyDescent="0.25">
      <c r="B596" s="261" t="s">
        <v>2465</v>
      </c>
      <c r="C596" s="261" t="s">
        <v>2512</v>
      </c>
      <c r="D596" s="261" t="s">
        <v>2512</v>
      </c>
      <c r="E596" s="261" t="s">
        <v>2512</v>
      </c>
      <c r="F596" s="261" t="s">
        <v>1612</v>
      </c>
    </row>
    <row r="597" spans="2:6" ht="15" customHeight="1" x14ac:dyDescent="0.25">
      <c r="B597" s="261" t="s">
        <v>2465</v>
      </c>
      <c r="C597" s="261" t="s">
        <v>2513</v>
      </c>
      <c r="D597" s="261" t="s">
        <v>2514</v>
      </c>
      <c r="E597" s="261" t="s">
        <v>2515</v>
      </c>
      <c r="F597" s="261" t="s">
        <v>1608</v>
      </c>
    </row>
    <row r="598" spans="2:6" ht="15" customHeight="1" x14ac:dyDescent="0.25">
      <c r="B598" s="261" t="s">
        <v>2465</v>
      </c>
      <c r="C598" s="261" t="s">
        <v>2513</v>
      </c>
      <c r="D598" s="261" t="s">
        <v>2516</v>
      </c>
      <c r="E598" s="261" t="s">
        <v>2516</v>
      </c>
      <c r="F598" s="261" t="s">
        <v>1612</v>
      </c>
    </row>
    <row r="599" spans="2:6" ht="15" customHeight="1" x14ac:dyDescent="0.25">
      <c r="B599" s="261" t="s">
        <v>2465</v>
      </c>
      <c r="C599" s="261" t="s">
        <v>2513</v>
      </c>
      <c r="D599" s="261" t="s">
        <v>2167</v>
      </c>
      <c r="E599" s="261" t="s">
        <v>2517</v>
      </c>
      <c r="F599" s="261" t="s">
        <v>1612</v>
      </c>
    </row>
    <row r="600" spans="2:6" ht="15" customHeight="1" x14ac:dyDescent="0.25">
      <c r="B600" s="261" t="s">
        <v>2465</v>
      </c>
      <c r="C600" s="261" t="s">
        <v>2254</v>
      </c>
      <c r="D600" s="261" t="s">
        <v>2254</v>
      </c>
      <c r="E600" s="261" t="s">
        <v>2518</v>
      </c>
      <c r="F600" s="261" t="s">
        <v>1612</v>
      </c>
    </row>
    <row r="601" spans="2:6" ht="15" customHeight="1" x14ac:dyDescent="0.25">
      <c r="B601" s="261" t="s">
        <v>2465</v>
      </c>
      <c r="C601" s="261" t="s">
        <v>2254</v>
      </c>
      <c r="D601" s="261" t="s">
        <v>2519</v>
      </c>
      <c r="E601" s="261" t="s">
        <v>2519</v>
      </c>
      <c r="F601" s="261" t="s">
        <v>1648</v>
      </c>
    </row>
    <row r="602" spans="2:6" ht="15" customHeight="1" x14ac:dyDescent="0.2">
      <c r="B602" s="262" t="s">
        <v>2465</v>
      </c>
      <c r="C602" s="262" t="s">
        <v>2520</v>
      </c>
      <c r="D602" s="262" t="s">
        <v>2520</v>
      </c>
      <c r="E602" s="262" t="s">
        <v>2521</v>
      </c>
      <c r="F602" s="262" t="s">
        <v>1612</v>
      </c>
    </row>
    <row r="603" spans="2:6" ht="15" customHeight="1" x14ac:dyDescent="0.25">
      <c r="B603" s="261" t="s">
        <v>2465</v>
      </c>
      <c r="C603" s="261" t="s">
        <v>2520</v>
      </c>
      <c r="D603" s="261" t="s">
        <v>2522</v>
      </c>
      <c r="E603" s="261" t="s">
        <v>2522</v>
      </c>
      <c r="F603" s="261" t="s">
        <v>1608</v>
      </c>
    </row>
    <row r="604" spans="2:6" ht="15" customHeight="1" x14ac:dyDescent="0.25">
      <c r="B604" s="261" t="s">
        <v>2465</v>
      </c>
      <c r="C604" s="261" t="s">
        <v>2523</v>
      </c>
      <c r="D604" s="261" t="s">
        <v>2524</v>
      </c>
      <c r="E604" s="261" t="s">
        <v>2523</v>
      </c>
      <c r="F604" s="261" t="s">
        <v>1612</v>
      </c>
    </row>
    <row r="605" spans="2:6" ht="15" customHeight="1" x14ac:dyDescent="0.25">
      <c r="B605" s="261" t="s">
        <v>2465</v>
      </c>
      <c r="C605" s="261" t="s">
        <v>2523</v>
      </c>
      <c r="D605" s="261" t="s">
        <v>2525</v>
      </c>
      <c r="E605" s="261" t="s">
        <v>2525</v>
      </c>
      <c r="F605" s="261" t="s">
        <v>1648</v>
      </c>
    </row>
    <row r="606" spans="2:6" ht="15" customHeight="1" x14ac:dyDescent="0.25">
      <c r="B606" s="261" t="s">
        <v>2526</v>
      </c>
      <c r="C606" s="261" t="s">
        <v>2527</v>
      </c>
      <c r="D606" s="261" t="s">
        <v>2528</v>
      </c>
      <c r="E606" s="261" t="s">
        <v>2528</v>
      </c>
      <c r="F606" s="261" t="s">
        <v>1608</v>
      </c>
    </row>
    <row r="607" spans="2:6" ht="15" customHeight="1" x14ac:dyDescent="0.25">
      <c r="B607" s="261" t="s">
        <v>2526</v>
      </c>
      <c r="C607" s="261" t="s">
        <v>2527</v>
      </c>
      <c r="D607" s="261" t="s">
        <v>2529</v>
      </c>
      <c r="E607" s="261" t="s">
        <v>2527</v>
      </c>
      <c r="F607" s="261" t="s">
        <v>1612</v>
      </c>
    </row>
    <row r="608" spans="2:6" ht="15" customHeight="1" x14ac:dyDescent="0.25">
      <c r="B608" s="261" t="s">
        <v>2526</v>
      </c>
      <c r="C608" s="261" t="s">
        <v>2530</v>
      </c>
      <c r="D608" s="261" t="s">
        <v>2530</v>
      </c>
      <c r="E608" s="261" t="s">
        <v>2531</v>
      </c>
      <c r="F608" s="261" t="s">
        <v>1648</v>
      </c>
    </row>
    <row r="609" spans="2:6" ht="15" customHeight="1" x14ac:dyDescent="0.25">
      <c r="B609" s="261" t="s">
        <v>2526</v>
      </c>
      <c r="C609" s="261" t="s">
        <v>2530</v>
      </c>
      <c r="D609" s="261" t="s">
        <v>2532</v>
      </c>
      <c r="E609" s="261" t="s">
        <v>2533</v>
      </c>
      <c r="F609" s="261" t="s">
        <v>1608</v>
      </c>
    </row>
    <row r="610" spans="2:6" ht="15" customHeight="1" x14ac:dyDescent="0.25">
      <c r="B610" s="261" t="s">
        <v>2526</v>
      </c>
      <c r="C610" s="261" t="s">
        <v>2530</v>
      </c>
      <c r="D610" s="261" t="s">
        <v>2532</v>
      </c>
      <c r="E610" s="261" t="s">
        <v>2534</v>
      </c>
      <c r="F610" s="261" t="s">
        <v>1612</v>
      </c>
    </row>
    <row r="611" spans="2:6" ht="15" customHeight="1" x14ac:dyDescent="0.25">
      <c r="B611" s="261" t="s">
        <v>2526</v>
      </c>
      <c r="C611" s="261" t="s">
        <v>2530</v>
      </c>
      <c r="D611" s="261" t="s">
        <v>2535</v>
      </c>
      <c r="E611" s="261" t="s">
        <v>2535</v>
      </c>
      <c r="F611" s="261" t="s">
        <v>1648</v>
      </c>
    </row>
    <row r="612" spans="2:6" ht="15" customHeight="1" x14ac:dyDescent="0.25">
      <c r="B612" s="261" t="s">
        <v>2526</v>
      </c>
      <c r="C612" s="261" t="s">
        <v>2530</v>
      </c>
      <c r="D612" s="261" t="s">
        <v>2535</v>
      </c>
      <c r="E612" s="261" t="s">
        <v>2536</v>
      </c>
      <c r="F612" s="261" t="s">
        <v>1608</v>
      </c>
    </row>
    <row r="613" spans="2:6" ht="15" customHeight="1" x14ac:dyDescent="0.25">
      <c r="B613" s="261" t="s">
        <v>2526</v>
      </c>
      <c r="C613" s="261" t="s">
        <v>2530</v>
      </c>
      <c r="D613" s="261" t="s">
        <v>2537</v>
      </c>
      <c r="E613" s="261" t="s">
        <v>2481</v>
      </c>
      <c r="F613" s="261" t="s">
        <v>1648</v>
      </c>
    </row>
    <row r="614" spans="2:6" ht="15" customHeight="1" x14ac:dyDescent="0.25">
      <c r="B614" s="261" t="s">
        <v>2526</v>
      </c>
      <c r="C614" s="261" t="s">
        <v>2538</v>
      </c>
      <c r="D614" s="261" t="s">
        <v>2538</v>
      </c>
      <c r="E614" s="261" t="s">
        <v>2539</v>
      </c>
      <c r="F614" s="261" t="s">
        <v>1684</v>
      </c>
    </row>
    <row r="615" spans="2:6" ht="15" customHeight="1" x14ac:dyDescent="0.25">
      <c r="B615" s="262" t="s">
        <v>2526</v>
      </c>
      <c r="C615" s="262" t="s">
        <v>2538</v>
      </c>
      <c r="D615" s="262" t="s">
        <v>2538</v>
      </c>
      <c r="E615" s="262" t="s">
        <v>2526</v>
      </c>
      <c r="F615" s="261" t="s">
        <v>5524</v>
      </c>
    </row>
    <row r="616" spans="2:6" ht="15" customHeight="1" x14ac:dyDescent="0.2">
      <c r="B616" s="262" t="s">
        <v>2526</v>
      </c>
      <c r="C616" s="262" t="s">
        <v>2540</v>
      </c>
      <c r="D616" s="262" t="s">
        <v>2540</v>
      </c>
      <c r="E616" s="262" t="s">
        <v>2540</v>
      </c>
      <c r="F616" s="262" t="s">
        <v>1612</v>
      </c>
    </row>
    <row r="617" spans="2:6" ht="15" customHeight="1" x14ac:dyDescent="0.25">
      <c r="B617" s="261" t="s">
        <v>2526</v>
      </c>
      <c r="C617" s="261" t="s">
        <v>2540</v>
      </c>
      <c r="D617" s="261" t="s">
        <v>2541</v>
      </c>
      <c r="E617" s="261" t="s">
        <v>2541</v>
      </c>
      <c r="F617" s="261" t="s">
        <v>1608</v>
      </c>
    </row>
    <row r="618" spans="2:6" ht="15" customHeight="1" x14ac:dyDescent="0.25">
      <c r="B618" s="261" t="s">
        <v>2526</v>
      </c>
      <c r="C618" s="261" t="s">
        <v>2540</v>
      </c>
      <c r="D618" s="261" t="s">
        <v>2542</v>
      </c>
      <c r="E618" s="261" t="s">
        <v>2543</v>
      </c>
      <c r="F618" s="261" t="s">
        <v>1608</v>
      </c>
    </row>
    <row r="619" spans="2:6" ht="15" customHeight="1" x14ac:dyDescent="0.2">
      <c r="B619" s="262" t="s">
        <v>2526</v>
      </c>
      <c r="C619" s="262" t="s">
        <v>2430</v>
      </c>
      <c r="D619" s="262" t="s">
        <v>2430</v>
      </c>
      <c r="E619" s="262" t="s">
        <v>2430</v>
      </c>
      <c r="F619" s="262" t="s">
        <v>1612</v>
      </c>
    </row>
    <row r="620" spans="2:6" ht="15" customHeight="1" x14ac:dyDescent="0.25">
      <c r="B620" s="261" t="s">
        <v>2526</v>
      </c>
      <c r="C620" s="261" t="s">
        <v>2430</v>
      </c>
      <c r="D620" s="261" t="s">
        <v>2544</v>
      </c>
      <c r="E620" s="261" t="s">
        <v>2544</v>
      </c>
      <c r="F620" s="261" t="s">
        <v>1608</v>
      </c>
    </row>
    <row r="621" spans="2:6" ht="15" customHeight="1" x14ac:dyDescent="0.25">
      <c r="B621" s="261" t="s">
        <v>2526</v>
      </c>
      <c r="C621" s="261" t="s">
        <v>2430</v>
      </c>
      <c r="D621" s="261" t="s">
        <v>2545</v>
      </c>
      <c r="E621" s="261" t="s">
        <v>2545</v>
      </c>
      <c r="F621" s="261" t="s">
        <v>1648</v>
      </c>
    </row>
    <row r="622" spans="2:6" ht="15" customHeight="1" x14ac:dyDescent="0.25">
      <c r="B622" s="261" t="s">
        <v>2526</v>
      </c>
      <c r="C622" s="261" t="s">
        <v>2546</v>
      </c>
      <c r="D622" s="261" t="s">
        <v>2547</v>
      </c>
      <c r="E622" s="261" t="s">
        <v>2548</v>
      </c>
      <c r="F622" s="261" t="s">
        <v>1612</v>
      </c>
    </row>
    <row r="623" spans="2:6" ht="15" customHeight="1" x14ac:dyDescent="0.25">
      <c r="B623" s="261" t="s">
        <v>2526</v>
      </c>
      <c r="C623" s="261" t="s">
        <v>2546</v>
      </c>
      <c r="D623" s="261" t="s">
        <v>2549</v>
      </c>
      <c r="E623" s="261" t="s">
        <v>2549</v>
      </c>
      <c r="F623" s="261" t="s">
        <v>1608</v>
      </c>
    </row>
    <row r="624" spans="2:6" ht="15" customHeight="1" x14ac:dyDescent="0.25">
      <c r="B624" s="261" t="s">
        <v>2526</v>
      </c>
      <c r="C624" s="261" t="s">
        <v>2546</v>
      </c>
      <c r="D624" s="261" t="s">
        <v>2546</v>
      </c>
      <c r="E624" s="261" t="s">
        <v>2546</v>
      </c>
      <c r="F624" s="261" t="s">
        <v>1608</v>
      </c>
    </row>
    <row r="625" spans="2:6" ht="15" customHeight="1" x14ac:dyDescent="0.25">
      <c r="B625" s="261" t="s">
        <v>2526</v>
      </c>
      <c r="C625" s="261" t="s">
        <v>2550</v>
      </c>
      <c r="D625" s="261" t="s">
        <v>2551</v>
      </c>
      <c r="E625" s="261" t="s">
        <v>2551</v>
      </c>
      <c r="F625" s="261" t="s">
        <v>1608</v>
      </c>
    </row>
    <row r="626" spans="2:6" ht="15" customHeight="1" x14ac:dyDescent="0.25">
      <c r="B626" s="261" t="s">
        <v>2526</v>
      </c>
      <c r="C626" s="261" t="s">
        <v>2550</v>
      </c>
      <c r="D626" s="261" t="s">
        <v>2552</v>
      </c>
      <c r="E626" s="261" t="s">
        <v>2550</v>
      </c>
      <c r="F626" s="261" t="s">
        <v>1612</v>
      </c>
    </row>
    <row r="627" spans="2:6" ht="15" customHeight="1" x14ac:dyDescent="0.25">
      <c r="B627" s="261" t="s">
        <v>2526</v>
      </c>
      <c r="C627" s="261" t="s">
        <v>2550</v>
      </c>
      <c r="D627" s="261" t="s">
        <v>2553</v>
      </c>
      <c r="E627" s="261" t="s">
        <v>2554</v>
      </c>
      <c r="F627" s="261" t="s">
        <v>1648</v>
      </c>
    </row>
    <row r="628" spans="2:6" ht="15" customHeight="1" x14ac:dyDescent="0.25">
      <c r="B628" s="261" t="s">
        <v>2555</v>
      </c>
      <c r="C628" s="261" t="s">
        <v>2556</v>
      </c>
      <c r="D628" s="261" t="s">
        <v>2557</v>
      </c>
      <c r="E628" s="261" t="s">
        <v>2557</v>
      </c>
      <c r="F628" s="261" t="s">
        <v>1608</v>
      </c>
    </row>
    <row r="629" spans="2:6" ht="15" customHeight="1" x14ac:dyDescent="0.25">
      <c r="B629" s="261" t="s">
        <v>2555</v>
      </c>
      <c r="C629" s="261" t="s">
        <v>2556</v>
      </c>
      <c r="D629" s="261" t="s">
        <v>2558</v>
      </c>
      <c r="E629" s="261" t="s">
        <v>2559</v>
      </c>
      <c r="F629" s="261" t="s">
        <v>1612</v>
      </c>
    </row>
    <row r="630" spans="2:6" ht="15" customHeight="1" x14ac:dyDescent="0.25">
      <c r="B630" s="261" t="s">
        <v>2555</v>
      </c>
      <c r="C630" s="261" t="s">
        <v>2556</v>
      </c>
      <c r="D630" s="261" t="s">
        <v>2560</v>
      </c>
      <c r="E630" s="261" t="s">
        <v>2561</v>
      </c>
      <c r="F630" s="261" t="s">
        <v>1608</v>
      </c>
    </row>
    <row r="631" spans="2:6" ht="15" customHeight="1" x14ac:dyDescent="0.25">
      <c r="B631" s="261" t="s">
        <v>2555</v>
      </c>
      <c r="C631" s="261" t="s">
        <v>2562</v>
      </c>
      <c r="D631" s="261" t="s">
        <v>2562</v>
      </c>
      <c r="E631" s="261" t="s">
        <v>2563</v>
      </c>
      <c r="F631" s="261" t="s">
        <v>1608</v>
      </c>
    </row>
    <row r="632" spans="2:6" ht="15" customHeight="1" x14ac:dyDescent="0.25">
      <c r="B632" s="261" t="s">
        <v>2555</v>
      </c>
      <c r="C632" s="261" t="s">
        <v>2562</v>
      </c>
      <c r="D632" s="261" t="s">
        <v>2562</v>
      </c>
      <c r="E632" s="261" t="s">
        <v>2564</v>
      </c>
      <c r="F632" s="261" t="s">
        <v>1612</v>
      </c>
    </row>
    <row r="633" spans="2:6" ht="15" customHeight="1" x14ac:dyDescent="0.2">
      <c r="B633" s="262" t="s">
        <v>2555</v>
      </c>
      <c r="C633" s="262" t="s">
        <v>2562</v>
      </c>
      <c r="D633" s="262" t="s">
        <v>2562</v>
      </c>
      <c r="E633" s="262" t="s">
        <v>2562</v>
      </c>
      <c r="F633" s="262" t="s">
        <v>1612</v>
      </c>
    </row>
    <row r="634" spans="2:6" ht="15" customHeight="1" x14ac:dyDescent="0.2">
      <c r="B634" s="262" t="s">
        <v>2555</v>
      </c>
      <c r="C634" s="262" t="s">
        <v>2562</v>
      </c>
      <c r="D634" s="262" t="s">
        <v>2565</v>
      </c>
      <c r="E634" s="262" t="s">
        <v>2565</v>
      </c>
      <c r="F634" s="262" t="s">
        <v>1608</v>
      </c>
    </row>
    <row r="635" spans="2:6" ht="15" customHeight="1" x14ac:dyDescent="0.25">
      <c r="B635" s="261" t="s">
        <v>2555</v>
      </c>
      <c r="C635" s="261" t="s">
        <v>2566</v>
      </c>
      <c r="D635" s="261" t="s">
        <v>2567</v>
      </c>
      <c r="E635" s="261" t="s">
        <v>2568</v>
      </c>
      <c r="F635" s="261" t="s">
        <v>1684</v>
      </c>
    </row>
    <row r="636" spans="2:6" ht="15" customHeight="1" x14ac:dyDescent="0.25">
      <c r="B636" s="261" t="s">
        <v>2555</v>
      </c>
      <c r="C636" s="261" t="s">
        <v>2566</v>
      </c>
      <c r="D636" s="261" t="s">
        <v>2566</v>
      </c>
      <c r="E636" s="261" t="s">
        <v>2566</v>
      </c>
      <c r="F636" s="261" t="s">
        <v>1612</v>
      </c>
    </row>
    <row r="637" spans="2:6" ht="15" customHeight="1" x14ac:dyDescent="0.25">
      <c r="B637" s="261" t="s">
        <v>2555</v>
      </c>
      <c r="C637" s="261" t="s">
        <v>2566</v>
      </c>
      <c r="D637" s="261" t="s">
        <v>2569</v>
      </c>
      <c r="E637" s="261" t="s">
        <v>2569</v>
      </c>
      <c r="F637" s="261" t="s">
        <v>1608</v>
      </c>
    </row>
    <row r="638" spans="2:6" ht="15" customHeight="1" x14ac:dyDescent="0.2">
      <c r="B638" s="262" t="s">
        <v>2555</v>
      </c>
      <c r="C638" s="262" t="s">
        <v>2444</v>
      </c>
      <c r="D638" s="262" t="s">
        <v>2570</v>
      </c>
      <c r="E638" s="262" t="s">
        <v>2571</v>
      </c>
      <c r="F638" s="262" t="s">
        <v>1612</v>
      </c>
    </row>
    <row r="639" spans="2:6" ht="15" customHeight="1" x14ac:dyDescent="0.25">
      <c r="B639" s="261" t="s">
        <v>2555</v>
      </c>
      <c r="C639" s="261" t="s">
        <v>2444</v>
      </c>
      <c r="D639" s="261" t="s">
        <v>2572</v>
      </c>
      <c r="E639" s="261" t="s">
        <v>2573</v>
      </c>
      <c r="F639" s="261" t="s">
        <v>1608</v>
      </c>
    </row>
    <row r="640" spans="2:6" ht="15" customHeight="1" x14ac:dyDescent="0.2">
      <c r="B640" s="262" t="s">
        <v>2555</v>
      </c>
      <c r="C640" s="262" t="s">
        <v>2574</v>
      </c>
      <c r="D640" s="262" t="s">
        <v>2575</v>
      </c>
      <c r="E640" s="262" t="s">
        <v>2575</v>
      </c>
      <c r="F640" s="262" t="s">
        <v>1608</v>
      </c>
    </row>
    <row r="641" spans="2:6" ht="15" customHeight="1" x14ac:dyDescent="0.25">
      <c r="B641" s="261" t="s">
        <v>2555</v>
      </c>
      <c r="C641" s="261" t="s">
        <v>2574</v>
      </c>
      <c r="D641" s="261" t="s">
        <v>2576</v>
      </c>
      <c r="E641" s="261" t="s">
        <v>2576</v>
      </c>
      <c r="F641" s="261" t="s">
        <v>1608</v>
      </c>
    </row>
    <row r="642" spans="2:6" ht="15" customHeight="1" x14ac:dyDescent="0.25">
      <c r="B642" s="261" t="s">
        <v>2555</v>
      </c>
      <c r="C642" s="261" t="s">
        <v>2574</v>
      </c>
      <c r="D642" s="261" t="s">
        <v>2577</v>
      </c>
      <c r="E642" s="261" t="s">
        <v>2577</v>
      </c>
      <c r="F642" s="261" t="s">
        <v>1612</v>
      </c>
    </row>
    <row r="643" spans="2:6" ht="15" customHeight="1" x14ac:dyDescent="0.25">
      <c r="B643" s="261" t="s">
        <v>2555</v>
      </c>
      <c r="C643" s="261" t="s">
        <v>2574</v>
      </c>
      <c r="D643" s="261" t="s">
        <v>2578</v>
      </c>
      <c r="E643" s="261" t="s">
        <v>2579</v>
      </c>
      <c r="F643" s="261" t="s">
        <v>1640</v>
      </c>
    </row>
    <row r="644" spans="2:6" ht="15" customHeight="1" x14ac:dyDescent="0.25">
      <c r="B644" s="261" t="s">
        <v>2555</v>
      </c>
      <c r="C644" s="261" t="s">
        <v>2574</v>
      </c>
      <c r="D644" s="261" t="s">
        <v>2580</v>
      </c>
      <c r="E644" s="261" t="s">
        <v>2580</v>
      </c>
      <c r="F644" s="261" t="s">
        <v>1684</v>
      </c>
    </row>
    <row r="645" spans="2:6" ht="15" customHeight="1" x14ac:dyDescent="0.25">
      <c r="B645" s="261" t="s">
        <v>2555</v>
      </c>
      <c r="C645" s="261" t="s">
        <v>2581</v>
      </c>
      <c r="D645" s="261" t="s">
        <v>2582</v>
      </c>
      <c r="E645" s="261" t="s">
        <v>2583</v>
      </c>
      <c r="F645" s="261" t="s">
        <v>1608</v>
      </c>
    </row>
    <row r="646" spans="2:6" ht="15" customHeight="1" x14ac:dyDescent="0.25">
      <c r="B646" s="261" t="s">
        <v>2555</v>
      </c>
      <c r="C646" s="261" t="s">
        <v>2581</v>
      </c>
      <c r="D646" s="261" t="s">
        <v>2584</v>
      </c>
      <c r="E646" s="261" t="s">
        <v>2585</v>
      </c>
      <c r="F646" s="261" t="s">
        <v>1608</v>
      </c>
    </row>
    <row r="647" spans="2:6" ht="15" customHeight="1" x14ac:dyDescent="0.25">
      <c r="B647" s="262" t="s">
        <v>2555</v>
      </c>
      <c r="C647" s="262" t="s">
        <v>2581</v>
      </c>
      <c r="D647" s="262" t="s">
        <v>2586</v>
      </c>
      <c r="E647" s="262" t="s">
        <v>2555</v>
      </c>
      <c r="F647" s="261" t="s">
        <v>5524</v>
      </c>
    </row>
    <row r="648" spans="2:6" ht="15" customHeight="1" x14ac:dyDescent="0.25">
      <c r="B648" s="261" t="s">
        <v>2555</v>
      </c>
      <c r="C648" s="261" t="s">
        <v>2581</v>
      </c>
      <c r="D648" s="261" t="s">
        <v>2586</v>
      </c>
      <c r="E648" s="261" t="s">
        <v>2587</v>
      </c>
      <c r="F648" s="261" t="s">
        <v>1640</v>
      </c>
    </row>
    <row r="649" spans="2:6" ht="15" customHeight="1" x14ac:dyDescent="0.25">
      <c r="B649" s="261" t="s">
        <v>2555</v>
      </c>
      <c r="C649" s="261" t="s">
        <v>2581</v>
      </c>
      <c r="D649" s="261" t="s">
        <v>2588</v>
      </c>
      <c r="E649" s="261" t="s">
        <v>2588</v>
      </c>
      <c r="F649" s="261" t="s">
        <v>1608</v>
      </c>
    </row>
    <row r="650" spans="2:6" ht="15" customHeight="1" x14ac:dyDescent="0.25">
      <c r="B650" s="261" t="s">
        <v>2555</v>
      </c>
      <c r="C650" s="261" t="s">
        <v>2581</v>
      </c>
      <c r="D650" s="261" t="s">
        <v>2463</v>
      </c>
      <c r="E650" s="261" t="s">
        <v>2463</v>
      </c>
      <c r="F650" s="261" t="s">
        <v>1612</v>
      </c>
    </row>
    <row r="651" spans="2:6" ht="15" customHeight="1" x14ac:dyDescent="0.25">
      <c r="B651" s="261" t="s">
        <v>2555</v>
      </c>
      <c r="C651" s="261" t="s">
        <v>2589</v>
      </c>
      <c r="D651" s="261" t="s">
        <v>2590</v>
      </c>
      <c r="E651" s="261" t="s">
        <v>2589</v>
      </c>
      <c r="F651" s="261" t="s">
        <v>1684</v>
      </c>
    </row>
    <row r="652" spans="2:6" ht="15" customHeight="1" x14ac:dyDescent="0.25">
      <c r="B652" s="261" t="s">
        <v>2555</v>
      </c>
      <c r="C652" s="261" t="s">
        <v>2589</v>
      </c>
      <c r="D652" s="261" t="s">
        <v>2591</v>
      </c>
      <c r="E652" s="261" t="s">
        <v>2592</v>
      </c>
      <c r="F652" s="261" t="s">
        <v>1608</v>
      </c>
    </row>
    <row r="653" spans="2:6" ht="15" customHeight="1" x14ac:dyDescent="0.2">
      <c r="B653" s="262" t="s">
        <v>2555</v>
      </c>
      <c r="C653" s="262" t="s">
        <v>2589</v>
      </c>
      <c r="D653" s="262" t="s">
        <v>2593</v>
      </c>
      <c r="E653" s="262" t="s">
        <v>2593</v>
      </c>
      <c r="F653" s="262" t="s">
        <v>1608</v>
      </c>
    </row>
    <row r="654" spans="2:6" ht="15" customHeight="1" x14ac:dyDescent="0.25">
      <c r="B654" s="261" t="s">
        <v>2555</v>
      </c>
      <c r="C654" s="261" t="s">
        <v>2594</v>
      </c>
      <c r="D654" s="261" t="s">
        <v>2595</v>
      </c>
      <c r="E654" s="261" t="s">
        <v>2596</v>
      </c>
      <c r="F654" s="261" t="s">
        <v>1640</v>
      </c>
    </row>
    <row r="655" spans="2:6" ht="15" customHeight="1" x14ac:dyDescent="0.25">
      <c r="B655" s="261" t="s">
        <v>2555</v>
      </c>
      <c r="C655" s="261" t="s">
        <v>2594</v>
      </c>
      <c r="D655" s="261" t="s">
        <v>2597</v>
      </c>
      <c r="E655" s="261" t="s">
        <v>2597</v>
      </c>
      <c r="F655" s="261" t="s">
        <v>1608</v>
      </c>
    </row>
    <row r="656" spans="2:6" ht="15" customHeight="1" x14ac:dyDescent="0.25">
      <c r="B656" s="261" t="s">
        <v>2555</v>
      </c>
      <c r="C656" s="261" t="s">
        <v>2594</v>
      </c>
      <c r="D656" s="261" t="s">
        <v>2597</v>
      </c>
      <c r="E656" s="261" t="s">
        <v>2594</v>
      </c>
      <c r="F656" s="261" t="s">
        <v>1612</v>
      </c>
    </row>
    <row r="657" spans="2:6" ht="15" customHeight="1" x14ac:dyDescent="0.25">
      <c r="B657" s="261" t="s">
        <v>2555</v>
      </c>
      <c r="C657" s="261" t="s">
        <v>2598</v>
      </c>
      <c r="D657" s="261" t="s">
        <v>2599</v>
      </c>
      <c r="E657" s="261" t="s">
        <v>2600</v>
      </c>
      <c r="F657" s="261" t="s">
        <v>1612</v>
      </c>
    </row>
    <row r="658" spans="2:6" ht="15" customHeight="1" x14ac:dyDescent="0.25">
      <c r="B658" s="261" t="s">
        <v>2555</v>
      </c>
      <c r="C658" s="261" t="s">
        <v>2598</v>
      </c>
      <c r="D658" s="261" t="s">
        <v>2601</v>
      </c>
      <c r="E658" s="261" t="s">
        <v>2602</v>
      </c>
      <c r="F658" s="261" t="s">
        <v>1608</v>
      </c>
    </row>
    <row r="659" spans="2:6" ht="15" customHeight="1" x14ac:dyDescent="0.2">
      <c r="B659" s="262" t="s">
        <v>2555</v>
      </c>
      <c r="C659" s="262" t="s">
        <v>2603</v>
      </c>
      <c r="D659" s="262" t="s">
        <v>2185</v>
      </c>
      <c r="E659" s="262" t="s">
        <v>2604</v>
      </c>
      <c r="F659" s="262" t="s">
        <v>1612</v>
      </c>
    </row>
    <row r="660" spans="2:6" ht="15" customHeight="1" x14ac:dyDescent="0.2">
      <c r="B660" s="262" t="s">
        <v>2555</v>
      </c>
      <c r="C660" s="262" t="s">
        <v>2603</v>
      </c>
      <c r="D660" s="262" t="s">
        <v>2185</v>
      </c>
      <c r="E660" s="262" t="s">
        <v>2603</v>
      </c>
      <c r="F660" s="262" t="s">
        <v>1612</v>
      </c>
    </row>
    <row r="661" spans="2:6" ht="15" customHeight="1" x14ac:dyDescent="0.25">
      <c r="B661" s="261" t="s">
        <v>2555</v>
      </c>
      <c r="C661" s="261" t="s">
        <v>2603</v>
      </c>
      <c r="D661" s="261" t="s">
        <v>2605</v>
      </c>
      <c r="E661" s="261" t="s">
        <v>2606</v>
      </c>
      <c r="F661" s="261" t="s">
        <v>1608</v>
      </c>
    </row>
    <row r="662" spans="2:6" ht="15" customHeight="1" x14ac:dyDescent="0.25">
      <c r="B662" s="261" t="s">
        <v>2607</v>
      </c>
      <c r="C662" s="261" t="s">
        <v>2608</v>
      </c>
      <c r="D662" s="261" t="s">
        <v>2609</v>
      </c>
      <c r="E662" s="261" t="s">
        <v>2608</v>
      </c>
      <c r="F662" s="261" t="s">
        <v>1612</v>
      </c>
    </row>
    <row r="663" spans="2:6" ht="15" customHeight="1" x14ac:dyDescent="0.2">
      <c r="B663" s="262" t="s">
        <v>2607</v>
      </c>
      <c r="C663" s="262" t="s">
        <v>2608</v>
      </c>
      <c r="D663" s="262" t="s">
        <v>2609</v>
      </c>
      <c r="E663" s="262" t="s">
        <v>2610</v>
      </c>
      <c r="F663" s="262" t="s">
        <v>1608</v>
      </c>
    </row>
    <row r="664" spans="2:6" ht="15" customHeight="1" x14ac:dyDescent="0.25">
      <c r="B664" s="261" t="s">
        <v>2607</v>
      </c>
      <c r="C664" s="261" t="s">
        <v>2608</v>
      </c>
      <c r="D664" s="261" t="s">
        <v>2611</v>
      </c>
      <c r="E664" s="261" t="s">
        <v>2612</v>
      </c>
      <c r="F664" s="261" t="s">
        <v>1608</v>
      </c>
    </row>
    <row r="665" spans="2:6" ht="15" customHeight="1" x14ac:dyDescent="0.25">
      <c r="B665" s="261" t="s">
        <v>2607</v>
      </c>
      <c r="C665" s="261" t="s">
        <v>2608</v>
      </c>
      <c r="D665" s="261" t="s">
        <v>2613</v>
      </c>
      <c r="E665" s="261" t="s">
        <v>2614</v>
      </c>
      <c r="F665" s="261" t="s">
        <v>1648</v>
      </c>
    </row>
    <row r="666" spans="2:6" ht="15" customHeight="1" x14ac:dyDescent="0.25">
      <c r="B666" s="261" t="s">
        <v>2607</v>
      </c>
      <c r="C666" s="261" t="s">
        <v>2608</v>
      </c>
      <c r="D666" s="261" t="s">
        <v>2613</v>
      </c>
      <c r="E666" s="261" t="s">
        <v>2613</v>
      </c>
      <c r="F666" s="261" t="s">
        <v>1608</v>
      </c>
    </row>
    <row r="667" spans="2:6" ht="15" customHeight="1" x14ac:dyDescent="0.2">
      <c r="B667" s="262" t="s">
        <v>2607</v>
      </c>
      <c r="C667" s="262" t="s">
        <v>2608</v>
      </c>
      <c r="D667" s="262" t="s">
        <v>2615</v>
      </c>
      <c r="E667" s="262" t="s">
        <v>2615</v>
      </c>
      <c r="F667" s="262" t="s">
        <v>1608</v>
      </c>
    </row>
    <row r="668" spans="2:6" ht="15" customHeight="1" x14ac:dyDescent="0.2">
      <c r="B668" s="262" t="s">
        <v>2607</v>
      </c>
      <c r="C668" s="262" t="s">
        <v>2616</v>
      </c>
      <c r="D668" s="262" t="s">
        <v>2616</v>
      </c>
      <c r="E668" s="262" t="s">
        <v>2616</v>
      </c>
      <c r="F668" s="262" t="s">
        <v>2205</v>
      </c>
    </row>
    <row r="669" spans="2:6" ht="15" customHeight="1" x14ac:dyDescent="0.25">
      <c r="B669" s="261" t="s">
        <v>2607</v>
      </c>
      <c r="C669" s="261" t="s">
        <v>2616</v>
      </c>
      <c r="D669" s="261" t="s">
        <v>2617</v>
      </c>
      <c r="E669" s="261" t="s">
        <v>2618</v>
      </c>
      <c r="F669" s="261" t="s">
        <v>1608</v>
      </c>
    </row>
    <row r="670" spans="2:6" ht="15" customHeight="1" x14ac:dyDescent="0.2">
      <c r="B670" s="262" t="s">
        <v>2607</v>
      </c>
      <c r="C670" s="262" t="s">
        <v>2616</v>
      </c>
      <c r="D670" s="262" t="s">
        <v>2617</v>
      </c>
      <c r="E670" s="262" t="s">
        <v>2616</v>
      </c>
      <c r="F670" s="262" t="s">
        <v>1612</v>
      </c>
    </row>
    <row r="671" spans="2:6" ht="15" customHeight="1" x14ac:dyDescent="0.25">
      <c r="B671" s="261" t="s">
        <v>2607</v>
      </c>
      <c r="C671" s="261" t="s">
        <v>2616</v>
      </c>
      <c r="D671" s="261" t="s">
        <v>2619</v>
      </c>
      <c r="E671" s="261" t="s">
        <v>2620</v>
      </c>
      <c r="F671" s="261" t="s">
        <v>1608</v>
      </c>
    </row>
    <row r="672" spans="2:6" ht="15" customHeight="1" x14ac:dyDescent="0.25">
      <c r="B672" s="261" t="s">
        <v>2607</v>
      </c>
      <c r="C672" s="261" t="s">
        <v>2621</v>
      </c>
      <c r="D672" s="261" t="s">
        <v>2622</v>
      </c>
      <c r="E672" s="261" t="s">
        <v>2622</v>
      </c>
      <c r="F672" s="261" t="s">
        <v>1684</v>
      </c>
    </row>
    <row r="673" spans="2:6" ht="15" customHeight="1" x14ac:dyDescent="0.25">
      <c r="B673" s="261" t="s">
        <v>2607</v>
      </c>
      <c r="C673" s="261" t="s">
        <v>2621</v>
      </c>
      <c r="D673" s="261" t="s">
        <v>2623</v>
      </c>
      <c r="E673" s="261" t="s">
        <v>2624</v>
      </c>
      <c r="F673" s="261" t="s">
        <v>1612</v>
      </c>
    </row>
    <row r="674" spans="2:6" ht="15" customHeight="1" x14ac:dyDescent="0.25">
      <c r="B674" s="261" t="s">
        <v>2607</v>
      </c>
      <c r="C674" s="261" t="s">
        <v>2621</v>
      </c>
      <c r="D674" s="261" t="s">
        <v>2625</v>
      </c>
      <c r="E674" s="261" t="s">
        <v>2625</v>
      </c>
      <c r="F674" s="261" t="s">
        <v>1608</v>
      </c>
    </row>
    <row r="675" spans="2:6" ht="15" customHeight="1" x14ac:dyDescent="0.25">
      <c r="B675" s="261" t="s">
        <v>2607</v>
      </c>
      <c r="C675" s="261" t="s">
        <v>2621</v>
      </c>
      <c r="D675" s="261" t="s">
        <v>2621</v>
      </c>
      <c r="E675" s="261" t="s">
        <v>2621</v>
      </c>
      <c r="F675" s="261" t="s">
        <v>1608</v>
      </c>
    </row>
    <row r="676" spans="2:6" ht="15" customHeight="1" x14ac:dyDescent="0.25">
      <c r="B676" s="261" t="s">
        <v>2607</v>
      </c>
      <c r="C676" s="261" t="s">
        <v>2621</v>
      </c>
      <c r="D676" s="261" t="s">
        <v>2626</v>
      </c>
      <c r="E676" s="261" t="s">
        <v>2627</v>
      </c>
      <c r="F676" s="261" t="s">
        <v>1640</v>
      </c>
    </row>
    <row r="677" spans="2:6" ht="15" customHeight="1" x14ac:dyDescent="0.25">
      <c r="B677" s="261" t="s">
        <v>2607</v>
      </c>
      <c r="C677" s="261" t="s">
        <v>2621</v>
      </c>
      <c r="D677" s="261" t="s">
        <v>2626</v>
      </c>
      <c r="E677" s="261" t="s">
        <v>2628</v>
      </c>
      <c r="F677" s="261" t="s">
        <v>1608</v>
      </c>
    </row>
    <row r="678" spans="2:6" ht="15" customHeight="1" x14ac:dyDescent="0.2">
      <c r="B678" s="262" t="s">
        <v>2607</v>
      </c>
      <c r="C678" s="262" t="s">
        <v>2621</v>
      </c>
      <c r="D678" s="262" t="s">
        <v>2629</v>
      </c>
      <c r="E678" s="262" t="s">
        <v>2630</v>
      </c>
      <c r="F678" s="262" t="s">
        <v>1608</v>
      </c>
    </row>
    <row r="679" spans="2:6" ht="15" customHeight="1" x14ac:dyDescent="0.25">
      <c r="B679" s="261" t="s">
        <v>2607</v>
      </c>
      <c r="C679" s="261" t="s">
        <v>2621</v>
      </c>
      <c r="D679" s="261" t="s">
        <v>2629</v>
      </c>
      <c r="E679" s="261" t="s">
        <v>2631</v>
      </c>
      <c r="F679" s="261" t="s">
        <v>1648</v>
      </c>
    </row>
    <row r="680" spans="2:6" ht="15" customHeight="1" x14ac:dyDescent="0.25">
      <c r="B680" s="262" t="s">
        <v>2607</v>
      </c>
      <c r="C680" s="262" t="s">
        <v>2632</v>
      </c>
      <c r="D680" s="262" t="s">
        <v>2633</v>
      </c>
      <c r="E680" s="262" t="s">
        <v>2607</v>
      </c>
      <c r="F680" s="261" t="s">
        <v>5524</v>
      </c>
    </row>
    <row r="681" spans="2:6" ht="15" customHeight="1" x14ac:dyDescent="0.2">
      <c r="B681" s="262" t="s">
        <v>2607</v>
      </c>
      <c r="C681" s="262" t="s">
        <v>2632</v>
      </c>
      <c r="D681" s="262" t="s">
        <v>2633</v>
      </c>
      <c r="E681" s="262" t="s">
        <v>2634</v>
      </c>
      <c r="F681" s="262" t="s">
        <v>2205</v>
      </c>
    </row>
    <row r="682" spans="2:6" ht="15" customHeight="1" x14ac:dyDescent="0.2">
      <c r="B682" s="262" t="s">
        <v>2607</v>
      </c>
      <c r="C682" s="262" t="s">
        <v>2632</v>
      </c>
      <c r="D682" s="262" t="s">
        <v>2633</v>
      </c>
      <c r="E682" s="262" t="s">
        <v>2635</v>
      </c>
      <c r="F682" s="262" t="s">
        <v>1612</v>
      </c>
    </row>
    <row r="683" spans="2:6" ht="15" customHeight="1" x14ac:dyDescent="0.2">
      <c r="B683" s="262" t="s">
        <v>2607</v>
      </c>
      <c r="C683" s="262" t="s">
        <v>2632</v>
      </c>
      <c r="D683" s="262" t="s">
        <v>2636</v>
      </c>
      <c r="E683" s="262" t="s">
        <v>2637</v>
      </c>
      <c r="F683" s="262" t="s">
        <v>1640</v>
      </c>
    </row>
    <row r="684" spans="2:6" ht="15" customHeight="1" x14ac:dyDescent="0.2">
      <c r="B684" s="262" t="s">
        <v>2607</v>
      </c>
      <c r="C684" s="262" t="s">
        <v>2632</v>
      </c>
      <c r="D684" s="262" t="s">
        <v>2638</v>
      </c>
      <c r="E684" s="262" t="s">
        <v>2639</v>
      </c>
      <c r="F684" s="262" t="s">
        <v>1608</v>
      </c>
    </row>
    <row r="685" spans="2:6" ht="15" customHeight="1" x14ac:dyDescent="0.2">
      <c r="B685" s="262" t="s">
        <v>2607</v>
      </c>
      <c r="C685" s="262" t="s">
        <v>2632</v>
      </c>
      <c r="D685" s="262" t="s">
        <v>2640</v>
      </c>
      <c r="E685" s="262" t="s">
        <v>2641</v>
      </c>
      <c r="F685" s="262" t="s">
        <v>1612</v>
      </c>
    </row>
    <row r="686" spans="2:6" ht="15" customHeight="1" x14ac:dyDescent="0.2">
      <c r="B686" s="262" t="s">
        <v>2607</v>
      </c>
      <c r="C686" s="262" t="s">
        <v>2632</v>
      </c>
      <c r="D686" s="262" t="s">
        <v>2640</v>
      </c>
      <c r="E686" s="262" t="s">
        <v>2642</v>
      </c>
      <c r="F686" s="262" t="s">
        <v>1684</v>
      </c>
    </row>
    <row r="687" spans="2:6" ht="15" customHeight="1" x14ac:dyDescent="0.2">
      <c r="B687" s="262" t="s">
        <v>2607</v>
      </c>
      <c r="C687" s="262" t="s">
        <v>2632</v>
      </c>
      <c r="D687" s="262" t="s">
        <v>2640</v>
      </c>
      <c r="E687" s="262" t="s">
        <v>2643</v>
      </c>
      <c r="F687" s="262" t="s">
        <v>1608</v>
      </c>
    </row>
    <row r="688" spans="2:6" ht="15" customHeight="1" x14ac:dyDescent="0.2">
      <c r="B688" s="262" t="s">
        <v>2607</v>
      </c>
      <c r="C688" s="262" t="s">
        <v>2644</v>
      </c>
      <c r="D688" s="262" t="s">
        <v>2645</v>
      </c>
      <c r="E688" s="262" t="s">
        <v>2646</v>
      </c>
      <c r="F688" s="262" t="s">
        <v>1608</v>
      </c>
    </row>
    <row r="689" spans="2:6" ht="15" customHeight="1" x14ac:dyDescent="0.2">
      <c r="B689" s="262" t="s">
        <v>2607</v>
      </c>
      <c r="C689" s="262" t="s">
        <v>2644</v>
      </c>
      <c r="D689" s="262" t="s">
        <v>2647</v>
      </c>
      <c r="E689" s="262" t="s">
        <v>2648</v>
      </c>
      <c r="F689" s="262" t="s">
        <v>1614</v>
      </c>
    </row>
    <row r="690" spans="2:6" ht="15" customHeight="1" x14ac:dyDescent="0.2">
      <c r="B690" s="262" t="s">
        <v>2607</v>
      </c>
      <c r="C690" s="262" t="s">
        <v>2644</v>
      </c>
      <c r="D690" s="262" t="s">
        <v>2647</v>
      </c>
      <c r="E690" s="262" t="s">
        <v>2649</v>
      </c>
      <c r="F690" s="262" t="s">
        <v>1614</v>
      </c>
    </row>
    <row r="691" spans="2:6" ht="15" customHeight="1" x14ac:dyDescent="0.25">
      <c r="B691" s="261" t="s">
        <v>2607</v>
      </c>
      <c r="C691" s="261" t="s">
        <v>2644</v>
      </c>
      <c r="D691" s="261" t="s">
        <v>2650</v>
      </c>
      <c r="E691" s="261" t="s">
        <v>2651</v>
      </c>
      <c r="F691" s="261" t="s">
        <v>1608</v>
      </c>
    </row>
    <row r="692" spans="2:6" ht="15" customHeight="1" x14ac:dyDescent="0.25">
      <c r="B692" s="261" t="s">
        <v>2607</v>
      </c>
      <c r="C692" s="261" t="s">
        <v>2644</v>
      </c>
      <c r="D692" s="261" t="s">
        <v>2650</v>
      </c>
      <c r="E692" s="261" t="s">
        <v>2652</v>
      </c>
      <c r="F692" s="261" t="s">
        <v>1608</v>
      </c>
    </row>
    <row r="693" spans="2:6" ht="15" customHeight="1" x14ac:dyDescent="0.2">
      <c r="B693" s="262" t="s">
        <v>2607</v>
      </c>
      <c r="C693" s="262" t="s">
        <v>2644</v>
      </c>
      <c r="D693" s="262" t="s">
        <v>2650</v>
      </c>
      <c r="E693" s="262" t="s">
        <v>2650</v>
      </c>
      <c r="F693" s="262" t="s">
        <v>1684</v>
      </c>
    </row>
    <row r="694" spans="2:6" ht="15" customHeight="1" x14ac:dyDescent="0.25">
      <c r="B694" s="261" t="s">
        <v>2607</v>
      </c>
      <c r="C694" s="261" t="s">
        <v>2653</v>
      </c>
      <c r="D694" s="261" t="s">
        <v>2654</v>
      </c>
      <c r="E694" s="261" t="s">
        <v>2655</v>
      </c>
      <c r="F694" s="261" t="s">
        <v>1962</v>
      </c>
    </row>
    <row r="695" spans="2:6" ht="15" customHeight="1" x14ac:dyDescent="0.2">
      <c r="B695" s="262" t="s">
        <v>2607</v>
      </c>
      <c r="C695" s="262" t="s">
        <v>2653</v>
      </c>
      <c r="D695" s="262" t="s">
        <v>2656</v>
      </c>
      <c r="E695" s="262" t="s">
        <v>2657</v>
      </c>
      <c r="F695" s="262" t="s">
        <v>1684</v>
      </c>
    </row>
    <row r="696" spans="2:6" ht="15" customHeight="1" x14ac:dyDescent="0.25">
      <c r="B696" s="261" t="s">
        <v>2607</v>
      </c>
      <c r="C696" s="261" t="s">
        <v>2653</v>
      </c>
      <c r="D696" s="261" t="s">
        <v>2656</v>
      </c>
      <c r="E696" s="261" t="s">
        <v>2658</v>
      </c>
      <c r="F696" s="261" t="s">
        <v>1608</v>
      </c>
    </row>
    <row r="697" spans="2:6" ht="15" customHeight="1" x14ac:dyDescent="0.25">
      <c r="B697" s="261" t="s">
        <v>2607</v>
      </c>
      <c r="C697" s="261" t="s">
        <v>2642</v>
      </c>
      <c r="D697" s="261" t="s">
        <v>2659</v>
      </c>
      <c r="E697" s="261" t="s">
        <v>2659</v>
      </c>
      <c r="F697" s="261" t="s">
        <v>1608</v>
      </c>
    </row>
    <row r="698" spans="2:6" ht="15" customHeight="1" x14ac:dyDescent="0.2">
      <c r="B698" s="262" t="s">
        <v>2607</v>
      </c>
      <c r="C698" s="262" t="s">
        <v>2642</v>
      </c>
      <c r="D698" s="262" t="s">
        <v>2660</v>
      </c>
      <c r="E698" s="262" t="s">
        <v>2660</v>
      </c>
      <c r="F698" s="262" t="s">
        <v>1608</v>
      </c>
    </row>
    <row r="699" spans="2:6" ht="15" customHeight="1" x14ac:dyDescent="0.2">
      <c r="B699" s="262" t="s">
        <v>2607</v>
      </c>
      <c r="C699" s="262" t="s">
        <v>2642</v>
      </c>
      <c r="D699" s="262" t="s">
        <v>2639</v>
      </c>
      <c r="E699" s="262" t="s">
        <v>2661</v>
      </c>
      <c r="F699" s="262" t="s">
        <v>1608</v>
      </c>
    </row>
    <row r="700" spans="2:6" ht="15" customHeight="1" x14ac:dyDescent="0.25">
      <c r="B700" s="261" t="s">
        <v>2607</v>
      </c>
      <c r="C700" s="261" t="s">
        <v>2642</v>
      </c>
      <c r="D700" s="261" t="s">
        <v>2639</v>
      </c>
      <c r="E700" s="261" t="s">
        <v>2662</v>
      </c>
      <c r="F700" s="261" t="s">
        <v>1612</v>
      </c>
    </row>
    <row r="701" spans="2:6" ht="15" customHeight="1" x14ac:dyDescent="0.25">
      <c r="B701" s="261" t="s">
        <v>2607</v>
      </c>
      <c r="C701" s="261" t="s">
        <v>2663</v>
      </c>
      <c r="D701" s="261" t="s">
        <v>2664</v>
      </c>
      <c r="E701" s="261" t="s">
        <v>2664</v>
      </c>
      <c r="F701" s="261" t="s">
        <v>1640</v>
      </c>
    </row>
    <row r="702" spans="2:6" ht="15" customHeight="1" x14ac:dyDescent="0.25">
      <c r="B702" s="261" t="s">
        <v>2607</v>
      </c>
      <c r="C702" s="261" t="s">
        <v>2663</v>
      </c>
      <c r="D702" s="261" t="s">
        <v>2664</v>
      </c>
      <c r="E702" s="261" t="s">
        <v>2664</v>
      </c>
      <c r="F702" s="261" t="s">
        <v>1612</v>
      </c>
    </row>
    <row r="703" spans="2:6" ht="15" customHeight="1" x14ac:dyDescent="0.25">
      <c r="B703" s="261" t="s">
        <v>2607</v>
      </c>
      <c r="C703" s="261" t="s">
        <v>2663</v>
      </c>
      <c r="D703" s="261" t="s">
        <v>2665</v>
      </c>
      <c r="E703" s="261" t="s">
        <v>2666</v>
      </c>
      <c r="F703" s="261" t="s">
        <v>1648</v>
      </c>
    </row>
    <row r="704" spans="2:6" ht="15" customHeight="1" x14ac:dyDescent="0.25">
      <c r="B704" s="261" t="s">
        <v>2607</v>
      </c>
      <c r="C704" s="261" t="s">
        <v>2663</v>
      </c>
      <c r="D704" s="261" t="s">
        <v>2665</v>
      </c>
      <c r="E704" s="261" t="s">
        <v>2667</v>
      </c>
      <c r="F704" s="261" t="s">
        <v>1608</v>
      </c>
    </row>
    <row r="705" spans="2:6" ht="15" customHeight="1" x14ac:dyDescent="0.25">
      <c r="B705" s="261" t="s">
        <v>2607</v>
      </c>
      <c r="C705" s="261" t="s">
        <v>2663</v>
      </c>
      <c r="D705" s="261" t="s">
        <v>2668</v>
      </c>
      <c r="E705" s="261" t="s">
        <v>2669</v>
      </c>
      <c r="F705" s="261" t="s">
        <v>1608</v>
      </c>
    </row>
    <row r="706" spans="2:6" ht="15" customHeight="1" x14ac:dyDescent="0.25">
      <c r="B706" s="261" t="s">
        <v>2607</v>
      </c>
      <c r="C706" s="261" t="s">
        <v>2663</v>
      </c>
      <c r="D706" s="261" t="s">
        <v>2668</v>
      </c>
      <c r="E706" s="261" t="s">
        <v>2670</v>
      </c>
      <c r="F706" s="261" t="s">
        <v>1648</v>
      </c>
    </row>
    <row r="707" spans="2:6" ht="15" customHeight="1" x14ac:dyDescent="0.25">
      <c r="B707" s="261" t="s">
        <v>2607</v>
      </c>
      <c r="C707" s="261" t="s">
        <v>2663</v>
      </c>
      <c r="D707" s="261" t="s">
        <v>2671</v>
      </c>
      <c r="E707" s="261" t="s">
        <v>2663</v>
      </c>
      <c r="F707" s="261" t="s">
        <v>1612</v>
      </c>
    </row>
    <row r="708" spans="2:6" ht="15" customHeight="1" x14ac:dyDescent="0.25">
      <c r="B708" s="261" t="s">
        <v>2607</v>
      </c>
      <c r="C708" s="261" t="s">
        <v>2663</v>
      </c>
      <c r="D708" s="261" t="s">
        <v>2671</v>
      </c>
      <c r="E708" s="261" t="s">
        <v>2672</v>
      </c>
      <c r="F708" s="261" t="s">
        <v>1648</v>
      </c>
    </row>
    <row r="709" spans="2:6" ht="15" customHeight="1" x14ac:dyDescent="0.25">
      <c r="B709" s="261" t="s">
        <v>2607</v>
      </c>
      <c r="C709" s="261" t="s">
        <v>2663</v>
      </c>
      <c r="D709" s="261" t="s">
        <v>2673</v>
      </c>
      <c r="E709" s="261" t="s">
        <v>2674</v>
      </c>
      <c r="F709" s="261" t="s">
        <v>1608</v>
      </c>
    </row>
    <row r="710" spans="2:6" ht="15" customHeight="1" x14ac:dyDescent="0.25">
      <c r="B710" s="261" t="s">
        <v>2607</v>
      </c>
      <c r="C710" s="261" t="s">
        <v>2663</v>
      </c>
      <c r="D710" s="261" t="s">
        <v>2675</v>
      </c>
      <c r="E710" s="261" t="s">
        <v>2675</v>
      </c>
      <c r="F710" s="261" t="s">
        <v>1608</v>
      </c>
    </row>
    <row r="711" spans="2:6" ht="15" customHeight="1" x14ac:dyDescent="0.25">
      <c r="B711" s="261" t="s">
        <v>2607</v>
      </c>
      <c r="C711" s="261" t="s">
        <v>2676</v>
      </c>
      <c r="D711" s="261" t="s">
        <v>2677</v>
      </c>
      <c r="E711" s="261" t="s">
        <v>2678</v>
      </c>
      <c r="F711" s="261" t="s">
        <v>1608</v>
      </c>
    </row>
    <row r="712" spans="2:6" ht="15" customHeight="1" x14ac:dyDescent="0.25">
      <c r="B712" s="261" t="s">
        <v>2607</v>
      </c>
      <c r="C712" s="261" t="s">
        <v>2676</v>
      </c>
      <c r="D712" s="261" t="s">
        <v>2679</v>
      </c>
      <c r="E712" s="261" t="s">
        <v>2680</v>
      </c>
      <c r="F712" s="261" t="s">
        <v>1608</v>
      </c>
    </row>
    <row r="713" spans="2:6" ht="15" customHeight="1" x14ac:dyDescent="0.25">
      <c r="B713" s="261" t="s">
        <v>2607</v>
      </c>
      <c r="C713" s="261" t="s">
        <v>2676</v>
      </c>
      <c r="D713" s="261" t="s">
        <v>2679</v>
      </c>
      <c r="E713" s="261" t="s">
        <v>2681</v>
      </c>
      <c r="F713" s="261" t="s">
        <v>1640</v>
      </c>
    </row>
    <row r="714" spans="2:6" ht="15" customHeight="1" x14ac:dyDescent="0.25">
      <c r="B714" s="261" t="s">
        <v>2607</v>
      </c>
      <c r="C714" s="261" t="s">
        <v>2676</v>
      </c>
      <c r="D714" s="261" t="s">
        <v>2679</v>
      </c>
      <c r="E714" s="261" t="s">
        <v>2682</v>
      </c>
      <c r="F714" s="261" t="s">
        <v>1608</v>
      </c>
    </row>
    <row r="715" spans="2:6" ht="15" customHeight="1" x14ac:dyDescent="0.25">
      <c r="B715" s="261" t="s">
        <v>2607</v>
      </c>
      <c r="C715" s="261" t="s">
        <v>2676</v>
      </c>
      <c r="D715" s="261" t="s">
        <v>2683</v>
      </c>
      <c r="E715" s="261" t="s">
        <v>2617</v>
      </c>
      <c r="F715" s="261" t="s">
        <v>1608</v>
      </c>
    </row>
    <row r="716" spans="2:6" ht="15" customHeight="1" x14ac:dyDescent="0.25">
      <c r="B716" s="261" t="s">
        <v>2607</v>
      </c>
      <c r="C716" s="261" t="s">
        <v>2676</v>
      </c>
      <c r="D716" s="261" t="s">
        <v>2684</v>
      </c>
      <c r="E716" s="261" t="s">
        <v>2685</v>
      </c>
      <c r="F716" s="261" t="s">
        <v>1608</v>
      </c>
    </row>
    <row r="717" spans="2:6" ht="15" customHeight="1" x14ac:dyDescent="0.2">
      <c r="B717" s="262" t="s">
        <v>2607</v>
      </c>
      <c r="C717" s="262" t="s">
        <v>2676</v>
      </c>
      <c r="D717" s="262" t="s">
        <v>2684</v>
      </c>
      <c r="E717" s="262" t="s">
        <v>2684</v>
      </c>
      <c r="F717" s="262" t="s">
        <v>1608</v>
      </c>
    </row>
    <row r="718" spans="2:6" ht="15" customHeight="1" x14ac:dyDescent="0.25">
      <c r="B718" s="261" t="s">
        <v>2607</v>
      </c>
      <c r="C718" s="261" t="s">
        <v>2676</v>
      </c>
      <c r="D718" s="261" t="s">
        <v>2686</v>
      </c>
      <c r="E718" s="261" t="s">
        <v>2686</v>
      </c>
      <c r="F718" s="261" t="s">
        <v>1612</v>
      </c>
    </row>
    <row r="719" spans="2:6" ht="15" customHeight="1" x14ac:dyDescent="0.25">
      <c r="B719" s="261" t="s">
        <v>2607</v>
      </c>
      <c r="C719" s="261" t="s">
        <v>2687</v>
      </c>
      <c r="D719" s="261" t="s">
        <v>2688</v>
      </c>
      <c r="E719" s="261" t="s">
        <v>2689</v>
      </c>
      <c r="F719" s="261" t="s">
        <v>1608</v>
      </c>
    </row>
    <row r="720" spans="2:6" ht="15" customHeight="1" x14ac:dyDescent="0.2">
      <c r="B720" s="262" t="s">
        <v>2607</v>
      </c>
      <c r="C720" s="262" t="s">
        <v>2687</v>
      </c>
      <c r="D720" s="262" t="s">
        <v>2690</v>
      </c>
      <c r="E720" s="262" t="s">
        <v>2676</v>
      </c>
      <c r="F720" s="262" t="s">
        <v>1684</v>
      </c>
    </row>
    <row r="721" spans="2:6" ht="15" customHeight="1" x14ac:dyDescent="0.2">
      <c r="B721" s="262" t="s">
        <v>2607</v>
      </c>
      <c r="C721" s="262" t="s">
        <v>2687</v>
      </c>
      <c r="D721" s="262" t="s">
        <v>2691</v>
      </c>
      <c r="E721" s="262" t="s">
        <v>2692</v>
      </c>
      <c r="F721" s="262" t="s">
        <v>1701</v>
      </c>
    </row>
    <row r="722" spans="2:6" ht="15" customHeight="1" x14ac:dyDescent="0.25">
      <c r="B722" s="261" t="s">
        <v>2607</v>
      </c>
      <c r="C722" s="261" t="s">
        <v>2687</v>
      </c>
      <c r="D722" s="261" t="s">
        <v>2693</v>
      </c>
      <c r="E722" s="261" t="s">
        <v>2694</v>
      </c>
      <c r="F722" s="261" t="s">
        <v>1608</v>
      </c>
    </row>
    <row r="723" spans="2:6" ht="15" customHeight="1" x14ac:dyDescent="0.25">
      <c r="B723" s="261" t="s">
        <v>2607</v>
      </c>
      <c r="C723" s="261" t="s">
        <v>2695</v>
      </c>
      <c r="D723" s="261" t="s">
        <v>2696</v>
      </c>
      <c r="E723" s="261" t="s">
        <v>2697</v>
      </c>
      <c r="F723" s="261" t="s">
        <v>1608</v>
      </c>
    </row>
    <row r="724" spans="2:6" ht="15" customHeight="1" x14ac:dyDescent="0.2">
      <c r="B724" s="262" t="s">
        <v>2607</v>
      </c>
      <c r="C724" s="262" t="s">
        <v>2695</v>
      </c>
      <c r="D724" s="262" t="s">
        <v>2698</v>
      </c>
      <c r="E724" s="262" t="s">
        <v>2699</v>
      </c>
      <c r="F724" s="262" t="s">
        <v>1608</v>
      </c>
    </row>
    <row r="725" spans="2:6" ht="15" customHeight="1" x14ac:dyDescent="0.2">
      <c r="B725" s="262" t="s">
        <v>2607</v>
      </c>
      <c r="C725" s="262" t="s">
        <v>2695</v>
      </c>
      <c r="D725" s="262" t="s">
        <v>2700</v>
      </c>
      <c r="E725" s="262" t="s">
        <v>2701</v>
      </c>
      <c r="F725" s="262" t="s">
        <v>1608</v>
      </c>
    </row>
    <row r="726" spans="2:6" ht="15" customHeight="1" x14ac:dyDescent="0.25">
      <c r="B726" s="261" t="s">
        <v>2607</v>
      </c>
      <c r="C726" s="261" t="s">
        <v>2695</v>
      </c>
      <c r="D726" s="261" t="s">
        <v>2702</v>
      </c>
      <c r="E726" s="261" t="s">
        <v>2703</v>
      </c>
      <c r="F726" s="261" t="s">
        <v>1612</v>
      </c>
    </row>
    <row r="727" spans="2:6" ht="15" customHeight="1" x14ac:dyDescent="0.2">
      <c r="B727" s="262" t="s">
        <v>2704</v>
      </c>
      <c r="C727" s="262" t="s">
        <v>2705</v>
      </c>
      <c r="D727" s="262" t="s">
        <v>2706</v>
      </c>
      <c r="E727" s="262" t="s">
        <v>2704</v>
      </c>
      <c r="F727" s="262" t="s">
        <v>1614</v>
      </c>
    </row>
    <row r="728" spans="2:6" ht="15" customHeight="1" x14ac:dyDescent="0.25">
      <c r="B728" s="261" t="s">
        <v>2704</v>
      </c>
      <c r="C728" s="261" t="s">
        <v>2705</v>
      </c>
      <c r="D728" s="261" t="s">
        <v>2706</v>
      </c>
      <c r="E728" s="261" t="s">
        <v>2707</v>
      </c>
      <c r="F728" s="261" t="s">
        <v>1608</v>
      </c>
    </row>
    <row r="729" spans="2:6" ht="15" customHeight="1" x14ac:dyDescent="0.2">
      <c r="B729" s="262" t="s">
        <v>2704</v>
      </c>
      <c r="C729" s="262" t="s">
        <v>2705</v>
      </c>
      <c r="D729" s="262" t="s">
        <v>2706</v>
      </c>
      <c r="E729" s="262" t="s">
        <v>2708</v>
      </c>
      <c r="F729" s="262" t="s">
        <v>1612</v>
      </c>
    </row>
    <row r="730" spans="2:6" ht="15" customHeight="1" x14ac:dyDescent="0.25">
      <c r="B730" s="262" t="s">
        <v>2704</v>
      </c>
      <c r="C730" s="262" t="s">
        <v>2705</v>
      </c>
      <c r="D730" s="262" t="s">
        <v>2706</v>
      </c>
      <c r="E730" s="262" t="s">
        <v>2704</v>
      </c>
      <c r="F730" s="261" t="s">
        <v>5524</v>
      </c>
    </row>
    <row r="731" spans="2:6" ht="15" customHeight="1" x14ac:dyDescent="0.25">
      <c r="B731" s="261" t="s">
        <v>2704</v>
      </c>
      <c r="C731" s="261" t="s">
        <v>2705</v>
      </c>
      <c r="D731" s="261" t="s">
        <v>2709</v>
      </c>
      <c r="E731" s="261" t="s">
        <v>2710</v>
      </c>
      <c r="F731" s="261" t="s">
        <v>1640</v>
      </c>
    </row>
    <row r="732" spans="2:6" ht="15" customHeight="1" x14ac:dyDescent="0.25">
      <c r="B732" s="261" t="s">
        <v>2704</v>
      </c>
      <c r="C732" s="261" t="s">
        <v>2711</v>
      </c>
      <c r="D732" s="261" t="s">
        <v>2712</v>
      </c>
      <c r="E732" s="261" t="s">
        <v>2712</v>
      </c>
      <c r="F732" s="261" t="s">
        <v>1608</v>
      </c>
    </row>
    <row r="733" spans="2:6" ht="15" customHeight="1" x14ac:dyDescent="0.25">
      <c r="B733" s="261" t="s">
        <v>2704</v>
      </c>
      <c r="C733" s="261" t="s">
        <v>2711</v>
      </c>
      <c r="D733" s="261" t="s">
        <v>2713</v>
      </c>
      <c r="E733" s="261" t="s">
        <v>2714</v>
      </c>
      <c r="F733" s="261" t="s">
        <v>1608</v>
      </c>
    </row>
    <row r="734" spans="2:6" ht="15" customHeight="1" x14ac:dyDescent="0.25">
      <c r="B734" s="261" t="s">
        <v>2704</v>
      </c>
      <c r="C734" s="261" t="s">
        <v>2711</v>
      </c>
      <c r="D734" s="261" t="s">
        <v>2715</v>
      </c>
      <c r="E734" s="261" t="s">
        <v>2715</v>
      </c>
      <c r="F734" s="261" t="s">
        <v>1962</v>
      </c>
    </row>
    <row r="735" spans="2:6" ht="15" customHeight="1" x14ac:dyDescent="0.2">
      <c r="B735" s="262" t="s">
        <v>2704</v>
      </c>
      <c r="C735" s="262" t="s">
        <v>2711</v>
      </c>
      <c r="D735" s="262" t="s">
        <v>2715</v>
      </c>
      <c r="E735" s="262" t="s">
        <v>2711</v>
      </c>
      <c r="F735" s="262" t="s">
        <v>1608</v>
      </c>
    </row>
    <row r="736" spans="2:6" ht="15" customHeight="1" x14ac:dyDescent="0.2">
      <c r="B736" s="262" t="s">
        <v>2704</v>
      </c>
      <c r="C736" s="262" t="s">
        <v>2716</v>
      </c>
      <c r="D736" s="262" t="s">
        <v>2716</v>
      </c>
      <c r="E736" s="262" t="s">
        <v>2716</v>
      </c>
      <c r="F736" s="262" t="s">
        <v>1612</v>
      </c>
    </row>
    <row r="737" spans="2:6" ht="15" customHeight="1" x14ac:dyDescent="0.25">
      <c r="B737" s="261" t="s">
        <v>2704</v>
      </c>
      <c r="C737" s="261" t="s">
        <v>2716</v>
      </c>
      <c r="D737" s="261" t="s">
        <v>2717</v>
      </c>
      <c r="E737" s="261" t="s">
        <v>2717</v>
      </c>
      <c r="F737" s="261" t="s">
        <v>1608</v>
      </c>
    </row>
    <row r="738" spans="2:6" ht="15" customHeight="1" x14ac:dyDescent="0.2">
      <c r="B738" s="262" t="s">
        <v>2704</v>
      </c>
      <c r="C738" s="262" t="s">
        <v>2716</v>
      </c>
      <c r="D738" s="262" t="s">
        <v>2718</v>
      </c>
      <c r="E738" s="262" t="s">
        <v>2719</v>
      </c>
      <c r="F738" s="262" t="s">
        <v>1962</v>
      </c>
    </row>
    <row r="739" spans="2:6" ht="15" customHeight="1" x14ac:dyDescent="0.2">
      <c r="B739" s="262" t="s">
        <v>2704</v>
      </c>
      <c r="C739" s="262" t="s">
        <v>2720</v>
      </c>
      <c r="D739" s="262" t="s">
        <v>2720</v>
      </c>
      <c r="E739" s="262" t="s">
        <v>2720</v>
      </c>
      <c r="F739" s="262" t="s">
        <v>1684</v>
      </c>
    </row>
    <row r="740" spans="2:6" ht="15" customHeight="1" x14ac:dyDescent="0.2">
      <c r="B740" s="262" t="s">
        <v>2704</v>
      </c>
      <c r="C740" s="262" t="s">
        <v>2720</v>
      </c>
      <c r="D740" s="262" t="s">
        <v>2721</v>
      </c>
      <c r="E740" s="262" t="s">
        <v>2721</v>
      </c>
      <c r="F740" s="262" t="s">
        <v>1608</v>
      </c>
    </row>
    <row r="741" spans="2:6" ht="15" customHeight="1" x14ac:dyDescent="0.2">
      <c r="B741" s="262" t="s">
        <v>2704</v>
      </c>
      <c r="C741" s="262" t="s">
        <v>2720</v>
      </c>
      <c r="D741" s="262" t="s">
        <v>2722</v>
      </c>
      <c r="E741" s="262" t="s">
        <v>2722</v>
      </c>
      <c r="F741" s="262" t="s">
        <v>1608</v>
      </c>
    </row>
    <row r="742" spans="2:6" ht="15" customHeight="1" x14ac:dyDescent="0.25">
      <c r="B742" s="261" t="s">
        <v>2704</v>
      </c>
      <c r="C742" s="261" t="s">
        <v>2720</v>
      </c>
      <c r="D742" s="261" t="s">
        <v>2723</v>
      </c>
      <c r="E742" s="261" t="s">
        <v>2723</v>
      </c>
      <c r="F742" s="261" t="s">
        <v>1608</v>
      </c>
    </row>
    <row r="743" spans="2:6" ht="15" customHeight="1" x14ac:dyDescent="0.2">
      <c r="B743" s="262" t="s">
        <v>2704</v>
      </c>
      <c r="C743" s="262" t="s">
        <v>2724</v>
      </c>
      <c r="D743" s="262" t="s">
        <v>2724</v>
      </c>
      <c r="E743" s="262" t="s">
        <v>2724</v>
      </c>
      <c r="F743" s="262" t="s">
        <v>1608</v>
      </c>
    </row>
    <row r="744" spans="2:6" ht="15" customHeight="1" x14ac:dyDescent="0.2">
      <c r="B744" s="262" t="s">
        <v>2704</v>
      </c>
      <c r="C744" s="262" t="s">
        <v>2724</v>
      </c>
      <c r="D744" s="262" t="s">
        <v>2725</v>
      </c>
      <c r="E744" s="262" t="s">
        <v>2725</v>
      </c>
      <c r="F744" s="262" t="s">
        <v>1608</v>
      </c>
    </row>
    <row r="745" spans="2:6" ht="15" customHeight="1" x14ac:dyDescent="0.25">
      <c r="B745" s="261" t="s">
        <v>2704</v>
      </c>
      <c r="C745" s="261" t="s">
        <v>2726</v>
      </c>
      <c r="D745" s="261" t="s">
        <v>2727</v>
      </c>
      <c r="E745" s="261" t="s">
        <v>2728</v>
      </c>
      <c r="F745" s="261" t="s">
        <v>1608</v>
      </c>
    </row>
    <row r="746" spans="2:6" ht="15" customHeight="1" x14ac:dyDescent="0.25">
      <c r="B746" s="261" t="s">
        <v>2704</v>
      </c>
      <c r="C746" s="261" t="s">
        <v>2726</v>
      </c>
      <c r="D746" s="261" t="s">
        <v>2729</v>
      </c>
      <c r="E746" s="261" t="s">
        <v>2727</v>
      </c>
      <c r="F746" s="261" t="s">
        <v>1962</v>
      </c>
    </row>
    <row r="747" spans="2:6" ht="15" customHeight="1" x14ac:dyDescent="0.2">
      <c r="B747" s="262" t="s">
        <v>2704</v>
      </c>
      <c r="C747" s="262" t="s">
        <v>2730</v>
      </c>
      <c r="D747" s="262" t="s">
        <v>2731</v>
      </c>
      <c r="E747" s="262" t="s">
        <v>2731</v>
      </c>
      <c r="F747" s="262" t="s">
        <v>1608</v>
      </c>
    </row>
    <row r="748" spans="2:6" ht="15" customHeight="1" x14ac:dyDescent="0.25">
      <c r="B748" s="261" t="s">
        <v>2704</v>
      </c>
      <c r="C748" s="261" t="s">
        <v>2730</v>
      </c>
      <c r="D748" s="261" t="s">
        <v>2732</v>
      </c>
      <c r="E748" s="261" t="s">
        <v>2730</v>
      </c>
      <c r="F748" s="261" t="s">
        <v>1608</v>
      </c>
    </row>
    <row r="749" spans="2:6" ht="15" customHeight="1" x14ac:dyDescent="0.2">
      <c r="B749" s="262" t="s">
        <v>2704</v>
      </c>
      <c r="C749" s="262" t="s">
        <v>2733</v>
      </c>
      <c r="D749" s="262" t="s">
        <v>2734</v>
      </c>
      <c r="E749" s="262" t="s">
        <v>2734</v>
      </c>
      <c r="F749" s="262" t="s">
        <v>1608</v>
      </c>
    </row>
    <row r="750" spans="2:6" ht="15" customHeight="1" x14ac:dyDescent="0.2">
      <c r="B750" s="262" t="s">
        <v>2704</v>
      </c>
      <c r="C750" s="262" t="s">
        <v>2733</v>
      </c>
      <c r="D750" s="262" t="s">
        <v>2735</v>
      </c>
      <c r="E750" s="262" t="s">
        <v>2736</v>
      </c>
      <c r="F750" s="262" t="s">
        <v>1608</v>
      </c>
    </row>
    <row r="751" spans="2:6" ht="15" customHeight="1" x14ac:dyDescent="0.2">
      <c r="B751" s="262" t="s">
        <v>2704</v>
      </c>
      <c r="C751" s="262" t="s">
        <v>2733</v>
      </c>
      <c r="D751" s="262" t="s">
        <v>2737</v>
      </c>
      <c r="E751" s="262" t="s">
        <v>2738</v>
      </c>
      <c r="F751" s="262" t="s">
        <v>1608</v>
      </c>
    </row>
    <row r="752" spans="2:6" ht="15" customHeight="1" x14ac:dyDescent="0.25">
      <c r="B752" s="262" t="s">
        <v>2350</v>
      </c>
      <c r="C752" s="262" t="s">
        <v>2632</v>
      </c>
      <c r="D752" s="262" t="s">
        <v>2706</v>
      </c>
      <c r="E752" s="262" t="s">
        <v>2350</v>
      </c>
      <c r="F752" s="261" t="s">
        <v>5524</v>
      </c>
    </row>
    <row r="753" spans="2:6" ht="15" customHeight="1" x14ac:dyDescent="0.2">
      <c r="B753" s="262" t="s">
        <v>2350</v>
      </c>
      <c r="C753" s="262" t="s">
        <v>2632</v>
      </c>
      <c r="D753" s="262" t="s">
        <v>2706</v>
      </c>
      <c r="E753" s="262" t="s">
        <v>2350</v>
      </c>
      <c r="F753" s="262" t="s">
        <v>1614</v>
      </c>
    </row>
    <row r="754" spans="2:6" ht="15" customHeight="1" x14ac:dyDescent="0.25">
      <c r="B754" s="261" t="s">
        <v>2350</v>
      </c>
      <c r="C754" s="261" t="s">
        <v>2632</v>
      </c>
      <c r="D754" s="261" t="s">
        <v>2706</v>
      </c>
      <c r="E754" s="261" t="s">
        <v>2739</v>
      </c>
      <c r="F754" s="261" t="s">
        <v>1608</v>
      </c>
    </row>
    <row r="755" spans="2:6" ht="15" customHeight="1" x14ac:dyDescent="0.25">
      <c r="B755" s="261" t="s">
        <v>2350</v>
      </c>
      <c r="C755" s="261" t="s">
        <v>2632</v>
      </c>
      <c r="D755" s="261" t="s">
        <v>2706</v>
      </c>
      <c r="E755" s="261" t="s">
        <v>2739</v>
      </c>
      <c r="F755" s="261" t="s">
        <v>1734</v>
      </c>
    </row>
    <row r="756" spans="2:6" ht="15" customHeight="1" x14ac:dyDescent="0.25">
      <c r="B756" s="261" t="s">
        <v>2350</v>
      </c>
      <c r="C756" s="261" t="s">
        <v>2632</v>
      </c>
      <c r="D756" s="261" t="s">
        <v>2740</v>
      </c>
      <c r="E756" s="261" t="s">
        <v>2741</v>
      </c>
      <c r="F756" s="261" t="s">
        <v>1608</v>
      </c>
    </row>
    <row r="757" spans="2:6" ht="15" customHeight="1" x14ac:dyDescent="0.2">
      <c r="B757" s="262" t="s">
        <v>2350</v>
      </c>
      <c r="C757" s="262" t="s">
        <v>2742</v>
      </c>
      <c r="D757" s="262" t="s">
        <v>2743</v>
      </c>
      <c r="E757" s="262" t="s">
        <v>2188</v>
      </c>
      <c r="F757" s="262" t="s">
        <v>1701</v>
      </c>
    </row>
    <row r="758" spans="2:6" ht="15" customHeight="1" x14ac:dyDescent="0.25">
      <c r="B758" s="261" t="s">
        <v>2350</v>
      </c>
      <c r="C758" s="261" t="s">
        <v>2744</v>
      </c>
      <c r="D758" s="261" t="s">
        <v>2745</v>
      </c>
      <c r="E758" s="261" t="s">
        <v>2181</v>
      </c>
      <c r="F758" s="261" t="s">
        <v>1640</v>
      </c>
    </row>
    <row r="759" spans="2:6" ht="15" customHeight="1" x14ac:dyDescent="0.2">
      <c r="B759" s="262" t="s">
        <v>2350</v>
      </c>
      <c r="C759" s="262" t="s">
        <v>2744</v>
      </c>
      <c r="D759" s="262" t="s">
        <v>2746</v>
      </c>
      <c r="E759" s="262" t="s">
        <v>2747</v>
      </c>
      <c r="F759" s="262" t="s">
        <v>1684</v>
      </c>
    </row>
    <row r="760" spans="2:6" ht="15" customHeight="1" x14ac:dyDescent="0.2">
      <c r="B760" s="262" t="s">
        <v>2350</v>
      </c>
      <c r="C760" s="262" t="s">
        <v>2748</v>
      </c>
      <c r="D760" s="262" t="s">
        <v>2748</v>
      </c>
      <c r="E760" s="262" t="s">
        <v>2748</v>
      </c>
      <c r="F760" s="262" t="s">
        <v>1640</v>
      </c>
    </row>
    <row r="761" spans="2:6" ht="15" customHeight="1" x14ac:dyDescent="0.2">
      <c r="B761" s="262" t="s">
        <v>2350</v>
      </c>
      <c r="C761" s="262" t="s">
        <v>2748</v>
      </c>
      <c r="D761" s="262" t="s">
        <v>2748</v>
      </c>
      <c r="E761" s="262" t="s">
        <v>2748</v>
      </c>
      <c r="F761" s="262" t="s">
        <v>1612</v>
      </c>
    </row>
    <row r="762" spans="2:6" ht="15" customHeight="1" x14ac:dyDescent="0.25">
      <c r="B762" s="261" t="s">
        <v>2350</v>
      </c>
      <c r="C762" s="261" t="s">
        <v>2748</v>
      </c>
      <c r="D762" s="261" t="s">
        <v>2749</v>
      </c>
      <c r="E762" s="261" t="s">
        <v>2749</v>
      </c>
      <c r="F762" s="261" t="s">
        <v>1608</v>
      </c>
    </row>
    <row r="763" spans="2:6" ht="15" customHeight="1" x14ac:dyDescent="0.2">
      <c r="B763" s="262" t="s">
        <v>2350</v>
      </c>
      <c r="C763" s="262" t="s">
        <v>2748</v>
      </c>
      <c r="D763" s="262" t="s">
        <v>2750</v>
      </c>
      <c r="E763" s="262" t="s">
        <v>2750</v>
      </c>
      <c r="F763" s="262" t="s">
        <v>1608</v>
      </c>
    </row>
    <row r="764" spans="2:6" ht="15" customHeight="1" x14ac:dyDescent="0.25">
      <c r="B764" s="261" t="s">
        <v>2350</v>
      </c>
      <c r="C764" s="261" t="s">
        <v>2584</v>
      </c>
      <c r="D764" s="261" t="s">
        <v>2584</v>
      </c>
      <c r="E764" s="261" t="s">
        <v>2584</v>
      </c>
      <c r="F764" s="261" t="s">
        <v>1612</v>
      </c>
    </row>
    <row r="765" spans="2:6" ht="15" customHeight="1" x14ac:dyDescent="0.2">
      <c r="B765" s="262" t="s">
        <v>2350</v>
      </c>
      <c r="C765" s="262" t="s">
        <v>2584</v>
      </c>
      <c r="D765" s="262" t="s">
        <v>2751</v>
      </c>
      <c r="E765" s="262" t="s">
        <v>2751</v>
      </c>
      <c r="F765" s="262" t="s">
        <v>1608</v>
      </c>
    </row>
    <row r="766" spans="2:6" ht="15" customHeight="1" x14ac:dyDescent="0.25">
      <c r="B766" s="261" t="s">
        <v>2350</v>
      </c>
      <c r="C766" s="261" t="s">
        <v>2752</v>
      </c>
      <c r="D766" s="261" t="s">
        <v>2753</v>
      </c>
      <c r="E766" s="261" t="s">
        <v>2754</v>
      </c>
      <c r="F766" s="261" t="s">
        <v>1612</v>
      </c>
    </row>
    <row r="767" spans="2:6" ht="15" customHeight="1" x14ac:dyDescent="0.25">
      <c r="B767" s="261" t="s">
        <v>2350</v>
      </c>
      <c r="C767" s="261" t="s">
        <v>2752</v>
      </c>
      <c r="D767" s="261" t="s">
        <v>2755</v>
      </c>
      <c r="E767" s="261" t="s">
        <v>2755</v>
      </c>
      <c r="F767" s="261" t="s">
        <v>1608</v>
      </c>
    </row>
    <row r="768" spans="2:6" ht="15" customHeight="1" x14ac:dyDescent="0.2">
      <c r="B768" s="262" t="s">
        <v>2350</v>
      </c>
      <c r="C768" s="262" t="s">
        <v>2752</v>
      </c>
      <c r="D768" s="262" t="s">
        <v>2756</v>
      </c>
      <c r="E768" s="262" t="s">
        <v>2757</v>
      </c>
      <c r="F768" s="262" t="s">
        <v>1608</v>
      </c>
    </row>
    <row r="769" spans="2:6" ht="15" customHeight="1" x14ac:dyDescent="0.25">
      <c r="B769" s="261" t="s">
        <v>2350</v>
      </c>
      <c r="C769" s="261" t="s">
        <v>2752</v>
      </c>
      <c r="D769" s="261" t="s">
        <v>2758</v>
      </c>
      <c r="E769" s="261" t="s">
        <v>2758</v>
      </c>
      <c r="F769" s="261" t="s">
        <v>1608</v>
      </c>
    </row>
    <row r="770" spans="2:6" ht="15" customHeight="1" x14ac:dyDescent="0.25">
      <c r="B770" s="261" t="s">
        <v>2350</v>
      </c>
      <c r="C770" s="261" t="s">
        <v>2752</v>
      </c>
      <c r="D770" s="261" t="s">
        <v>2759</v>
      </c>
      <c r="E770" s="261" t="s">
        <v>2760</v>
      </c>
      <c r="F770" s="261" t="s">
        <v>1648</v>
      </c>
    </row>
    <row r="771" spans="2:6" ht="15" customHeight="1" x14ac:dyDescent="0.25">
      <c r="B771" s="261" t="s">
        <v>2350</v>
      </c>
      <c r="C771" s="261" t="s">
        <v>2752</v>
      </c>
      <c r="D771" s="261" t="s">
        <v>2759</v>
      </c>
      <c r="E771" s="261" t="s">
        <v>2752</v>
      </c>
      <c r="F771" s="261" t="s">
        <v>1608</v>
      </c>
    </row>
    <row r="772" spans="2:6" ht="15" customHeight="1" x14ac:dyDescent="0.25">
      <c r="B772" s="261" t="s">
        <v>2350</v>
      </c>
      <c r="C772" s="261" t="s">
        <v>2761</v>
      </c>
      <c r="D772" s="261" t="s">
        <v>2762</v>
      </c>
      <c r="E772" s="261" t="s">
        <v>2763</v>
      </c>
      <c r="F772" s="261" t="s">
        <v>1612</v>
      </c>
    </row>
    <row r="773" spans="2:6" ht="15" customHeight="1" x14ac:dyDescent="0.25">
      <c r="B773" s="261" t="s">
        <v>2350</v>
      </c>
      <c r="C773" s="261" t="s">
        <v>2764</v>
      </c>
      <c r="D773" s="261" t="s">
        <v>2764</v>
      </c>
      <c r="E773" s="261" t="s">
        <v>2764</v>
      </c>
      <c r="F773" s="261" t="s">
        <v>1612</v>
      </c>
    </row>
    <row r="774" spans="2:6" ht="15" customHeight="1" x14ac:dyDescent="0.2">
      <c r="B774" s="262" t="s">
        <v>2350</v>
      </c>
      <c r="C774" s="262" t="s">
        <v>2765</v>
      </c>
      <c r="D774" s="262" t="s">
        <v>2766</v>
      </c>
      <c r="E774" s="262" t="s">
        <v>2765</v>
      </c>
      <c r="F774" s="262" t="s">
        <v>1684</v>
      </c>
    </row>
    <row r="775" spans="2:6" ht="15" customHeight="1" x14ac:dyDescent="0.25">
      <c r="B775" s="261" t="s">
        <v>2350</v>
      </c>
      <c r="C775" s="261" t="s">
        <v>2765</v>
      </c>
      <c r="D775" s="261" t="s">
        <v>2767</v>
      </c>
      <c r="E775" s="261" t="s">
        <v>2767</v>
      </c>
      <c r="F775" s="261" t="s">
        <v>1608</v>
      </c>
    </row>
    <row r="776" spans="2:6" ht="15" customHeight="1" x14ac:dyDescent="0.2">
      <c r="B776" s="262" t="s">
        <v>2350</v>
      </c>
      <c r="C776" s="262" t="s">
        <v>2765</v>
      </c>
      <c r="D776" s="262" t="s">
        <v>2767</v>
      </c>
      <c r="E776" s="262" t="s">
        <v>2768</v>
      </c>
      <c r="F776" s="262" t="s">
        <v>1608</v>
      </c>
    </row>
    <row r="777" spans="2:6" ht="15" customHeight="1" x14ac:dyDescent="0.2">
      <c r="B777" s="262" t="s">
        <v>2350</v>
      </c>
      <c r="C777" s="262" t="s">
        <v>2765</v>
      </c>
      <c r="D777" s="262" t="s">
        <v>2769</v>
      </c>
      <c r="E777" s="262" t="s">
        <v>2769</v>
      </c>
      <c r="F777" s="262" t="s">
        <v>1608</v>
      </c>
    </row>
    <row r="778" spans="2:6" ht="15" customHeight="1" x14ac:dyDescent="0.2">
      <c r="B778" s="262" t="s">
        <v>2350</v>
      </c>
      <c r="C778" s="262" t="s">
        <v>2765</v>
      </c>
      <c r="D778" s="262" t="s">
        <v>2770</v>
      </c>
      <c r="E778" s="262" t="s">
        <v>2770</v>
      </c>
      <c r="F778" s="262" t="s">
        <v>1608</v>
      </c>
    </row>
    <row r="779" spans="2:6" ht="15" customHeight="1" x14ac:dyDescent="0.25">
      <c r="B779" s="261" t="s">
        <v>2350</v>
      </c>
      <c r="C779" s="261" t="s">
        <v>2765</v>
      </c>
      <c r="D779" s="261" t="s">
        <v>2771</v>
      </c>
      <c r="E779" s="261" t="s">
        <v>2771</v>
      </c>
      <c r="F779" s="261" t="s">
        <v>1608</v>
      </c>
    </row>
    <row r="780" spans="2:6" ht="15" customHeight="1" x14ac:dyDescent="0.2">
      <c r="B780" s="262" t="s">
        <v>2350</v>
      </c>
      <c r="C780" s="262" t="s">
        <v>2765</v>
      </c>
      <c r="D780" s="262" t="s">
        <v>2188</v>
      </c>
      <c r="E780" s="262" t="s">
        <v>2772</v>
      </c>
      <c r="F780" s="262" t="s">
        <v>1608</v>
      </c>
    </row>
    <row r="781" spans="2:6" ht="15" customHeight="1" x14ac:dyDescent="0.25">
      <c r="B781" s="261" t="s">
        <v>2350</v>
      </c>
      <c r="C781" s="261" t="s">
        <v>2773</v>
      </c>
      <c r="D781" s="261" t="s">
        <v>2774</v>
      </c>
      <c r="E781" s="261" t="s">
        <v>2775</v>
      </c>
      <c r="F781" s="261" t="s">
        <v>1608</v>
      </c>
    </row>
    <row r="782" spans="2:6" ht="15" customHeight="1" x14ac:dyDescent="0.25">
      <c r="B782" s="261" t="s">
        <v>2350</v>
      </c>
      <c r="C782" s="261" t="s">
        <v>2773</v>
      </c>
      <c r="D782" s="261" t="s">
        <v>2159</v>
      </c>
      <c r="E782" s="261" t="s">
        <v>2159</v>
      </c>
      <c r="F782" s="261" t="s">
        <v>1608</v>
      </c>
    </row>
    <row r="783" spans="2:6" ht="15" customHeight="1" x14ac:dyDescent="0.2">
      <c r="B783" s="262" t="s">
        <v>2350</v>
      </c>
      <c r="C783" s="262" t="s">
        <v>2773</v>
      </c>
      <c r="D783" s="262" t="s">
        <v>2159</v>
      </c>
      <c r="E783" s="262" t="s">
        <v>2773</v>
      </c>
      <c r="F783" s="262" t="s">
        <v>1648</v>
      </c>
    </row>
    <row r="784" spans="2:6" ht="15" customHeight="1" x14ac:dyDescent="0.25">
      <c r="B784" s="261" t="s">
        <v>2350</v>
      </c>
      <c r="C784" s="261" t="s">
        <v>2773</v>
      </c>
      <c r="D784" s="261" t="s">
        <v>2776</v>
      </c>
      <c r="E784" s="261" t="s">
        <v>2776</v>
      </c>
      <c r="F784" s="261" t="s">
        <v>1608</v>
      </c>
    </row>
    <row r="785" spans="2:6" ht="15" customHeight="1" x14ac:dyDescent="0.2">
      <c r="B785" s="262" t="s">
        <v>2350</v>
      </c>
      <c r="C785" s="262" t="s">
        <v>2773</v>
      </c>
      <c r="D785" s="262" t="s">
        <v>2777</v>
      </c>
      <c r="E785" s="262" t="s">
        <v>2777</v>
      </c>
      <c r="F785" s="262" t="s">
        <v>1608</v>
      </c>
    </row>
    <row r="786" spans="2:6" ht="15" customHeight="1" x14ac:dyDescent="0.2">
      <c r="B786" s="262" t="s">
        <v>2350</v>
      </c>
      <c r="C786" s="262" t="s">
        <v>2773</v>
      </c>
      <c r="D786" s="262" t="s">
        <v>2778</v>
      </c>
      <c r="E786" s="262" t="s">
        <v>2773</v>
      </c>
      <c r="F786" s="262" t="s">
        <v>1684</v>
      </c>
    </row>
    <row r="787" spans="2:6" ht="15" customHeight="1" x14ac:dyDescent="0.2">
      <c r="B787" s="262" t="s">
        <v>2350</v>
      </c>
      <c r="C787" s="262" t="s">
        <v>2779</v>
      </c>
      <c r="D787" s="262" t="s">
        <v>2779</v>
      </c>
      <c r="E787" s="262" t="s">
        <v>2779</v>
      </c>
      <c r="F787" s="262" t="s">
        <v>1612</v>
      </c>
    </row>
    <row r="788" spans="2:6" ht="15" customHeight="1" x14ac:dyDescent="0.25">
      <c r="B788" s="261" t="s">
        <v>2350</v>
      </c>
      <c r="C788" s="261" t="s">
        <v>2779</v>
      </c>
      <c r="D788" s="261" t="s">
        <v>2780</v>
      </c>
      <c r="E788" s="261" t="s">
        <v>2781</v>
      </c>
      <c r="F788" s="261" t="s">
        <v>1608</v>
      </c>
    </row>
    <row r="789" spans="2:6" ht="15" customHeight="1" x14ac:dyDescent="0.25">
      <c r="B789" s="261" t="s">
        <v>2350</v>
      </c>
      <c r="C789" s="261" t="s">
        <v>2779</v>
      </c>
      <c r="D789" s="261" t="s">
        <v>2782</v>
      </c>
      <c r="E789" s="261" t="s">
        <v>2783</v>
      </c>
      <c r="F789" s="261" t="s">
        <v>1608</v>
      </c>
    </row>
    <row r="790" spans="2:6" ht="15" customHeight="1" x14ac:dyDescent="0.25">
      <c r="B790" s="261" t="s">
        <v>2350</v>
      </c>
      <c r="C790" s="261" t="s">
        <v>2779</v>
      </c>
      <c r="D790" s="261" t="s">
        <v>2582</v>
      </c>
      <c r="E790" s="261" t="s">
        <v>2582</v>
      </c>
      <c r="F790" s="261" t="s">
        <v>1608</v>
      </c>
    </row>
    <row r="791" spans="2:6" ht="15" customHeight="1" x14ac:dyDescent="0.25">
      <c r="B791" s="261" t="s">
        <v>2350</v>
      </c>
      <c r="C791" s="261" t="s">
        <v>2779</v>
      </c>
      <c r="D791" s="261" t="s">
        <v>2784</v>
      </c>
      <c r="E791" s="261" t="s">
        <v>2785</v>
      </c>
      <c r="F791" s="261" t="s">
        <v>1608</v>
      </c>
    </row>
    <row r="792" spans="2:6" ht="15" customHeight="1" x14ac:dyDescent="0.25">
      <c r="B792" s="261" t="s">
        <v>2350</v>
      </c>
      <c r="C792" s="261" t="s">
        <v>2779</v>
      </c>
      <c r="D792" s="261" t="s">
        <v>2786</v>
      </c>
      <c r="E792" s="261" t="s">
        <v>2786</v>
      </c>
      <c r="F792" s="261" t="s">
        <v>1608</v>
      </c>
    </row>
    <row r="793" spans="2:6" ht="15" customHeight="1" x14ac:dyDescent="0.2">
      <c r="B793" s="262" t="s">
        <v>2350</v>
      </c>
      <c r="C793" s="262" t="s">
        <v>2787</v>
      </c>
      <c r="D793" s="262" t="s">
        <v>2788</v>
      </c>
      <c r="E793" s="262" t="s">
        <v>2788</v>
      </c>
      <c r="F793" s="262" t="s">
        <v>1608</v>
      </c>
    </row>
    <row r="794" spans="2:6" ht="15" customHeight="1" x14ac:dyDescent="0.2">
      <c r="B794" s="262" t="s">
        <v>2350</v>
      </c>
      <c r="C794" s="262" t="s">
        <v>2787</v>
      </c>
      <c r="D794" s="262" t="s">
        <v>2789</v>
      </c>
      <c r="E794" s="262" t="s">
        <v>2789</v>
      </c>
      <c r="F794" s="262" t="s">
        <v>1612</v>
      </c>
    </row>
    <row r="795" spans="2:6" ht="15" customHeight="1" x14ac:dyDescent="0.2">
      <c r="B795" s="262" t="s">
        <v>2350</v>
      </c>
      <c r="C795" s="262" t="s">
        <v>2787</v>
      </c>
      <c r="D795" s="262" t="s">
        <v>2790</v>
      </c>
      <c r="E795" s="262" t="s">
        <v>2787</v>
      </c>
      <c r="F795" s="262" t="s">
        <v>1612</v>
      </c>
    </row>
    <row r="796" spans="2:6" ht="15" customHeight="1" x14ac:dyDescent="0.2">
      <c r="B796" s="262" t="s">
        <v>2350</v>
      </c>
      <c r="C796" s="262" t="s">
        <v>2787</v>
      </c>
      <c r="D796" s="262" t="s">
        <v>2791</v>
      </c>
      <c r="E796" s="262" t="s">
        <v>2791</v>
      </c>
      <c r="F796" s="262" t="s">
        <v>1608</v>
      </c>
    </row>
    <row r="797" spans="2:6" ht="15" customHeight="1" x14ac:dyDescent="0.25">
      <c r="B797" s="261" t="s">
        <v>2350</v>
      </c>
      <c r="C797" s="261" t="s">
        <v>2792</v>
      </c>
      <c r="D797" s="261" t="s">
        <v>2792</v>
      </c>
      <c r="E797" s="261" t="s">
        <v>2792</v>
      </c>
      <c r="F797" s="261" t="s">
        <v>1684</v>
      </c>
    </row>
    <row r="798" spans="2:6" ht="15" customHeight="1" x14ac:dyDescent="0.2">
      <c r="B798" s="262" t="s">
        <v>2350</v>
      </c>
      <c r="C798" s="262" t="s">
        <v>2792</v>
      </c>
      <c r="D798" s="262" t="s">
        <v>2792</v>
      </c>
      <c r="E798" s="262" t="s">
        <v>2793</v>
      </c>
      <c r="F798" s="262" t="s">
        <v>1648</v>
      </c>
    </row>
    <row r="799" spans="2:6" ht="15" customHeight="1" x14ac:dyDescent="0.25">
      <c r="B799" s="261" t="s">
        <v>2350</v>
      </c>
      <c r="C799" s="261" t="s">
        <v>2792</v>
      </c>
      <c r="D799" s="261" t="s">
        <v>2794</v>
      </c>
      <c r="E799" s="261" t="s">
        <v>2794</v>
      </c>
      <c r="F799" s="261" t="s">
        <v>1608</v>
      </c>
    </row>
    <row r="800" spans="2:6" ht="15" customHeight="1" x14ac:dyDescent="0.2">
      <c r="B800" s="262" t="s">
        <v>2350</v>
      </c>
      <c r="C800" s="262" t="s">
        <v>2792</v>
      </c>
      <c r="D800" s="262" t="s">
        <v>2795</v>
      </c>
      <c r="E800" s="262" t="s">
        <v>2795</v>
      </c>
      <c r="F800" s="262" t="s">
        <v>1648</v>
      </c>
    </row>
    <row r="801" spans="2:6" ht="15" customHeight="1" x14ac:dyDescent="0.25">
      <c r="B801" s="261" t="s">
        <v>2350</v>
      </c>
      <c r="C801" s="261" t="s">
        <v>2796</v>
      </c>
      <c r="D801" s="261" t="s">
        <v>2797</v>
      </c>
      <c r="E801" s="261" t="s">
        <v>2796</v>
      </c>
      <c r="F801" s="261" t="s">
        <v>1646</v>
      </c>
    </row>
    <row r="802" spans="2:6" ht="15" customHeight="1" x14ac:dyDescent="0.2">
      <c r="B802" s="262" t="s">
        <v>2350</v>
      </c>
      <c r="C802" s="262" t="s">
        <v>2796</v>
      </c>
      <c r="D802" s="262" t="s">
        <v>2797</v>
      </c>
      <c r="E802" s="262" t="s">
        <v>2798</v>
      </c>
      <c r="F802" s="262" t="s">
        <v>1608</v>
      </c>
    </row>
    <row r="803" spans="2:6" ht="15" customHeight="1" x14ac:dyDescent="0.2">
      <c r="B803" s="262" t="s">
        <v>2350</v>
      </c>
      <c r="C803" s="262" t="s">
        <v>2796</v>
      </c>
      <c r="D803" s="262" t="s">
        <v>2799</v>
      </c>
      <c r="E803" s="262" t="s">
        <v>2800</v>
      </c>
      <c r="F803" s="262" t="s">
        <v>1612</v>
      </c>
    </row>
    <row r="804" spans="2:6" ht="15" customHeight="1" x14ac:dyDescent="0.2">
      <c r="B804" s="262" t="s">
        <v>2350</v>
      </c>
      <c r="C804" s="262" t="s">
        <v>2796</v>
      </c>
      <c r="D804" s="262" t="s">
        <v>2799</v>
      </c>
      <c r="E804" s="262" t="s">
        <v>2801</v>
      </c>
      <c r="F804" s="262" t="s">
        <v>1608</v>
      </c>
    </row>
    <row r="805" spans="2:6" ht="15" customHeight="1" x14ac:dyDescent="0.25">
      <c r="B805" s="261" t="s">
        <v>2350</v>
      </c>
      <c r="C805" s="261" t="s">
        <v>2796</v>
      </c>
      <c r="D805" s="261" t="s">
        <v>2802</v>
      </c>
      <c r="E805" s="261" t="s">
        <v>2802</v>
      </c>
      <c r="F805" s="261" t="s">
        <v>1608</v>
      </c>
    </row>
    <row r="806" spans="2:6" ht="15" customHeight="1" x14ac:dyDescent="0.25">
      <c r="B806" s="261" t="s">
        <v>2350</v>
      </c>
      <c r="C806" s="261" t="s">
        <v>2796</v>
      </c>
      <c r="D806" s="261" t="s">
        <v>2803</v>
      </c>
      <c r="E806" s="261" t="s">
        <v>2804</v>
      </c>
      <c r="F806" s="261" t="s">
        <v>1640</v>
      </c>
    </row>
    <row r="807" spans="2:6" ht="15" customHeight="1" x14ac:dyDescent="0.25">
      <c r="B807" s="261" t="s">
        <v>2350</v>
      </c>
      <c r="C807" s="261" t="s">
        <v>2805</v>
      </c>
      <c r="D807" s="261" t="s">
        <v>2107</v>
      </c>
      <c r="E807" s="261" t="s">
        <v>2806</v>
      </c>
      <c r="F807" s="261" t="s">
        <v>1646</v>
      </c>
    </row>
    <row r="808" spans="2:6" ht="15" customHeight="1" x14ac:dyDescent="0.2">
      <c r="B808" s="262" t="s">
        <v>2350</v>
      </c>
      <c r="C808" s="262" t="s">
        <v>2805</v>
      </c>
      <c r="D808" s="262" t="s">
        <v>2807</v>
      </c>
      <c r="E808" s="262" t="s">
        <v>2807</v>
      </c>
      <c r="F808" s="262" t="s">
        <v>1648</v>
      </c>
    </row>
    <row r="809" spans="2:6" ht="15" customHeight="1" x14ac:dyDescent="0.25">
      <c r="B809" s="261" t="s">
        <v>2350</v>
      </c>
      <c r="C809" s="261" t="s">
        <v>2805</v>
      </c>
      <c r="D809" s="261" t="s">
        <v>2807</v>
      </c>
      <c r="E809" s="261" t="s">
        <v>2807</v>
      </c>
      <c r="F809" s="261" t="s">
        <v>1608</v>
      </c>
    </row>
    <row r="810" spans="2:6" ht="15" customHeight="1" x14ac:dyDescent="0.2">
      <c r="B810" s="262" t="s">
        <v>2350</v>
      </c>
      <c r="C810" s="262" t="s">
        <v>2805</v>
      </c>
      <c r="D810" s="262" t="s">
        <v>2808</v>
      </c>
      <c r="E810" s="262" t="s">
        <v>2808</v>
      </c>
      <c r="F810" s="262" t="s">
        <v>1608</v>
      </c>
    </row>
    <row r="811" spans="2:6" ht="15" customHeight="1" x14ac:dyDescent="0.25">
      <c r="B811" s="261" t="s">
        <v>2350</v>
      </c>
      <c r="C811" s="261" t="s">
        <v>2805</v>
      </c>
      <c r="D811" s="261" t="s">
        <v>2809</v>
      </c>
      <c r="E811" s="261" t="s">
        <v>2809</v>
      </c>
      <c r="F811" s="261" t="s">
        <v>1608</v>
      </c>
    </row>
    <row r="812" spans="2:6" ht="15" customHeight="1" x14ac:dyDescent="0.25">
      <c r="B812" s="261" t="s">
        <v>2350</v>
      </c>
      <c r="C812" s="261" t="s">
        <v>2805</v>
      </c>
      <c r="D812" s="261" t="s">
        <v>2810</v>
      </c>
      <c r="E812" s="261" t="s">
        <v>2805</v>
      </c>
      <c r="F812" s="261" t="s">
        <v>1640</v>
      </c>
    </row>
    <row r="813" spans="2:6" ht="15" customHeight="1" x14ac:dyDescent="0.2">
      <c r="B813" s="262" t="s">
        <v>2350</v>
      </c>
      <c r="C813" s="262" t="s">
        <v>2805</v>
      </c>
      <c r="D813" s="262" t="s">
        <v>2811</v>
      </c>
      <c r="E813" s="262" t="s">
        <v>2803</v>
      </c>
      <c r="F813" s="262" t="s">
        <v>1608</v>
      </c>
    </row>
    <row r="814" spans="2:6" ht="15" customHeight="1" x14ac:dyDescent="0.25">
      <c r="B814" s="261" t="s">
        <v>2350</v>
      </c>
      <c r="C814" s="261" t="s">
        <v>2805</v>
      </c>
      <c r="D814" s="261" t="s">
        <v>2812</v>
      </c>
      <c r="E814" s="261" t="s">
        <v>2805</v>
      </c>
      <c r="F814" s="261" t="s">
        <v>1684</v>
      </c>
    </row>
    <row r="815" spans="2:6" ht="15" customHeight="1" x14ac:dyDescent="0.2">
      <c r="B815" s="262" t="s">
        <v>2350</v>
      </c>
      <c r="C815" s="262" t="s">
        <v>2813</v>
      </c>
      <c r="D815" s="262" t="s">
        <v>2814</v>
      </c>
      <c r="E815" s="262" t="s">
        <v>2815</v>
      </c>
      <c r="F815" s="262" t="s">
        <v>1608</v>
      </c>
    </row>
    <row r="816" spans="2:6" ht="15" customHeight="1" x14ac:dyDescent="0.25">
      <c r="B816" s="261" t="s">
        <v>2350</v>
      </c>
      <c r="C816" s="261" t="s">
        <v>2813</v>
      </c>
      <c r="D816" s="261" t="s">
        <v>2816</v>
      </c>
      <c r="E816" s="261" t="s">
        <v>2813</v>
      </c>
      <c r="F816" s="261" t="s">
        <v>1612</v>
      </c>
    </row>
    <row r="817" spans="2:6" ht="15" customHeight="1" x14ac:dyDescent="0.2">
      <c r="B817" s="262" t="s">
        <v>2350</v>
      </c>
      <c r="C817" s="262" t="s">
        <v>2813</v>
      </c>
      <c r="D817" s="262" t="s">
        <v>2816</v>
      </c>
      <c r="E817" s="262" t="s">
        <v>2817</v>
      </c>
      <c r="F817" s="262" t="s">
        <v>1640</v>
      </c>
    </row>
    <row r="818" spans="2:6" ht="15" customHeight="1" x14ac:dyDescent="0.25">
      <c r="B818" s="261" t="s">
        <v>2350</v>
      </c>
      <c r="C818" s="261" t="s">
        <v>2818</v>
      </c>
      <c r="D818" s="261" t="s">
        <v>2819</v>
      </c>
      <c r="E818" s="261" t="s">
        <v>2819</v>
      </c>
      <c r="F818" s="261" t="s">
        <v>1608</v>
      </c>
    </row>
    <row r="819" spans="2:6" ht="15" customHeight="1" x14ac:dyDescent="0.2">
      <c r="B819" s="262" t="s">
        <v>2350</v>
      </c>
      <c r="C819" s="262" t="s">
        <v>2818</v>
      </c>
      <c r="D819" s="262" t="s">
        <v>2820</v>
      </c>
      <c r="E819" s="262" t="s">
        <v>2818</v>
      </c>
      <c r="F819" s="262" t="s">
        <v>1684</v>
      </c>
    </row>
    <row r="820" spans="2:6" ht="15" customHeight="1" x14ac:dyDescent="0.25">
      <c r="B820" s="261" t="s">
        <v>2350</v>
      </c>
      <c r="C820" s="261" t="s">
        <v>2818</v>
      </c>
      <c r="D820" s="261" t="s">
        <v>2821</v>
      </c>
      <c r="E820" s="261" t="s">
        <v>2821</v>
      </c>
      <c r="F820" s="261" t="s">
        <v>1612</v>
      </c>
    </row>
    <row r="821" spans="2:6" ht="15" customHeight="1" x14ac:dyDescent="0.2">
      <c r="B821" s="262" t="s">
        <v>2350</v>
      </c>
      <c r="C821" s="262" t="s">
        <v>2818</v>
      </c>
      <c r="D821" s="262" t="s">
        <v>2822</v>
      </c>
      <c r="E821" s="262" t="s">
        <v>2822</v>
      </c>
      <c r="F821" s="262" t="s">
        <v>1608</v>
      </c>
    </row>
    <row r="822" spans="2:6" ht="15" customHeight="1" x14ac:dyDescent="0.2">
      <c r="B822" s="262" t="s">
        <v>2350</v>
      </c>
      <c r="C822" s="262" t="s">
        <v>2823</v>
      </c>
      <c r="D822" s="262" t="s">
        <v>2824</v>
      </c>
      <c r="E822" s="262" t="s">
        <v>2824</v>
      </c>
      <c r="F822" s="262" t="s">
        <v>1608</v>
      </c>
    </row>
    <row r="823" spans="2:6" ht="15" customHeight="1" x14ac:dyDescent="0.25">
      <c r="B823" s="261" t="s">
        <v>2350</v>
      </c>
      <c r="C823" s="261" t="s">
        <v>2823</v>
      </c>
      <c r="D823" s="261" t="s">
        <v>2825</v>
      </c>
      <c r="E823" s="261" t="s">
        <v>2825</v>
      </c>
      <c r="F823" s="261" t="s">
        <v>1640</v>
      </c>
    </row>
    <row r="824" spans="2:6" ht="15" customHeight="1" x14ac:dyDescent="0.2">
      <c r="B824" s="262" t="s">
        <v>2350</v>
      </c>
      <c r="C824" s="262" t="s">
        <v>2823</v>
      </c>
      <c r="D824" s="262" t="s">
        <v>2826</v>
      </c>
      <c r="E824" s="262" t="s">
        <v>2826</v>
      </c>
      <c r="F824" s="262" t="s">
        <v>1608</v>
      </c>
    </row>
    <row r="825" spans="2:6" ht="15" customHeight="1" x14ac:dyDescent="0.2">
      <c r="B825" s="262" t="s">
        <v>2350</v>
      </c>
      <c r="C825" s="262" t="s">
        <v>2823</v>
      </c>
      <c r="D825" s="262" t="s">
        <v>2827</v>
      </c>
      <c r="E825" s="262" t="s">
        <v>2823</v>
      </c>
      <c r="F825" s="262" t="s">
        <v>1612</v>
      </c>
    </row>
    <row r="826" spans="2:6" ht="15" customHeight="1" x14ac:dyDescent="0.25">
      <c r="B826" s="261" t="s">
        <v>2350</v>
      </c>
      <c r="C826" s="261" t="s">
        <v>2828</v>
      </c>
      <c r="D826" s="261" t="s">
        <v>2829</v>
      </c>
      <c r="E826" s="261" t="s">
        <v>2829</v>
      </c>
      <c r="F826" s="261" t="s">
        <v>1608</v>
      </c>
    </row>
    <row r="827" spans="2:6" ht="15" customHeight="1" x14ac:dyDescent="0.2">
      <c r="B827" s="262" t="s">
        <v>2350</v>
      </c>
      <c r="C827" s="262" t="s">
        <v>2828</v>
      </c>
      <c r="D827" s="262" t="s">
        <v>2829</v>
      </c>
      <c r="E827" s="262" t="s">
        <v>2830</v>
      </c>
      <c r="F827" s="262" t="s">
        <v>1648</v>
      </c>
    </row>
    <row r="828" spans="2:6" ht="15" customHeight="1" x14ac:dyDescent="0.25">
      <c r="B828" s="261" t="s">
        <v>2350</v>
      </c>
      <c r="C828" s="261" t="s">
        <v>2828</v>
      </c>
      <c r="D828" s="261" t="s">
        <v>2831</v>
      </c>
      <c r="E828" s="261" t="s">
        <v>2831</v>
      </c>
      <c r="F828" s="261" t="s">
        <v>1684</v>
      </c>
    </row>
    <row r="829" spans="2:6" ht="15" customHeight="1" x14ac:dyDescent="0.25">
      <c r="B829" s="261" t="s">
        <v>2350</v>
      </c>
      <c r="C829" s="261" t="s">
        <v>2828</v>
      </c>
      <c r="D829" s="261" t="s">
        <v>2832</v>
      </c>
      <c r="E829" s="261" t="s">
        <v>2833</v>
      </c>
      <c r="F829" s="261" t="s">
        <v>1608</v>
      </c>
    </row>
    <row r="830" spans="2:6" ht="15" customHeight="1" x14ac:dyDescent="0.2">
      <c r="B830" s="262" t="s">
        <v>2834</v>
      </c>
      <c r="C830" s="262" t="s">
        <v>2835</v>
      </c>
      <c r="D830" s="262" t="s">
        <v>2836</v>
      </c>
      <c r="E830" s="262" t="s">
        <v>2836</v>
      </c>
      <c r="F830" s="262" t="s">
        <v>1612</v>
      </c>
    </row>
    <row r="831" spans="2:6" ht="15" customHeight="1" x14ac:dyDescent="0.25">
      <c r="B831" s="261" t="s">
        <v>2834</v>
      </c>
      <c r="C831" s="261" t="s">
        <v>2837</v>
      </c>
      <c r="D831" s="261" t="s">
        <v>2351</v>
      </c>
      <c r="E831" s="261" t="s">
        <v>2838</v>
      </c>
      <c r="F831" s="261" t="s">
        <v>1612</v>
      </c>
    </row>
    <row r="832" spans="2:6" ht="15" customHeight="1" x14ac:dyDescent="0.25">
      <c r="B832" s="261" t="s">
        <v>2834</v>
      </c>
      <c r="C832" s="261" t="s">
        <v>2837</v>
      </c>
      <c r="D832" s="261" t="s">
        <v>2837</v>
      </c>
      <c r="E832" s="261" t="s">
        <v>2839</v>
      </c>
      <c r="F832" s="261" t="s">
        <v>1648</v>
      </c>
    </row>
    <row r="833" spans="2:6" ht="15" customHeight="1" x14ac:dyDescent="0.25">
      <c r="B833" s="261" t="s">
        <v>2834</v>
      </c>
      <c r="C833" s="261" t="s">
        <v>2837</v>
      </c>
      <c r="D833" s="261" t="s">
        <v>2837</v>
      </c>
      <c r="E833" s="261" t="s">
        <v>2837</v>
      </c>
      <c r="F833" s="261" t="s">
        <v>1684</v>
      </c>
    </row>
    <row r="834" spans="2:6" ht="15" customHeight="1" x14ac:dyDescent="0.25">
      <c r="B834" s="261" t="s">
        <v>2834</v>
      </c>
      <c r="C834" s="261" t="s">
        <v>2837</v>
      </c>
      <c r="D834" s="261" t="s">
        <v>2837</v>
      </c>
      <c r="E834" s="261" t="s">
        <v>2840</v>
      </c>
      <c r="F834" s="261" t="s">
        <v>1640</v>
      </c>
    </row>
    <row r="835" spans="2:6" ht="15" customHeight="1" x14ac:dyDescent="0.25">
      <c r="B835" s="261" t="s">
        <v>2834</v>
      </c>
      <c r="C835" s="261" t="s">
        <v>2837</v>
      </c>
      <c r="D835" s="261" t="s">
        <v>2837</v>
      </c>
      <c r="E835" s="261" t="s">
        <v>2841</v>
      </c>
      <c r="F835" s="261" t="s">
        <v>1640</v>
      </c>
    </row>
    <row r="836" spans="2:6" ht="15" customHeight="1" x14ac:dyDescent="0.2">
      <c r="B836" s="262" t="s">
        <v>2834</v>
      </c>
      <c r="C836" s="262" t="s">
        <v>2842</v>
      </c>
      <c r="D836" s="262" t="s">
        <v>2843</v>
      </c>
      <c r="E836" s="262" t="s">
        <v>2843</v>
      </c>
      <c r="F836" s="262" t="s">
        <v>1608</v>
      </c>
    </row>
    <row r="837" spans="2:6" ht="15" customHeight="1" x14ac:dyDescent="0.25">
      <c r="B837" s="261" t="s">
        <v>2834</v>
      </c>
      <c r="C837" s="261" t="s">
        <v>2842</v>
      </c>
      <c r="D837" s="261" t="s">
        <v>2842</v>
      </c>
      <c r="E837" s="261" t="s">
        <v>2842</v>
      </c>
      <c r="F837" s="261" t="s">
        <v>1612</v>
      </c>
    </row>
    <row r="838" spans="2:6" ht="15" customHeight="1" x14ac:dyDescent="0.25">
      <c r="B838" s="261" t="s">
        <v>2834</v>
      </c>
      <c r="C838" s="261" t="s">
        <v>2844</v>
      </c>
      <c r="D838" s="261" t="s">
        <v>2845</v>
      </c>
      <c r="E838" s="261" t="s">
        <v>2431</v>
      </c>
      <c r="F838" s="261" t="s">
        <v>1608</v>
      </c>
    </row>
    <row r="839" spans="2:6" ht="15" customHeight="1" x14ac:dyDescent="0.25">
      <c r="B839" s="261" t="s">
        <v>2834</v>
      </c>
      <c r="C839" s="261" t="s">
        <v>2844</v>
      </c>
      <c r="D839" s="261" t="s">
        <v>2846</v>
      </c>
      <c r="E839" s="261" t="s">
        <v>2846</v>
      </c>
      <c r="F839" s="261" t="s">
        <v>1612</v>
      </c>
    </row>
    <row r="840" spans="2:6" ht="15" customHeight="1" x14ac:dyDescent="0.2">
      <c r="B840" s="262" t="s">
        <v>2834</v>
      </c>
      <c r="C840" s="262" t="s">
        <v>2847</v>
      </c>
      <c r="D840" s="262" t="s">
        <v>2848</v>
      </c>
      <c r="E840" s="262" t="s">
        <v>2849</v>
      </c>
      <c r="F840" s="262" t="s">
        <v>1608</v>
      </c>
    </row>
    <row r="841" spans="2:6" ht="15" customHeight="1" x14ac:dyDescent="0.25">
      <c r="B841" s="261" t="s">
        <v>2834</v>
      </c>
      <c r="C841" s="261" t="s">
        <v>2847</v>
      </c>
      <c r="D841" s="261" t="s">
        <v>2850</v>
      </c>
      <c r="E841" s="261" t="s">
        <v>2847</v>
      </c>
      <c r="F841" s="261" t="s">
        <v>1684</v>
      </c>
    </row>
    <row r="842" spans="2:6" ht="15" customHeight="1" x14ac:dyDescent="0.25">
      <c r="B842" s="261" t="s">
        <v>2834</v>
      </c>
      <c r="C842" s="261" t="s">
        <v>2851</v>
      </c>
      <c r="D842" s="261" t="s">
        <v>2852</v>
      </c>
      <c r="E842" s="261" t="s">
        <v>2853</v>
      </c>
      <c r="F842" s="261" t="s">
        <v>1612</v>
      </c>
    </row>
    <row r="843" spans="2:6" ht="15" customHeight="1" x14ac:dyDescent="0.25">
      <c r="B843" s="261" t="s">
        <v>2834</v>
      </c>
      <c r="C843" s="261" t="s">
        <v>2854</v>
      </c>
      <c r="D843" s="261" t="s">
        <v>2855</v>
      </c>
      <c r="E843" s="261" t="s">
        <v>2856</v>
      </c>
      <c r="F843" s="261" t="s">
        <v>1612</v>
      </c>
    </row>
    <row r="844" spans="2:6" ht="15" customHeight="1" x14ac:dyDescent="0.25">
      <c r="B844" s="261" t="s">
        <v>2834</v>
      </c>
      <c r="C844" s="261" t="s">
        <v>2854</v>
      </c>
      <c r="D844" s="261" t="s">
        <v>2856</v>
      </c>
      <c r="E844" s="261" t="s">
        <v>2857</v>
      </c>
      <c r="F844" s="261" t="s">
        <v>1608</v>
      </c>
    </row>
    <row r="845" spans="2:6" ht="15" customHeight="1" x14ac:dyDescent="0.25">
      <c r="B845" s="261" t="s">
        <v>2834</v>
      </c>
      <c r="C845" s="261" t="s">
        <v>2854</v>
      </c>
      <c r="D845" s="261" t="s">
        <v>2856</v>
      </c>
      <c r="E845" s="261" t="s">
        <v>2858</v>
      </c>
      <c r="F845" s="261" t="s">
        <v>1640</v>
      </c>
    </row>
    <row r="846" spans="2:6" ht="15" customHeight="1" x14ac:dyDescent="0.25">
      <c r="B846" s="261" t="s">
        <v>2834</v>
      </c>
      <c r="C846" s="261" t="s">
        <v>2859</v>
      </c>
      <c r="D846" s="261" t="s">
        <v>2859</v>
      </c>
      <c r="E846" s="261" t="s">
        <v>2859</v>
      </c>
      <c r="F846" s="261" t="s">
        <v>1612</v>
      </c>
    </row>
    <row r="847" spans="2:6" ht="15" customHeight="1" x14ac:dyDescent="0.25">
      <c r="B847" s="261" t="s">
        <v>2834</v>
      </c>
      <c r="C847" s="261" t="s">
        <v>2860</v>
      </c>
      <c r="D847" s="261" t="s">
        <v>2861</v>
      </c>
      <c r="E847" s="261" t="s">
        <v>2117</v>
      </c>
      <c r="F847" s="261" t="s">
        <v>1612</v>
      </c>
    </row>
    <row r="848" spans="2:6" ht="15" customHeight="1" x14ac:dyDescent="0.2">
      <c r="B848" s="262" t="s">
        <v>2834</v>
      </c>
      <c r="C848" s="262" t="s">
        <v>2860</v>
      </c>
      <c r="D848" s="262" t="s">
        <v>2862</v>
      </c>
      <c r="E848" s="262" t="s">
        <v>2863</v>
      </c>
      <c r="F848" s="262" t="s">
        <v>1608</v>
      </c>
    </row>
    <row r="849" spans="2:6" ht="15" customHeight="1" x14ac:dyDescent="0.25">
      <c r="B849" s="261" t="s">
        <v>2834</v>
      </c>
      <c r="C849" s="261" t="s">
        <v>2864</v>
      </c>
      <c r="D849" s="261" t="s">
        <v>2865</v>
      </c>
      <c r="E849" s="261" t="s">
        <v>2864</v>
      </c>
      <c r="F849" s="261" t="s">
        <v>1612</v>
      </c>
    </row>
    <row r="850" spans="2:6" ht="15" customHeight="1" x14ac:dyDescent="0.25">
      <c r="B850" s="261" t="s">
        <v>2834</v>
      </c>
      <c r="C850" s="261" t="s">
        <v>2866</v>
      </c>
      <c r="D850" s="261" t="s">
        <v>2867</v>
      </c>
      <c r="E850" s="261" t="s">
        <v>2868</v>
      </c>
      <c r="F850" s="261" t="s">
        <v>1612</v>
      </c>
    </row>
    <row r="851" spans="2:6" ht="15" customHeight="1" x14ac:dyDescent="0.2">
      <c r="B851" s="262" t="s">
        <v>2834</v>
      </c>
      <c r="C851" s="262" t="s">
        <v>2866</v>
      </c>
      <c r="D851" s="262" t="s">
        <v>2869</v>
      </c>
      <c r="E851" s="262" t="s">
        <v>2870</v>
      </c>
      <c r="F851" s="262" t="s">
        <v>1648</v>
      </c>
    </row>
    <row r="852" spans="2:6" ht="15" customHeight="1" x14ac:dyDescent="0.25">
      <c r="B852" s="261" t="s">
        <v>2834</v>
      </c>
      <c r="C852" s="261" t="s">
        <v>2866</v>
      </c>
      <c r="D852" s="261" t="s">
        <v>2869</v>
      </c>
      <c r="E852" s="261" t="s">
        <v>2866</v>
      </c>
      <c r="F852" s="261" t="s">
        <v>1612</v>
      </c>
    </row>
    <row r="853" spans="2:6" ht="15" customHeight="1" x14ac:dyDescent="0.25">
      <c r="B853" s="261" t="s">
        <v>2834</v>
      </c>
      <c r="C853" s="261" t="s">
        <v>2866</v>
      </c>
      <c r="D853" s="261" t="s">
        <v>2869</v>
      </c>
      <c r="E853" s="261" t="s">
        <v>2871</v>
      </c>
      <c r="F853" s="261" t="s">
        <v>1614</v>
      </c>
    </row>
    <row r="854" spans="2:6" ht="15" customHeight="1" x14ac:dyDescent="0.25">
      <c r="B854" s="261" t="s">
        <v>2834</v>
      </c>
      <c r="C854" s="261" t="s">
        <v>2866</v>
      </c>
      <c r="D854" s="261" t="s">
        <v>2872</v>
      </c>
      <c r="E854" s="261" t="s">
        <v>2872</v>
      </c>
      <c r="F854" s="261" t="s">
        <v>1640</v>
      </c>
    </row>
    <row r="855" spans="2:6" ht="15" customHeight="1" x14ac:dyDescent="0.25">
      <c r="B855" s="261" t="s">
        <v>2834</v>
      </c>
      <c r="C855" s="261" t="s">
        <v>2873</v>
      </c>
      <c r="D855" s="261" t="s">
        <v>2874</v>
      </c>
      <c r="E855" s="261" t="s">
        <v>2875</v>
      </c>
      <c r="F855" s="261" t="s">
        <v>1612</v>
      </c>
    </row>
    <row r="856" spans="2:6" ht="15" customHeight="1" x14ac:dyDescent="0.25">
      <c r="B856" s="261" t="s">
        <v>2834</v>
      </c>
      <c r="C856" s="261" t="s">
        <v>2876</v>
      </c>
      <c r="D856" s="261" t="s">
        <v>2877</v>
      </c>
      <c r="E856" s="261" t="s">
        <v>2877</v>
      </c>
      <c r="F856" s="261" t="s">
        <v>1608</v>
      </c>
    </row>
    <row r="857" spans="2:6" ht="15" customHeight="1" x14ac:dyDescent="0.25">
      <c r="B857" s="261" t="s">
        <v>2834</v>
      </c>
      <c r="C857" s="261" t="s">
        <v>2744</v>
      </c>
      <c r="D857" s="261" t="s">
        <v>2878</v>
      </c>
      <c r="E857" s="261" t="s">
        <v>2834</v>
      </c>
      <c r="F857" s="261" t="s">
        <v>1614</v>
      </c>
    </row>
    <row r="858" spans="2:6" ht="15" customHeight="1" x14ac:dyDescent="0.25">
      <c r="B858" s="261" t="s">
        <v>2834</v>
      </c>
      <c r="C858" s="261" t="s">
        <v>2744</v>
      </c>
      <c r="D858" s="261" t="s">
        <v>2878</v>
      </c>
      <c r="E858" s="261" t="s">
        <v>2834</v>
      </c>
      <c r="F858" s="261" t="s">
        <v>1701</v>
      </c>
    </row>
    <row r="859" spans="2:6" ht="15" customHeight="1" x14ac:dyDescent="0.25">
      <c r="B859" s="262" t="s">
        <v>2834</v>
      </c>
      <c r="C859" s="262" t="s">
        <v>2744</v>
      </c>
      <c r="D859" s="262" t="s">
        <v>2879</v>
      </c>
      <c r="E859" s="262" t="s">
        <v>2834</v>
      </c>
      <c r="F859" s="261" t="s">
        <v>5524</v>
      </c>
    </row>
    <row r="860" spans="2:6" ht="15" customHeight="1" x14ac:dyDescent="0.25">
      <c r="B860" s="261" t="s">
        <v>2834</v>
      </c>
      <c r="C860" s="261" t="s">
        <v>2744</v>
      </c>
      <c r="D860" s="261" t="s">
        <v>2879</v>
      </c>
      <c r="E860" s="261" t="s">
        <v>2880</v>
      </c>
      <c r="F860" s="261" t="s">
        <v>1608</v>
      </c>
    </row>
    <row r="861" spans="2:6" ht="15" customHeight="1" x14ac:dyDescent="0.2">
      <c r="B861" s="262" t="s">
        <v>2834</v>
      </c>
      <c r="C861" s="262" t="s">
        <v>2744</v>
      </c>
      <c r="D861" s="262" t="s">
        <v>2879</v>
      </c>
      <c r="E861" s="262" t="s">
        <v>2881</v>
      </c>
      <c r="F861" s="262" t="s">
        <v>1701</v>
      </c>
    </row>
    <row r="862" spans="2:6" ht="15" customHeight="1" x14ac:dyDescent="0.25">
      <c r="B862" s="261" t="s">
        <v>2882</v>
      </c>
      <c r="C862" s="261" t="s">
        <v>2883</v>
      </c>
      <c r="D862" s="261" t="s">
        <v>2884</v>
      </c>
      <c r="E862" s="261" t="s">
        <v>2883</v>
      </c>
      <c r="F862" s="261" t="s">
        <v>1612</v>
      </c>
    </row>
    <row r="863" spans="2:6" ht="15" customHeight="1" x14ac:dyDescent="0.25">
      <c r="B863" s="261" t="s">
        <v>2882</v>
      </c>
      <c r="C863" s="261" t="s">
        <v>2882</v>
      </c>
      <c r="D863" s="261" t="s">
        <v>2882</v>
      </c>
      <c r="E863" s="261" t="s">
        <v>2885</v>
      </c>
      <c r="F863" s="261" t="s">
        <v>1608</v>
      </c>
    </row>
    <row r="864" spans="2:6" ht="15" customHeight="1" x14ac:dyDescent="0.25">
      <c r="B864" s="262" t="s">
        <v>2882</v>
      </c>
      <c r="C864" s="262" t="s">
        <v>2882</v>
      </c>
      <c r="D864" s="262" t="s">
        <v>2886</v>
      </c>
      <c r="E864" s="262" t="s">
        <v>2882</v>
      </c>
      <c r="F864" s="261" t="s">
        <v>5524</v>
      </c>
    </row>
    <row r="865" spans="2:6" ht="15" customHeight="1" x14ac:dyDescent="0.25">
      <c r="B865" s="261" t="s">
        <v>2882</v>
      </c>
      <c r="C865" s="261" t="s">
        <v>2882</v>
      </c>
      <c r="D865" s="261" t="s">
        <v>2886</v>
      </c>
      <c r="E865" s="261" t="s">
        <v>2882</v>
      </c>
      <c r="F865" s="261" t="s">
        <v>1684</v>
      </c>
    </row>
    <row r="866" spans="2:6" ht="15" customHeight="1" x14ac:dyDescent="0.25">
      <c r="B866" s="261" t="s">
        <v>2882</v>
      </c>
      <c r="C866" s="261" t="s">
        <v>2882</v>
      </c>
      <c r="D866" s="261" t="s">
        <v>2886</v>
      </c>
      <c r="E866" s="261" t="s">
        <v>2887</v>
      </c>
      <c r="F866" s="261" t="s">
        <v>1640</v>
      </c>
    </row>
    <row r="867" spans="2:6" ht="15" customHeight="1" x14ac:dyDescent="0.25">
      <c r="B867" s="261" t="s">
        <v>2882</v>
      </c>
      <c r="C867" s="261" t="s">
        <v>2888</v>
      </c>
      <c r="D867" s="261" t="s">
        <v>2889</v>
      </c>
      <c r="E867" s="261" t="s">
        <v>2888</v>
      </c>
      <c r="F867" s="261" t="s">
        <v>1612</v>
      </c>
    </row>
    <row r="868" spans="2:6" ht="15" customHeight="1" x14ac:dyDescent="0.25">
      <c r="B868" s="261" t="s">
        <v>2882</v>
      </c>
      <c r="C868" s="261" t="s">
        <v>2888</v>
      </c>
      <c r="D868" s="261" t="s">
        <v>2889</v>
      </c>
      <c r="E868" s="261" t="s">
        <v>2890</v>
      </c>
      <c r="F868" s="261" t="s">
        <v>1612</v>
      </c>
    </row>
    <row r="869" spans="2:6" ht="15" customHeight="1" x14ac:dyDescent="0.25">
      <c r="B869" s="261" t="s">
        <v>2882</v>
      </c>
      <c r="C869" s="261" t="s">
        <v>2888</v>
      </c>
      <c r="D869" s="261" t="s">
        <v>2891</v>
      </c>
      <c r="E869" s="261" t="s">
        <v>2892</v>
      </c>
      <c r="F869" s="261" t="s">
        <v>1608</v>
      </c>
    </row>
    <row r="870" spans="2:6" ht="15" customHeight="1" x14ac:dyDescent="0.25">
      <c r="B870" s="261" t="s">
        <v>2882</v>
      </c>
      <c r="C870" s="261" t="s">
        <v>2893</v>
      </c>
      <c r="D870" s="261" t="s">
        <v>2894</v>
      </c>
      <c r="E870" s="261" t="s">
        <v>2893</v>
      </c>
      <c r="F870" s="261" t="s">
        <v>1612</v>
      </c>
    </row>
    <row r="871" spans="2:6" ht="15" customHeight="1" x14ac:dyDescent="0.25">
      <c r="B871" s="261" t="s">
        <v>2882</v>
      </c>
      <c r="C871" s="261" t="s">
        <v>2895</v>
      </c>
      <c r="D871" s="261" t="s">
        <v>2895</v>
      </c>
      <c r="E871" s="261" t="s">
        <v>2895</v>
      </c>
      <c r="F871" s="261" t="s">
        <v>1612</v>
      </c>
    </row>
    <row r="872" spans="2:6" ht="15" customHeight="1" x14ac:dyDescent="0.25">
      <c r="B872" s="261" t="s">
        <v>2882</v>
      </c>
      <c r="C872" s="261" t="s">
        <v>2896</v>
      </c>
      <c r="D872" s="261" t="s">
        <v>2897</v>
      </c>
      <c r="E872" s="261" t="s">
        <v>2896</v>
      </c>
      <c r="F872" s="261" t="s">
        <v>1612</v>
      </c>
    </row>
    <row r="873" spans="2:6" ht="15" customHeight="1" x14ac:dyDescent="0.25">
      <c r="B873" s="261" t="s">
        <v>2882</v>
      </c>
      <c r="C873" s="261" t="s">
        <v>2896</v>
      </c>
      <c r="D873" s="261" t="s">
        <v>2898</v>
      </c>
      <c r="E873" s="261" t="s">
        <v>2899</v>
      </c>
      <c r="F873" s="261" t="s">
        <v>1608</v>
      </c>
    </row>
    <row r="874" spans="2:6" ht="15" customHeight="1" x14ac:dyDescent="0.2">
      <c r="B874" s="262" t="s">
        <v>2882</v>
      </c>
      <c r="C874" s="262" t="s">
        <v>2900</v>
      </c>
      <c r="D874" s="262" t="s">
        <v>2900</v>
      </c>
      <c r="E874" s="262" t="s">
        <v>2900</v>
      </c>
      <c r="F874" s="262" t="s">
        <v>1612</v>
      </c>
    </row>
    <row r="875" spans="2:6" ht="15" customHeight="1" x14ac:dyDescent="0.25">
      <c r="B875" s="261" t="s">
        <v>2882</v>
      </c>
      <c r="C875" s="261" t="s">
        <v>2901</v>
      </c>
      <c r="D875" s="261" t="s">
        <v>2902</v>
      </c>
      <c r="E875" s="261" t="s">
        <v>2901</v>
      </c>
      <c r="F875" s="261" t="s">
        <v>1612</v>
      </c>
    </row>
    <row r="876" spans="2:6" ht="15" customHeight="1" x14ac:dyDescent="0.25">
      <c r="B876" s="261" t="s">
        <v>2882</v>
      </c>
      <c r="C876" s="261" t="s">
        <v>2901</v>
      </c>
      <c r="D876" s="261" t="s">
        <v>2903</v>
      </c>
      <c r="E876" s="261" t="s">
        <v>2903</v>
      </c>
      <c r="F876" s="261" t="s">
        <v>1612</v>
      </c>
    </row>
    <row r="877" spans="2:6" ht="15" customHeight="1" x14ac:dyDescent="0.25">
      <c r="B877" s="261" t="s">
        <v>2882</v>
      </c>
      <c r="C877" s="261" t="s">
        <v>2901</v>
      </c>
      <c r="D877" s="261" t="s">
        <v>2904</v>
      </c>
      <c r="E877" s="261" t="s">
        <v>2904</v>
      </c>
      <c r="F877" s="261" t="s">
        <v>1701</v>
      </c>
    </row>
    <row r="878" spans="2:6" ht="15" customHeight="1" x14ac:dyDescent="0.2">
      <c r="B878" s="262" t="s">
        <v>2905</v>
      </c>
      <c r="C878" s="262" t="s">
        <v>2906</v>
      </c>
      <c r="D878" s="262" t="s">
        <v>2907</v>
      </c>
      <c r="E878" s="262" t="s">
        <v>2908</v>
      </c>
      <c r="F878" s="262" t="s">
        <v>1646</v>
      </c>
    </row>
    <row r="879" spans="2:6" ht="15" customHeight="1" x14ac:dyDescent="0.25">
      <c r="B879" s="261" t="s">
        <v>2905</v>
      </c>
      <c r="C879" s="261" t="s">
        <v>2906</v>
      </c>
      <c r="D879" s="261" t="s">
        <v>2909</v>
      </c>
      <c r="E879" s="261" t="s">
        <v>2909</v>
      </c>
      <c r="F879" s="261" t="s">
        <v>1608</v>
      </c>
    </row>
    <row r="880" spans="2:6" ht="15" customHeight="1" x14ac:dyDescent="0.25">
      <c r="B880" s="262" t="s">
        <v>2905</v>
      </c>
      <c r="C880" s="262" t="s">
        <v>2910</v>
      </c>
      <c r="D880" s="262" t="s">
        <v>2911</v>
      </c>
      <c r="E880" s="262" t="s">
        <v>2905</v>
      </c>
      <c r="F880" s="261" t="s">
        <v>5524</v>
      </c>
    </row>
    <row r="881" spans="2:6" ht="15" customHeight="1" x14ac:dyDescent="0.25">
      <c r="B881" s="261" t="s">
        <v>2905</v>
      </c>
      <c r="C881" s="261" t="s">
        <v>2910</v>
      </c>
      <c r="D881" s="261" t="s">
        <v>2911</v>
      </c>
      <c r="E881" s="261" t="s">
        <v>2905</v>
      </c>
      <c r="F881" s="261" t="s">
        <v>1684</v>
      </c>
    </row>
    <row r="882" spans="2:6" ht="15" customHeight="1" x14ac:dyDescent="0.25">
      <c r="B882" s="261" t="s">
        <v>2905</v>
      </c>
      <c r="C882" s="261" t="s">
        <v>2912</v>
      </c>
      <c r="D882" s="261" t="s">
        <v>2913</v>
      </c>
      <c r="E882" s="261" t="s">
        <v>2912</v>
      </c>
      <c r="F882" s="261" t="s">
        <v>1608</v>
      </c>
    </row>
    <row r="883" spans="2:6" ht="15" customHeight="1" x14ac:dyDescent="0.2">
      <c r="B883" s="262" t="s">
        <v>2905</v>
      </c>
      <c r="C883" s="262" t="s">
        <v>2912</v>
      </c>
      <c r="D883" s="262" t="s">
        <v>2914</v>
      </c>
      <c r="E883" s="262" t="s">
        <v>2915</v>
      </c>
      <c r="F883" s="262" t="s">
        <v>1648</v>
      </c>
    </row>
    <row r="884" spans="2:6" ht="15" customHeight="1" x14ac:dyDescent="0.2">
      <c r="B884" s="262" t="s">
        <v>2905</v>
      </c>
      <c r="C884" s="262" t="s">
        <v>2916</v>
      </c>
      <c r="D884" s="262" t="s">
        <v>2916</v>
      </c>
      <c r="E884" s="262" t="s">
        <v>2916</v>
      </c>
      <c r="F884" s="262" t="s">
        <v>1612</v>
      </c>
    </row>
    <row r="885" spans="2:6" ht="15" customHeight="1" x14ac:dyDescent="0.2">
      <c r="B885" s="262" t="s">
        <v>2905</v>
      </c>
      <c r="C885" s="262" t="s">
        <v>2916</v>
      </c>
      <c r="D885" s="262" t="s">
        <v>2917</v>
      </c>
      <c r="E885" s="262" t="s">
        <v>2917</v>
      </c>
      <c r="F885" s="262" t="s">
        <v>1608</v>
      </c>
    </row>
    <row r="886" spans="2:6" ht="15" customHeight="1" x14ac:dyDescent="0.2">
      <c r="B886" s="262" t="s">
        <v>2905</v>
      </c>
      <c r="C886" s="262" t="s">
        <v>2918</v>
      </c>
      <c r="D886" s="262" t="s">
        <v>2918</v>
      </c>
      <c r="E886" s="262" t="s">
        <v>2918</v>
      </c>
      <c r="F886" s="262" t="s">
        <v>1612</v>
      </c>
    </row>
    <row r="887" spans="2:6" ht="15" customHeight="1" x14ac:dyDescent="0.2">
      <c r="B887" s="262" t="s">
        <v>2905</v>
      </c>
      <c r="C887" s="262" t="s">
        <v>2918</v>
      </c>
      <c r="D887" s="262" t="s">
        <v>2919</v>
      </c>
      <c r="E887" s="262" t="s">
        <v>2919</v>
      </c>
      <c r="F887" s="262" t="s">
        <v>1608</v>
      </c>
    </row>
    <row r="888" spans="2:6" ht="15" customHeight="1" x14ac:dyDescent="0.2">
      <c r="B888" s="262" t="s">
        <v>2905</v>
      </c>
      <c r="C888" s="262" t="s">
        <v>2920</v>
      </c>
      <c r="D888" s="262" t="s">
        <v>2921</v>
      </c>
      <c r="E888" s="262" t="s">
        <v>2922</v>
      </c>
      <c r="F888" s="262" t="s">
        <v>1684</v>
      </c>
    </row>
    <row r="889" spans="2:6" ht="15" customHeight="1" x14ac:dyDescent="0.2">
      <c r="B889" s="262" t="s">
        <v>2905</v>
      </c>
      <c r="C889" s="262" t="s">
        <v>2923</v>
      </c>
      <c r="D889" s="262" t="s">
        <v>2924</v>
      </c>
      <c r="E889" s="262" t="s">
        <v>2923</v>
      </c>
      <c r="F889" s="262" t="s">
        <v>1612</v>
      </c>
    </row>
    <row r="890" spans="2:6" ht="15" customHeight="1" x14ac:dyDescent="0.2">
      <c r="B890" s="262" t="s">
        <v>2925</v>
      </c>
      <c r="C890" s="262" t="s">
        <v>2926</v>
      </c>
      <c r="D890" s="262" t="s">
        <v>2927</v>
      </c>
      <c r="E890" s="262" t="s">
        <v>2926</v>
      </c>
      <c r="F890" s="262" t="s">
        <v>1684</v>
      </c>
    </row>
    <row r="891" spans="2:6" ht="15" customHeight="1" x14ac:dyDescent="0.25">
      <c r="B891" s="261" t="s">
        <v>2925</v>
      </c>
      <c r="C891" s="261" t="s">
        <v>2926</v>
      </c>
      <c r="D891" s="261" t="s">
        <v>2928</v>
      </c>
      <c r="E891" s="261" t="s">
        <v>2929</v>
      </c>
      <c r="F891" s="261" t="s">
        <v>1640</v>
      </c>
    </row>
    <row r="892" spans="2:6" ht="15" customHeight="1" x14ac:dyDescent="0.25">
      <c r="B892" s="261" t="s">
        <v>2925</v>
      </c>
      <c r="C892" s="261" t="s">
        <v>2926</v>
      </c>
      <c r="D892" s="261" t="s">
        <v>2930</v>
      </c>
      <c r="E892" s="261" t="s">
        <v>2930</v>
      </c>
      <c r="F892" s="261" t="s">
        <v>1608</v>
      </c>
    </row>
    <row r="893" spans="2:6" ht="15" customHeight="1" x14ac:dyDescent="0.25">
      <c r="B893" s="261" t="s">
        <v>2925</v>
      </c>
      <c r="C893" s="261" t="s">
        <v>2931</v>
      </c>
      <c r="D893" s="261" t="s">
        <v>2932</v>
      </c>
      <c r="E893" s="261" t="s">
        <v>2933</v>
      </c>
      <c r="F893" s="261" t="s">
        <v>1648</v>
      </c>
    </row>
    <row r="894" spans="2:6" ht="15" customHeight="1" x14ac:dyDescent="0.25">
      <c r="B894" s="261" t="s">
        <v>2925</v>
      </c>
      <c r="C894" s="261" t="s">
        <v>2931</v>
      </c>
      <c r="D894" s="261" t="s">
        <v>2932</v>
      </c>
      <c r="E894" s="261" t="s">
        <v>2934</v>
      </c>
      <c r="F894" s="261" t="s">
        <v>1608</v>
      </c>
    </row>
    <row r="895" spans="2:6" ht="15" customHeight="1" x14ac:dyDescent="0.2">
      <c r="B895" s="262" t="s">
        <v>2925</v>
      </c>
      <c r="C895" s="262" t="s">
        <v>2931</v>
      </c>
      <c r="D895" s="262" t="s">
        <v>2931</v>
      </c>
      <c r="E895" s="262" t="s">
        <v>2935</v>
      </c>
      <c r="F895" s="262" t="s">
        <v>1608</v>
      </c>
    </row>
    <row r="896" spans="2:6" ht="15" customHeight="1" x14ac:dyDescent="0.25">
      <c r="B896" s="261" t="s">
        <v>2925</v>
      </c>
      <c r="C896" s="261" t="s">
        <v>2936</v>
      </c>
      <c r="D896" s="261" t="s">
        <v>2937</v>
      </c>
      <c r="E896" s="261" t="s">
        <v>2936</v>
      </c>
      <c r="F896" s="261" t="s">
        <v>1612</v>
      </c>
    </row>
    <row r="897" spans="2:6" ht="15" customHeight="1" x14ac:dyDescent="0.25">
      <c r="B897" s="262" t="s">
        <v>2925</v>
      </c>
      <c r="C897" s="262" t="s">
        <v>2936</v>
      </c>
      <c r="D897" s="262" t="s">
        <v>2937</v>
      </c>
      <c r="E897" s="262" t="s">
        <v>2925</v>
      </c>
      <c r="F897" s="261" t="s">
        <v>5524</v>
      </c>
    </row>
    <row r="898" spans="2:6" ht="15" customHeight="1" x14ac:dyDescent="0.25">
      <c r="B898" s="261" t="s">
        <v>2925</v>
      </c>
      <c r="C898" s="261" t="s">
        <v>2936</v>
      </c>
      <c r="D898" s="261" t="s">
        <v>2938</v>
      </c>
      <c r="E898" s="261" t="s">
        <v>2938</v>
      </c>
      <c r="F898" s="261" t="s">
        <v>1608</v>
      </c>
    </row>
    <row r="899" spans="2:6" ht="15" customHeight="1" x14ac:dyDescent="0.25">
      <c r="B899" s="261" t="s">
        <v>2925</v>
      </c>
      <c r="C899" s="261" t="s">
        <v>2936</v>
      </c>
      <c r="D899" s="261" t="s">
        <v>2939</v>
      </c>
      <c r="E899" s="261" t="s">
        <v>2939</v>
      </c>
      <c r="F899" s="261" t="s">
        <v>1608</v>
      </c>
    </row>
    <row r="900" spans="2:6" ht="15" customHeight="1" x14ac:dyDescent="0.2">
      <c r="B900" s="262" t="s">
        <v>2925</v>
      </c>
      <c r="C900" s="262" t="s">
        <v>2940</v>
      </c>
      <c r="D900" s="262" t="s">
        <v>2941</v>
      </c>
      <c r="E900" s="262" t="s">
        <v>2942</v>
      </c>
      <c r="F900" s="262" t="s">
        <v>1648</v>
      </c>
    </row>
    <row r="901" spans="2:6" ht="15" customHeight="1" x14ac:dyDescent="0.2">
      <c r="B901" s="262" t="s">
        <v>2925</v>
      </c>
      <c r="C901" s="262" t="s">
        <v>2940</v>
      </c>
      <c r="D901" s="262" t="s">
        <v>2940</v>
      </c>
      <c r="E901" s="262" t="s">
        <v>2940</v>
      </c>
      <c r="F901" s="262" t="s">
        <v>1612</v>
      </c>
    </row>
    <row r="902" spans="2:6" ht="15" customHeight="1" x14ac:dyDescent="0.2">
      <c r="B902" s="262" t="s">
        <v>2925</v>
      </c>
      <c r="C902" s="262" t="s">
        <v>2940</v>
      </c>
      <c r="D902" s="262" t="s">
        <v>2940</v>
      </c>
      <c r="E902" s="262" t="s">
        <v>2943</v>
      </c>
      <c r="F902" s="262" t="s">
        <v>1648</v>
      </c>
    </row>
    <row r="903" spans="2:6" ht="15" customHeight="1" x14ac:dyDescent="0.25">
      <c r="B903" s="261" t="s">
        <v>2925</v>
      </c>
      <c r="C903" s="261" t="s">
        <v>2940</v>
      </c>
      <c r="D903" s="261" t="s">
        <v>2940</v>
      </c>
      <c r="E903" s="261" t="s">
        <v>2546</v>
      </c>
      <c r="F903" s="261" t="s">
        <v>1608</v>
      </c>
    </row>
    <row r="904" spans="2:6" ht="15" customHeight="1" x14ac:dyDescent="0.25">
      <c r="B904" s="261" t="s">
        <v>2925</v>
      </c>
      <c r="C904" s="261" t="s">
        <v>2943</v>
      </c>
      <c r="D904" s="261" t="s">
        <v>2943</v>
      </c>
      <c r="E904" s="261" t="s">
        <v>2944</v>
      </c>
      <c r="F904" s="261" t="s">
        <v>1640</v>
      </c>
    </row>
    <row r="905" spans="2:6" ht="15" customHeight="1" x14ac:dyDescent="0.2">
      <c r="B905" s="262" t="s">
        <v>2945</v>
      </c>
      <c r="C905" s="262" t="s">
        <v>2632</v>
      </c>
      <c r="D905" s="262" t="s">
        <v>2946</v>
      </c>
      <c r="E905" s="262" t="s">
        <v>2947</v>
      </c>
      <c r="F905" s="262" t="s">
        <v>1640</v>
      </c>
    </row>
    <row r="906" spans="2:6" ht="15" customHeight="1" x14ac:dyDescent="0.25">
      <c r="B906" s="261" t="s">
        <v>2945</v>
      </c>
      <c r="C906" s="261" t="s">
        <v>2632</v>
      </c>
      <c r="D906" s="261" t="s">
        <v>2946</v>
      </c>
      <c r="E906" s="261" t="s">
        <v>2948</v>
      </c>
      <c r="F906" s="261" t="s">
        <v>1646</v>
      </c>
    </row>
    <row r="907" spans="2:6" ht="15" customHeight="1" x14ac:dyDescent="0.25">
      <c r="B907" s="261" t="s">
        <v>2945</v>
      </c>
      <c r="C907" s="261" t="s">
        <v>2632</v>
      </c>
      <c r="D907" s="261" t="s">
        <v>2946</v>
      </c>
      <c r="E907" s="261" t="s">
        <v>2949</v>
      </c>
      <c r="F907" s="261" t="s">
        <v>1612</v>
      </c>
    </row>
    <row r="908" spans="2:6" ht="15" customHeight="1" x14ac:dyDescent="0.2">
      <c r="B908" s="262" t="s">
        <v>2945</v>
      </c>
      <c r="C908" s="262" t="s">
        <v>2632</v>
      </c>
      <c r="D908" s="262" t="s">
        <v>2950</v>
      </c>
      <c r="E908" s="262" t="s">
        <v>2951</v>
      </c>
      <c r="F908" s="262" t="s">
        <v>1640</v>
      </c>
    </row>
    <row r="909" spans="2:6" ht="15" customHeight="1" x14ac:dyDescent="0.2">
      <c r="B909" s="262" t="s">
        <v>2945</v>
      </c>
      <c r="C909" s="262" t="s">
        <v>2632</v>
      </c>
      <c r="D909" s="262" t="s">
        <v>2952</v>
      </c>
      <c r="E909" s="262" t="s">
        <v>2953</v>
      </c>
      <c r="F909" s="262" t="s">
        <v>1701</v>
      </c>
    </row>
    <row r="910" spans="2:6" ht="15" customHeight="1" x14ac:dyDescent="0.2">
      <c r="B910" s="262" t="s">
        <v>2945</v>
      </c>
      <c r="C910" s="262" t="s">
        <v>2632</v>
      </c>
      <c r="D910" s="262" t="s">
        <v>2952</v>
      </c>
      <c r="E910" s="262" t="s">
        <v>2954</v>
      </c>
      <c r="F910" s="262" t="s">
        <v>1646</v>
      </c>
    </row>
    <row r="911" spans="2:6" ht="15" customHeight="1" x14ac:dyDescent="0.2">
      <c r="B911" s="262" t="s">
        <v>2945</v>
      </c>
      <c r="C911" s="262" t="s">
        <v>2632</v>
      </c>
      <c r="D911" s="262" t="s">
        <v>2955</v>
      </c>
      <c r="E911" s="262" t="s">
        <v>2956</v>
      </c>
      <c r="F911" s="262" t="s">
        <v>2205</v>
      </c>
    </row>
    <row r="912" spans="2:6" ht="15" customHeight="1" x14ac:dyDescent="0.2">
      <c r="B912" s="262" t="s">
        <v>2945</v>
      </c>
      <c r="C912" s="262" t="s">
        <v>2632</v>
      </c>
      <c r="D912" s="262" t="s">
        <v>2957</v>
      </c>
      <c r="E912" s="262" t="s">
        <v>2958</v>
      </c>
      <c r="F912" s="262" t="s">
        <v>1640</v>
      </c>
    </row>
    <row r="913" spans="2:6" ht="15" customHeight="1" x14ac:dyDescent="0.2">
      <c r="B913" s="262" t="s">
        <v>2945</v>
      </c>
      <c r="C913" s="262" t="s">
        <v>2632</v>
      </c>
      <c r="D913" s="262" t="s">
        <v>2959</v>
      </c>
      <c r="E913" s="262" t="s">
        <v>2960</v>
      </c>
      <c r="F913" s="262" t="s">
        <v>1646</v>
      </c>
    </row>
    <row r="914" spans="2:6" ht="15" customHeight="1" x14ac:dyDescent="0.2">
      <c r="B914" s="262" t="s">
        <v>2945</v>
      </c>
      <c r="C914" s="262" t="s">
        <v>2632</v>
      </c>
      <c r="D914" s="262" t="s">
        <v>2959</v>
      </c>
      <c r="E914" s="262" t="s">
        <v>2961</v>
      </c>
      <c r="F914" s="262" t="s">
        <v>1684</v>
      </c>
    </row>
    <row r="915" spans="2:6" ht="15" customHeight="1" x14ac:dyDescent="0.2">
      <c r="B915" s="262" t="s">
        <v>2945</v>
      </c>
      <c r="C915" s="262" t="s">
        <v>2632</v>
      </c>
      <c r="D915" s="262" t="s">
        <v>2962</v>
      </c>
      <c r="E915" s="262" t="s">
        <v>2963</v>
      </c>
      <c r="F915" s="262" t="s">
        <v>1962</v>
      </c>
    </row>
    <row r="916" spans="2:6" ht="15" customHeight="1" x14ac:dyDescent="0.25">
      <c r="B916" s="262" t="s">
        <v>2945</v>
      </c>
      <c r="C916" s="262" t="s">
        <v>2632</v>
      </c>
      <c r="D916" s="262" t="s">
        <v>2962</v>
      </c>
      <c r="E916" s="262" t="s">
        <v>2945</v>
      </c>
      <c r="F916" s="261" t="s">
        <v>5524</v>
      </c>
    </row>
    <row r="917" spans="2:6" ht="15" customHeight="1" x14ac:dyDescent="0.2">
      <c r="B917" s="262" t="s">
        <v>2945</v>
      </c>
      <c r="C917" s="262" t="s">
        <v>2632</v>
      </c>
      <c r="D917" s="262" t="s">
        <v>2964</v>
      </c>
      <c r="E917" s="262" t="s">
        <v>2965</v>
      </c>
      <c r="F917" s="262" t="s">
        <v>2205</v>
      </c>
    </row>
    <row r="918" spans="2:6" ht="15" customHeight="1" x14ac:dyDescent="0.2">
      <c r="B918" s="262" t="s">
        <v>2945</v>
      </c>
      <c r="C918" s="262" t="s">
        <v>2632</v>
      </c>
      <c r="D918" s="262" t="s">
        <v>2966</v>
      </c>
      <c r="E918" s="262" t="s">
        <v>2967</v>
      </c>
      <c r="F918" s="262" t="s">
        <v>1701</v>
      </c>
    </row>
    <row r="919" spans="2:6" ht="15" customHeight="1" x14ac:dyDescent="0.25">
      <c r="B919" s="261" t="s">
        <v>2945</v>
      </c>
      <c r="C919" s="261" t="s">
        <v>2632</v>
      </c>
      <c r="D919" s="261" t="s">
        <v>2966</v>
      </c>
      <c r="E919" s="261" t="s">
        <v>2968</v>
      </c>
      <c r="F919" s="261" t="s">
        <v>1646</v>
      </c>
    </row>
    <row r="920" spans="2:6" ht="15" customHeight="1" x14ac:dyDescent="0.2">
      <c r="B920" s="262" t="s">
        <v>2945</v>
      </c>
      <c r="C920" s="262" t="s">
        <v>2969</v>
      </c>
      <c r="D920" s="262" t="s">
        <v>2970</v>
      </c>
      <c r="E920" s="262" t="s">
        <v>2971</v>
      </c>
      <c r="F920" s="262" t="s">
        <v>1646</v>
      </c>
    </row>
    <row r="921" spans="2:6" ht="15" customHeight="1" x14ac:dyDescent="0.2">
      <c r="B921" s="262" t="s">
        <v>2945</v>
      </c>
      <c r="C921" s="262" t="s">
        <v>2969</v>
      </c>
      <c r="D921" s="262" t="s">
        <v>2972</v>
      </c>
      <c r="E921" s="262" t="s">
        <v>2973</v>
      </c>
      <c r="F921" s="262" t="s">
        <v>1962</v>
      </c>
    </row>
    <row r="922" spans="2:6" ht="15" customHeight="1" x14ac:dyDescent="0.25">
      <c r="B922" s="261" t="s">
        <v>2945</v>
      </c>
      <c r="C922" s="261" t="s">
        <v>2969</v>
      </c>
      <c r="D922" s="261" t="s">
        <v>2972</v>
      </c>
      <c r="E922" s="261" t="s">
        <v>2974</v>
      </c>
      <c r="F922" s="261" t="s">
        <v>1962</v>
      </c>
    </row>
    <row r="923" spans="2:6" ht="15" customHeight="1" x14ac:dyDescent="0.2">
      <c r="B923" s="262" t="s">
        <v>2945</v>
      </c>
      <c r="C923" s="262" t="s">
        <v>2969</v>
      </c>
      <c r="D923" s="262" t="s">
        <v>2972</v>
      </c>
      <c r="E923" s="262" t="s">
        <v>2975</v>
      </c>
      <c r="F923" s="262" t="s">
        <v>1962</v>
      </c>
    </row>
    <row r="924" spans="2:6" ht="15" customHeight="1" x14ac:dyDescent="0.2">
      <c r="B924" s="262" t="s">
        <v>2945</v>
      </c>
      <c r="C924" s="262" t="s">
        <v>2969</v>
      </c>
      <c r="D924" s="262" t="s">
        <v>2976</v>
      </c>
      <c r="E924" s="262" t="s">
        <v>2977</v>
      </c>
      <c r="F924" s="262" t="s">
        <v>1684</v>
      </c>
    </row>
    <row r="925" spans="2:6" ht="15" customHeight="1" x14ac:dyDescent="0.2">
      <c r="B925" s="262" t="s">
        <v>2945</v>
      </c>
      <c r="C925" s="262" t="s">
        <v>2969</v>
      </c>
      <c r="D925" s="262" t="s">
        <v>2976</v>
      </c>
      <c r="E925" s="262" t="s">
        <v>2978</v>
      </c>
      <c r="F925" s="262" t="s">
        <v>1646</v>
      </c>
    </row>
    <row r="926" spans="2:6" ht="15" customHeight="1" x14ac:dyDescent="0.25">
      <c r="B926" s="261" t="s">
        <v>2945</v>
      </c>
      <c r="C926" s="261" t="s">
        <v>2969</v>
      </c>
      <c r="D926" s="261" t="s">
        <v>2976</v>
      </c>
      <c r="E926" s="261" t="s">
        <v>2979</v>
      </c>
      <c r="F926" s="261" t="s">
        <v>1646</v>
      </c>
    </row>
    <row r="927" spans="2:6" ht="15" customHeight="1" x14ac:dyDescent="0.2">
      <c r="B927" s="262" t="s">
        <v>2945</v>
      </c>
      <c r="C927" s="262" t="s">
        <v>2969</v>
      </c>
      <c r="D927" s="262" t="s">
        <v>2980</v>
      </c>
      <c r="E927" s="262" t="s">
        <v>2981</v>
      </c>
      <c r="F927" s="262" t="s">
        <v>1962</v>
      </c>
    </row>
    <row r="928" spans="2:6" ht="15" customHeight="1" x14ac:dyDescent="0.2">
      <c r="B928" s="262" t="s">
        <v>2945</v>
      </c>
      <c r="C928" s="262" t="s">
        <v>2969</v>
      </c>
      <c r="D928" s="262" t="s">
        <v>2980</v>
      </c>
      <c r="E928" s="262" t="s">
        <v>2982</v>
      </c>
      <c r="F928" s="262" t="s">
        <v>1962</v>
      </c>
    </row>
    <row r="929" spans="2:6" ht="15" customHeight="1" x14ac:dyDescent="0.25">
      <c r="B929" s="261" t="s">
        <v>2945</v>
      </c>
      <c r="C929" s="261" t="s">
        <v>2969</v>
      </c>
      <c r="D929" s="261" t="s">
        <v>2980</v>
      </c>
      <c r="E929" s="261" t="s">
        <v>2983</v>
      </c>
      <c r="F929" s="261" t="s">
        <v>1648</v>
      </c>
    </row>
    <row r="930" spans="2:6" ht="15" customHeight="1" x14ac:dyDescent="0.25">
      <c r="B930" s="261" t="s">
        <v>2945</v>
      </c>
      <c r="C930" s="261" t="s">
        <v>2969</v>
      </c>
      <c r="D930" s="261" t="s">
        <v>2980</v>
      </c>
      <c r="E930" s="261" t="s">
        <v>2984</v>
      </c>
      <c r="F930" s="261" t="s">
        <v>1648</v>
      </c>
    </row>
    <row r="931" spans="2:6" ht="15" customHeight="1" x14ac:dyDescent="0.25">
      <c r="B931" s="261" t="s">
        <v>2945</v>
      </c>
      <c r="C931" s="261" t="s">
        <v>2969</v>
      </c>
      <c r="D931" s="261" t="s">
        <v>2985</v>
      </c>
      <c r="E931" s="261" t="s">
        <v>2986</v>
      </c>
      <c r="F931" s="261" t="s">
        <v>1962</v>
      </c>
    </row>
    <row r="932" spans="2:6" ht="15" customHeight="1" x14ac:dyDescent="0.2">
      <c r="B932" s="262" t="s">
        <v>2945</v>
      </c>
      <c r="C932" s="262" t="s">
        <v>2969</v>
      </c>
      <c r="D932" s="262" t="s">
        <v>2985</v>
      </c>
      <c r="E932" s="262" t="s">
        <v>2610</v>
      </c>
      <c r="F932" s="262" t="s">
        <v>1648</v>
      </c>
    </row>
    <row r="933" spans="2:6" ht="15" customHeight="1" x14ac:dyDescent="0.2">
      <c r="B933" s="262" t="s">
        <v>2945</v>
      </c>
      <c r="C933" s="262" t="s">
        <v>2969</v>
      </c>
      <c r="D933" s="262" t="s">
        <v>2987</v>
      </c>
      <c r="E933" s="262" t="s">
        <v>2988</v>
      </c>
      <c r="F933" s="262" t="s">
        <v>1648</v>
      </c>
    </row>
    <row r="934" spans="2:6" ht="15" customHeight="1" x14ac:dyDescent="0.2">
      <c r="B934" s="262" t="s">
        <v>2945</v>
      </c>
      <c r="C934" s="262" t="s">
        <v>2969</v>
      </c>
      <c r="D934" s="262" t="s">
        <v>2989</v>
      </c>
      <c r="E934" s="262" t="s">
        <v>2990</v>
      </c>
      <c r="F934" s="262" t="s">
        <v>2205</v>
      </c>
    </row>
    <row r="935" spans="2:6" ht="15" customHeight="1" x14ac:dyDescent="0.25">
      <c r="B935" s="261" t="s">
        <v>2945</v>
      </c>
      <c r="C935" s="261" t="s">
        <v>2969</v>
      </c>
      <c r="D935" s="261" t="s">
        <v>2989</v>
      </c>
      <c r="E935" s="261" t="s">
        <v>2991</v>
      </c>
      <c r="F935" s="261" t="s">
        <v>1612</v>
      </c>
    </row>
    <row r="936" spans="2:6" ht="15" customHeight="1" x14ac:dyDescent="0.25">
      <c r="B936" s="261" t="s">
        <v>2945</v>
      </c>
      <c r="C936" s="261" t="s">
        <v>2969</v>
      </c>
      <c r="D936" s="261" t="s">
        <v>2989</v>
      </c>
      <c r="E936" s="261" t="s">
        <v>2992</v>
      </c>
      <c r="F936" s="261" t="s">
        <v>1630</v>
      </c>
    </row>
    <row r="937" spans="2:6" ht="15" customHeight="1" x14ac:dyDescent="0.2">
      <c r="B937" s="262" t="s">
        <v>2945</v>
      </c>
      <c r="C937" s="262" t="s">
        <v>2969</v>
      </c>
      <c r="D937" s="262" t="s">
        <v>2993</v>
      </c>
      <c r="E937" s="262" t="s">
        <v>2994</v>
      </c>
      <c r="F937" s="262" t="s">
        <v>1614</v>
      </c>
    </row>
    <row r="938" spans="2:6" ht="15" customHeight="1" x14ac:dyDescent="0.25">
      <c r="B938" s="261" t="s">
        <v>2945</v>
      </c>
      <c r="C938" s="261" t="s">
        <v>2969</v>
      </c>
      <c r="D938" s="261" t="s">
        <v>2993</v>
      </c>
      <c r="E938" s="261" t="s">
        <v>2995</v>
      </c>
      <c r="F938" s="261" t="s">
        <v>1614</v>
      </c>
    </row>
    <row r="939" spans="2:6" ht="15" customHeight="1" x14ac:dyDescent="0.25">
      <c r="B939" s="261" t="s">
        <v>2945</v>
      </c>
      <c r="C939" s="261" t="s">
        <v>2969</v>
      </c>
      <c r="D939" s="261" t="s">
        <v>2996</v>
      </c>
      <c r="E939" s="261" t="s">
        <v>2997</v>
      </c>
      <c r="F939" s="261" t="s">
        <v>1612</v>
      </c>
    </row>
    <row r="940" spans="2:6" ht="15" customHeight="1" x14ac:dyDescent="0.25">
      <c r="B940" s="261" t="s">
        <v>2945</v>
      </c>
      <c r="C940" s="261" t="s">
        <v>2998</v>
      </c>
      <c r="D940" s="261" t="s">
        <v>2999</v>
      </c>
      <c r="E940" s="261" t="s">
        <v>3000</v>
      </c>
      <c r="F940" s="261" t="s">
        <v>1648</v>
      </c>
    </row>
    <row r="941" spans="2:6" ht="15" customHeight="1" x14ac:dyDescent="0.2">
      <c r="B941" s="262" t="s">
        <v>2945</v>
      </c>
      <c r="C941" s="262" t="s">
        <v>2998</v>
      </c>
      <c r="D941" s="262" t="s">
        <v>2999</v>
      </c>
      <c r="E941" s="262" t="s">
        <v>3001</v>
      </c>
      <c r="F941" s="262" t="s">
        <v>1646</v>
      </c>
    </row>
    <row r="942" spans="2:6" ht="15" customHeight="1" x14ac:dyDescent="0.25">
      <c r="B942" s="261" t="s">
        <v>2945</v>
      </c>
      <c r="C942" s="261" t="s">
        <v>2998</v>
      </c>
      <c r="D942" s="261" t="s">
        <v>3002</v>
      </c>
      <c r="E942" s="261" t="s">
        <v>3003</v>
      </c>
      <c r="F942" s="261" t="s">
        <v>1962</v>
      </c>
    </row>
    <row r="943" spans="2:6" ht="15" customHeight="1" x14ac:dyDescent="0.2">
      <c r="B943" s="262" t="s">
        <v>2945</v>
      </c>
      <c r="C943" s="262" t="s">
        <v>2998</v>
      </c>
      <c r="D943" s="262" t="s">
        <v>3004</v>
      </c>
      <c r="E943" s="262" t="s">
        <v>3005</v>
      </c>
      <c r="F943" s="262" t="s">
        <v>1646</v>
      </c>
    </row>
    <row r="944" spans="2:6" ht="15" customHeight="1" x14ac:dyDescent="0.2">
      <c r="B944" s="262" t="s">
        <v>2945</v>
      </c>
      <c r="C944" s="262" t="s">
        <v>2998</v>
      </c>
      <c r="D944" s="262" t="s">
        <v>3006</v>
      </c>
      <c r="E944" s="262" t="s">
        <v>3007</v>
      </c>
      <c r="F944" s="262" t="s">
        <v>2205</v>
      </c>
    </row>
    <row r="945" spans="2:6" ht="15" customHeight="1" x14ac:dyDescent="0.25">
      <c r="B945" s="261" t="s">
        <v>2945</v>
      </c>
      <c r="C945" s="261" t="s">
        <v>2998</v>
      </c>
      <c r="D945" s="261" t="s">
        <v>3008</v>
      </c>
      <c r="E945" s="261" t="s">
        <v>3009</v>
      </c>
      <c r="F945" s="261" t="s">
        <v>1640</v>
      </c>
    </row>
    <row r="946" spans="2:6" ht="15" customHeight="1" x14ac:dyDescent="0.25">
      <c r="B946" s="261" t="s">
        <v>2945</v>
      </c>
      <c r="C946" s="261" t="s">
        <v>2998</v>
      </c>
      <c r="D946" s="261" t="s">
        <v>3010</v>
      </c>
      <c r="E946" s="261" t="s">
        <v>3011</v>
      </c>
      <c r="F946" s="261" t="s">
        <v>1640</v>
      </c>
    </row>
    <row r="947" spans="2:6" ht="15" customHeight="1" x14ac:dyDescent="0.2">
      <c r="B947" s="262" t="s">
        <v>2945</v>
      </c>
      <c r="C947" s="262" t="s">
        <v>2998</v>
      </c>
      <c r="D947" s="262" t="s">
        <v>3012</v>
      </c>
      <c r="E947" s="262" t="s">
        <v>3013</v>
      </c>
      <c r="F947" s="262" t="s">
        <v>1640</v>
      </c>
    </row>
    <row r="948" spans="2:6" ht="15" customHeight="1" x14ac:dyDescent="0.2">
      <c r="B948" s="262" t="s">
        <v>2945</v>
      </c>
      <c r="C948" s="262" t="s">
        <v>2998</v>
      </c>
      <c r="D948" s="262" t="s">
        <v>3014</v>
      </c>
      <c r="E948" s="262" t="s">
        <v>3015</v>
      </c>
      <c r="F948" s="262" t="s">
        <v>2205</v>
      </c>
    </row>
    <row r="949" spans="2:6" ht="15" customHeight="1" x14ac:dyDescent="0.25">
      <c r="B949" s="261" t="s">
        <v>2945</v>
      </c>
      <c r="C949" s="261" t="s">
        <v>2998</v>
      </c>
      <c r="D949" s="261" t="s">
        <v>3014</v>
      </c>
      <c r="E949" s="261" t="s">
        <v>3016</v>
      </c>
      <c r="F949" s="261" t="s">
        <v>1646</v>
      </c>
    </row>
    <row r="950" spans="2:6" ht="15" customHeight="1" x14ac:dyDescent="0.25">
      <c r="B950" s="261" t="s">
        <v>2945</v>
      </c>
      <c r="C950" s="261" t="s">
        <v>2998</v>
      </c>
      <c r="D950" s="261" t="s">
        <v>3014</v>
      </c>
      <c r="E950" s="261" t="s">
        <v>3017</v>
      </c>
      <c r="F950" s="261" t="s">
        <v>1962</v>
      </c>
    </row>
    <row r="951" spans="2:6" ht="15" customHeight="1" x14ac:dyDescent="0.2">
      <c r="B951" s="262" t="s">
        <v>2945</v>
      </c>
      <c r="C951" s="262" t="s">
        <v>2998</v>
      </c>
      <c r="D951" s="262" t="s">
        <v>3014</v>
      </c>
      <c r="E951" s="262" t="s">
        <v>3018</v>
      </c>
      <c r="F951" s="262" t="s">
        <v>1646</v>
      </c>
    </row>
    <row r="952" spans="2:6" ht="15" customHeight="1" x14ac:dyDescent="0.2">
      <c r="B952" s="262" t="s">
        <v>2945</v>
      </c>
      <c r="C952" s="262" t="s">
        <v>2998</v>
      </c>
      <c r="D952" s="262" t="s">
        <v>3019</v>
      </c>
      <c r="E952" s="262" t="s">
        <v>3020</v>
      </c>
      <c r="F952" s="262" t="s">
        <v>1962</v>
      </c>
    </row>
    <row r="953" spans="2:6" ht="15" customHeight="1" x14ac:dyDescent="0.2">
      <c r="B953" s="262" t="s">
        <v>2945</v>
      </c>
      <c r="C953" s="262" t="s">
        <v>2998</v>
      </c>
      <c r="D953" s="262" t="s">
        <v>3019</v>
      </c>
      <c r="E953" s="262" t="s">
        <v>3021</v>
      </c>
      <c r="F953" s="262" t="s">
        <v>2205</v>
      </c>
    </row>
    <row r="954" spans="2:6" ht="15" customHeight="1" x14ac:dyDescent="0.2">
      <c r="B954" s="262" t="s">
        <v>2945</v>
      </c>
      <c r="C954" s="262" t="s">
        <v>2998</v>
      </c>
      <c r="D954" s="262" t="s">
        <v>3022</v>
      </c>
      <c r="E954" s="262" t="s">
        <v>3023</v>
      </c>
      <c r="F954" s="262" t="s">
        <v>1612</v>
      </c>
    </row>
    <row r="955" spans="2:6" ht="15" customHeight="1" x14ac:dyDescent="0.2">
      <c r="B955" s="262" t="s">
        <v>2945</v>
      </c>
      <c r="C955" s="262" t="s">
        <v>2998</v>
      </c>
      <c r="D955" s="262" t="s">
        <v>3024</v>
      </c>
      <c r="E955" s="262" t="s">
        <v>3025</v>
      </c>
      <c r="F955" s="262" t="s">
        <v>1646</v>
      </c>
    </row>
    <row r="956" spans="2:6" ht="15" customHeight="1" x14ac:dyDescent="0.2">
      <c r="B956" s="262" t="s">
        <v>2945</v>
      </c>
      <c r="C956" s="262" t="s">
        <v>2998</v>
      </c>
      <c r="D956" s="262" t="s">
        <v>3026</v>
      </c>
      <c r="E956" s="262" t="s">
        <v>3027</v>
      </c>
      <c r="F956" s="262" t="s">
        <v>1962</v>
      </c>
    </row>
    <row r="957" spans="2:6" ht="15" customHeight="1" x14ac:dyDescent="0.25">
      <c r="B957" s="261" t="s">
        <v>2945</v>
      </c>
      <c r="C957" s="261" t="s">
        <v>2998</v>
      </c>
      <c r="D957" s="261" t="s">
        <v>3026</v>
      </c>
      <c r="E957" s="261" t="s">
        <v>3028</v>
      </c>
      <c r="F957" s="261" t="s">
        <v>1962</v>
      </c>
    </row>
    <row r="958" spans="2:6" ht="15" customHeight="1" x14ac:dyDescent="0.2">
      <c r="B958" s="262" t="s">
        <v>2945</v>
      </c>
      <c r="C958" s="262" t="s">
        <v>2998</v>
      </c>
      <c r="D958" s="262" t="s">
        <v>3029</v>
      </c>
      <c r="E958" s="262" t="s">
        <v>3030</v>
      </c>
      <c r="F958" s="262" t="s">
        <v>1648</v>
      </c>
    </row>
    <row r="959" spans="2:6" ht="15" customHeight="1" x14ac:dyDescent="0.2">
      <c r="B959" s="262" t="s">
        <v>2945</v>
      </c>
      <c r="C959" s="262" t="s">
        <v>2998</v>
      </c>
      <c r="D959" s="262" t="s">
        <v>3029</v>
      </c>
      <c r="E959" s="262" t="s">
        <v>3031</v>
      </c>
      <c r="F959" s="262" t="s">
        <v>1614</v>
      </c>
    </row>
    <row r="960" spans="2:6" ht="15" customHeight="1" x14ac:dyDescent="0.2">
      <c r="B960" s="262" t="s">
        <v>2945</v>
      </c>
      <c r="C960" s="262" t="s">
        <v>2998</v>
      </c>
      <c r="D960" s="262" t="s">
        <v>3029</v>
      </c>
      <c r="E960" s="262" t="s">
        <v>3032</v>
      </c>
      <c r="F960" s="262" t="s">
        <v>1962</v>
      </c>
    </row>
    <row r="961" spans="2:6" ht="15" customHeight="1" x14ac:dyDescent="0.25">
      <c r="B961" s="261" t="s">
        <v>2945</v>
      </c>
      <c r="C961" s="261" t="s">
        <v>2998</v>
      </c>
      <c r="D961" s="261" t="s">
        <v>3033</v>
      </c>
      <c r="E961" s="261" t="s">
        <v>3034</v>
      </c>
      <c r="F961" s="261" t="s">
        <v>2078</v>
      </c>
    </row>
    <row r="962" spans="2:6" ht="15" customHeight="1" x14ac:dyDescent="0.2">
      <c r="B962" s="262" t="s">
        <v>2945</v>
      </c>
      <c r="C962" s="262" t="s">
        <v>2998</v>
      </c>
      <c r="D962" s="262" t="s">
        <v>3033</v>
      </c>
      <c r="E962" s="262" t="s">
        <v>3035</v>
      </c>
      <c r="F962" s="262" t="s">
        <v>1962</v>
      </c>
    </row>
    <row r="963" spans="2:6" ht="15" customHeight="1" x14ac:dyDescent="0.2">
      <c r="B963" s="262" t="s">
        <v>2945</v>
      </c>
      <c r="C963" s="262" t="s">
        <v>2998</v>
      </c>
      <c r="D963" s="262" t="s">
        <v>3036</v>
      </c>
      <c r="E963" s="262" t="s">
        <v>3037</v>
      </c>
      <c r="F963" s="262" t="s">
        <v>1962</v>
      </c>
    </row>
    <row r="964" spans="2:6" ht="15" customHeight="1" x14ac:dyDescent="0.2">
      <c r="B964" s="262" t="s">
        <v>2945</v>
      </c>
      <c r="C964" s="262" t="s">
        <v>2998</v>
      </c>
      <c r="D964" s="262" t="s">
        <v>3038</v>
      </c>
      <c r="E964" s="262" t="s">
        <v>3039</v>
      </c>
      <c r="F964" s="262" t="s">
        <v>1608</v>
      </c>
    </row>
    <row r="965" spans="2:6" ht="15" customHeight="1" x14ac:dyDescent="0.2">
      <c r="B965" s="262" t="s">
        <v>2945</v>
      </c>
      <c r="C965" s="262" t="s">
        <v>2998</v>
      </c>
      <c r="D965" s="262" t="s">
        <v>3038</v>
      </c>
      <c r="E965" s="262" t="s">
        <v>3040</v>
      </c>
      <c r="F965" s="262" t="s">
        <v>1612</v>
      </c>
    </row>
    <row r="966" spans="2:6" ht="15" customHeight="1" x14ac:dyDescent="0.25">
      <c r="B966" s="261" t="s">
        <v>2945</v>
      </c>
      <c r="C966" s="261" t="s">
        <v>3041</v>
      </c>
      <c r="D966" s="261" t="s">
        <v>1953</v>
      </c>
      <c r="E966" s="261" t="s">
        <v>3042</v>
      </c>
      <c r="F966" s="261" t="s">
        <v>1640</v>
      </c>
    </row>
    <row r="967" spans="2:6" ht="15" customHeight="1" x14ac:dyDescent="0.25">
      <c r="B967" s="261" t="s">
        <v>2945</v>
      </c>
      <c r="C967" s="261" t="s">
        <v>3041</v>
      </c>
      <c r="D967" s="261" t="s">
        <v>1953</v>
      </c>
      <c r="E967" s="261" t="s">
        <v>1953</v>
      </c>
      <c r="F967" s="261" t="s">
        <v>1646</v>
      </c>
    </row>
    <row r="968" spans="2:6" ht="15" customHeight="1" x14ac:dyDescent="0.25">
      <c r="B968" s="261" t="s">
        <v>2945</v>
      </c>
      <c r="C968" s="261" t="s">
        <v>3041</v>
      </c>
      <c r="D968" s="261" t="s">
        <v>3043</v>
      </c>
      <c r="E968" s="261" t="s">
        <v>3044</v>
      </c>
      <c r="F968" s="261" t="s">
        <v>1962</v>
      </c>
    </row>
    <row r="969" spans="2:6" ht="15" customHeight="1" x14ac:dyDescent="0.2">
      <c r="B969" s="262" t="s">
        <v>2945</v>
      </c>
      <c r="C969" s="262" t="s">
        <v>3041</v>
      </c>
      <c r="D969" s="262" t="s">
        <v>3045</v>
      </c>
      <c r="E969" s="262" t="s">
        <v>3045</v>
      </c>
      <c r="F969" s="262" t="s">
        <v>1614</v>
      </c>
    </row>
    <row r="970" spans="2:6" ht="15" customHeight="1" x14ac:dyDescent="0.2">
      <c r="B970" s="262" t="s">
        <v>2945</v>
      </c>
      <c r="C970" s="262" t="s">
        <v>3041</v>
      </c>
      <c r="D970" s="262" t="s">
        <v>3046</v>
      </c>
      <c r="E970" s="262" t="s">
        <v>3046</v>
      </c>
      <c r="F970" s="262" t="s">
        <v>1612</v>
      </c>
    </row>
    <row r="971" spans="2:6" ht="15" customHeight="1" x14ac:dyDescent="0.2">
      <c r="B971" s="262" t="s">
        <v>2945</v>
      </c>
      <c r="C971" s="262" t="s">
        <v>3041</v>
      </c>
      <c r="D971" s="262" t="s">
        <v>3047</v>
      </c>
      <c r="E971" s="262" t="s">
        <v>3048</v>
      </c>
      <c r="F971" s="262" t="s">
        <v>1608</v>
      </c>
    </row>
    <row r="972" spans="2:6" ht="15" customHeight="1" x14ac:dyDescent="0.2">
      <c r="B972" s="262" t="s">
        <v>2945</v>
      </c>
      <c r="C972" s="262" t="s">
        <v>3041</v>
      </c>
      <c r="D972" s="262" t="s">
        <v>3049</v>
      </c>
      <c r="E972" s="262" t="s">
        <v>3050</v>
      </c>
      <c r="F972" s="262" t="s">
        <v>1612</v>
      </c>
    </row>
    <row r="973" spans="2:6" ht="15" customHeight="1" x14ac:dyDescent="0.25">
      <c r="B973" s="261" t="s">
        <v>2945</v>
      </c>
      <c r="C973" s="261" t="s">
        <v>3041</v>
      </c>
      <c r="D973" s="261" t="s">
        <v>3051</v>
      </c>
      <c r="E973" s="261" t="s">
        <v>3052</v>
      </c>
      <c r="F973" s="261" t="s">
        <v>1614</v>
      </c>
    </row>
    <row r="974" spans="2:6" ht="15" customHeight="1" x14ac:dyDescent="0.2">
      <c r="B974" s="262" t="s">
        <v>2945</v>
      </c>
      <c r="C974" s="262" t="s">
        <v>3041</v>
      </c>
      <c r="D974" s="262" t="s">
        <v>3051</v>
      </c>
      <c r="E974" s="262" t="s">
        <v>3053</v>
      </c>
      <c r="F974" s="262" t="s">
        <v>1646</v>
      </c>
    </row>
    <row r="975" spans="2:6" ht="15" customHeight="1" x14ac:dyDescent="0.2">
      <c r="B975" s="262" t="s">
        <v>2945</v>
      </c>
      <c r="C975" s="262" t="s">
        <v>3041</v>
      </c>
      <c r="D975" s="262" t="s">
        <v>3051</v>
      </c>
      <c r="E975" s="262" t="s">
        <v>3054</v>
      </c>
      <c r="F975" s="262" t="s">
        <v>1646</v>
      </c>
    </row>
    <row r="976" spans="2:6" ht="15" customHeight="1" x14ac:dyDescent="0.2">
      <c r="B976" s="262" t="s">
        <v>2945</v>
      </c>
      <c r="C976" s="262" t="s">
        <v>3041</v>
      </c>
      <c r="D976" s="262" t="s">
        <v>3051</v>
      </c>
      <c r="E976" s="262" t="s">
        <v>3055</v>
      </c>
      <c r="F976" s="262" t="s">
        <v>1962</v>
      </c>
    </row>
    <row r="977" spans="2:6" ht="15" customHeight="1" x14ac:dyDescent="0.25">
      <c r="B977" s="261" t="s">
        <v>2945</v>
      </c>
      <c r="C977" s="261" t="s">
        <v>3041</v>
      </c>
      <c r="D977" s="261" t="s">
        <v>3056</v>
      </c>
      <c r="E977" s="261" t="s">
        <v>3057</v>
      </c>
      <c r="F977" s="261" t="s">
        <v>1614</v>
      </c>
    </row>
    <row r="978" spans="2:6" ht="15" customHeight="1" x14ac:dyDescent="0.2">
      <c r="B978" s="262" t="s">
        <v>2945</v>
      </c>
      <c r="C978" s="262" t="s">
        <v>3041</v>
      </c>
      <c r="D978" s="262" t="s">
        <v>3056</v>
      </c>
      <c r="E978" s="262" t="s">
        <v>3058</v>
      </c>
      <c r="F978" s="262" t="s">
        <v>1646</v>
      </c>
    </row>
    <row r="979" spans="2:6" ht="15" customHeight="1" x14ac:dyDescent="0.2">
      <c r="B979" s="262" t="s">
        <v>2945</v>
      </c>
      <c r="C979" s="262" t="s">
        <v>3041</v>
      </c>
      <c r="D979" s="262" t="s">
        <v>3059</v>
      </c>
      <c r="E979" s="262" t="s">
        <v>3060</v>
      </c>
      <c r="F979" s="262" t="s">
        <v>2205</v>
      </c>
    </row>
    <row r="980" spans="2:6" ht="15" customHeight="1" x14ac:dyDescent="0.2">
      <c r="B980" s="262" t="s">
        <v>2945</v>
      </c>
      <c r="C980" s="262" t="s">
        <v>3041</v>
      </c>
      <c r="D980" s="262" t="s">
        <v>3061</v>
      </c>
      <c r="E980" s="262" t="s">
        <v>3062</v>
      </c>
      <c r="F980" s="262" t="s">
        <v>1646</v>
      </c>
    </row>
    <row r="981" spans="2:6" ht="15" customHeight="1" x14ac:dyDescent="0.2">
      <c r="B981" s="262" t="s">
        <v>2945</v>
      </c>
      <c r="C981" s="262" t="s">
        <v>3041</v>
      </c>
      <c r="D981" s="262" t="s">
        <v>3063</v>
      </c>
      <c r="E981" s="262" t="s">
        <v>3064</v>
      </c>
      <c r="F981" s="262" t="s">
        <v>1608</v>
      </c>
    </row>
    <row r="982" spans="2:6" ht="15" customHeight="1" x14ac:dyDescent="0.25">
      <c r="B982" s="261" t="s">
        <v>2945</v>
      </c>
      <c r="C982" s="261" t="s">
        <v>3041</v>
      </c>
      <c r="D982" s="261" t="s">
        <v>3065</v>
      </c>
      <c r="E982" s="261" t="s">
        <v>3066</v>
      </c>
      <c r="F982" s="261" t="s">
        <v>2205</v>
      </c>
    </row>
    <row r="983" spans="2:6" ht="15" customHeight="1" x14ac:dyDescent="0.2">
      <c r="B983" s="262" t="s">
        <v>2945</v>
      </c>
      <c r="C983" s="262" t="s">
        <v>3041</v>
      </c>
      <c r="D983" s="262" t="s">
        <v>3067</v>
      </c>
      <c r="E983" s="262" t="s">
        <v>3068</v>
      </c>
      <c r="F983" s="262" t="s">
        <v>1962</v>
      </c>
    </row>
    <row r="984" spans="2:6" ht="15" customHeight="1" x14ac:dyDescent="0.25">
      <c r="B984" s="261" t="s">
        <v>2945</v>
      </c>
      <c r="C984" s="261" t="s">
        <v>3069</v>
      </c>
      <c r="D984" s="261" t="s">
        <v>2300</v>
      </c>
      <c r="E984" s="261" t="s">
        <v>3070</v>
      </c>
      <c r="F984" s="261" t="s">
        <v>1646</v>
      </c>
    </row>
    <row r="985" spans="2:6" ht="15" customHeight="1" x14ac:dyDescent="0.2">
      <c r="B985" s="262" t="s">
        <v>2945</v>
      </c>
      <c r="C985" s="262" t="s">
        <v>3069</v>
      </c>
      <c r="D985" s="262" t="s">
        <v>2300</v>
      </c>
      <c r="E985" s="262" t="s">
        <v>3071</v>
      </c>
      <c r="F985" s="262" t="s">
        <v>1612</v>
      </c>
    </row>
    <row r="986" spans="2:6" ht="15" customHeight="1" x14ac:dyDescent="0.2">
      <c r="B986" s="262" t="s">
        <v>2945</v>
      </c>
      <c r="C986" s="262" t="s">
        <v>3069</v>
      </c>
      <c r="D986" s="262" t="s">
        <v>2300</v>
      </c>
      <c r="E986" s="262" t="s">
        <v>3072</v>
      </c>
      <c r="F986" s="262" t="s">
        <v>1630</v>
      </c>
    </row>
    <row r="987" spans="2:6" ht="15" customHeight="1" x14ac:dyDescent="0.2">
      <c r="B987" s="262" t="s">
        <v>2945</v>
      </c>
      <c r="C987" s="262" t="s">
        <v>3069</v>
      </c>
      <c r="D987" s="262" t="s">
        <v>3073</v>
      </c>
      <c r="E987" s="262" t="s">
        <v>3074</v>
      </c>
      <c r="F987" s="262" t="s">
        <v>1640</v>
      </c>
    </row>
    <row r="988" spans="2:6" ht="15" customHeight="1" x14ac:dyDescent="0.2">
      <c r="B988" s="262" t="s">
        <v>2945</v>
      </c>
      <c r="C988" s="262" t="s">
        <v>3069</v>
      </c>
      <c r="D988" s="262" t="s">
        <v>3073</v>
      </c>
      <c r="E988" s="262" t="s">
        <v>3075</v>
      </c>
      <c r="F988" s="262" t="s">
        <v>1648</v>
      </c>
    </row>
    <row r="989" spans="2:6" ht="15" customHeight="1" x14ac:dyDescent="0.25">
      <c r="B989" s="261" t="s">
        <v>2945</v>
      </c>
      <c r="C989" s="261" t="s">
        <v>3069</v>
      </c>
      <c r="D989" s="261" t="s">
        <v>3076</v>
      </c>
      <c r="E989" s="261" t="s">
        <v>3077</v>
      </c>
      <c r="F989" s="261" t="s">
        <v>1608</v>
      </c>
    </row>
    <row r="990" spans="2:6" ht="15" customHeight="1" x14ac:dyDescent="0.2">
      <c r="B990" s="262" t="s">
        <v>2945</v>
      </c>
      <c r="C990" s="262" t="s">
        <v>3069</v>
      </c>
      <c r="D990" s="262" t="s">
        <v>3078</v>
      </c>
      <c r="E990" s="262" t="s">
        <v>3079</v>
      </c>
      <c r="F990" s="262" t="s">
        <v>1648</v>
      </c>
    </row>
    <row r="991" spans="2:6" ht="15" customHeight="1" x14ac:dyDescent="0.2">
      <c r="B991" s="262" t="s">
        <v>2945</v>
      </c>
      <c r="C991" s="262" t="s">
        <v>3069</v>
      </c>
      <c r="D991" s="262" t="s">
        <v>3080</v>
      </c>
      <c r="E991" s="262" t="s">
        <v>3081</v>
      </c>
      <c r="F991" s="262" t="s">
        <v>1648</v>
      </c>
    </row>
    <row r="992" spans="2:6" ht="15" customHeight="1" x14ac:dyDescent="0.2">
      <c r="B992" s="262" t="s">
        <v>2945</v>
      </c>
      <c r="C992" s="262" t="s">
        <v>3069</v>
      </c>
      <c r="D992" s="262" t="s">
        <v>3080</v>
      </c>
      <c r="E992" s="262" t="s">
        <v>3082</v>
      </c>
      <c r="F992" s="262" t="s">
        <v>1962</v>
      </c>
    </row>
    <row r="993" spans="2:6" ht="15" customHeight="1" x14ac:dyDescent="0.25">
      <c r="B993" s="261" t="s">
        <v>2945</v>
      </c>
      <c r="C993" s="261" t="s">
        <v>3069</v>
      </c>
      <c r="D993" s="261" t="s">
        <v>3080</v>
      </c>
      <c r="E993" s="261" t="s">
        <v>3083</v>
      </c>
      <c r="F993" s="261" t="s">
        <v>1646</v>
      </c>
    </row>
    <row r="994" spans="2:6" ht="15" customHeight="1" x14ac:dyDescent="0.2">
      <c r="B994" s="262" t="s">
        <v>2945</v>
      </c>
      <c r="C994" s="262" t="s">
        <v>3069</v>
      </c>
      <c r="D994" s="262" t="s">
        <v>3084</v>
      </c>
      <c r="E994" s="262" t="s">
        <v>3085</v>
      </c>
      <c r="F994" s="262" t="s">
        <v>1640</v>
      </c>
    </row>
    <row r="995" spans="2:6" ht="15" customHeight="1" x14ac:dyDescent="0.2">
      <c r="B995" s="262" t="s">
        <v>2945</v>
      </c>
      <c r="C995" s="262" t="s">
        <v>3069</v>
      </c>
      <c r="D995" s="262" t="s">
        <v>3084</v>
      </c>
      <c r="E995" s="262" t="s">
        <v>3086</v>
      </c>
      <c r="F995" s="262" t="s">
        <v>1646</v>
      </c>
    </row>
    <row r="996" spans="2:6" ht="15" customHeight="1" x14ac:dyDescent="0.2">
      <c r="B996" s="262" t="s">
        <v>2945</v>
      </c>
      <c r="C996" s="262" t="s">
        <v>3069</v>
      </c>
      <c r="D996" s="262" t="s">
        <v>2652</v>
      </c>
      <c r="E996" s="262" t="s">
        <v>3087</v>
      </c>
      <c r="F996" s="262" t="s">
        <v>1701</v>
      </c>
    </row>
    <row r="997" spans="2:6" ht="15" customHeight="1" x14ac:dyDescent="0.2">
      <c r="B997" s="262" t="s">
        <v>2945</v>
      </c>
      <c r="C997" s="262" t="s">
        <v>3069</v>
      </c>
      <c r="D997" s="262" t="s">
        <v>2652</v>
      </c>
      <c r="E997" s="262" t="s">
        <v>2959</v>
      </c>
      <c r="F997" s="262" t="s">
        <v>2205</v>
      </c>
    </row>
    <row r="998" spans="2:6" ht="15" customHeight="1" x14ac:dyDescent="0.2">
      <c r="B998" s="262" t="s">
        <v>2945</v>
      </c>
      <c r="C998" s="262" t="s">
        <v>3069</v>
      </c>
      <c r="D998" s="262" t="s">
        <v>2652</v>
      </c>
      <c r="E998" s="262" t="s">
        <v>3088</v>
      </c>
      <c r="F998" s="262" t="s">
        <v>2078</v>
      </c>
    </row>
    <row r="999" spans="2:6" ht="15" customHeight="1" x14ac:dyDescent="0.25">
      <c r="B999" s="261" t="s">
        <v>2945</v>
      </c>
      <c r="C999" s="261" t="s">
        <v>3069</v>
      </c>
      <c r="D999" s="261" t="s">
        <v>2652</v>
      </c>
      <c r="E999" s="261" t="s">
        <v>3089</v>
      </c>
      <c r="F999" s="261" t="s">
        <v>1962</v>
      </c>
    </row>
    <row r="1000" spans="2:6" ht="15" customHeight="1" x14ac:dyDescent="0.2">
      <c r="B1000" s="262" t="s">
        <v>2945</v>
      </c>
      <c r="C1000" s="262" t="s">
        <v>3069</v>
      </c>
      <c r="D1000" s="262" t="s">
        <v>2652</v>
      </c>
      <c r="E1000" s="262" t="s">
        <v>3090</v>
      </c>
      <c r="F1000" s="262" t="s">
        <v>2205</v>
      </c>
    </row>
    <row r="1001" spans="2:6" ht="15" customHeight="1" x14ac:dyDescent="0.25">
      <c r="B1001" s="261" t="s">
        <v>3091</v>
      </c>
      <c r="C1001" s="261" t="s">
        <v>3092</v>
      </c>
      <c r="D1001" s="261" t="s">
        <v>3093</v>
      </c>
      <c r="E1001" s="261" t="s">
        <v>3093</v>
      </c>
      <c r="F1001" s="261" t="s">
        <v>1962</v>
      </c>
    </row>
    <row r="1002" spans="2:6" ht="15" customHeight="1" x14ac:dyDescent="0.25">
      <c r="B1002" s="261" t="s">
        <v>3091</v>
      </c>
      <c r="C1002" s="261" t="s">
        <v>3091</v>
      </c>
      <c r="D1002" s="261" t="s">
        <v>3091</v>
      </c>
      <c r="E1002" s="261" t="s">
        <v>3094</v>
      </c>
      <c r="F1002" s="261" t="s">
        <v>1608</v>
      </c>
    </row>
    <row r="1003" spans="2:6" ht="15" customHeight="1" x14ac:dyDescent="0.2">
      <c r="B1003" s="262" t="s">
        <v>3091</v>
      </c>
      <c r="C1003" s="262" t="s">
        <v>3091</v>
      </c>
      <c r="D1003" s="262" t="s">
        <v>3091</v>
      </c>
      <c r="E1003" s="262" t="s">
        <v>3091</v>
      </c>
      <c r="F1003" s="262" t="s">
        <v>1612</v>
      </c>
    </row>
    <row r="1004" spans="2:6" ht="15" customHeight="1" x14ac:dyDescent="0.25">
      <c r="B1004" s="261" t="s">
        <v>3091</v>
      </c>
      <c r="C1004" s="261" t="s">
        <v>3091</v>
      </c>
      <c r="D1004" s="261" t="s">
        <v>3091</v>
      </c>
      <c r="E1004" s="261" t="s">
        <v>3095</v>
      </c>
      <c r="F1004" s="261" t="s">
        <v>1648</v>
      </c>
    </row>
    <row r="1005" spans="2:6" ht="15" customHeight="1" x14ac:dyDescent="0.25">
      <c r="B1005" s="261" t="s">
        <v>3091</v>
      </c>
      <c r="C1005" s="261" t="s">
        <v>3091</v>
      </c>
      <c r="D1005" s="261" t="s">
        <v>3096</v>
      </c>
      <c r="E1005" s="261" t="s">
        <v>3097</v>
      </c>
      <c r="F1005" s="261" t="s">
        <v>1648</v>
      </c>
    </row>
    <row r="1006" spans="2:6" ht="15" customHeight="1" x14ac:dyDescent="0.25">
      <c r="B1006" s="261" t="s">
        <v>3091</v>
      </c>
      <c r="C1006" s="261" t="s">
        <v>3091</v>
      </c>
      <c r="D1006" s="261" t="s">
        <v>3098</v>
      </c>
      <c r="E1006" s="261" t="s">
        <v>3099</v>
      </c>
      <c r="F1006" s="261" t="s">
        <v>1640</v>
      </c>
    </row>
    <row r="1007" spans="2:6" ht="15" customHeight="1" x14ac:dyDescent="0.25">
      <c r="B1007" s="261" t="s">
        <v>3091</v>
      </c>
      <c r="C1007" s="261" t="s">
        <v>3100</v>
      </c>
      <c r="D1007" s="261" t="s">
        <v>3101</v>
      </c>
      <c r="E1007" s="261" t="s">
        <v>3101</v>
      </c>
      <c r="F1007" s="261" t="s">
        <v>1612</v>
      </c>
    </row>
    <row r="1008" spans="2:6" ht="15" customHeight="1" x14ac:dyDescent="0.25">
      <c r="B1008" s="261" t="s">
        <v>3091</v>
      </c>
      <c r="C1008" s="261" t="s">
        <v>3100</v>
      </c>
      <c r="D1008" s="261" t="s">
        <v>3102</v>
      </c>
      <c r="E1008" s="261" t="s">
        <v>3103</v>
      </c>
      <c r="F1008" s="261" t="s">
        <v>1608</v>
      </c>
    </row>
    <row r="1009" spans="2:6" ht="15" customHeight="1" x14ac:dyDescent="0.25">
      <c r="B1009" s="261" t="s">
        <v>3091</v>
      </c>
      <c r="C1009" s="261" t="s">
        <v>3104</v>
      </c>
      <c r="D1009" s="261" t="s">
        <v>3105</v>
      </c>
      <c r="E1009" s="261" t="s">
        <v>3105</v>
      </c>
      <c r="F1009" s="261" t="s">
        <v>1608</v>
      </c>
    </row>
    <row r="1010" spans="2:6" ht="15" customHeight="1" x14ac:dyDescent="0.25">
      <c r="B1010" s="261" t="s">
        <v>3091</v>
      </c>
      <c r="C1010" s="261" t="s">
        <v>3104</v>
      </c>
      <c r="D1010" s="261" t="s">
        <v>2153</v>
      </c>
      <c r="E1010" s="261" t="s">
        <v>2153</v>
      </c>
      <c r="F1010" s="261" t="s">
        <v>1648</v>
      </c>
    </row>
    <row r="1011" spans="2:6" ht="15" customHeight="1" x14ac:dyDescent="0.2">
      <c r="B1011" s="262" t="s">
        <v>3091</v>
      </c>
      <c r="C1011" s="262" t="s">
        <v>3104</v>
      </c>
      <c r="D1011" s="262" t="s">
        <v>3104</v>
      </c>
      <c r="E1011" s="262" t="s">
        <v>3104</v>
      </c>
      <c r="F1011" s="262" t="s">
        <v>1684</v>
      </c>
    </row>
    <row r="1012" spans="2:6" ht="15" customHeight="1" x14ac:dyDescent="0.25">
      <c r="B1012" s="262" t="s">
        <v>3091</v>
      </c>
      <c r="C1012" s="262" t="s">
        <v>3104</v>
      </c>
      <c r="D1012" s="262" t="s">
        <v>3104</v>
      </c>
      <c r="E1012" s="262" t="s">
        <v>3091</v>
      </c>
      <c r="F1012" s="261" t="s">
        <v>5524</v>
      </c>
    </row>
    <row r="1013" spans="2:6" ht="15" customHeight="1" x14ac:dyDescent="0.25">
      <c r="B1013" s="261" t="s">
        <v>3091</v>
      </c>
      <c r="C1013" s="261" t="s">
        <v>2404</v>
      </c>
      <c r="D1013" s="261" t="s">
        <v>3106</v>
      </c>
      <c r="E1013" s="261" t="s">
        <v>3107</v>
      </c>
      <c r="F1013" s="261" t="s">
        <v>1608</v>
      </c>
    </row>
    <row r="1014" spans="2:6" ht="15" customHeight="1" x14ac:dyDescent="0.25">
      <c r="B1014" s="261" t="s">
        <v>3091</v>
      </c>
      <c r="C1014" s="261" t="s">
        <v>2404</v>
      </c>
      <c r="D1014" s="261" t="s">
        <v>3108</v>
      </c>
      <c r="E1014" s="261" t="s">
        <v>2404</v>
      </c>
      <c r="F1014" s="261" t="s">
        <v>1612</v>
      </c>
    </row>
    <row r="1015" spans="2:6" ht="15" customHeight="1" x14ac:dyDescent="0.25">
      <c r="B1015" s="261" t="s">
        <v>3109</v>
      </c>
      <c r="C1015" s="261" t="s">
        <v>3110</v>
      </c>
      <c r="D1015" s="261" t="s">
        <v>3110</v>
      </c>
      <c r="E1015" s="261" t="s">
        <v>3110</v>
      </c>
      <c r="F1015" s="261" t="s">
        <v>1612</v>
      </c>
    </row>
    <row r="1016" spans="2:6" ht="15" customHeight="1" x14ac:dyDescent="0.25">
      <c r="B1016" s="261" t="s">
        <v>3109</v>
      </c>
      <c r="C1016" s="261" t="s">
        <v>3110</v>
      </c>
      <c r="D1016" s="261" t="s">
        <v>3111</v>
      </c>
      <c r="E1016" s="261" t="s">
        <v>3111</v>
      </c>
      <c r="F1016" s="261" t="s">
        <v>1608</v>
      </c>
    </row>
    <row r="1017" spans="2:6" ht="15" customHeight="1" x14ac:dyDescent="0.25">
      <c r="B1017" s="261" t="s">
        <v>3109</v>
      </c>
      <c r="C1017" s="261" t="s">
        <v>3110</v>
      </c>
      <c r="D1017" s="261" t="s">
        <v>3112</v>
      </c>
      <c r="E1017" s="261" t="s">
        <v>3112</v>
      </c>
      <c r="F1017" s="261" t="s">
        <v>1608</v>
      </c>
    </row>
    <row r="1018" spans="2:6" ht="15" customHeight="1" x14ac:dyDescent="0.25">
      <c r="B1018" s="261" t="s">
        <v>3109</v>
      </c>
      <c r="C1018" s="261" t="s">
        <v>3110</v>
      </c>
      <c r="D1018" s="261" t="s">
        <v>3113</v>
      </c>
      <c r="E1018" s="261" t="s">
        <v>3113</v>
      </c>
      <c r="F1018" s="261" t="s">
        <v>1608</v>
      </c>
    </row>
    <row r="1019" spans="2:6" ht="15" customHeight="1" x14ac:dyDescent="0.25">
      <c r="B1019" s="261" t="s">
        <v>3109</v>
      </c>
      <c r="C1019" s="261" t="s">
        <v>3110</v>
      </c>
      <c r="D1019" s="261" t="s">
        <v>3114</v>
      </c>
      <c r="E1019" s="261" t="s">
        <v>3114</v>
      </c>
      <c r="F1019" s="261" t="s">
        <v>1648</v>
      </c>
    </row>
    <row r="1020" spans="2:6" ht="15" customHeight="1" x14ac:dyDescent="0.25">
      <c r="B1020" s="261" t="s">
        <v>3109</v>
      </c>
      <c r="C1020" s="261" t="s">
        <v>3110</v>
      </c>
      <c r="D1020" s="261" t="s">
        <v>3115</v>
      </c>
      <c r="E1020" s="261" t="s">
        <v>3116</v>
      </c>
      <c r="F1020" s="261" t="s">
        <v>1612</v>
      </c>
    </row>
    <row r="1021" spans="2:6" ht="15" customHeight="1" x14ac:dyDescent="0.2">
      <c r="B1021" s="262" t="s">
        <v>3109</v>
      </c>
      <c r="C1021" s="262" t="s">
        <v>3117</v>
      </c>
      <c r="D1021" s="262" t="s">
        <v>3117</v>
      </c>
      <c r="E1021" s="262" t="s">
        <v>3117</v>
      </c>
      <c r="F1021" s="262" t="s">
        <v>1612</v>
      </c>
    </row>
    <row r="1022" spans="2:6" ht="15" customHeight="1" x14ac:dyDescent="0.25">
      <c r="B1022" s="261" t="s">
        <v>3109</v>
      </c>
      <c r="C1022" s="261" t="s">
        <v>3118</v>
      </c>
      <c r="D1022" s="261" t="s">
        <v>3119</v>
      </c>
      <c r="E1022" s="261" t="s">
        <v>3119</v>
      </c>
      <c r="F1022" s="261" t="s">
        <v>1648</v>
      </c>
    </row>
    <row r="1023" spans="2:6" ht="15" customHeight="1" x14ac:dyDescent="0.25">
      <c r="B1023" s="261" t="s">
        <v>3109</v>
      </c>
      <c r="C1023" s="261" t="s">
        <v>3118</v>
      </c>
      <c r="D1023" s="261" t="s">
        <v>3120</v>
      </c>
      <c r="E1023" s="261" t="s">
        <v>3121</v>
      </c>
      <c r="F1023" s="261" t="s">
        <v>1608</v>
      </c>
    </row>
    <row r="1024" spans="2:6" ht="15" customHeight="1" x14ac:dyDescent="0.25">
      <c r="B1024" s="261" t="s">
        <v>3109</v>
      </c>
      <c r="C1024" s="261" t="s">
        <v>3118</v>
      </c>
      <c r="D1024" s="261" t="s">
        <v>3120</v>
      </c>
      <c r="E1024" s="261" t="s">
        <v>3118</v>
      </c>
      <c r="F1024" s="261" t="s">
        <v>1612</v>
      </c>
    </row>
    <row r="1025" spans="2:6" ht="15" customHeight="1" x14ac:dyDescent="0.25">
      <c r="B1025" s="261" t="s">
        <v>3109</v>
      </c>
      <c r="C1025" s="261" t="s">
        <v>3122</v>
      </c>
      <c r="D1025" s="261" t="s">
        <v>3123</v>
      </c>
      <c r="E1025" s="261" t="s">
        <v>3109</v>
      </c>
      <c r="F1025" s="261" t="s">
        <v>1614</v>
      </c>
    </row>
    <row r="1026" spans="2:6" ht="15" customHeight="1" x14ac:dyDescent="0.25">
      <c r="B1026" s="261" t="s">
        <v>3109</v>
      </c>
      <c r="C1026" s="261" t="s">
        <v>3122</v>
      </c>
      <c r="D1026" s="261" t="s">
        <v>3124</v>
      </c>
      <c r="E1026" s="261" t="s">
        <v>3125</v>
      </c>
      <c r="F1026" s="261" t="s">
        <v>1701</v>
      </c>
    </row>
    <row r="1027" spans="2:6" ht="15" customHeight="1" x14ac:dyDescent="0.25">
      <c r="B1027" s="261" t="s">
        <v>3109</v>
      </c>
      <c r="C1027" s="261" t="s">
        <v>3126</v>
      </c>
      <c r="D1027" s="261" t="s">
        <v>3127</v>
      </c>
      <c r="E1027" s="261" t="s">
        <v>3128</v>
      </c>
      <c r="F1027" s="261" t="s">
        <v>1648</v>
      </c>
    </row>
    <row r="1028" spans="2:6" ht="15" customHeight="1" x14ac:dyDescent="0.25">
      <c r="B1028" s="261" t="s">
        <v>3109</v>
      </c>
      <c r="C1028" s="261" t="s">
        <v>3126</v>
      </c>
      <c r="D1028" s="261" t="s">
        <v>3129</v>
      </c>
      <c r="E1028" s="261" t="s">
        <v>3129</v>
      </c>
      <c r="F1028" s="261" t="s">
        <v>1608</v>
      </c>
    </row>
    <row r="1029" spans="2:6" ht="15" customHeight="1" x14ac:dyDescent="0.25">
      <c r="B1029" s="261" t="s">
        <v>3109</v>
      </c>
      <c r="C1029" s="261" t="s">
        <v>3126</v>
      </c>
      <c r="D1029" s="261" t="s">
        <v>3126</v>
      </c>
      <c r="E1029" s="261" t="s">
        <v>3130</v>
      </c>
      <c r="F1029" s="261" t="s">
        <v>1640</v>
      </c>
    </row>
    <row r="1030" spans="2:6" ht="15" customHeight="1" x14ac:dyDescent="0.25">
      <c r="B1030" s="261" t="s">
        <v>3109</v>
      </c>
      <c r="C1030" s="261" t="s">
        <v>3126</v>
      </c>
      <c r="D1030" s="261" t="s">
        <v>3126</v>
      </c>
      <c r="E1030" s="261" t="s">
        <v>3126</v>
      </c>
      <c r="F1030" s="261" t="s">
        <v>1612</v>
      </c>
    </row>
    <row r="1031" spans="2:6" ht="15" customHeight="1" x14ac:dyDescent="0.25">
      <c r="B1031" s="261" t="s">
        <v>3109</v>
      </c>
      <c r="C1031" s="261" t="s">
        <v>3126</v>
      </c>
      <c r="D1031" s="261" t="s">
        <v>3131</v>
      </c>
      <c r="E1031" s="261" t="s">
        <v>3132</v>
      </c>
      <c r="F1031" s="261" t="s">
        <v>1648</v>
      </c>
    </row>
    <row r="1032" spans="2:6" ht="15" customHeight="1" x14ac:dyDescent="0.25">
      <c r="B1032" s="262" t="s">
        <v>3109</v>
      </c>
      <c r="C1032" s="262" t="s">
        <v>3133</v>
      </c>
      <c r="D1032" s="262" t="s">
        <v>3134</v>
      </c>
      <c r="E1032" s="262" t="s">
        <v>3109</v>
      </c>
      <c r="F1032" s="261" t="s">
        <v>5524</v>
      </c>
    </row>
    <row r="1033" spans="2:6" ht="15" customHeight="1" x14ac:dyDescent="0.25">
      <c r="B1033" s="261" t="s">
        <v>3109</v>
      </c>
      <c r="C1033" s="261" t="s">
        <v>3133</v>
      </c>
      <c r="D1033" s="261" t="s">
        <v>3135</v>
      </c>
      <c r="E1033" s="261" t="s">
        <v>3135</v>
      </c>
      <c r="F1033" s="261" t="s">
        <v>1962</v>
      </c>
    </row>
    <row r="1034" spans="2:6" ht="15" customHeight="1" x14ac:dyDescent="0.25">
      <c r="B1034" s="261" t="s">
        <v>3109</v>
      </c>
      <c r="C1034" s="261" t="s">
        <v>3136</v>
      </c>
      <c r="D1034" s="261" t="s">
        <v>3137</v>
      </c>
      <c r="E1034" s="261" t="s">
        <v>3138</v>
      </c>
      <c r="F1034" s="261" t="s">
        <v>1608</v>
      </c>
    </row>
    <row r="1035" spans="2:6" ht="15" customHeight="1" x14ac:dyDescent="0.25">
      <c r="B1035" s="261" t="s">
        <v>3109</v>
      </c>
      <c r="C1035" s="261" t="s">
        <v>3136</v>
      </c>
      <c r="D1035" s="261" t="s">
        <v>3136</v>
      </c>
      <c r="E1035" s="261" t="s">
        <v>3136</v>
      </c>
      <c r="F1035" s="261" t="s">
        <v>1612</v>
      </c>
    </row>
    <row r="1036" spans="2:6" ht="15" customHeight="1" x14ac:dyDescent="0.25">
      <c r="B1036" s="261" t="s">
        <v>3109</v>
      </c>
      <c r="C1036" s="261" t="s">
        <v>2667</v>
      </c>
      <c r="D1036" s="261" t="s">
        <v>3139</v>
      </c>
      <c r="E1036" s="261" t="s">
        <v>3140</v>
      </c>
      <c r="F1036" s="261" t="s">
        <v>1608</v>
      </c>
    </row>
    <row r="1037" spans="2:6" ht="15" customHeight="1" x14ac:dyDescent="0.25">
      <c r="B1037" s="261" t="s">
        <v>3109</v>
      </c>
      <c r="C1037" s="261" t="s">
        <v>2667</v>
      </c>
      <c r="D1037" s="261" t="s">
        <v>3141</v>
      </c>
      <c r="E1037" s="261" t="s">
        <v>3142</v>
      </c>
      <c r="F1037" s="261" t="s">
        <v>1608</v>
      </c>
    </row>
    <row r="1038" spans="2:6" ht="15" customHeight="1" x14ac:dyDescent="0.2">
      <c r="B1038" s="262" t="s">
        <v>3109</v>
      </c>
      <c r="C1038" s="262" t="s">
        <v>2667</v>
      </c>
      <c r="D1038" s="262" t="s">
        <v>2667</v>
      </c>
      <c r="E1038" s="262" t="s">
        <v>2667</v>
      </c>
      <c r="F1038" s="262" t="s">
        <v>1684</v>
      </c>
    </row>
    <row r="1039" spans="2:6" ht="15" customHeight="1" x14ac:dyDescent="0.25">
      <c r="B1039" s="261" t="s">
        <v>3109</v>
      </c>
      <c r="C1039" s="261" t="s">
        <v>3143</v>
      </c>
      <c r="D1039" s="261" t="s">
        <v>3143</v>
      </c>
      <c r="E1039" s="261" t="s">
        <v>3143</v>
      </c>
      <c r="F1039" s="261" t="s">
        <v>1612</v>
      </c>
    </row>
    <row r="1040" spans="2:6" ht="15" customHeight="1" x14ac:dyDescent="0.25">
      <c r="B1040" s="261" t="s">
        <v>3109</v>
      </c>
      <c r="C1040" s="261" t="s">
        <v>3143</v>
      </c>
      <c r="D1040" s="261" t="s">
        <v>3144</v>
      </c>
      <c r="E1040" s="261" t="s">
        <v>3144</v>
      </c>
      <c r="F1040" s="261" t="s">
        <v>1608</v>
      </c>
    </row>
    <row r="1041" spans="2:6" ht="15" customHeight="1" x14ac:dyDescent="0.25">
      <c r="B1041" s="261" t="s">
        <v>3109</v>
      </c>
      <c r="C1041" s="261" t="s">
        <v>3145</v>
      </c>
      <c r="D1041" s="261" t="s">
        <v>2539</v>
      </c>
      <c r="E1041" s="261" t="s">
        <v>2539</v>
      </c>
      <c r="F1041" s="261" t="s">
        <v>1608</v>
      </c>
    </row>
    <row r="1042" spans="2:6" ht="15" customHeight="1" x14ac:dyDescent="0.2">
      <c r="B1042" s="262" t="s">
        <v>3109</v>
      </c>
      <c r="C1042" s="262" t="s">
        <v>3145</v>
      </c>
      <c r="D1042" s="262" t="s">
        <v>3146</v>
      </c>
      <c r="E1042" s="262" t="s">
        <v>3146</v>
      </c>
      <c r="F1042" s="262" t="s">
        <v>1734</v>
      </c>
    </row>
    <row r="1043" spans="2:6" ht="15" customHeight="1" x14ac:dyDescent="0.2">
      <c r="B1043" s="262" t="s">
        <v>3109</v>
      </c>
      <c r="C1043" s="262" t="s">
        <v>3145</v>
      </c>
      <c r="D1043" s="262" t="s">
        <v>3147</v>
      </c>
      <c r="E1043" s="262" t="s">
        <v>3145</v>
      </c>
      <c r="F1043" s="262" t="s">
        <v>1648</v>
      </c>
    </row>
    <row r="1044" spans="2:6" ht="15" customHeight="1" x14ac:dyDescent="0.25">
      <c r="B1044" s="261" t="s">
        <v>3109</v>
      </c>
      <c r="C1044" s="261" t="s">
        <v>3148</v>
      </c>
      <c r="D1044" s="261" t="s">
        <v>3149</v>
      </c>
      <c r="E1044" s="261" t="s">
        <v>3149</v>
      </c>
      <c r="F1044" s="261" t="s">
        <v>1608</v>
      </c>
    </row>
    <row r="1045" spans="2:6" ht="15" customHeight="1" x14ac:dyDescent="0.25">
      <c r="B1045" s="261" t="s">
        <v>3109</v>
      </c>
      <c r="C1045" s="261" t="s">
        <v>3148</v>
      </c>
      <c r="D1045" s="261" t="s">
        <v>3148</v>
      </c>
      <c r="E1045" s="261" t="s">
        <v>3148</v>
      </c>
      <c r="F1045" s="261" t="s">
        <v>1612</v>
      </c>
    </row>
    <row r="1046" spans="2:6" ht="15" customHeight="1" x14ac:dyDescent="0.25">
      <c r="B1046" s="261" t="s">
        <v>3109</v>
      </c>
      <c r="C1046" s="261" t="s">
        <v>2545</v>
      </c>
      <c r="D1046" s="261" t="s">
        <v>3150</v>
      </c>
      <c r="E1046" s="261" t="s">
        <v>3150</v>
      </c>
      <c r="F1046" s="261" t="s">
        <v>1612</v>
      </c>
    </row>
    <row r="1047" spans="2:6" ht="15" customHeight="1" x14ac:dyDescent="0.25">
      <c r="B1047" s="261" t="s">
        <v>3109</v>
      </c>
      <c r="C1047" s="261" t="s">
        <v>2545</v>
      </c>
      <c r="D1047" s="261" t="s">
        <v>3150</v>
      </c>
      <c r="E1047" s="261" t="s">
        <v>3151</v>
      </c>
      <c r="F1047" s="261" t="s">
        <v>1648</v>
      </c>
    </row>
    <row r="1048" spans="2:6" ht="15" customHeight="1" x14ac:dyDescent="0.25">
      <c r="B1048" s="261" t="s">
        <v>3109</v>
      </c>
      <c r="C1048" s="261" t="s">
        <v>2545</v>
      </c>
      <c r="D1048" s="261" t="s">
        <v>3152</v>
      </c>
      <c r="E1048" s="261" t="s">
        <v>3152</v>
      </c>
      <c r="F1048" s="261" t="s">
        <v>1608</v>
      </c>
    </row>
    <row r="1049" spans="2:6" ht="15" customHeight="1" x14ac:dyDescent="0.25">
      <c r="B1049" s="261" t="s">
        <v>3109</v>
      </c>
      <c r="C1049" s="261" t="s">
        <v>2545</v>
      </c>
      <c r="D1049" s="261" t="s">
        <v>2545</v>
      </c>
      <c r="E1049" s="261" t="s">
        <v>2545</v>
      </c>
      <c r="F1049" s="261" t="s">
        <v>1608</v>
      </c>
    </row>
    <row r="1050" spans="2:6" ht="15" customHeight="1" x14ac:dyDescent="0.2">
      <c r="B1050" s="262" t="s">
        <v>3109</v>
      </c>
      <c r="C1050" s="262" t="s">
        <v>3153</v>
      </c>
      <c r="D1050" s="262" t="s">
        <v>3154</v>
      </c>
      <c r="E1050" s="262" t="s">
        <v>3154</v>
      </c>
      <c r="F1050" s="262" t="s">
        <v>1612</v>
      </c>
    </row>
    <row r="1051" spans="2:6" ht="15" customHeight="1" x14ac:dyDescent="0.2">
      <c r="B1051" s="262" t="s">
        <v>3109</v>
      </c>
      <c r="C1051" s="262" t="s">
        <v>3153</v>
      </c>
      <c r="D1051" s="262" t="s">
        <v>3155</v>
      </c>
      <c r="E1051" s="262" t="s">
        <v>3156</v>
      </c>
      <c r="F1051" s="262" t="s">
        <v>1608</v>
      </c>
    </row>
    <row r="1052" spans="2:6" ht="15" customHeight="1" x14ac:dyDescent="0.25">
      <c r="B1052" s="261" t="s">
        <v>3109</v>
      </c>
      <c r="C1052" s="261" t="s">
        <v>3153</v>
      </c>
      <c r="D1052" s="261" t="s">
        <v>3155</v>
      </c>
      <c r="E1052" s="261" t="s">
        <v>3155</v>
      </c>
      <c r="F1052" s="261" t="s">
        <v>1648</v>
      </c>
    </row>
    <row r="1053" spans="2:6" ht="15" customHeight="1" x14ac:dyDescent="0.25">
      <c r="B1053" s="261" t="s">
        <v>3109</v>
      </c>
      <c r="C1053" s="261" t="s">
        <v>3153</v>
      </c>
      <c r="D1053" s="261" t="s">
        <v>3153</v>
      </c>
      <c r="E1053" s="261" t="s">
        <v>3157</v>
      </c>
      <c r="F1053" s="261" t="s">
        <v>1608</v>
      </c>
    </row>
    <row r="1054" spans="2:6" ht="15" customHeight="1" x14ac:dyDescent="0.2">
      <c r="B1054" s="262" t="s">
        <v>3158</v>
      </c>
      <c r="C1054" s="262" t="s">
        <v>3159</v>
      </c>
      <c r="D1054" s="262" t="s">
        <v>3160</v>
      </c>
      <c r="E1054" s="262" t="s">
        <v>3160</v>
      </c>
      <c r="F1054" s="262" t="s">
        <v>1608</v>
      </c>
    </row>
    <row r="1055" spans="2:6" ht="15" customHeight="1" x14ac:dyDescent="0.2">
      <c r="B1055" s="262" t="s">
        <v>3158</v>
      </c>
      <c r="C1055" s="262" t="s">
        <v>3159</v>
      </c>
      <c r="D1055" s="262" t="s">
        <v>3159</v>
      </c>
      <c r="E1055" s="262" t="s">
        <v>3161</v>
      </c>
      <c r="F1055" s="262" t="s">
        <v>1612</v>
      </c>
    </row>
    <row r="1056" spans="2:6" ht="15" customHeight="1" x14ac:dyDescent="0.25">
      <c r="B1056" s="261" t="s">
        <v>3158</v>
      </c>
      <c r="C1056" s="261" t="s">
        <v>3159</v>
      </c>
      <c r="D1056" s="261" t="s">
        <v>3162</v>
      </c>
      <c r="E1056" s="261" t="s">
        <v>3162</v>
      </c>
      <c r="F1056" s="261" t="s">
        <v>1608</v>
      </c>
    </row>
    <row r="1057" spans="2:6" ht="15" customHeight="1" x14ac:dyDescent="0.25">
      <c r="B1057" s="261" t="s">
        <v>3158</v>
      </c>
      <c r="C1057" s="261" t="s">
        <v>3163</v>
      </c>
      <c r="D1057" s="261" t="s">
        <v>3164</v>
      </c>
      <c r="E1057" s="261" t="s">
        <v>3164</v>
      </c>
      <c r="F1057" s="261" t="s">
        <v>1612</v>
      </c>
    </row>
    <row r="1058" spans="2:6" ht="15" customHeight="1" x14ac:dyDescent="0.25">
      <c r="B1058" s="261" t="s">
        <v>3158</v>
      </c>
      <c r="C1058" s="261" t="s">
        <v>3163</v>
      </c>
      <c r="D1058" s="261" t="s">
        <v>3165</v>
      </c>
      <c r="E1058" s="261" t="s">
        <v>3165</v>
      </c>
      <c r="F1058" s="261" t="s">
        <v>1608</v>
      </c>
    </row>
    <row r="1059" spans="2:6" ht="15" customHeight="1" x14ac:dyDescent="0.25">
      <c r="B1059" s="261" t="s">
        <v>3158</v>
      </c>
      <c r="C1059" s="261" t="s">
        <v>3163</v>
      </c>
      <c r="D1059" s="261" t="s">
        <v>3166</v>
      </c>
      <c r="E1059" s="261" t="s">
        <v>3167</v>
      </c>
      <c r="F1059" s="261" t="s">
        <v>1640</v>
      </c>
    </row>
    <row r="1060" spans="2:6" ht="15" customHeight="1" x14ac:dyDescent="0.25">
      <c r="B1060" s="261" t="s">
        <v>3158</v>
      </c>
      <c r="C1060" s="261" t="s">
        <v>3163</v>
      </c>
      <c r="D1060" s="261" t="s">
        <v>3166</v>
      </c>
      <c r="E1060" s="261" t="s">
        <v>3168</v>
      </c>
      <c r="F1060" s="261" t="s">
        <v>1608</v>
      </c>
    </row>
    <row r="1061" spans="2:6" ht="15" customHeight="1" x14ac:dyDescent="0.25">
      <c r="B1061" s="261" t="s">
        <v>3158</v>
      </c>
      <c r="C1061" s="261" t="s">
        <v>3163</v>
      </c>
      <c r="D1061" s="261" t="s">
        <v>3169</v>
      </c>
      <c r="E1061" s="261" t="s">
        <v>3170</v>
      </c>
      <c r="F1061" s="261" t="s">
        <v>1684</v>
      </c>
    </row>
    <row r="1062" spans="2:6" ht="15" customHeight="1" x14ac:dyDescent="0.2">
      <c r="B1062" s="262" t="s">
        <v>3158</v>
      </c>
      <c r="C1062" s="262" t="s">
        <v>3163</v>
      </c>
      <c r="D1062" s="262" t="s">
        <v>3171</v>
      </c>
      <c r="E1062" s="262" t="s">
        <v>3172</v>
      </c>
      <c r="F1062" s="262" t="s">
        <v>1648</v>
      </c>
    </row>
    <row r="1063" spans="2:6" ht="15" customHeight="1" x14ac:dyDescent="0.25">
      <c r="B1063" s="261" t="s">
        <v>3158</v>
      </c>
      <c r="C1063" s="261" t="s">
        <v>3158</v>
      </c>
      <c r="D1063" s="261" t="s">
        <v>3173</v>
      </c>
      <c r="E1063" s="261" t="s">
        <v>3173</v>
      </c>
      <c r="F1063" s="261" t="s">
        <v>1608</v>
      </c>
    </row>
    <row r="1064" spans="2:6" ht="15" customHeight="1" x14ac:dyDescent="0.25">
      <c r="B1064" s="261" t="s">
        <v>3158</v>
      </c>
      <c r="C1064" s="261" t="s">
        <v>3158</v>
      </c>
      <c r="D1064" s="261" t="s">
        <v>2431</v>
      </c>
      <c r="E1064" s="261" t="s">
        <v>3174</v>
      </c>
      <c r="F1064" s="261" t="s">
        <v>1640</v>
      </c>
    </row>
    <row r="1065" spans="2:6" ht="15" customHeight="1" x14ac:dyDescent="0.25">
      <c r="B1065" s="261" t="s">
        <v>3158</v>
      </c>
      <c r="C1065" s="261" t="s">
        <v>3175</v>
      </c>
      <c r="D1065" s="261" t="s">
        <v>3176</v>
      </c>
      <c r="E1065" s="261" t="s">
        <v>3177</v>
      </c>
      <c r="F1065" s="261" t="s">
        <v>1608</v>
      </c>
    </row>
    <row r="1066" spans="2:6" ht="15" customHeight="1" x14ac:dyDescent="0.25">
      <c r="B1066" s="262" t="s">
        <v>3158</v>
      </c>
      <c r="C1066" s="262" t="s">
        <v>3175</v>
      </c>
      <c r="D1066" s="262" t="s">
        <v>3158</v>
      </c>
      <c r="E1066" s="262" t="s">
        <v>3158</v>
      </c>
      <c r="F1066" s="261" t="s">
        <v>5524</v>
      </c>
    </row>
    <row r="1067" spans="2:6" ht="15" customHeight="1" x14ac:dyDescent="0.25">
      <c r="B1067" s="261" t="s">
        <v>3158</v>
      </c>
      <c r="C1067" s="261" t="s">
        <v>3175</v>
      </c>
      <c r="D1067" s="261" t="s">
        <v>3158</v>
      </c>
      <c r="E1067" s="261" t="s">
        <v>3178</v>
      </c>
      <c r="F1067" s="261" t="s">
        <v>1648</v>
      </c>
    </row>
    <row r="1068" spans="2:6" ht="15" customHeight="1" x14ac:dyDescent="0.25">
      <c r="B1068" s="261" t="s">
        <v>3158</v>
      </c>
      <c r="C1068" s="261" t="s">
        <v>3175</v>
      </c>
      <c r="D1068" s="261" t="s">
        <v>3158</v>
      </c>
      <c r="E1068" s="261" t="s">
        <v>3158</v>
      </c>
      <c r="F1068" s="261" t="s">
        <v>1612</v>
      </c>
    </row>
    <row r="1069" spans="2:6" ht="15" customHeight="1" x14ac:dyDescent="0.25">
      <c r="B1069" s="261" t="s">
        <v>3158</v>
      </c>
      <c r="C1069" s="261" t="s">
        <v>3179</v>
      </c>
      <c r="D1069" s="261" t="s">
        <v>2093</v>
      </c>
      <c r="E1069" s="261" t="s">
        <v>2093</v>
      </c>
      <c r="F1069" s="261" t="s">
        <v>1608</v>
      </c>
    </row>
    <row r="1070" spans="2:6" ht="15" customHeight="1" x14ac:dyDescent="0.2">
      <c r="B1070" s="262" t="s">
        <v>3158</v>
      </c>
      <c r="C1070" s="262" t="s">
        <v>3179</v>
      </c>
      <c r="D1070" s="262" t="s">
        <v>3179</v>
      </c>
      <c r="E1070" s="262" t="s">
        <v>3180</v>
      </c>
      <c r="F1070" s="262" t="s">
        <v>1612</v>
      </c>
    </row>
    <row r="1071" spans="2:6" ht="15" customHeight="1" x14ac:dyDescent="0.2">
      <c r="B1071" s="262" t="s">
        <v>3158</v>
      </c>
      <c r="C1071" s="262" t="s">
        <v>3181</v>
      </c>
      <c r="D1071" s="262" t="s">
        <v>3182</v>
      </c>
      <c r="E1071" s="262" t="s">
        <v>3181</v>
      </c>
      <c r="F1071" s="262" t="s">
        <v>1612</v>
      </c>
    </row>
    <row r="1072" spans="2:6" ht="15" customHeight="1" x14ac:dyDescent="0.25">
      <c r="B1072" s="261" t="s">
        <v>3158</v>
      </c>
      <c r="C1072" s="261" t="s">
        <v>3183</v>
      </c>
      <c r="D1072" s="261" t="s">
        <v>3184</v>
      </c>
      <c r="E1072" s="261" t="s">
        <v>3184</v>
      </c>
      <c r="F1072" s="261" t="s">
        <v>1608</v>
      </c>
    </row>
    <row r="1073" spans="2:6" ht="15" customHeight="1" x14ac:dyDescent="0.2">
      <c r="B1073" s="262" t="s">
        <v>3158</v>
      </c>
      <c r="C1073" s="262" t="s">
        <v>3183</v>
      </c>
      <c r="D1073" s="262" t="s">
        <v>3183</v>
      </c>
      <c r="E1073" s="262" t="s">
        <v>3183</v>
      </c>
      <c r="F1073" s="262" t="s">
        <v>1612</v>
      </c>
    </row>
    <row r="1074" spans="2:6" ht="15" customHeight="1" x14ac:dyDescent="0.25">
      <c r="B1074" s="261" t="s">
        <v>3158</v>
      </c>
      <c r="C1074" s="261" t="s">
        <v>3185</v>
      </c>
      <c r="D1074" s="261" t="s">
        <v>3185</v>
      </c>
      <c r="E1074" s="261" t="s">
        <v>3185</v>
      </c>
      <c r="F1074" s="261" t="s">
        <v>1684</v>
      </c>
    </row>
    <row r="1075" spans="2:6" ht="15" customHeight="1" x14ac:dyDescent="0.2">
      <c r="B1075" s="262" t="s">
        <v>3158</v>
      </c>
      <c r="C1075" s="262" t="s">
        <v>3186</v>
      </c>
      <c r="D1075" s="262" t="s">
        <v>2087</v>
      </c>
      <c r="E1075" s="262" t="s">
        <v>2087</v>
      </c>
      <c r="F1075" s="262" t="s">
        <v>1608</v>
      </c>
    </row>
    <row r="1076" spans="2:6" ht="15" customHeight="1" x14ac:dyDescent="0.25">
      <c r="B1076" s="261" t="s">
        <v>3158</v>
      </c>
      <c r="C1076" s="261" t="s">
        <v>3186</v>
      </c>
      <c r="D1076" s="261" t="s">
        <v>3187</v>
      </c>
      <c r="E1076" s="261" t="s">
        <v>3187</v>
      </c>
      <c r="F1076" s="261" t="s">
        <v>1608</v>
      </c>
    </row>
    <row r="1077" spans="2:6" ht="15" customHeight="1" x14ac:dyDescent="0.2">
      <c r="B1077" s="262" t="s">
        <v>3158</v>
      </c>
      <c r="C1077" s="262" t="s">
        <v>3186</v>
      </c>
      <c r="D1077" s="262" t="s">
        <v>3188</v>
      </c>
      <c r="E1077" s="262" t="s">
        <v>3186</v>
      </c>
      <c r="F1077" s="262" t="s">
        <v>1612</v>
      </c>
    </row>
    <row r="1078" spans="2:6" ht="15" customHeight="1" x14ac:dyDescent="0.2">
      <c r="B1078" s="262" t="s">
        <v>3189</v>
      </c>
      <c r="C1078" s="262" t="s">
        <v>3190</v>
      </c>
      <c r="D1078" s="262" t="s">
        <v>3191</v>
      </c>
      <c r="E1078" s="262" t="s">
        <v>3191</v>
      </c>
      <c r="F1078" s="262" t="s">
        <v>1612</v>
      </c>
    </row>
    <row r="1079" spans="2:6" ht="15" customHeight="1" x14ac:dyDescent="0.2">
      <c r="B1079" s="262" t="s">
        <v>3189</v>
      </c>
      <c r="C1079" s="262" t="s">
        <v>3190</v>
      </c>
      <c r="D1079" s="262" t="s">
        <v>3192</v>
      </c>
      <c r="E1079" s="262" t="s">
        <v>3190</v>
      </c>
      <c r="F1079" s="262" t="s">
        <v>1614</v>
      </c>
    </row>
    <row r="1080" spans="2:6" ht="15" customHeight="1" x14ac:dyDescent="0.25">
      <c r="B1080" s="261" t="s">
        <v>3189</v>
      </c>
      <c r="C1080" s="261" t="s">
        <v>3193</v>
      </c>
      <c r="D1080" s="261" t="s">
        <v>3194</v>
      </c>
      <c r="E1080" s="261" t="s">
        <v>3193</v>
      </c>
      <c r="F1080" s="261" t="s">
        <v>1612</v>
      </c>
    </row>
    <row r="1081" spans="2:6" ht="15" customHeight="1" x14ac:dyDescent="0.2">
      <c r="B1081" s="262" t="s">
        <v>3189</v>
      </c>
      <c r="C1081" s="262" t="s">
        <v>3193</v>
      </c>
      <c r="D1081" s="262" t="s">
        <v>3195</v>
      </c>
      <c r="E1081" s="262" t="s">
        <v>3196</v>
      </c>
      <c r="F1081" s="262" t="s">
        <v>1648</v>
      </c>
    </row>
    <row r="1082" spans="2:6" ht="15" customHeight="1" x14ac:dyDescent="0.25">
      <c r="B1082" s="261" t="s">
        <v>3189</v>
      </c>
      <c r="C1082" s="261" t="s">
        <v>3193</v>
      </c>
      <c r="D1082" s="261" t="s">
        <v>3195</v>
      </c>
      <c r="E1082" s="261" t="s">
        <v>3195</v>
      </c>
      <c r="F1082" s="261" t="s">
        <v>1648</v>
      </c>
    </row>
    <row r="1083" spans="2:6" ht="15" customHeight="1" x14ac:dyDescent="0.2">
      <c r="B1083" s="262" t="s">
        <v>3189</v>
      </c>
      <c r="C1083" s="262" t="s">
        <v>3197</v>
      </c>
      <c r="D1083" s="262" t="s">
        <v>3198</v>
      </c>
      <c r="E1083" s="262" t="s">
        <v>3197</v>
      </c>
      <c r="F1083" s="262" t="s">
        <v>1612</v>
      </c>
    </row>
    <row r="1084" spans="2:6" ht="15" customHeight="1" x14ac:dyDescent="0.25">
      <c r="B1084" s="261" t="s">
        <v>3189</v>
      </c>
      <c r="C1084" s="261" t="s">
        <v>3197</v>
      </c>
      <c r="D1084" s="261" t="s">
        <v>3199</v>
      </c>
      <c r="E1084" s="261" t="s">
        <v>3199</v>
      </c>
      <c r="F1084" s="261" t="s">
        <v>1648</v>
      </c>
    </row>
    <row r="1085" spans="2:6" ht="15" customHeight="1" x14ac:dyDescent="0.25">
      <c r="B1085" s="261" t="s">
        <v>3189</v>
      </c>
      <c r="C1085" s="261" t="s">
        <v>3197</v>
      </c>
      <c r="D1085" s="261" t="s">
        <v>3200</v>
      </c>
      <c r="E1085" s="261" t="s">
        <v>3201</v>
      </c>
      <c r="F1085" s="261" t="s">
        <v>1648</v>
      </c>
    </row>
    <row r="1086" spans="2:6" ht="15" customHeight="1" x14ac:dyDescent="0.25">
      <c r="B1086" s="261" t="s">
        <v>3189</v>
      </c>
      <c r="C1086" s="261" t="s">
        <v>2605</v>
      </c>
      <c r="D1086" s="261" t="s">
        <v>3202</v>
      </c>
      <c r="E1086" s="261" t="s">
        <v>3203</v>
      </c>
      <c r="F1086" s="261" t="s">
        <v>1608</v>
      </c>
    </row>
    <row r="1087" spans="2:6" ht="15" customHeight="1" x14ac:dyDescent="0.25">
      <c r="B1087" s="261" t="s">
        <v>3189</v>
      </c>
      <c r="C1087" s="261" t="s">
        <v>2605</v>
      </c>
      <c r="D1087" s="261" t="s">
        <v>3204</v>
      </c>
      <c r="E1087" s="261" t="s">
        <v>2606</v>
      </c>
      <c r="F1087" s="261" t="s">
        <v>1684</v>
      </c>
    </row>
    <row r="1088" spans="2:6" ht="15" customHeight="1" x14ac:dyDescent="0.25">
      <c r="B1088" s="261" t="s">
        <v>3189</v>
      </c>
      <c r="C1088" s="261" t="s">
        <v>2605</v>
      </c>
      <c r="D1088" s="261" t="s">
        <v>3205</v>
      </c>
      <c r="E1088" s="261" t="s">
        <v>2115</v>
      </c>
      <c r="F1088" s="261" t="s">
        <v>1648</v>
      </c>
    </row>
    <row r="1089" spans="2:6" ht="15" customHeight="1" x14ac:dyDescent="0.25">
      <c r="B1089" s="261" t="s">
        <v>3189</v>
      </c>
      <c r="C1089" s="261" t="s">
        <v>2605</v>
      </c>
      <c r="D1089" s="261" t="s">
        <v>2181</v>
      </c>
      <c r="E1089" s="261" t="s">
        <v>3202</v>
      </c>
      <c r="F1089" s="261" t="s">
        <v>1648</v>
      </c>
    </row>
    <row r="1090" spans="2:6" ht="15" customHeight="1" x14ac:dyDescent="0.2">
      <c r="B1090" s="262" t="s">
        <v>3189</v>
      </c>
      <c r="C1090" s="262" t="s">
        <v>3206</v>
      </c>
      <c r="D1090" s="262" t="s">
        <v>3207</v>
      </c>
      <c r="E1090" s="262" t="s">
        <v>3207</v>
      </c>
      <c r="F1090" s="262" t="s">
        <v>1608</v>
      </c>
    </row>
    <row r="1091" spans="2:6" ht="15" customHeight="1" x14ac:dyDescent="0.25">
      <c r="B1091" s="261" t="s">
        <v>3189</v>
      </c>
      <c r="C1091" s="261" t="s">
        <v>3206</v>
      </c>
      <c r="D1091" s="261" t="s">
        <v>3208</v>
      </c>
      <c r="E1091" s="261" t="s">
        <v>3206</v>
      </c>
      <c r="F1091" s="261" t="s">
        <v>1612</v>
      </c>
    </row>
    <row r="1092" spans="2:6" ht="15" customHeight="1" x14ac:dyDescent="0.25">
      <c r="B1092" s="261" t="s">
        <v>3189</v>
      </c>
      <c r="C1092" s="261" t="s">
        <v>3209</v>
      </c>
      <c r="D1092" s="261" t="s">
        <v>3210</v>
      </c>
      <c r="E1092" s="261" t="s">
        <v>3209</v>
      </c>
      <c r="F1092" s="261" t="s">
        <v>1612</v>
      </c>
    </row>
    <row r="1093" spans="2:6" ht="15" customHeight="1" x14ac:dyDescent="0.2">
      <c r="B1093" s="262" t="s">
        <v>3189</v>
      </c>
      <c r="C1093" s="262" t="s">
        <v>3211</v>
      </c>
      <c r="D1093" s="262" t="s">
        <v>3212</v>
      </c>
      <c r="E1093" s="262" t="s">
        <v>3211</v>
      </c>
      <c r="F1093" s="262" t="s">
        <v>1612</v>
      </c>
    </row>
    <row r="1094" spans="2:6" ht="15" customHeight="1" x14ac:dyDescent="0.25">
      <c r="B1094" s="261" t="s">
        <v>3189</v>
      </c>
      <c r="C1094" s="261" t="s">
        <v>3211</v>
      </c>
      <c r="D1094" s="261" t="s">
        <v>3212</v>
      </c>
      <c r="E1094" s="261" t="s">
        <v>3213</v>
      </c>
      <c r="F1094" s="261" t="s">
        <v>1612</v>
      </c>
    </row>
    <row r="1095" spans="2:6" ht="15" customHeight="1" x14ac:dyDescent="0.2">
      <c r="B1095" s="262" t="s">
        <v>3189</v>
      </c>
      <c r="C1095" s="262" t="s">
        <v>3214</v>
      </c>
      <c r="D1095" s="262" t="s">
        <v>3215</v>
      </c>
      <c r="E1095" s="262" t="s">
        <v>3214</v>
      </c>
      <c r="F1095" s="262" t="s">
        <v>1612</v>
      </c>
    </row>
    <row r="1096" spans="2:6" ht="15" customHeight="1" x14ac:dyDescent="0.2">
      <c r="B1096" s="262" t="s">
        <v>3189</v>
      </c>
      <c r="C1096" s="262" t="s">
        <v>3214</v>
      </c>
      <c r="D1096" s="262" t="s">
        <v>3216</v>
      </c>
      <c r="E1096" s="262" t="s">
        <v>3217</v>
      </c>
      <c r="F1096" s="262" t="s">
        <v>1608</v>
      </c>
    </row>
    <row r="1097" spans="2:6" ht="15" customHeight="1" x14ac:dyDescent="0.25">
      <c r="B1097" s="262" t="s">
        <v>3189</v>
      </c>
      <c r="C1097" s="262" t="s">
        <v>3218</v>
      </c>
      <c r="D1097" s="262" t="s">
        <v>3219</v>
      </c>
      <c r="E1097" s="262" t="s">
        <v>3189</v>
      </c>
      <c r="F1097" s="261" t="s">
        <v>5524</v>
      </c>
    </row>
    <row r="1098" spans="2:6" ht="15" customHeight="1" x14ac:dyDescent="0.25">
      <c r="B1098" s="261" t="s">
        <v>3189</v>
      </c>
      <c r="C1098" s="261" t="s">
        <v>3218</v>
      </c>
      <c r="D1098" s="261" t="s">
        <v>3220</v>
      </c>
      <c r="E1098" s="261" t="s">
        <v>3221</v>
      </c>
      <c r="F1098" s="261" t="s">
        <v>1640</v>
      </c>
    </row>
    <row r="1099" spans="2:6" ht="15" customHeight="1" x14ac:dyDescent="0.25">
      <c r="B1099" s="261" t="s">
        <v>3189</v>
      </c>
      <c r="C1099" s="261" t="s">
        <v>3218</v>
      </c>
      <c r="D1099" s="261" t="s">
        <v>3220</v>
      </c>
      <c r="E1099" s="261" t="s">
        <v>3189</v>
      </c>
      <c r="F1099" s="261" t="s">
        <v>1684</v>
      </c>
    </row>
    <row r="1100" spans="2:6" ht="15" customHeight="1" x14ac:dyDescent="0.25">
      <c r="B1100" s="261" t="s">
        <v>3189</v>
      </c>
      <c r="C1100" s="261" t="s">
        <v>3218</v>
      </c>
      <c r="D1100" s="261" t="s">
        <v>3220</v>
      </c>
      <c r="E1100" s="261" t="s">
        <v>3222</v>
      </c>
      <c r="F1100" s="261" t="s">
        <v>1640</v>
      </c>
    </row>
    <row r="1101" spans="2:6" ht="15" customHeight="1" x14ac:dyDescent="0.25">
      <c r="B1101" s="261" t="s">
        <v>3189</v>
      </c>
      <c r="C1101" s="261" t="s">
        <v>2794</v>
      </c>
      <c r="D1101" s="261" t="s">
        <v>3223</v>
      </c>
      <c r="E1101" s="261" t="s">
        <v>2794</v>
      </c>
      <c r="F1101" s="261" t="s">
        <v>1612</v>
      </c>
    </row>
    <row r="1102" spans="2:6" ht="15" customHeight="1" x14ac:dyDescent="0.25">
      <c r="B1102" s="261" t="s">
        <v>3224</v>
      </c>
      <c r="C1102" s="261" t="s">
        <v>3225</v>
      </c>
      <c r="D1102" s="261" t="s">
        <v>3226</v>
      </c>
      <c r="E1102" s="261" t="s">
        <v>3227</v>
      </c>
      <c r="F1102" s="261" t="s">
        <v>1648</v>
      </c>
    </row>
    <row r="1103" spans="2:6" ht="15" customHeight="1" x14ac:dyDescent="0.25">
      <c r="B1103" s="261" t="s">
        <v>3224</v>
      </c>
      <c r="C1103" s="261" t="s">
        <v>3225</v>
      </c>
      <c r="D1103" s="261" t="s">
        <v>3226</v>
      </c>
      <c r="E1103" s="261" t="s">
        <v>3228</v>
      </c>
      <c r="F1103" s="261" t="s">
        <v>1612</v>
      </c>
    </row>
    <row r="1104" spans="2:6" ht="15" customHeight="1" x14ac:dyDescent="0.25">
      <c r="B1104" s="261" t="s">
        <v>3224</v>
      </c>
      <c r="C1104" s="261" t="s">
        <v>3225</v>
      </c>
      <c r="D1104" s="261" t="s">
        <v>3229</v>
      </c>
      <c r="E1104" s="261" t="s">
        <v>3230</v>
      </c>
      <c r="F1104" s="261" t="s">
        <v>1608</v>
      </c>
    </row>
    <row r="1105" spans="2:6" ht="15" customHeight="1" x14ac:dyDescent="0.25">
      <c r="B1105" s="261" t="s">
        <v>3224</v>
      </c>
      <c r="C1105" s="261" t="s">
        <v>3225</v>
      </c>
      <c r="D1105" s="261" t="s">
        <v>3231</v>
      </c>
      <c r="E1105" s="261" t="s">
        <v>3225</v>
      </c>
      <c r="F1105" s="261" t="s">
        <v>1608</v>
      </c>
    </row>
    <row r="1106" spans="2:6" ht="15" customHeight="1" x14ac:dyDescent="0.25">
      <c r="B1106" s="261" t="s">
        <v>3224</v>
      </c>
      <c r="C1106" s="261" t="s">
        <v>3225</v>
      </c>
      <c r="D1106" s="261" t="s">
        <v>3232</v>
      </c>
      <c r="E1106" s="261" t="s">
        <v>3233</v>
      </c>
      <c r="F1106" s="261" t="s">
        <v>1608</v>
      </c>
    </row>
    <row r="1107" spans="2:6" ht="15" customHeight="1" x14ac:dyDescent="0.25">
      <c r="B1107" s="261" t="s">
        <v>3224</v>
      </c>
      <c r="C1107" s="261" t="s">
        <v>3225</v>
      </c>
      <c r="D1107" s="261" t="s">
        <v>3232</v>
      </c>
      <c r="E1107" s="261" t="s">
        <v>3234</v>
      </c>
      <c r="F1107" s="261" t="s">
        <v>1608</v>
      </c>
    </row>
    <row r="1108" spans="2:6" ht="15" customHeight="1" x14ac:dyDescent="0.25">
      <c r="B1108" s="261" t="s">
        <v>3224</v>
      </c>
      <c r="C1108" s="261" t="s">
        <v>3225</v>
      </c>
      <c r="D1108" s="261" t="s">
        <v>3235</v>
      </c>
      <c r="E1108" s="261" t="s">
        <v>3236</v>
      </c>
      <c r="F1108" s="261" t="s">
        <v>1648</v>
      </c>
    </row>
    <row r="1109" spans="2:6" ht="15" customHeight="1" x14ac:dyDescent="0.25">
      <c r="B1109" s="261" t="s">
        <v>3224</v>
      </c>
      <c r="C1109" s="261" t="s">
        <v>3237</v>
      </c>
      <c r="D1109" s="261" t="s">
        <v>3238</v>
      </c>
      <c r="E1109" s="261" t="s">
        <v>1819</v>
      </c>
      <c r="F1109" s="261" t="s">
        <v>1608</v>
      </c>
    </row>
    <row r="1110" spans="2:6" ht="15" customHeight="1" x14ac:dyDescent="0.25">
      <c r="B1110" s="261" t="s">
        <v>3224</v>
      </c>
      <c r="C1110" s="261" t="s">
        <v>3237</v>
      </c>
      <c r="D1110" s="261" t="s">
        <v>3239</v>
      </c>
      <c r="E1110" s="261" t="s">
        <v>3240</v>
      </c>
      <c r="F1110" s="261" t="s">
        <v>1640</v>
      </c>
    </row>
    <row r="1111" spans="2:6" ht="15" customHeight="1" x14ac:dyDescent="0.25">
      <c r="B1111" s="261" t="s">
        <v>3224</v>
      </c>
      <c r="C1111" s="261" t="s">
        <v>3241</v>
      </c>
      <c r="D1111" s="261" t="s">
        <v>3242</v>
      </c>
      <c r="E1111" s="261" t="s">
        <v>3243</v>
      </c>
      <c r="F1111" s="261" t="s">
        <v>1608</v>
      </c>
    </row>
    <row r="1112" spans="2:6" ht="15" customHeight="1" x14ac:dyDescent="0.2">
      <c r="B1112" s="262" t="s">
        <v>3224</v>
      </c>
      <c r="C1112" s="262" t="s">
        <v>3241</v>
      </c>
      <c r="D1112" s="262" t="s">
        <v>3244</v>
      </c>
      <c r="E1112" s="262" t="s">
        <v>3241</v>
      </c>
      <c r="F1112" s="262" t="s">
        <v>1684</v>
      </c>
    </row>
    <row r="1113" spans="2:6" ht="15" customHeight="1" x14ac:dyDescent="0.25">
      <c r="B1113" s="261" t="s">
        <v>3224</v>
      </c>
      <c r="C1113" s="261" t="s">
        <v>3241</v>
      </c>
      <c r="D1113" s="261" t="s">
        <v>3244</v>
      </c>
      <c r="E1113" s="261" t="s">
        <v>3245</v>
      </c>
      <c r="F1113" s="261" t="s">
        <v>1608</v>
      </c>
    </row>
    <row r="1114" spans="2:6" ht="15" customHeight="1" x14ac:dyDescent="0.25">
      <c r="B1114" s="261" t="s">
        <v>3224</v>
      </c>
      <c r="C1114" s="261" t="s">
        <v>3241</v>
      </c>
      <c r="D1114" s="261" t="s">
        <v>3244</v>
      </c>
      <c r="E1114" s="261" t="s">
        <v>3224</v>
      </c>
      <c r="F1114" s="261" t="s">
        <v>5524</v>
      </c>
    </row>
    <row r="1115" spans="2:6" ht="15" customHeight="1" x14ac:dyDescent="0.25">
      <c r="B1115" s="261" t="s">
        <v>3224</v>
      </c>
      <c r="C1115" s="261" t="s">
        <v>3241</v>
      </c>
      <c r="D1115" s="261" t="s">
        <v>3246</v>
      </c>
      <c r="E1115" s="261" t="s">
        <v>3247</v>
      </c>
      <c r="F1115" s="261" t="s">
        <v>1608</v>
      </c>
    </row>
    <row r="1116" spans="2:6" ht="15" customHeight="1" x14ac:dyDescent="0.25">
      <c r="B1116" s="261" t="s">
        <v>3224</v>
      </c>
      <c r="C1116" s="261" t="s">
        <v>3248</v>
      </c>
      <c r="D1116" s="261" t="s">
        <v>3249</v>
      </c>
      <c r="E1116" s="261" t="s">
        <v>3250</v>
      </c>
      <c r="F1116" s="261" t="s">
        <v>1608</v>
      </c>
    </row>
    <row r="1117" spans="2:6" ht="15" customHeight="1" x14ac:dyDescent="0.25">
      <c r="B1117" s="261" t="s">
        <v>3224</v>
      </c>
      <c r="C1117" s="261" t="s">
        <v>3248</v>
      </c>
      <c r="D1117" s="261" t="s">
        <v>3251</v>
      </c>
      <c r="E1117" s="261" t="s">
        <v>3225</v>
      </c>
      <c r="F1117" s="261" t="s">
        <v>1608</v>
      </c>
    </row>
    <row r="1118" spans="2:6" ht="15" customHeight="1" x14ac:dyDescent="0.25">
      <c r="B1118" s="261" t="s">
        <v>3224</v>
      </c>
      <c r="C1118" s="261" t="s">
        <v>3248</v>
      </c>
      <c r="D1118" s="261" t="s">
        <v>3252</v>
      </c>
      <c r="E1118" s="261" t="s">
        <v>3253</v>
      </c>
      <c r="F1118" s="261" t="s">
        <v>1612</v>
      </c>
    </row>
    <row r="1119" spans="2:6" ht="15" customHeight="1" x14ac:dyDescent="0.25">
      <c r="B1119" s="261" t="s">
        <v>3224</v>
      </c>
      <c r="C1119" s="261" t="s">
        <v>3254</v>
      </c>
      <c r="D1119" s="261" t="s">
        <v>3255</v>
      </c>
      <c r="E1119" s="261" t="s">
        <v>3254</v>
      </c>
      <c r="F1119" s="261" t="s">
        <v>1612</v>
      </c>
    </row>
    <row r="1120" spans="2:6" ht="15" customHeight="1" x14ac:dyDescent="0.25">
      <c r="B1120" s="261" t="s">
        <v>3256</v>
      </c>
      <c r="C1120" s="261" t="s">
        <v>3257</v>
      </c>
      <c r="D1120" s="261" t="s">
        <v>3257</v>
      </c>
      <c r="E1120" s="261" t="s">
        <v>3258</v>
      </c>
      <c r="F1120" s="261" t="s">
        <v>1608</v>
      </c>
    </row>
    <row r="1121" spans="2:6" ht="15" customHeight="1" x14ac:dyDescent="0.25">
      <c r="B1121" s="261" t="s">
        <v>3256</v>
      </c>
      <c r="C1121" s="261" t="s">
        <v>3257</v>
      </c>
      <c r="D1121" s="261" t="s">
        <v>3259</v>
      </c>
      <c r="E1121" s="261" t="s">
        <v>3260</v>
      </c>
      <c r="F1121" s="261" t="s">
        <v>1646</v>
      </c>
    </row>
    <row r="1122" spans="2:6" ht="15" customHeight="1" x14ac:dyDescent="0.25">
      <c r="B1122" s="261" t="s">
        <v>3256</v>
      </c>
      <c r="C1122" s="261" t="s">
        <v>3257</v>
      </c>
      <c r="D1122" s="261" t="s">
        <v>3261</v>
      </c>
      <c r="E1122" s="261" t="s">
        <v>3262</v>
      </c>
      <c r="F1122" s="261" t="s">
        <v>1612</v>
      </c>
    </row>
    <row r="1123" spans="2:6" ht="15" customHeight="1" x14ac:dyDescent="0.25">
      <c r="B1123" s="262" t="s">
        <v>3256</v>
      </c>
      <c r="C1123" s="262" t="s">
        <v>3263</v>
      </c>
      <c r="D1123" s="262" t="s">
        <v>3264</v>
      </c>
      <c r="E1123" s="262" t="s">
        <v>3256</v>
      </c>
      <c r="F1123" s="261" t="s">
        <v>5524</v>
      </c>
    </row>
    <row r="1124" spans="2:6" ht="15" customHeight="1" x14ac:dyDescent="0.25">
      <c r="B1124" s="261" t="s">
        <v>3256</v>
      </c>
      <c r="C1124" s="261" t="s">
        <v>3263</v>
      </c>
      <c r="D1124" s="261" t="s">
        <v>3264</v>
      </c>
      <c r="E1124" s="261" t="s">
        <v>3265</v>
      </c>
      <c r="F1124" s="261" t="s">
        <v>1608</v>
      </c>
    </row>
    <row r="1125" spans="2:6" ht="15" customHeight="1" x14ac:dyDescent="0.2">
      <c r="B1125" s="262" t="s">
        <v>3256</v>
      </c>
      <c r="C1125" s="262" t="s">
        <v>3263</v>
      </c>
      <c r="D1125" s="262" t="s">
        <v>3266</v>
      </c>
      <c r="E1125" s="262" t="s">
        <v>3267</v>
      </c>
      <c r="F1125" s="262" t="s">
        <v>1648</v>
      </c>
    </row>
    <row r="1126" spans="2:6" ht="15" customHeight="1" x14ac:dyDescent="0.25">
      <c r="B1126" s="261" t="s">
        <v>3256</v>
      </c>
      <c r="C1126" s="261" t="s">
        <v>3263</v>
      </c>
      <c r="D1126" s="261" t="s">
        <v>3266</v>
      </c>
      <c r="E1126" s="261" t="s">
        <v>3256</v>
      </c>
      <c r="F1126" s="261" t="s">
        <v>1614</v>
      </c>
    </row>
    <row r="1127" spans="2:6" ht="15" customHeight="1" x14ac:dyDescent="0.25">
      <c r="B1127" s="261" t="s">
        <v>3256</v>
      </c>
      <c r="C1127" s="261" t="s">
        <v>3268</v>
      </c>
      <c r="D1127" s="261" t="s">
        <v>3269</v>
      </c>
      <c r="E1127" s="261" t="s">
        <v>3269</v>
      </c>
      <c r="F1127" s="261" t="s">
        <v>1608</v>
      </c>
    </row>
    <row r="1128" spans="2:6" ht="15" customHeight="1" x14ac:dyDescent="0.25">
      <c r="B1128" s="261" t="s">
        <v>3256</v>
      </c>
      <c r="C1128" s="261" t="s">
        <v>3268</v>
      </c>
      <c r="D1128" s="261" t="s">
        <v>3270</v>
      </c>
      <c r="E1128" s="261" t="s">
        <v>3270</v>
      </c>
      <c r="F1128" s="261" t="s">
        <v>1608</v>
      </c>
    </row>
    <row r="1129" spans="2:6" ht="15" customHeight="1" x14ac:dyDescent="0.2">
      <c r="B1129" s="262" t="s">
        <v>3256</v>
      </c>
      <c r="C1129" s="262" t="s">
        <v>3271</v>
      </c>
      <c r="D1129" s="262" t="s">
        <v>3272</v>
      </c>
      <c r="E1129" s="262" t="s">
        <v>3271</v>
      </c>
      <c r="F1129" s="262" t="s">
        <v>1612</v>
      </c>
    </row>
    <row r="1130" spans="2:6" ht="15" customHeight="1" x14ac:dyDescent="0.25">
      <c r="B1130" s="261" t="s">
        <v>3256</v>
      </c>
      <c r="C1130" s="261" t="s">
        <v>3264</v>
      </c>
      <c r="D1130" s="261" t="s">
        <v>3273</v>
      </c>
      <c r="E1130" s="261" t="s">
        <v>3273</v>
      </c>
      <c r="F1130" s="261" t="s">
        <v>1612</v>
      </c>
    </row>
    <row r="1131" spans="2:6" ht="15" customHeight="1" x14ac:dyDescent="0.25">
      <c r="B1131" s="261" t="s">
        <v>3256</v>
      </c>
      <c r="C1131" s="261" t="s">
        <v>3264</v>
      </c>
      <c r="D1131" s="261" t="s">
        <v>3274</v>
      </c>
      <c r="E1131" s="261" t="s">
        <v>3275</v>
      </c>
      <c r="F1131" s="261" t="s">
        <v>1608</v>
      </c>
    </row>
    <row r="1132" spans="2:6" ht="15" customHeight="1" x14ac:dyDescent="0.25">
      <c r="B1132" s="261" t="s">
        <v>3256</v>
      </c>
      <c r="C1132" s="261" t="s">
        <v>3276</v>
      </c>
      <c r="D1132" s="261" t="s">
        <v>3277</v>
      </c>
      <c r="E1132" s="261" t="s">
        <v>3277</v>
      </c>
      <c r="F1132" s="261" t="s">
        <v>1648</v>
      </c>
    </row>
    <row r="1133" spans="2:6" ht="15" customHeight="1" x14ac:dyDescent="0.25">
      <c r="B1133" s="261" t="s">
        <v>3256</v>
      </c>
      <c r="C1133" s="261" t="s">
        <v>3276</v>
      </c>
      <c r="D1133" s="261" t="s">
        <v>3278</v>
      </c>
      <c r="E1133" s="261" t="s">
        <v>3278</v>
      </c>
      <c r="F1133" s="261" t="s">
        <v>1612</v>
      </c>
    </row>
    <row r="1134" spans="2:6" ht="15" customHeight="1" x14ac:dyDescent="0.2">
      <c r="B1134" s="262" t="s">
        <v>3256</v>
      </c>
      <c r="C1134" s="262" t="s">
        <v>3276</v>
      </c>
      <c r="D1134" s="262" t="s">
        <v>3279</v>
      </c>
      <c r="E1134" s="262" t="s">
        <v>3276</v>
      </c>
      <c r="F1134" s="262" t="s">
        <v>1646</v>
      </c>
    </row>
    <row r="1135" spans="2:6" ht="15" customHeight="1" x14ac:dyDescent="0.25">
      <c r="B1135" s="261" t="s">
        <v>3256</v>
      </c>
      <c r="C1135" s="261" t="s">
        <v>3280</v>
      </c>
      <c r="D1135" s="261" t="s">
        <v>3281</v>
      </c>
      <c r="E1135" s="261" t="s">
        <v>3280</v>
      </c>
      <c r="F1135" s="261" t="s">
        <v>1612</v>
      </c>
    </row>
    <row r="1136" spans="2:6" ht="15" customHeight="1" x14ac:dyDescent="0.25">
      <c r="B1136" s="261" t="s">
        <v>3256</v>
      </c>
      <c r="C1136" s="261" t="s">
        <v>3280</v>
      </c>
      <c r="D1136" s="261" t="s">
        <v>3282</v>
      </c>
      <c r="E1136" s="261" t="s">
        <v>3283</v>
      </c>
      <c r="F1136" s="261" t="s">
        <v>1608</v>
      </c>
    </row>
    <row r="1137" spans="2:6" ht="15" customHeight="1" x14ac:dyDescent="0.25">
      <c r="B1137" s="261" t="s">
        <v>3256</v>
      </c>
      <c r="C1137" s="261" t="s">
        <v>3280</v>
      </c>
      <c r="D1137" s="261" t="s">
        <v>3284</v>
      </c>
      <c r="E1137" s="261" t="s">
        <v>3285</v>
      </c>
      <c r="F1137" s="261" t="s">
        <v>1612</v>
      </c>
    </row>
    <row r="1138" spans="2:6" ht="15" customHeight="1" x14ac:dyDescent="0.25">
      <c r="B1138" s="261" t="s">
        <v>3286</v>
      </c>
      <c r="C1138" s="261" t="s">
        <v>3287</v>
      </c>
      <c r="D1138" s="261" t="s">
        <v>3288</v>
      </c>
      <c r="E1138" s="261" t="s">
        <v>3289</v>
      </c>
      <c r="F1138" s="261" t="s">
        <v>1608</v>
      </c>
    </row>
    <row r="1139" spans="2:6" ht="15" customHeight="1" x14ac:dyDescent="0.2">
      <c r="B1139" s="262" t="s">
        <v>3286</v>
      </c>
      <c r="C1139" s="262" t="s">
        <v>3287</v>
      </c>
      <c r="D1139" s="262" t="s">
        <v>3290</v>
      </c>
      <c r="E1139" s="262" t="s">
        <v>3287</v>
      </c>
      <c r="F1139" s="262" t="s">
        <v>1614</v>
      </c>
    </row>
    <row r="1140" spans="2:6" ht="15" customHeight="1" x14ac:dyDescent="0.2">
      <c r="B1140" s="262" t="s">
        <v>3286</v>
      </c>
      <c r="C1140" s="262" t="s">
        <v>3291</v>
      </c>
      <c r="D1140" s="262" t="s">
        <v>3292</v>
      </c>
      <c r="E1140" s="262" t="s">
        <v>3293</v>
      </c>
      <c r="F1140" s="262" t="s">
        <v>1608</v>
      </c>
    </row>
    <row r="1141" spans="2:6" ht="15" customHeight="1" x14ac:dyDescent="0.25">
      <c r="B1141" s="261" t="s">
        <v>3286</v>
      </c>
      <c r="C1141" s="261" t="s">
        <v>3291</v>
      </c>
      <c r="D1141" s="261" t="s">
        <v>3294</v>
      </c>
      <c r="E1141" s="261" t="s">
        <v>3291</v>
      </c>
      <c r="F1141" s="261" t="s">
        <v>1612</v>
      </c>
    </row>
    <row r="1142" spans="2:6" ht="15" customHeight="1" x14ac:dyDescent="0.25">
      <c r="B1142" s="261" t="s">
        <v>3286</v>
      </c>
      <c r="C1142" s="261" t="s">
        <v>2859</v>
      </c>
      <c r="D1142" s="261" t="s">
        <v>3295</v>
      </c>
      <c r="E1142" s="261" t="s">
        <v>3295</v>
      </c>
      <c r="F1142" s="261" t="s">
        <v>1608</v>
      </c>
    </row>
    <row r="1143" spans="2:6" ht="15" customHeight="1" x14ac:dyDescent="0.2">
      <c r="B1143" s="262" t="s">
        <v>3286</v>
      </c>
      <c r="C1143" s="262" t="s">
        <v>2859</v>
      </c>
      <c r="D1143" s="262" t="s">
        <v>2859</v>
      </c>
      <c r="E1143" s="262" t="s">
        <v>3296</v>
      </c>
      <c r="F1143" s="262" t="s">
        <v>1612</v>
      </c>
    </row>
    <row r="1144" spans="2:6" ht="15" customHeight="1" x14ac:dyDescent="0.25">
      <c r="B1144" s="261" t="s">
        <v>3286</v>
      </c>
      <c r="C1144" s="261" t="s">
        <v>2859</v>
      </c>
      <c r="D1144" s="261" t="s">
        <v>2859</v>
      </c>
      <c r="E1144" s="261" t="s">
        <v>2859</v>
      </c>
      <c r="F1144" s="261" t="s">
        <v>1612</v>
      </c>
    </row>
    <row r="1145" spans="2:6" ht="15" customHeight="1" x14ac:dyDescent="0.25">
      <c r="B1145" s="261" t="s">
        <v>3286</v>
      </c>
      <c r="C1145" s="261" t="s">
        <v>2859</v>
      </c>
      <c r="D1145" s="261" t="s">
        <v>3297</v>
      </c>
      <c r="E1145" s="261" t="s">
        <v>3297</v>
      </c>
      <c r="F1145" s="261" t="s">
        <v>1608</v>
      </c>
    </row>
    <row r="1146" spans="2:6" ht="15" customHeight="1" x14ac:dyDescent="0.25">
      <c r="B1146" s="261" t="s">
        <v>3286</v>
      </c>
      <c r="C1146" s="261" t="s">
        <v>2859</v>
      </c>
      <c r="D1146" s="261" t="s">
        <v>3298</v>
      </c>
      <c r="E1146" s="261" t="s">
        <v>3299</v>
      </c>
      <c r="F1146" s="261" t="s">
        <v>1612</v>
      </c>
    </row>
    <row r="1147" spans="2:6" ht="15" customHeight="1" x14ac:dyDescent="0.25">
      <c r="B1147" s="261" t="s">
        <v>3286</v>
      </c>
      <c r="C1147" s="261" t="s">
        <v>2859</v>
      </c>
      <c r="D1147" s="261" t="s">
        <v>3300</v>
      </c>
      <c r="E1147" s="261" t="s">
        <v>3300</v>
      </c>
      <c r="F1147" s="261" t="s">
        <v>1608</v>
      </c>
    </row>
    <row r="1148" spans="2:6" ht="15" customHeight="1" x14ac:dyDescent="0.2">
      <c r="B1148" s="262" t="s">
        <v>3286</v>
      </c>
      <c r="C1148" s="262" t="s">
        <v>3301</v>
      </c>
      <c r="D1148" s="262" t="s">
        <v>3302</v>
      </c>
      <c r="E1148" s="262" t="s">
        <v>3302</v>
      </c>
      <c r="F1148" s="262" t="s">
        <v>1701</v>
      </c>
    </row>
    <row r="1149" spans="2:6" ht="15" customHeight="1" x14ac:dyDescent="0.25">
      <c r="B1149" s="261" t="s">
        <v>3286</v>
      </c>
      <c r="C1149" s="261" t="s">
        <v>3301</v>
      </c>
      <c r="D1149" s="261" t="s">
        <v>3302</v>
      </c>
      <c r="E1149" s="261" t="s">
        <v>2432</v>
      </c>
      <c r="F1149" s="261" t="s">
        <v>1608</v>
      </c>
    </row>
    <row r="1150" spans="2:6" ht="15" customHeight="1" x14ac:dyDescent="0.25">
      <c r="B1150" s="261" t="s">
        <v>3286</v>
      </c>
      <c r="C1150" s="261" t="s">
        <v>3301</v>
      </c>
      <c r="D1150" s="261" t="s">
        <v>3303</v>
      </c>
      <c r="E1150" s="261" t="s">
        <v>3304</v>
      </c>
      <c r="F1150" s="261" t="s">
        <v>1640</v>
      </c>
    </row>
    <row r="1151" spans="2:6" ht="15" customHeight="1" x14ac:dyDescent="0.25">
      <c r="B1151" s="261" t="s">
        <v>3286</v>
      </c>
      <c r="C1151" s="261" t="s">
        <v>3301</v>
      </c>
      <c r="D1151" s="261" t="s">
        <v>3303</v>
      </c>
      <c r="E1151" s="261" t="s">
        <v>3305</v>
      </c>
      <c r="F1151" s="261" t="s">
        <v>1608</v>
      </c>
    </row>
    <row r="1152" spans="2:6" ht="15" customHeight="1" x14ac:dyDescent="0.25">
      <c r="B1152" s="261" t="s">
        <v>3286</v>
      </c>
      <c r="C1152" s="261" t="s">
        <v>3301</v>
      </c>
      <c r="D1152" s="261" t="s">
        <v>3306</v>
      </c>
      <c r="E1152" s="261" t="s">
        <v>3004</v>
      </c>
      <c r="F1152" s="261" t="s">
        <v>1612</v>
      </c>
    </row>
    <row r="1153" spans="2:6" ht="15" customHeight="1" x14ac:dyDescent="0.25">
      <c r="B1153" s="261" t="s">
        <v>3286</v>
      </c>
      <c r="C1153" s="261" t="s">
        <v>3301</v>
      </c>
      <c r="D1153" s="261" t="s">
        <v>3306</v>
      </c>
      <c r="E1153" s="261" t="s">
        <v>3306</v>
      </c>
      <c r="F1153" s="261" t="s">
        <v>1612</v>
      </c>
    </row>
    <row r="1154" spans="2:6" ht="15" customHeight="1" x14ac:dyDescent="0.2">
      <c r="B1154" s="262" t="s">
        <v>3286</v>
      </c>
      <c r="C1154" s="262" t="s">
        <v>3296</v>
      </c>
      <c r="D1154" s="262" t="s">
        <v>3307</v>
      </c>
      <c r="E1154" s="262" t="s">
        <v>3307</v>
      </c>
      <c r="F1154" s="262" t="s">
        <v>1608</v>
      </c>
    </row>
    <row r="1155" spans="2:6" ht="15" customHeight="1" x14ac:dyDescent="0.25">
      <c r="B1155" s="261" t="s">
        <v>3286</v>
      </c>
      <c r="C1155" s="261" t="s">
        <v>3296</v>
      </c>
      <c r="D1155" s="261" t="s">
        <v>3296</v>
      </c>
      <c r="E1155" s="261" t="s">
        <v>3308</v>
      </c>
      <c r="F1155" s="261" t="s">
        <v>1608</v>
      </c>
    </row>
    <row r="1156" spans="2:6" ht="15" customHeight="1" x14ac:dyDescent="0.25">
      <c r="B1156" s="261" t="s">
        <v>3286</v>
      </c>
      <c r="C1156" s="261" t="s">
        <v>3309</v>
      </c>
      <c r="D1156" s="261" t="s">
        <v>3310</v>
      </c>
      <c r="E1156" s="261" t="s">
        <v>3310</v>
      </c>
      <c r="F1156" s="261" t="s">
        <v>1608</v>
      </c>
    </row>
    <row r="1157" spans="2:6" ht="15" customHeight="1" x14ac:dyDescent="0.25">
      <c r="B1157" s="261" t="s">
        <v>3286</v>
      </c>
      <c r="C1157" s="261" t="s">
        <v>3309</v>
      </c>
      <c r="D1157" s="261" t="s">
        <v>3311</v>
      </c>
      <c r="E1157" s="261" t="s">
        <v>3309</v>
      </c>
      <c r="F1157" s="261" t="s">
        <v>1612</v>
      </c>
    </row>
    <row r="1158" spans="2:6" ht="15" customHeight="1" x14ac:dyDescent="0.25">
      <c r="B1158" s="261" t="s">
        <v>3286</v>
      </c>
      <c r="C1158" s="261" t="s">
        <v>3309</v>
      </c>
      <c r="D1158" s="261" t="s">
        <v>3312</v>
      </c>
      <c r="E1158" s="261" t="s">
        <v>3312</v>
      </c>
      <c r="F1158" s="261" t="s">
        <v>1640</v>
      </c>
    </row>
    <row r="1159" spans="2:6" ht="15" customHeight="1" x14ac:dyDescent="0.25">
      <c r="B1159" s="261" t="s">
        <v>3286</v>
      </c>
      <c r="C1159" s="261" t="s">
        <v>3309</v>
      </c>
      <c r="D1159" s="261" t="s">
        <v>3312</v>
      </c>
      <c r="E1159" s="261" t="s">
        <v>3313</v>
      </c>
      <c r="F1159" s="261" t="s">
        <v>1648</v>
      </c>
    </row>
    <row r="1160" spans="2:6" ht="15" customHeight="1" x14ac:dyDescent="0.25">
      <c r="B1160" s="261" t="s">
        <v>3286</v>
      </c>
      <c r="C1160" s="261" t="s">
        <v>3314</v>
      </c>
      <c r="D1160" s="261" t="s">
        <v>3307</v>
      </c>
      <c r="E1160" s="261" t="s">
        <v>3315</v>
      </c>
      <c r="F1160" s="261" t="s">
        <v>1648</v>
      </c>
    </row>
    <row r="1161" spans="2:6" ht="15" customHeight="1" x14ac:dyDescent="0.2">
      <c r="B1161" s="262" t="s">
        <v>3286</v>
      </c>
      <c r="C1161" s="262" t="s">
        <v>3314</v>
      </c>
      <c r="D1161" s="262" t="s">
        <v>3307</v>
      </c>
      <c r="E1161" s="262" t="s">
        <v>3314</v>
      </c>
      <c r="F1161" s="262" t="s">
        <v>1612</v>
      </c>
    </row>
    <row r="1162" spans="2:6" ht="15" customHeight="1" x14ac:dyDescent="0.25">
      <c r="B1162" s="261" t="s">
        <v>3286</v>
      </c>
      <c r="C1162" s="261" t="s">
        <v>3316</v>
      </c>
      <c r="D1162" s="261" t="s">
        <v>3316</v>
      </c>
      <c r="E1162" s="261" t="s">
        <v>3317</v>
      </c>
      <c r="F1162" s="261" t="s">
        <v>1608</v>
      </c>
    </row>
    <row r="1163" spans="2:6" ht="15" customHeight="1" x14ac:dyDescent="0.25">
      <c r="B1163" s="261" t="s">
        <v>3286</v>
      </c>
      <c r="C1163" s="261" t="s">
        <v>3316</v>
      </c>
      <c r="D1163" s="261" t="s">
        <v>3316</v>
      </c>
      <c r="E1163" s="261" t="s">
        <v>3316</v>
      </c>
      <c r="F1163" s="261" t="s">
        <v>1612</v>
      </c>
    </row>
    <row r="1164" spans="2:6" ht="15" customHeight="1" x14ac:dyDescent="0.25">
      <c r="B1164" s="261" t="s">
        <v>3286</v>
      </c>
      <c r="C1164" s="261" t="s">
        <v>3318</v>
      </c>
      <c r="D1164" s="261" t="s">
        <v>3319</v>
      </c>
      <c r="E1164" s="261" t="s">
        <v>2581</v>
      </c>
      <c r="F1164" s="261" t="s">
        <v>1608</v>
      </c>
    </row>
    <row r="1165" spans="2:6" ht="15" customHeight="1" x14ac:dyDescent="0.25">
      <c r="B1165" s="261" t="s">
        <v>3286</v>
      </c>
      <c r="C1165" s="261" t="s">
        <v>3318</v>
      </c>
      <c r="D1165" s="261" t="s">
        <v>3320</v>
      </c>
      <c r="E1165" s="261" t="s">
        <v>3320</v>
      </c>
      <c r="F1165" s="261" t="s">
        <v>1640</v>
      </c>
    </row>
    <row r="1166" spans="2:6" ht="15" customHeight="1" x14ac:dyDescent="0.25">
      <c r="B1166" s="261" t="s">
        <v>3286</v>
      </c>
      <c r="C1166" s="261" t="s">
        <v>3321</v>
      </c>
      <c r="D1166" s="261" t="s">
        <v>3322</v>
      </c>
      <c r="E1166" s="261" t="s">
        <v>3323</v>
      </c>
      <c r="F1166" s="261" t="s">
        <v>1608</v>
      </c>
    </row>
    <row r="1167" spans="2:6" ht="15" customHeight="1" x14ac:dyDescent="0.25">
      <c r="B1167" s="261" t="s">
        <v>3286</v>
      </c>
      <c r="C1167" s="261" t="s">
        <v>3321</v>
      </c>
      <c r="D1167" s="261" t="s">
        <v>3324</v>
      </c>
      <c r="E1167" s="261" t="s">
        <v>3324</v>
      </c>
      <c r="F1167" s="261" t="s">
        <v>1962</v>
      </c>
    </row>
    <row r="1168" spans="2:6" ht="15" customHeight="1" x14ac:dyDescent="0.25">
      <c r="B1168" s="261" t="s">
        <v>3286</v>
      </c>
      <c r="C1168" s="261" t="s">
        <v>3321</v>
      </c>
      <c r="D1168" s="261" t="s">
        <v>3321</v>
      </c>
      <c r="E1168" s="261" t="s">
        <v>3325</v>
      </c>
      <c r="F1168" s="261" t="s">
        <v>1640</v>
      </c>
    </row>
    <row r="1169" spans="2:6" ht="15" customHeight="1" x14ac:dyDescent="0.25">
      <c r="B1169" s="261" t="s">
        <v>3286</v>
      </c>
      <c r="C1169" s="261" t="s">
        <v>3326</v>
      </c>
      <c r="D1169" s="261" t="s">
        <v>3326</v>
      </c>
      <c r="E1169" s="261" t="s">
        <v>3326</v>
      </c>
      <c r="F1169" s="261" t="s">
        <v>1612</v>
      </c>
    </row>
    <row r="1170" spans="2:6" ht="15" customHeight="1" x14ac:dyDescent="0.25">
      <c r="B1170" s="261" t="s">
        <v>3286</v>
      </c>
      <c r="C1170" s="261" t="s">
        <v>3326</v>
      </c>
      <c r="D1170" s="261" t="s">
        <v>2417</v>
      </c>
      <c r="E1170" s="261" t="s">
        <v>3327</v>
      </c>
      <c r="F1170" s="261" t="s">
        <v>1648</v>
      </c>
    </row>
    <row r="1171" spans="2:6" ht="15" customHeight="1" x14ac:dyDescent="0.2">
      <c r="B1171" s="262" t="s">
        <v>3286</v>
      </c>
      <c r="C1171" s="262" t="s">
        <v>3326</v>
      </c>
      <c r="D1171" s="262" t="s">
        <v>3328</v>
      </c>
      <c r="E1171" s="262" t="s">
        <v>3329</v>
      </c>
      <c r="F1171" s="262" t="s">
        <v>1608</v>
      </c>
    </row>
    <row r="1172" spans="2:6" ht="15" customHeight="1" x14ac:dyDescent="0.25">
      <c r="B1172" s="261" t="s">
        <v>3286</v>
      </c>
      <c r="C1172" s="261" t="s">
        <v>3326</v>
      </c>
      <c r="D1172" s="261" t="s">
        <v>3328</v>
      </c>
      <c r="E1172" s="261" t="s">
        <v>3328</v>
      </c>
      <c r="F1172" s="261" t="s">
        <v>1608</v>
      </c>
    </row>
    <row r="1173" spans="2:6" ht="15" customHeight="1" x14ac:dyDescent="0.25">
      <c r="B1173" s="261" t="s">
        <v>3286</v>
      </c>
      <c r="C1173" s="261" t="s">
        <v>3330</v>
      </c>
      <c r="D1173" s="261" t="s">
        <v>3331</v>
      </c>
      <c r="E1173" s="261" t="s">
        <v>3331</v>
      </c>
      <c r="F1173" s="261" t="s">
        <v>1608</v>
      </c>
    </row>
    <row r="1174" spans="2:6" ht="15" customHeight="1" x14ac:dyDescent="0.25">
      <c r="B1174" s="261" t="s">
        <v>3286</v>
      </c>
      <c r="C1174" s="261" t="s">
        <v>3330</v>
      </c>
      <c r="D1174" s="261" t="s">
        <v>3330</v>
      </c>
      <c r="E1174" s="261" t="s">
        <v>3330</v>
      </c>
      <c r="F1174" s="261" t="s">
        <v>1612</v>
      </c>
    </row>
    <row r="1175" spans="2:6" ht="15" customHeight="1" x14ac:dyDescent="0.2">
      <c r="B1175" s="262" t="s">
        <v>3286</v>
      </c>
      <c r="C1175" s="262" t="s">
        <v>3332</v>
      </c>
      <c r="D1175" s="262" t="s">
        <v>3333</v>
      </c>
      <c r="E1175" s="262" t="s">
        <v>3334</v>
      </c>
      <c r="F1175" s="262" t="s">
        <v>1630</v>
      </c>
    </row>
    <row r="1176" spans="2:6" ht="15" customHeight="1" x14ac:dyDescent="0.25">
      <c r="B1176" s="261" t="s">
        <v>3286</v>
      </c>
      <c r="C1176" s="261" t="s">
        <v>3332</v>
      </c>
      <c r="D1176" s="261" t="s">
        <v>3335</v>
      </c>
      <c r="E1176" s="261" t="s">
        <v>3336</v>
      </c>
      <c r="F1176" s="261" t="s">
        <v>1612</v>
      </c>
    </row>
    <row r="1177" spans="2:6" ht="15" customHeight="1" x14ac:dyDescent="0.2">
      <c r="B1177" s="262" t="s">
        <v>3286</v>
      </c>
      <c r="C1177" s="262" t="s">
        <v>3332</v>
      </c>
      <c r="D1177" s="262" t="s">
        <v>3337</v>
      </c>
      <c r="E1177" s="262" t="s">
        <v>3338</v>
      </c>
      <c r="F1177" s="262" t="s">
        <v>1646</v>
      </c>
    </row>
    <row r="1178" spans="2:6" ht="15" customHeight="1" x14ac:dyDescent="0.25">
      <c r="B1178" s="261" t="s">
        <v>3286</v>
      </c>
      <c r="C1178" s="261" t="s">
        <v>3332</v>
      </c>
      <c r="D1178" s="261" t="s">
        <v>3337</v>
      </c>
      <c r="E1178" s="261" t="s">
        <v>3339</v>
      </c>
      <c r="F1178" s="261" t="s">
        <v>1648</v>
      </c>
    </row>
    <row r="1179" spans="2:6" ht="15" customHeight="1" x14ac:dyDescent="0.25">
      <c r="B1179" s="261" t="s">
        <v>3286</v>
      </c>
      <c r="C1179" s="261" t="s">
        <v>3332</v>
      </c>
      <c r="D1179" s="261" t="s">
        <v>3337</v>
      </c>
      <c r="E1179" s="261" t="s">
        <v>3340</v>
      </c>
      <c r="F1179" s="261" t="s">
        <v>1640</v>
      </c>
    </row>
    <row r="1180" spans="2:6" ht="15" customHeight="1" x14ac:dyDescent="0.25">
      <c r="B1180" s="261" t="s">
        <v>3286</v>
      </c>
      <c r="C1180" s="261" t="s">
        <v>3332</v>
      </c>
      <c r="D1180" s="261" t="s">
        <v>3337</v>
      </c>
      <c r="E1180" s="261" t="s">
        <v>3341</v>
      </c>
      <c r="F1180" s="261" t="s">
        <v>1640</v>
      </c>
    </row>
    <row r="1181" spans="2:6" ht="15" customHeight="1" x14ac:dyDescent="0.25">
      <c r="B1181" s="261" t="s">
        <v>3286</v>
      </c>
      <c r="C1181" s="261" t="s">
        <v>3342</v>
      </c>
      <c r="D1181" s="261" t="s">
        <v>3343</v>
      </c>
      <c r="E1181" s="261" t="s">
        <v>2925</v>
      </c>
      <c r="F1181" s="261" t="s">
        <v>1612</v>
      </c>
    </row>
    <row r="1182" spans="2:6" ht="15" customHeight="1" x14ac:dyDescent="0.25">
      <c r="B1182" s="261" t="s">
        <v>3286</v>
      </c>
      <c r="C1182" s="261" t="s">
        <v>3342</v>
      </c>
      <c r="D1182" s="261" t="s">
        <v>3344</v>
      </c>
      <c r="E1182" s="261" t="s">
        <v>3344</v>
      </c>
      <c r="F1182" s="261" t="s">
        <v>1608</v>
      </c>
    </row>
    <row r="1183" spans="2:6" ht="15" customHeight="1" x14ac:dyDescent="0.2">
      <c r="B1183" s="262" t="s">
        <v>3286</v>
      </c>
      <c r="C1183" s="262" t="s">
        <v>3342</v>
      </c>
      <c r="D1183" s="262" t="s">
        <v>3345</v>
      </c>
      <c r="E1183" s="262" t="s">
        <v>3346</v>
      </c>
      <c r="F1183" s="262" t="s">
        <v>1701</v>
      </c>
    </row>
    <row r="1184" spans="2:6" ht="15" customHeight="1" x14ac:dyDescent="0.25">
      <c r="B1184" s="261" t="s">
        <v>3286</v>
      </c>
      <c r="C1184" s="261" t="s">
        <v>3347</v>
      </c>
      <c r="D1184" s="261" t="s">
        <v>3348</v>
      </c>
      <c r="E1184" s="261" t="s">
        <v>3348</v>
      </c>
      <c r="F1184" s="261" t="s">
        <v>1612</v>
      </c>
    </row>
    <row r="1185" spans="2:6" ht="15" customHeight="1" x14ac:dyDescent="0.2">
      <c r="B1185" s="262" t="s">
        <v>3286</v>
      </c>
      <c r="C1185" s="262" t="s">
        <v>3347</v>
      </c>
      <c r="D1185" s="262" t="s">
        <v>3349</v>
      </c>
      <c r="E1185" s="262" t="s">
        <v>3350</v>
      </c>
      <c r="F1185" s="262" t="s">
        <v>1612</v>
      </c>
    </row>
    <row r="1186" spans="2:6" ht="15" customHeight="1" x14ac:dyDescent="0.25">
      <c r="B1186" s="261" t="s">
        <v>3286</v>
      </c>
      <c r="C1186" s="261" t="s">
        <v>3347</v>
      </c>
      <c r="D1186" s="261" t="s">
        <v>3347</v>
      </c>
      <c r="E1186" s="261" t="s">
        <v>3347</v>
      </c>
      <c r="F1186" s="261" t="s">
        <v>1612</v>
      </c>
    </row>
    <row r="1187" spans="2:6" ht="15" customHeight="1" x14ac:dyDescent="0.25">
      <c r="B1187" s="261" t="s">
        <v>3286</v>
      </c>
      <c r="C1187" s="261" t="s">
        <v>3347</v>
      </c>
      <c r="D1187" s="261" t="s">
        <v>3351</v>
      </c>
      <c r="E1187" s="261" t="s">
        <v>3352</v>
      </c>
      <c r="F1187" s="261" t="s">
        <v>1608</v>
      </c>
    </row>
    <row r="1188" spans="2:6" ht="15" customHeight="1" x14ac:dyDescent="0.25">
      <c r="B1188" s="261" t="s">
        <v>3286</v>
      </c>
      <c r="C1188" s="261" t="s">
        <v>3347</v>
      </c>
      <c r="D1188" s="261" t="s">
        <v>3351</v>
      </c>
      <c r="E1188" s="261" t="s">
        <v>3353</v>
      </c>
      <c r="F1188" s="261" t="s">
        <v>1608</v>
      </c>
    </row>
    <row r="1189" spans="2:6" ht="15" customHeight="1" x14ac:dyDescent="0.25">
      <c r="B1189" s="261" t="s">
        <v>3286</v>
      </c>
      <c r="C1189" s="261" t="s">
        <v>3354</v>
      </c>
      <c r="D1189" s="261" t="s">
        <v>3355</v>
      </c>
      <c r="E1189" s="261" t="s">
        <v>3355</v>
      </c>
      <c r="F1189" s="261" t="s">
        <v>1608</v>
      </c>
    </row>
    <row r="1190" spans="2:6" ht="15" customHeight="1" x14ac:dyDescent="0.25">
      <c r="B1190" s="261" t="s">
        <v>3286</v>
      </c>
      <c r="C1190" s="261" t="s">
        <v>3354</v>
      </c>
      <c r="D1190" s="261" t="s">
        <v>3356</v>
      </c>
      <c r="E1190" s="261" t="s">
        <v>3356</v>
      </c>
      <c r="F1190" s="261" t="s">
        <v>1608</v>
      </c>
    </row>
    <row r="1191" spans="2:6" ht="15" customHeight="1" x14ac:dyDescent="0.2">
      <c r="B1191" s="262" t="s">
        <v>3286</v>
      </c>
      <c r="C1191" s="262" t="s">
        <v>3354</v>
      </c>
      <c r="D1191" s="262" t="s">
        <v>3357</v>
      </c>
      <c r="E1191" s="262" t="s">
        <v>3357</v>
      </c>
      <c r="F1191" s="262" t="s">
        <v>1612</v>
      </c>
    </row>
    <row r="1192" spans="2:6" ht="15" customHeight="1" x14ac:dyDescent="0.2">
      <c r="B1192" s="262" t="s">
        <v>3286</v>
      </c>
      <c r="C1192" s="262" t="s">
        <v>3354</v>
      </c>
      <c r="D1192" s="262" t="s">
        <v>3358</v>
      </c>
      <c r="E1192" s="262" t="s">
        <v>3358</v>
      </c>
      <c r="F1192" s="262" t="s">
        <v>1608</v>
      </c>
    </row>
    <row r="1193" spans="2:6" ht="15" customHeight="1" x14ac:dyDescent="0.25">
      <c r="B1193" s="261" t="s">
        <v>3286</v>
      </c>
      <c r="C1193" s="261" t="s">
        <v>3354</v>
      </c>
      <c r="D1193" s="261" t="s">
        <v>3354</v>
      </c>
      <c r="E1193" s="261" t="s">
        <v>3359</v>
      </c>
      <c r="F1193" s="261" t="s">
        <v>1630</v>
      </c>
    </row>
    <row r="1194" spans="2:6" ht="15" customHeight="1" x14ac:dyDescent="0.25">
      <c r="B1194" s="261" t="s">
        <v>3286</v>
      </c>
      <c r="C1194" s="261" t="s">
        <v>3360</v>
      </c>
      <c r="D1194" s="261" t="s">
        <v>3361</v>
      </c>
      <c r="E1194" s="261" t="s">
        <v>3361</v>
      </c>
      <c r="F1194" s="261" t="s">
        <v>1608</v>
      </c>
    </row>
    <row r="1195" spans="2:6" ht="15" customHeight="1" x14ac:dyDescent="0.25">
      <c r="B1195" s="261" t="s">
        <v>3286</v>
      </c>
      <c r="C1195" s="261" t="s">
        <v>3360</v>
      </c>
      <c r="D1195" s="261" t="s">
        <v>2113</v>
      </c>
      <c r="E1195" s="261" t="s">
        <v>2113</v>
      </c>
      <c r="F1195" s="261" t="s">
        <v>1608</v>
      </c>
    </row>
    <row r="1196" spans="2:6" ht="15" customHeight="1" x14ac:dyDescent="0.25">
      <c r="B1196" s="261" t="s">
        <v>3286</v>
      </c>
      <c r="C1196" s="261" t="s">
        <v>3362</v>
      </c>
      <c r="D1196" s="261" t="s">
        <v>3363</v>
      </c>
      <c r="E1196" s="261" t="s">
        <v>3364</v>
      </c>
      <c r="F1196" s="261" t="s">
        <v>1608</v>
      </c>
    </row>
    <row r="1197" spans="2:6" ht="15" customHeight="1" x14ac:dyDescent="0.2">
      <c r="B1197" s="262" t="s">
        <v>3286</v>
      </c>
      <c r="C1197" s="262" t="s">
        <v>3362</v>
      </c>
      <c r="D1197" s="262" t="s">
        <v>3365</v>
      </c>
      <c r="E1197" s="262" t="s">
        <v>3365</v>
      </c>
      <c r="F1197" s="262" t="s">
        <v>1612</v>
      </c>
    </row>
    <row r="1198" spans="2:6" ht="15" customHeight="1" x14ac:dyDescent="0.25">
      <c r="B1198" s="261" t="s">
        <v>3286</v>
      </c>
      <c r="C1198" s="261" t="s">
        <v>3362</v>
      </c>
      <c r="D1198" s="261" t="s">
        <v>3366</v>
      </c>
      <c r="E1198" s="261" t="s">
        <v>3367</v>
      </c>
      <c r="F1198" s="261" t="s">
        <v>1608</v>
      </c>
    </row>
    <row r="1199" spans="2:6" ht="15" customHeight="1" x14ac:dyDescent="0.25">
      <c r="B1199" s="261" t="s">
        <v>3286</v>
      </c>
      <c r="C1199" s="261" t="s">
        <v>3362</v>
      </c>
      <c r="D1199" s="261" t="s">
        <v>3368</v>
      </c>
      <c r="E1199" s="261" t="s">
        <v>3369</v>
      </c>
      <c r="F1199" s="261" t="s">
        <v>1612</v>
      </c>
    </row>
    <row r="1200" spans="2:6" ht="15" customHeight="1" x14ac:dyDescent="0.25">
      <c r="B1200" s="261" t="s">
        <v>3286</v>
      </c>
      <c r="C1200" s="261" t="s">
        <v>3362</v>
      </c>
      <c r="D1200" s="261" t="s">
        <v>3368</v>
      </c>
      <c r="E1200" s="261" t="s">
        <v>3362</v>
      </c>
      <c r="F1200" s="261" t="s">
        <v>1640</v>
      </c>
    </row>
    <row r="1201" spans="2:6" ht="15" customHeight="1" x14ac:dyDescent="0.25">
      <c r="B1201" s="261" t="s">
        <v>3286</v>
      </c>
      <c r="C1201" s="261" t="s">
        <v>3362</v>
      </c>
      <c r="D1201" s="261" t="s">
        <v>3370</v>
      </c>
      <c r="E1201" s="261" t="s">
        <v>3370</v>
      </c>
      <c r="F1201" s="261" t="s">
        <v>1608</v>
      </c>
    </row>
    <row r="1202" spans="2:6" ht="15" customHeight="1" x14ac:dyDescent="0.25">
      <c r="B1202" s="261" t="s">
        <v>3286</v>
      </c>
      <c r="C1202" s="261" t="s">
        <v>3371</v>
      </c>
      <c r="D1202" s="261" t="s">
        <v>3371</v>
      </c>
      <c r="E1202" s="261" t="s">
        <v>3372</v>
      </c>
      <c r="F1202" s="261" t="s">
        <v>1612</v>
      </c>
    </row>
    <row r="1203" spans="2:6" ht="15" customHeight="1" x14ac:dyDescent="0.25">
      <c r="B1203" s="261" t="s">
        <v>3286</v>
      </c>
      <c r="C1203" s="261" t="s">
        <v>3371</v>
      </c>
      <c r="D1203" s="261" t="s">
        <v>3373</v>
      </c>
      <c r="E1203" s="261" t="s">
        <v>3373</v>
      </c>
      <c r="F1203" s="261" t="s">
        <v>1608</v>
      </c>
    </row>
    <row r="1204" spans="2:6" ht="15" customHeight="1" x14ac:dyDescent="0.25">
      <c r="B1204" s="262" t="s">
        <v>3286</v>
      </c>
      <c r="C1204" s="262" t="s">
        <v>3374</v>
      </c>
      <c r="D1204" s="262" t="s">
        <v>3374</v>
      </c>
      <c r="E1204" s="262" t="s">
        <v>3286</v>
      </c>
      <c r="F1204" s="261" t="s">
        <v>5524</v>
      </c>
    </row>
    <row r="1205" spans="2:6" ht="15" customHeight="1" x14ac:dyDescent="0.2">
      <c r="B1205" s="262" t="s">
        <v>3286</v>
      </c>
      <c r="C1205" s="262" t="s">
        <v>3374</v>
      </c>
      <c r="D1205" s="262" t="s">
        <v>3374</v>
      </c>
      <c r="E1205" s="262" t="s">
        <v>3375</v>
      </c>
      <c r="F1205" s="262" t="s">
        <v>1612</v>
      </c>
    </row>
    <row r="1206" spans="2:6" ht="15" customHeight="1" x14ac:dyDescent="0.25">
      <c r="B1206" s="261" t="s">
        <v>3286</v>
      </c>
      <c r="C1206" s="261" t="s">
        <v>3374</v>
      </c>
      <c r="D1206" s="261" t="s">
        <v>3374</v>
      </c>
      <c r="E1206" s="261" t="s">
        <v>3376</v>
      </c>
      <c r="F1206" s="261" t="s">
        <v>1612</v>
      </c>
    </row>
    <row r="1207" spans="2:6" ht="15" customHeight="1" x14ac:dyDescent="0.25">
      <c r="B1207" s="261" t="s">
        <v>3286</v>
      </c>
      <c r="C1207" s="261" t="s">
        <v>3374</v>
      </c>
      <c r="D1207" s="261" t="s">
        <v>3377</v>
      </c>
      <c r="E1207" s="261" t="s">
        <v>3378</v>
      </c>
      <c r="F1207" s="261" t="s">
        <v>1608</v>
      </c>
    </row>
    <row r="1208" spans="2:6" ht="15" customHeight="1" x14ac:dyDescent="0.25">
      <c r="B1208" s="261" t="s">
        <v>3379</v>
      </c>
      <c r="C1208" s="261" t="s">
        <v>3380</v>
      </c>
      <c r="D1208" s="261" t="s">
        <v>3381</v>
      </c>
      <c r="E1208" s="261" t="s">
        <v>3382</v>
      </c>
      <c r="F1208" s="261" t="s">
        <v>1612</v>
      </c>
    </row>
    <row r="1209" spans="2:6" ht="15" customHeight="1" x14ac:dyDescent="0.25">
      <c r="B1209" s="261" t="s">
        <v>3379</v>
      </c>
      <c r="C1209" s="261" t="s">
        <v>3379</v>
      </c>
      <c r="D1209" s="261" t="s">
        <v>3383</v>
      </c>
      <c r="E1209" s="261" t="s">
        <v>3384</v>
      </c>
      <c r="F1209" s="261" t="s">
        <v>1608</v>
      </c>
    </row>
    <row r="1210" spans="2:6" ht="15" customHeight="1" x14ac:dyDescent="0.25">
      <c r="B1210" s="261" t="s">
        <v>3379</v>
      </c>
      <c r="C1210" s="261" t="s">
        <v>3385</v>
      </c>
      <c r="D1210" s="261" t="s">
        <v>3386</v>
      </c>
      <c r="E1210" s="261" t="s">
        <v>3379</v>
      </c>
      <c r="F1210" s="261" t="s">
        <v>5524</v>
      </c>
    </row>
    <row r="1211" spans="2:6" ht="15" customHeight="1" x14ac:dyDescent="0.25">
      <c r="B1211" s="261" t="s">
        <v>3379</v>
      </c>
      <c r="C1211" s="261" t="s">
        <v>3385</v>
      </c>
      <c r="D1211" s="261" t="s">
        <v>3386</v>
      </c>
      <c r="E1211" s="261" t="s">
        <v>3379</v>
      </c>
      <c r="F1211" s="261" t="s">
        <v>1684</v>
      </c>
    </row>
    <row r="1212" spans="2:6" ht="15" customHeight="1" x14ac:dyDescent="0.25">
      <c r="B1212" s="261" t="s">
        <v>3379</v>
      </c>
      <c r="C1212" s="261" t="s">
        <v>3387</v>
      </c>
      <c r="D1212" s="261" t="s">
        <v>3387</v>
      </c>
      <c r="E1212" s="261" t="s">
        <v>3387</v>
      </c>
      <c r="F1212" s="261" t="s">
        <v>1612</v>
      </c>
    </row>
    <row r="1213" spans="2:6" ht="15" customHeight="1" x14ac:dyDescent="0.25">
      <c r="B1213" s="261" t="s">
        <v>3379</v>
      </c>
      <c r="C1213" s="261" t="s">
        <v>3388</v>
      </c>
      <c r="D1213" s="261" t="s">
        <v>3389</v>
      </c>
      <c r="E1213" s="261" t="s">
        <v>3389</v>
      </c>
      <c r="F1213" s="261" t="s">
        <v>1608</v>
      </c>
    </row>
    <row r="1214" spans="2:6" ht="15" customHeight="1" x14ac:dyDescent="0.25">
      <c r="B1214" s="261" t="s">
        <v>3379</v>
      </c>
      <c r="C1214" s="261" t="s">
        <v>3388</v>
      </c>
      <c r="D1214" s="261" t="s">
        <v>3388</v>
      </c>
      <c r="E1214" s="261" t="s">
        <v>3388</v>
      </c>
      <c r="F1214" s="261" t="s">
        <v>1612</v>
      </c>
    </row>
    <row r="1215" spans="2:6" ht="15" customHeight="1" x14ac:dyDescent="0.25">
      <c r="B1215" s="261" t="s">
        <v>3379</v>
      </c>
      <c r="C1215" s="261" t="s">
        <v>3388</v>
      </c>
      <c r="D1215" s="261" t="s">
        <v>3390</v>
      </c>
      <c r="E1215" s="261" t="s">
        <v>3390</v>
      </c>
      <c r="F1215" s="261" t="s">
        <v>1608</v>
      </c>
    </row>
    <row r="1216" spans="2:6" ht="15" customHeight="1" x14ac:dyDescent="0.25">
      <c r="B1216" s="261" t="s">
        <v>3379</v>
      </c>
      <c r="C1216" s="261" t="s">
        <v>3391</v>
      </c>
      <c r="D1216" s="261" t="s">
        <v>3391</v>
      </c>
      <c r="E1216" s="261" t="s">
        <v>3391</v>
      </c>
      <c r="F1216" s="261" t="s">
        <v>1612</v>
      </c>
    </row>
    <row r="1217" spans="2:6" ht="15" customHeight="1" x14ac:dyDescent="0.25">
      <c r="B1217" s="261" t="s">
        <v>3379</v>
      </c>
      <c r="C1217" s="261" t="s">
        <v>3392</v>
      </c>
      <c r="D1217" s="261" t="s">
        <v>3392</v>
      </c>
      <c r="E1217" s="261" t="s">
        <v>3393</v>
      </c>
      <c r="F1217" s="261" t="s">
        <v>1640</v>
      </c>
    </row>
    <row r="1218" spans="2:6" ht="15" customHeight="1" x14ac:dyDescent="0.25">
      <c r="B1218" s="261" t="s">
        <v>3379</v>
      </c>
      <c r="C1218" s="261" t="s">
        <v>3392</v>
      </c>
      <c r="D1218" s="261" t="s">
        <v>3394</v>
      </c>
      <c r="E1218" s="261" t="s">
        <v>3394</v>
      </c>
      <c r="F1218" s="261" t="s">
        <v>1608</v>
      </c>
    </row>
    <row r="1219" spans="2:6" ht="15" customHeight="1" x14ac:dyDescent="0.25">
      <c r="B1219" s="261" t="s">
        <v>3379</v>
      </c>
      <c r="C1219" s="261" t="s">
        <v>3395</v>
      </c>
      <c r="D1219" s="261" t="s">
        <v>3396</v>
      </c>
      <c r="E1219" s="261" t="s">
        <v>3396</v>
      </c>
      <c r="F1219" s="261" t="s">
        <v>1612</v>
      </c>
    </row>
    <row r="1220" spans="2:6" ht="15" customHeight="1" x14ac:dyDescent="0.25">
      <c r="B1220" s="261" t="s">
        <v>3379</v>
      </c>
      <c r="C1220" s="261" t="s">
        <v>3395</v>
      </c>
      <c r="D1220" s="261" t="s">
        <v>3397</v>
      </c>
      <c r="E1220" s="261" t="s">
        <v>3397</v>
      </c>
      <c r="F1220" s="261" t="s">
        <v>1608</v>
      </c>
    </row>
    <row r="1221" spans="2:6" ht="15" customHeight="1" x14ac:dyDescent="0.25">
      <c r="B1221" s="261" t="s">
        <v>3379</v>
      </c>
      <c r="C1221" s="261" t="s">
        <v>3398</v>
      </c>
      <c r="D1221" s="261" t="s">
        <v>3399</v>
      </c>
      <c r="E1221" s="261" t="s">
        <v>3400</v>
      </c>
      <c r="F1221" s="261" t="s">
        <v>1640</v>
      </c>
    </row>
    <row r="1222" spans="2:6" ht="15" customHeight="1" x14ac:dyDescent="0.2">
      <c r="B1222" s="262" t="s">
        <v>2914</v>
      </c>
      <c r="C1222" s="262" t="s">
        <v>3401</v>
      </c>
      <c r="D1222" s="262" t="s">
        <v>3402</v>
      </c>
      <c r="E1222" s="262" t="s">
        <v>3401</v>
      </c>
      <c r="F1222" s="262" t="s">
        <v>1684</v>
      </c>
    </row>
    <row r="1223" spans="2:6" ht="15" customHeight="1" x14ac:dyDescent="0.2">
      <c r="B1223" s="262" t="s">
        <v>2914</v>
      </c>
      <c r="C1223" s="262" t="s">
        <v>3403</v>
      </c>
      <c r="D1223" s="262" t="s">
        <v>3403</v>
      </c>
      <c r="E1223" s="262" t="s">
        <v>3403</v>
      </c>
      <c r="F1223" s="262" t="s">
        <v>1612</v>
      </c>
    </row>
    <row r="1224" spans="2:6" ht="15" customHeight="1" x14ac:dyDescent="0.25">
      <c r="B1224" s="261" t="s">
        <v>2914</v>
      </c>
      <c r="C1224" s="261" t="s">
        <v>3403</v>
      </c>
      <c r="D1224" s="261" t="s">
        <v>2938</v>
      </c>
      <c r="E1224" s="261" t="s">
        <v>2938</v>
      </c>
      <c r="F1224" s="261" t="s">
        <v>1608</v>
      </c>
    </row>
    <row r="1225" spans="2:6" ht="15" customHeight="1" x14ac:dyDescent="0.25">
      <c r="B1225" s="261" t="s">
        <v>2914</v>
      </c>
      <c r="C1225" s="261" t="s">
        <v>3403</v>
      </c>
      <c r="D1225" s="261" t="s">
        <v>3404</v>
      </c>
      <c r="E1225" s="261" t="s">
        <v>3405</v>
      </c>
      <c r="F1225" s="261" t="s">
        <v>1612</v>
      </c>
    </row>
    <row r="1226" spans="2:6" ht="15" customHeight="1" x14ac:dyDescent="0.25">
      <c r="B1226" s="261" t="s">
        <v>2914</v>
      </c>
      <c r="C1226" s="261" t="s">
        <v>3197</v>
      </c>
      <c r="D1226" s="261" t="s">
        <v>3406</v>
      </c>
      <c r="E1226" s="261" t="s">
        <v>3406</v>
      </c>
      <c r="F1226" s="261" t="s">
        <v>1608</v>
      </c>
    </row>
    <row r="1227" spans="2:6" ht="15" customHeight="1" x14ac:dyDescent="0.25">
      <c r="B1227" s="261" t="s">
        <v>2914</v>
      </c>
      <c r="C1227" s="261" t="s">
        <v>3197</v>
      </c>
      <c r="D1227" s="261" t="s">
        <v>3407</v>
      </c>
      <c r="E1227" s="261" t="s">
        <v>3408</v>
      </c>
      <c r="F1227" s="261" t="s">
        <v>1608</v>
      </c>
    </row>
    <row r="1228" spans="2:6" ht="15" customHeight="1" x14ac:dyDescent="0.2">
      <c r="B1228" s="262" t="s">
        <v>2914</v>
      </c>
      <c r="C1228" s="262" t="s">
        <v>3197</v>
      </c>
      <c r="D1228" s="262" t="s">
        <v>3409</v>
      </c>
      <c r="E1228" s="262" t="s">
        <v>3410</v>
      </c>
      <c r="F1228" s="262" t="s">
        <v>1612</v>
      </c>
    </row>
    <row r="1229" spans="2:6" ht="15" customHeight="1" x14ac:dyDescent="0.25">
      <c r="B1229" s="261" t="s">
        <v>2914</v>
      </c>
      <c r="C1229" s="261" t="s">
        <v>3411</v>
      </c>
      <c r="D1229" s="261" t="s">
        <v>3412</v>
      </c>
      <c r="E1229" s="261" t="s">
        <v>3413</v>
      </c>
      <c r="F1229" s="261" t="s">
        <v>1612</v>
      </c>
    </row>
    <row r="1230" spans="2:6" ht="15" customHeight="1" x14ac:dyDescent="0.2">
      <c r="B1230" s="262" t="s">
        <v>2914</v>
      </c>
      <c r="C1230" s="262" t="s">
        <v>3411</v>
      </c>
      <c r="D1230" s="262" t="s">
        <v>3412</v>
      </c>
      <c r="E1230" s="262" t="s">
        <v>3414</v>
      </c>
      <c r="F1230" s="262" t="s">
        <v>1608</v>
      </c>
    </row>
    <row r="1231" spans="2:6" ht="15" customHeight="1" x14ac:dyDescent="0.2">
      <c r="B1231" s="262" t="s">
        <v>2914</v>
      </c>
      <c r="C1231" s="262" t="s">
        <v>3411</v>
      </c>
      <c r="D1231" s="262" t="s">
        <v>3415</v>
      </c>
      <c r="E1231" s="262" t="s">
        <v>3415</v>
      </c>
      <c r="F1231" s="262" t="s">
        <v>1612</v>
      </c>
    </row>
    <row r="1232" spans="2:6" ht="15" customHeight="1" x14ac:dyDescent="0.25">
      <c r="B1232" s="261" t="s">
        <v>2914</v>
      </c>
      <c r="C1232" s="261" t="s">
        <v>3416</v>
      </c>
      <c r="D1232" s="261" t="s">
        <v>3417</v>
      </c>
      <c r="E1232" s="261" t="s">
        <v>3418</v>
      </c>
      <c r="F1232" s="261" t="s">
        <v>1612</v>
      </c>
    </row>
    <row r="1233" spans="2:6" ht="15" customHeight="1" x14ac:dyDescent="0.25">
      <c r="B1233" s="261" t="s">
        <v>2914</v>
      </c>
      <c r="C1233" s="261" t="s">
        <v>3416</v>
      </c>
      <c r="D1233" s="261" t="s">
        <v>3419</v>
      </c>
      <c r="E1233" s="261" t="s">
        <v>3419</v>
      </c>
      <c r="F1233" s="261" t="s">
        <v>1608</v>
      </c>
    </row>
    <row r="1234" spans="2:6" ht="15" customHeight="1" x14ac:dyDescent="0.25">
      <c r="B1234" s="261" t="s">
        <v>2914</v>
      </c>
      <c r="C1234" s="261" t="s">
        <v>3416</v>
      </c>
      <c r="D1234" s="261" t="s">
        <v>3420</v>
      </c>
      <c r="E1234" s="261" t="s">
        <v>3421</v>
      </c>
      <c r="F1234" s="261" t="s">
        <v>1608</v>
      </c>
    </row>
    <row r="1235" spans="2:6" ht="15" customHeight="1" x14ac:dyDescent="0.2">
      <c r="B1235" s="262" t="s">
        <v>2914</v>
      </c>
      <c r="C1235" s="262" t="s">
        <v>3422</v>
      </c>
      <c r="D1235" s="262" t="s">
        <v>3422</v>
      </c>
      <c r="E1235" s="262" t="s">
        <v>3422</v>
      </c>
      <c r="F1235" s="262" t="s">
        <v>1684</v>
      </c>
    </row>
    <row r="1236" spans="2:6" ht="15" customHeight="1" x14ac:dyDescent="0.2">
      <c r="B1236" s="262" t="s">
        <v>2914</v>
      </c>
      <c r="C1236" s="262" t="s">
        <v>3422</v>
      </c>
      <c r="D1236" s="262" t="s">
        <v>3422</v>
      </c>
      <c r="E1236" s="262" t="s">
        <v>3423</v>
      </c>
      <c r="F1236" s="262" t="s">
        <v>1648</v>
      </c>
    </row>
    <row r="1237" spans="2:6" ht="15" customHeight="1" x14ac:dyDescent="0.25">
      <c r="B1237" s="261" t="s">
        <v>2914</v>
      </c>
      <c r="C1237" s="261" t="s">
        <v>3422</v>
      </c>
      <c r="D1237" s="261" t="s">
        <v>3424</v>
      </c>
      <c r="E1237" s="261" t="s">
        <v>3425</v>
      </c>
      <c r="F1237" s="261" t="s">
        <v>1648</v>
      </c>
    </row>
    <row r="1238" spans="2:6" ht="15" customHeight="1" x14ac:dyDescent="0.25">
      <c r="B1238" s="261" t="s">
        <v>2914</v>
      </c>
      <c r="C1238" s="261" t="s">
        <v>2914</v>
      </c>
      <c r="D1238" s="261" t="s">
        <v>3426</v>
      </c>
      <c r="E1238" s="261" t="s">
        <v>3426</v>
      </c>
      <c r="F1238" s="261" t="s">
        <v>1608</v>
      </c>
    </row>
    <row r="1239" spans="2:6" ht="15" customHeight="1" x14ac:dyDescent="0.25">
      <c r="B1239" s="261" t="s">
        <v>2914</v>
      </c>
      <c r="C1239" s="261" t="s">
        <v>2914</v>
      </c>
      <c r="D1239" s="261" t="s">
        <v>3427</v>
      </c>
      <c r="E1239" s="261" t="s">
        <v>3427</v>
      </c>
      <c r="F1239" s="261" t="s">
        <v>1608</v>
      </c>
    </row>
    <row r="1240" spans="2:6" ht="15" customHeight="1" x14ac:dyDescent="0.2">
      <c r="B1240" s="262" t="s">
        <v>2914</v>
      </c>
      <c r="C1240" s="262" t="s">
        <v>3428</v>
      </c>
      <c r="D1240" s="262" t="s">
        <v>2357</v>
      </c>
      <c r="E1240" s="262" t="s">
        <v>2914</v>
      </c>
      <c r="F1240" s="262" t="s">
        <v>1614</v>
      </c>
    </row>
    <row r="1241" spans="2:6" ht="15" customHeight="1" x14ac:dyDescent="0.2">
      <c r="B1241" s="262" t="s">
        <v>2914</v>
      </c>
      <c r="C1241" s="262" t="s">
        <v>3428</v>
      </c>
      <c r="D1241" s="262" t="s">
        <v>3429</v>
      </c>
      <c r="E1241" s="262" t="s">
        <v>3430</v>
      </c>
      <c r="F1241" s="262" t="s">
        <v>1648</v>
      </c>
    </row>
    <row r="1242" spans="2:6" ht="15" customHeight="1" x14ac:dyDescent="0.25">
      <c r="B1242" s="262" t="s">
        <v>2914</v>
      </c>
      <c r="C1242" s="262" t="s">
        <v>3428</v>
      </c>
      <c r="D1242" s="262" t="s">
        <v>3431</v>
      </c>
      <c r="E1242" s="262" t="s">
        <v>2914</v>
      </c>
      <c r="F1242" s="261" t="s">
        <v>5524</v>
      </c>
    </row>
    <row r="1243" spans="2:6" ht="15" customHeight="1" x14ac:dyDescent="0.2">
      <c r="B1243" s="262" t="s">
        <v>2914</v>
      </c>
      <c r="C1243" s="262" t="s">
        <v>3428</v>
      </c>
      <c r="D1243" s="262" t="s">
        <v>3431</v>
      </c>
      <c r="E1243" s="262" t="s">
        <v>3432</v>
      </c>
      <c r="F1243" s="262" t="s">
        <v>1612</v>
      </c>
    </row>
    <row r="1244" spans="2:6" ht="15" customHeight="1" x14ac:dyDescent="0.25">
      <c r="B1244" s="261" t="s">
        <v>2914</v>
      </c>
      <c r="C1244" s="261" t="s">
        <v>3433</v>
      </c>
      <c r="D1244" s="261" t="s">
        <v>3434</v>
      </c>
      <c r="E1244" s="261" t="s">
        <v>3434</v>
      </c>
      <c r="F1244" s="261" t="s">
        <v>1608</v>
      </c>
    </row>
    <row r="1245" spans="2:6" ht="15" customHeight="1" x14ac:dyDescent="0.25">
      <c r="B1245" s="261" t="s">
        <v>2914</v>
      </c>
      <c r="C1245" s="261" t="s">
        <v>3433</v>
      </c>
      <c r="D1245" s="261" t="s">
        <v>3435</v>
      </c>
      <c r="E1245" s="261" t="s">
        <v>3436</v>
      </c>
      <c r="F1245" s="261" t="s">
        <v>1648</v>
      </c>
    </row>
    <row r="1246" spans="2:6" ht="15" customHeight="1" x14ac:dyDescent="0.25">
      <c r="B1246" s="261" t="s">
        <v>2914</v>
      </c>
      <c r="C1246" s="261" t="s">
        <v>3433</v>
      </c>
      <c r="D1246" s="261" t="s">
        <v>3433</v>
      </c>
      <c r="E1246" s="261" t="s">
        <v>3437</v>
      </c>
      <c r="F1246" s="261" t="s">
        <v>1612</v>
      </c>
    </row>
    <row r="1247" spans="2:6" ht="15" customHeight="1" x14ac:dyDescent="0.25">
      <c r="B1247" s="261" t="s">
        <v>3438</v>
      </c>
      <c r="C1247" s="261" t="s">
        <v>3439</v>
      </c>
      <c r="D1247" s="261" t="s">
        <v>3440</v>
      </c>
      <c r="E1247" s="261" t="s">
        <v>3441</v>
      </c>
      <c r="F1247" s="261" t="s">
        <v>1648</v>
      </c>
    </row>
    <row r="1248" spans="2:6" ht="15" customHeight="1" x14ac:dyDescent="0.2">
      <c r="B1248" s="262" t="s">
        <v>3438</v>
      </c>
      <c r="C1248" s="262" t="s">
        <v>3442</v>
      </c>
      <c r="D1248" s="262" t="s">
        <v>3170</v>
      </c>
      <c r="E1248" s="262" t="s">
        <v>3442</v>
      </c>
      <c r="F1248" s="262" t="s">
        <v>1684</v>
      </c>
    </row>
    <row r="1249" spans="2:6" ht="15" customHeight="1" x14ac:dyDescent="0.25">
      <c r="B1249" s="261" t="s">
        <v>3438</v>
      </c>
      <c r="C1249" s="261" t="s">
        <v>3443</v>
      </c>
      <c r="D1249" s="261" t="s">
        <v>3444</v>
      </c>
      <c r="E1249" s="261" t="s">
        <v>3443</v>
      </c>
      <c r="F1249" s="261" t="s">
        <v>1646</v>
      </c>
    </row>
    <row r="1250" spans="2:6" ht="15" customHeight="1" x14ac:dyDescent="0.25">
      <c r="B1250" s="261" t="s">
        <v>3438</v>
      </c>
      <c r="C1250" s="261" t="s">
        <v>3445</v>
      </c>
      <c r="D1250" s="261" t="s">
        <v>3445</v>
      </c>
      <c r="E1250" s="261" t="s">
        <v>3446</v>
      </c>
      <c r="F1250" s="261" t="s">
        <v>1612</v>
      </c>
    </row>
    <row r="1251" spans="2:6" ht="15" customHeight="1" x14ac:dyDescent="0.25">
      <c r="B1251" s="261" t="s">
        <v>3438</v>
      </c>
      <c r="C1251" s="261" t="s">
        <v>3447</v>
      </c>
      <c r="D1251" s="261" t="s">
        <v>3448</v>
      </c>
      <c r="E1251" s="261" t="s">
        <v>3447</v>
      </c>
      <c r="F1251" s="261" t="s">
        <v>1612</v>
      </c>
    </row>
    <row r="1252" spans="2:6" ht="15" customHeight="1" x14ac:dyDescent="0.2">
      <c r="B1252" s="262" t="s">
        <v>3438</v>
      </c>
      <c r="C1252" s="262" t="s">
        <v>3449</v>
      </c>
      <c r="D1252" s="262" t="s">
        <v>3450</v>
      </c>
      <c r="E1252" s="262" t="s">
        <v>3449</v>
      </c>
      <c r="F1252" s="262" t="s">
        <v>1612</v>
      </c>
    </row>
    <row r="1253" spans="2:6" ht="15" customHeight="1" x14ac:dyDescent="0.2">
      <c r="B1253" s="262" t="s">
        <v>3438</v>
      </c>
      <c r="C1253" s="262" t="s">
        <v>3449</v>
      </c>
      <c r="D1253" s="262" t="s">
        <v>3450</v>
      </c>
      <c r="E1253" s="262" t="s">
        <v>3451</v>
      </c>
      <c r="F1253" s="262" t="s">
        <v>1608</v>
      </c>
    </row>
    <row r="1254" spans="2:6" ht="15" customHeight="1" x14ac:dyDescent="0.25">
      <c r="B1254" s="261" t="s">
        <v>3438</v>
      </c>
      <c r="C1254" s="261" t="s">
        <v>3449</v>
      </c>
      <c r="D1254" s="261" t="s">
        <v>3452</v>
      </c>
      <c r="E1254" s="261" t="s">
        <v>3453</v>
      </c>
      <c r="F1254" s="261" t="s">
        <v>1608</v>
      </c>
    </row>
    <row r="1255" spans="2:6" ht="15" customHeight="1" x14ac:dyDescent="0.25">
      <c r="B1255" s="261" t="s">
        <v>3438</v>
      </c>
      <c r="C1255" s="261" t="s">
        <v>3454</v>
      </c>
      <c r="D1255" s="261" t="s">
        <v>3455</v>
      </c>
      <c r="E1255" s="261" t="s">
        <v>3456</v>
      </c>
      <c r="F1255" s="261" t="s">
        <v>1962</v>
      </c>
    </row>
    <row r="1256" spans="2:6" ht="15" customHeight="1" x14ac:dyDescent="0.25">
      <c r="B1256" s="261" t="s">
        <v>3438</v>
      </c>
      <c r="C1256" s="261" t="s">
        <v>3454</v>
      </c>
      <c r="D1256" s="261" t="s">
        <v>3455</v>
      </c>
      <c r="E1256" s="261" t="s">
        <v>3454</v>
      </c>
      <c r="F1256" s="261" t="s">
        <v>1612</v>
      </c>
    </row>
    <row r="1257" spans="2:6" ht="15" customHeight="1" x14ac:dyDescent="0.25">
      <c r="B1257" s="261" t="s">
        <v>3438</v>
      </c>
      <c r="C1257" s="261" t="s">
        <v>3457</v>
      </c>
      <c r="D1257" s="261" t="s">
        <v>3457</v>
      </c>
      <c r="E1257" s="261" t="s">
        <v>3458</v>
      </c>
      <c r="F1257" s="261" t="s">
        <v>1630</v>
      </c>
    </row>
    <row r="1258" spans="2:6" ht="15" customHeight="1" x14ac:dyDescent="0.2">
      <c r="B1258" s="262" t="s">
        <v>3438</v>
      </c>
      <c r="C1258" s="262" t="s">
        <v>3457</v>
      </c>
      <c r="D1258" s="262" t="s">
        <v>3457</v>
      </c>
      <c r="E1258" s="262" t="s">
        <v>3457</v>
      </c>
      <c r="F1258" s="262" t="s">
        <v>1614</v>
      </c>
    </row>
    <row r="1259" spans="2:6" ht="15" customHeight="1" x14ac:dyDescent="0.25">
      <c r="B1259" s="261" t="s">
        <v>3438</v>
      </c>
      <c r="C1259" s="261" t="s">
        <v>3457</v>
      </c>
      <c r="D1259" s="261" t="s">
        <v>3457</v>
      </c>
      <c r="E1259" s="261" t="s">
        <v>3459</v>
      </c>
      <c r="F1259" s="261" t="s">
        <v>1734</v>
      </c>
    </row>
    <row r="1260" spans="2:6" ht="15" customHeight="1" x14ac:dyDescent="0.25">
      <c r="B1260" s="261" t="s">
        <v>3438</v>
      </c>
      <c r="C1260" s="261" t="s">
        <v>3460</v>
      </c>
      <c r="D1260" s="261" t="s">
        <v>3460</v>
      </c>
      <c r="E1260" s="261" t="s">
        <v>3461</v>
      </c>
      <c r="F1260" s="261" t="s">
        <v>1612</v>
      </c>
    </row>
    <row r="1261" spans="2:6" ht="15" customHeight="1" x14ac:dyDescent="0.25">
      <c r="B1261" s="261" t="s">
        <v>3438</v>
      </c>
      <c r="C1261" s="261" t="s">
        <v>3460</v>
      </c>
      <c r="D1261" s="261" t="s">
        <v>3462</v>
      </c>
      <c r="E1261" s="261" t="s">
        <v>3463</v>
      </c>
      <c r="F1261" s="261" t="s">
        <v>1612</v>
      </c>
    </row>
    <row r="1262" spans="2:6" ht="15" customHeight="1" x14ac:dyDescent="0.2">
      <c r="B1262" s="262" t="s">
        <v>3438</v>
      </c>
      <c r="C1262" s="262" t="s">
        <v>3464</v>
      </c>
      <c r="D1262" s="262" t="s">
        <v>3465</v>
      </c>
      <c r="E1262" s="262" t="s">
        <v>2867</v>
      </c>
      <c r="F1262" s="262" t="s">
        <v>1612</v>
      </c>
    </row>
    <row r="1263" spans="2:6" ht="15" customHeight="1" x14ac:dyDescent="0.25">
      <c r="B1263" s="261" t="s">
        <v>3438</v>
      </c>
      <c r="C1263" s="261" t="s">
        <v>3464</v>
      </c>
      <c r="D1263" s="261" t="s">
        <v>3466</v>
      </c>
      <c r="E1263" s="261" t="s">
        <v>3467</v>
      </c>
      <c r="F1263" s="261" t="s">
        <v>1640</v>
      </c>
    </row>
    <row r="1264" spans="2:6" ht="15" customHeight="1" x14ac:dyDescent="0.2">
      <c r="B1264" s="262" t="s">
        <v>3438</v>
      </c>
      <c r="C1264" s="262" t="s">
        <v>3468</v>
      </c>
      <c r="D1264" s="262" t="s">
        <v>3469</v>
      </c>
      <c r="E1264" s="262" t="s">
        <v>3470</v>
      </c>
      <c r="F1264" s="262" t="s">
        <v>1640</v>
      </c>
    </row>
    <row r="1265" spans="2:6" ht="15" customHeight="1" x14ac:dyDescent="0.25">
      <c r="B1265" s="261" t="s">
        <v>3438</v>
      </c>
      <c r="C1265" s="261" t="s">
        <v>3468</v>
      </c>
      <c r="D1265" s="261" t="s">
        <v>3469</v>
      </c>
      <c r="E1265" s="261" t="s">
        <v>3468</v>
      </c>
      <c r="F1265" s="261" t="s">
        <v>1612</v>
      </c>
    </row>
    <row r="1266" spans="2:6" ht="15" customHeight="1" x14ac:dyDescent="0.2">
      <c r="B1266" s="262" t="s">
        <v>3438</v>
      </c>
      <c r="C1266" s="262" t="s">
        <v>3471</v>
      </c>
      <c r="D1266" s="262" t="s">
        <v>3472</v>
      </c>
      <c r="E1266" s="262" t="s">
        <v>3472</v>
      </c>
      <c r="F1266" s="262" t="s">
        <v>1612</v>
      </c>
    </row>
    <row r="1267" spans="2:6" ht="15" customHeight="1" x14ac:dyDescent="0.25">
      <c r="B1267" s="261" t="s">
        <v>3438</v>
      </c>
      <c r="C1267" s="261" t="s">
        <v>3471</v>
      </c>
      <c r="D1267" s="261" t="s">
        <v>3473</v>
      </c>
      <c r="E1267" s="261" t="s">
        <v>3471</v>
      </c>
      <c r="F1267" s="261" t="s">
        <v>1608</v>
      </c>
    </row>
    <row r="1268" spans="2:6" ht="15" customHeight="1" x14ac:dyDescent="0.25">
      <c r="B1268" s="261" t="s">
        <v>3438</v>
      </c>
      <c r="C1268" s="261" t="s">
        <v>3471</v>
      </c>
      <c r="D1268" s="261" t="s">
        <v>3474</v>
      </c>
      <c r="E1268" s="261" t="s">
        <v>3471</v>
      </c>
      <c r="F1268" s="261" t="s">
        <v>1612</v>
      </c>
    </row>
    <row r="1269" spans="2:6" ht="15" customHeight="1" x14ac:dyDescent="0.25">
      <c r="B1269" s="261" t="s">
        <v>3438</v>
      </c>
      <c r="C1269" s="261" t="s">
        <v>3475</v>
      </c>
      <c r="D1269" s="261" t="s">
        <v>3476</v>
      </c>
      <c r="E1269" s="261" t="s">
        <v>3475</v>
      </c>
      <c r="F1269" s="261" t="s">
        <v>1640</v>
      </c>
    </row>
    <row r="1270" spans="2:6" ht="15" customHeight="1" x14ac:dyDescent="0.25">
      <c r="B1270" s="261" t="s">
        <v>3438</v>
      </c>
      <c r="C1270" s="261" t="s">
        <v>3477</v>
      </c>
      <c r="D1270" s="261" t="s">
        <v>3478</v>
      </c>
      <c r="E1270" s="261" t="s">
        <v>3478</v>
      </c>
      <c r="F1270" s="261" t="s">
        <v>1608</v>
      </c>
    </row>
    <row r="1271" spans="2:6" ht="15" customHeight="1" x14ac:dyDescent="0.25">
      <c r="B1271" s="261" t="s">
        <v>3438</v>
      </c>
      <c r="C1271" s="261" t="s">
        <v>3477</v>
      </c>
      <c r="D1271" s="261" t="s">
        <v>3479</v>
      </c>
      <c r="E1271" s="261" t="s">
        <v>3479</v>
      </c>
      <c r="F1271" s="261" t="s">
        <v>1608</v>
      </c>
    </row>
    <row r="1272" spans="2:6" ht="15" customHeight="1" x14ac:dyDescent="0.25">
      <c r="B1272" s="261" t="s">
        <v>3438</v>
      </c>
      <c r="C1272" s="261" t="s">
        <v>3477</v>
      </c>
      <c r="D1272" s="261" t="s">
        <v>3477</v>
      </c>
      <c r="E1272" s="261" t="s">
        <v>3480</v>
      </c>
      <c r="F1272" s="261" t="s">
        <v>1612</v>
      </c>
    </row>
    <row r="1273" spans="2:6" ht="15" customHeight="1" x14ac:dyDescent="0.25">
      <c r="B1273" s="261" t="s">
        <v>3438</v>
      </c>
      <c r="C1273" s="261" t="s">
        <v>3481</v>
      </c>
      <c r="D1273" s="261" t="s">
        <v>2216</v>
      </c>
      <c r="E1273" s="261" t="s">
        <v>3438</v>
      </c>
      <c r="F1273" s="261" t="s">
        <v>1684</v>
      </c>
    </row>
    <row r="1274" spans="2:6" ht="15" customHeight="1" x14ac:dyDescent="0.25">
      <c r="B1274" s="262" t="s">
        <v>3438</v>
      </c>
      <c r="C1274" s="262" t="s">
        <v>3481</v>
      </c>
      <c r="D1274" s="262" t="s">
        <v>3482</v>
      </c>
      <c r="E1274" s="262" t="s">
        <v>3438</v>
      </c>
      <c r="F1274" s="261" t="s">
        <v>5524</v>
      </c>
    </row>
    <row r="1275" spans="2:6" ht="15" customHeight="1" x14ac:dyDescent="0.25">
      <c r="B1275" s="261" t="s">
        <v>3438</v>
      </c>
      <c r="C1275" s="261" t="s">
        <v>3481</v>
      </c>
      <c r="D1275" s="261" t="s">
        <v>3482</v>
      </c>
      <c r="E1275" s="261" t="s">
        <v>2153</v>
      </c>
      <c r="F1275" s="261" t="s">
        <v>1734</v>
      </c>
    </row>
    <row r="1276" spans="2:6" ht="15" customHeight="1" x14ac:dyDescent="0.2">
      <c r="B1276" s="262" t="s">
        <v>3438</v>
      </c>
      <c r="C1276" s="262" t="s">
        <v>3481</v>
      </c>
      <c r="D1276" s="262" t="s">
        <v>3483</v>
      </c>
      <c r="E1276" s="262" t="s">
        <v>3484</v>
      </c>
      <c r="F1276" s="262" t="s">
        <v>1612</v>
      </c>
    </row>
    <row r="1277" spans="2:6" ht="15" customHeight="1" x14ac:dyDescent="0.2">
      <c r="B1277" s="262" t="s">
        <v>3438</v>
      </c>
      <c r="C1277" s="262" t="s">
        <v>3485</v>
      </c>
      <c r="D1277" s="262" t="s">
        <v>3486</v>
      </c>
      <c r="E1277" s="262" t="s">
        <v>3487</v>
      </c>
      <c r="F1277" s="262" t="s">
        <v>1648</v>
      </c>
    </row>
    <row r="1278" spans="2:6" ht="15" customHeight="1" x14ac:dyDescent="0.25">
      <c r="B1278" s="261" t="s">
        <v>3438</v>
      </c>
      <c r="C1278" s="261" t="s">
        <v>3488</v>
      </c>
      <c r="D1278" s="261" t="s">
        <v>3489</v>
      </c>
      <c r="E1278" s="261" t="s">
        <v>3488</v>
      </c>
      <c r="F1278" s="261" t="s">
        <v>1612</v>
      </c>
    </row>
    <row r="1279" spans="2:6" ht="15" customHeight="1" x14ac:dyDescent="0.25">
      <c r="B1279" s="261" t="s">
        <v>3438</v>
      </c>
      <c r="C1279" s="261" t="s">
        <v>3490</v>
      </c>
      <c r="D1279" s="261" t="s">
        <v>3491</v>
      </c>
      <c r="E1279" s="261" t="s">
        <v>3492</v>
      </c>
      <c r="F1279" s="261" t="s">
        <v>1612</v>
      </c>
    </row>
    <row r="1280" spans="2:6" ht="15" customHeight="1" x14ac:dyDescent="0.25">
      <c r="B1280" s="261" t="s">
        <v>3438</v>
      </c>
      <c r="C1280" s="261" t="s">
        <v>3490</v>
      </c>
      <c r="D1280" s="261" t="s">
        <v>3493</v>
      </c>
      <c r="E1280" s="261" t="s">
        <v>3490</v>
      </c>
      <c r="F1280" s="261" t="s">
        <v>1608</v>
      </c>
    </row>
    <row r="1281" spans="2:6" ht="15" customHeight="1" x14ac:dyDescent="0.2">
      <c r="B1281" s="262" t="s">
        <v>3438</v>
      </c>
      <c r="C1281" s="262" t="s">
        <v>3494</v>
      </c>
      <c r="D1281" s="262" t="s">
        <v>3495</v>
      </c>
      <c r="E1281" s="262" t="s">
        <v>3496</v>
      </c>
      <c r="F1281" s="262" t="s">
        <v>1684</v>
      </c>
    </row>
    <row r="1282" spans="2:6" ht="15" customHeight="1" x14ac:dyDescent="0.25">
      <c r="B1282" s="261" t="s">
        <v>3438</v>
      </c>
      <c r="C1282" s="261" t="s">
        <v>3494</v>
      </c>
      <c r="D1282" s="261" t="s">
        <v>3497</v>
      </c>
      <c r="E1282" s="261" t="s">
        <v>3494</v>
      </c>
      <c r="F1282" s="261" t="s">
        <v>1612</v>
      </c>
    </row>
    <row r="1283" spans="2:6" ht="15" customHeight="1" x14ac:dyDescent="0.25">
      <c r="B1283" s="261" t="s">
        <v>3498</v>
      </c>
      <c r="C1283" s="261" t="s">
        <v>3499</v>
      </c>
      <c r="D1283" s="261" t="s">
        <v>3500</v>
      </c>
      <c r="E1283" s="261" t="s">
        <v>3501</v>
      </c>
      <c r="F1283" s="261" t="s">
        <v>1612</v>
      </c>
    </row>
    <row r="1284" spans="2:6" ht="15" customHeight="1" x14ac:dyDescent="0.2">
      <c r="B1284" s="262" t="s">
        <v>3498</v>
      </c>
      <c r="C1284" s="262" t="s">
        <v>3499</v>
      </c>
      <c r="D1284" s="262" t="s">
        <v>3502</v>
      </c>
      <c r="E1284" s="262" t="s">
        <v>3499</v>
      </c>
      <c r="F1284" s="262" t="s">
        <v>1684</v>
      </c>
    </row>
    <row r="1285" spans="2:6" ht="15" customHeight="1" x14ac:dyDescent="0.25">
      <c r="B1285" s="261" t="s">
        <v>3498</v>
      </c>
      <c r="C1285" s="261" t="s">
        <v>3499</v>
      </c>
      <c r="D1285" s="261" t="s">
        <v>3503</v>
      </c>
      <c r="E1285" s="261" t="s">
        <v>3503</v>
      </c>
      <c r="F1285" s="261" t="s">
        <v>1608</v>
      </c>
    </row>
    <row r="1286" spans="2:6" ht="15" customHeight="1" x14ac:dyDescent="0.25">
      <c r="B1286" s="261" t="s">
        <v>3504</v>
      </c>
      <c r="C1286" s="261" t="s">
        <v>3505</v>
      </c>
      <c r="D1286" s="261" t="s">
        <v>3506</v>
      </c>
      <c r="E1286" s="261" t="s">
        <v>3505</v>
      </c>
      <c r="F1286" s="261" t="s">
        <v>1612</v>
      </c>
    </row>
    <row r="1287" spans="2:6" ht="15" customHeight="1" x14ac:dyDescent="0.25">
      <c r="B1287" s="261" t="s">
        <v>3504</v>
      </c>
      <c r="C1287" s="261" t="s">
        <v>3505</v>
      </c>
      <c r="D1287" s="261" t="s">
        <v>3506</v>
      </c>
      <c r="E1287" s="261" t="s">
        <v>3506</v>
      </c>
      <c r="F1287" s="261" t="s">
        <v>1648</v>
      </c>
    </row>
    <row r="1288" spans="2:6" ht="15" customHeight="1" x14ac:dyDescent="0.25">
      <c r="B1288" s="261" t="s">
        <v>3504</v>
      </c>
      <c r="C1288" s="261" t="s">
        <v>3505</v>
      </c>
      <c r="D1288" s="261" t="s">
        <v>3506</v>
      </c>
      <c r="E1288" s="261" t="s">
        <v>3504</v>
      </c>
      <c r="F1288" s="261" t="s">
        <v>5524</v>
      </c>
    </row>
    <row r="1289" spans="2:6" ht="15" customHeight="1" x14ac:dyDescent="0.25">
      <c r="B1289" s="261" t="s">
        <v>3498</v>
      </c>
      <c r="C1289" s="261" t="s">
        <v>3507</v>
      </c>
      <c r="D1289" s="261" t="s">
        <v>3508</v>
      </c>
      <c r="E1289" s="261" t="s">
        <v>3509</v>
      </c>
      <c r="F1289" s="261" t="s">
        <v>1608</v>
      </c>
    </row>
    <row r="1290" spans="2:6" ht="15" customHeight="1" x14ac:dyDescent="0.25">
      <c r="B1290" s="261" t="s">
        <v>3498</v>
      </c>
      <c r="C1290" s="261" t="s">
        <v>3507</v>
      </c>
      <c r="D1290" s="261" t="s">
        <v>3510</v>
      </c>
      <c r="E1290" s="261" t="s">
        <v>3511</v>
      </c>
      <c r="F1290" s="261" t="s">
        <v>1612</v>
      </c>
    </row>
    <row r="1291" spans="2:6" ht="15" customHeight="1" x14ac:dyDescent="0.25">
      <c r="B1291" s="261" t="s">
        <v>3498</v>
      </c>
      <c r="C1291" s="261" t="s">
        <v>3507</v>
      </c>
      <c r="D1291" s="261" t="s">
        <v>3512</v>
      </c>
      <c r="E1291" s="261" t="s">
        <v>3512</v>
      </c>
      <c r="F1291" s="261" t="s">
        <v>1608</v>
      </c>
    </row>
    <row r="1292" spans="2:6" ht="15" customHeight="1" x14ac:dyDescent="0.2">
      <c r="B1292" s="262" t="s">
        <v>3504</v>
      </c>
      <c r="C1292" s="262" t="s">
        <v>3513</v>
      </c>
      <c r="D1292" s="262" t="s">
        <v>3513</v>
      </c>
      <c r="E1292" s="262" t="s">
        <v>3514</v>
      </c>
      <c r="F1292" s="262" t="s">
        <v>1612</v>
      </c>
    </row>
    <row r="1293" spans="2:6" ht="15" customHeight="1" x14ac:dyDescent="0.25">
      <c r="B1293" s="261" t="s">
        <v>3504</v>
      </c>
      <c r="C1293" s="261" t="s">
        <v>3513</v>
      </c>
      <c r="D1293" s="261" t="s">
        <v>3515</v>
      </c>
      <c r="E1293" s="261" t="s">
        <v>3516</v>
      </c>
      <c r="F1293" s="261" t="s">
        <v>1608</v>
      </c>
    </row>
    <row r="1294" spans="2:6" ht="15" customHeight="1" x14ac:dyDescent="0.25">
      <c r="B1294" s="261" t="s">
        <v>3498</v>
      </c>
      <c r="C1294" s="261" t="s">
        <v>3517</v>
      </c>
      <c r="D1294" s="261" t="s">
        <v>3518</v>
      </c>
      <c r="E1294" s="261" t="s">
        <v>3519</v>
      </c>
      <c r="F1294" s="261" t="s">
        <v>1962</v>
      </c>
    </row>
    <row r="1295" spans="2:6" ht="15" customHeight="1" x14ac:dyDescent="0.25">
      <c r="B1295" s="261" t="s">
        <v>3498</v>
      </c>
      <c r="C1295" s="261" t="s">
        <v>3520</v>
      </c>
      <c r="D1295" s="261" t="s">
        <v>3521</v>
      </c>
      <c r="E1295" s="261" t="s">
        <v>3522</v>
      </c>
      <c r="F1295" s="261" t="s">
        <v>1608</v>
      </c>
    </row>
    <row r="1296" spans="2:6" ht="15" customHeight="1" x14ac:dyDescent="0.25">
      <c r="B1296" s="261" t="s">
        <v>3498</v>
      </c>
      <c r="C1296" s="261" t="s">
        <v>3520</v>
      </c>
      <c r="D1296" s="261" t="s">
        <v>3438</v>
      </c>
      <c r="E1296" s="261" t="s">
        <v>3523</v>
      </c>
      <c r="F1296" s="261" t="s">
        <v>1612</v>
      </c>
    </row>
    <row r="1297" spans="2:6" ht="15" customHeight="1" x14ac:dyDescent="0.25">
      <c r="B1297" s="261" t="s">
        <v>3498</v>
      </c>
      <c r="C1297" s="261" t="s">
        <v>3520</v>
      </c>
      <c r="D1297" s="261" t="s">
        <v>3524</v>
      </c>
      <c r="E1297" s="261" t="s">
        <v>3525</v>
      </c>
      <c r="F1297" s="261" t="s">
        <v>1608</v>
      </c>
    </row>
    <row r="1298" spans="2:6" ht="15" customHeight="1" x14ac:dyDescent="0.25">
      <c r="B1298" s="262" t="s">
        <v>3498</v>
      </c>
      <c r="C1298" s="262" t="s">
        <v>3526</v>
      </c>
      <c r="D1298" s="262" t="s">
        <v>3527</v>
      </c>
      <c r="E1298" s="262" t="s">
        <v>3498</v>
      </c>
      <c r="F1298" s="261" t="s">
        <v>5524</v>
      </c>
    </row>
    <row r="1299" spans="2:6" ht="15" customHeight="1" x14ac:dyDescent="0.25">
      <c r="B1299" s="261" t="s">
        <v>3498</v>
      </c>
      <c r="C1299" s="261" t="s">
        <v>3526</v>
      </c>
      <c r="D1299" s="261" t="s">
        <v>3527</v>
      </c>
      <c r="E1299" s="261" t="s">
        <v>3528</v>
      </c>
      <c r="F1299" s="261" t="s">
        <v>1608</v>
      </c>
    </row>
    <row r="1300" spans="2:6" ht="15" customHeight="1" x14ac:dyDescent="0.25">
      <c r="B1300" s="261" t="s">
        <v>3498</v>
      </c>
      <c r="C1300" s="261" t="s">
        <v>3526</v>
      </c>
      <c r="D1300" s="261" t="s">
        <v>3527</v>
      </c>
      <c r="E1300" s="261" t="s">
        <v>3498</v>
      </c>
      <c r="F1300" s="261" t="s">
        <v>1614</v>
      </c>
    </row>
    <row r="1301" spans="2:6" ht="15" customHeight="1" x14ac:dyDescent="0.25">
      <c r="B1301" s="261" t="s">
        <v>3504</v>
      </c>
      <c r="C1301" s="261" t="s">
        <v>3504</v>
      </c>
      <c r="D1301" s="261" t="s">
        <v>1953</v>
      </c>
      <c r="E1301" s="261" t="s">
        <v>3529</v>
      </c>
      <c r="F1301" s="261" t="s">
        <v>1608</v>
      </c>
    </row>
    <row r="1302" spans="2:6" ht="15" customHeight="1" x14ac:dyDescent="0.2">
      <c r="B1302" s="262" t="s">
        <v>3504</v>
      </c>
      <c r="C1302" s="262" t="s">
        <v>3504</v>
      </c>
      <c r="D1302" s="262" t="s">
        <v>3504</v>
      </c>
      <c r="E1302" s="262" t="s">
        <v>3504</v>
      </c>
      <c r="F1302" s="262" t="s">
        <v>1612</v>
      </c>
    </row>
    <row r="1303" spans="2:6" ht="15" customHeight="1" x14ac:dyDescent="0.25">
      <c r="B1303" s="261" t="s">
        <v>3504</v>
      </c>
      <c r="C1303" s="261" t="s">
        <v>3504</v>
      </c>
      <c r="D1303" s="261" t="s">
        <v>3530</v>
      </c>
      <c r="E1303" s="261" t="s">
        <v>3531</v>
      </c>
      <c r="F1303" s="261" t="s">
        <v>1640</v>
      </c>
    </row>
    <row r="1304" spans="2:6" ht="15" customHeight="1" x14ac:dyDescent="0.25">
      <c r="B1304" s="261" t="s">
        <v>3504</v>
      </c>
      <c r="C1304" s="261" t="s">
        <v>3504</v>
      </c>
      <c r="D1304" s="261" t="s">
        <v>3532</v>
      </c>
      <c r="E1304" s="261" t="s">
        <v>3533</v>
      </c>
      <c r="F1304" s="261" t="s">
        <v>1612</v>
      </c>
    </row>
    <row r="1305" spans="2:6" ht="15" customHeight="1" x14ac:dyDescent="0.25">
      <c r="B1305" s="261" t="s">
        <v>3498</v>
      </c>
      <c r="C1305" s="261" t="s">
        <v>3534</v>
      </c>
      <c r="D1305" s="261" t="s">
        <v>3535</v>
      </c>
      <c r="E1305" s="261" t="s">
        <v>3535</v>
      </c>
      <c r="F1305" s="261" t="s">
        <v>1608</v>
      </c>
    </row>
    <row r="1306" spans="2:6" ht="15" customHeight="1" x14ac:dyDescent="0.25">
      <c r="B1306" s="261" t="s">
        <v>3498</v>
      </c>
      <c r="C1306" s="261" t="s">
        <v>3534</v>
      </c>
      <c r="D1306" s="261" t="s">
        <v>3534</v>
      </c>
      <c r="E1306" s="261" t="s">
        <v>3536</v>
      </c>
      <c r="F1306" s="261" t="s">
        <v>1612</v>
      </c>
    </row>
    <row r="1307" spans="2:6" ht="15" customHeight="1" x14ac:dyDescent="0.25">
      <c r="B1307" s="261" t="s">
        <v>3498</v>
      </c>
      <c r="C1307" s="261" t="s">
        <v>3534</v>
      </c>
      <c r="D1307" s="261" t="s">
        <v>3537</v>
      </c>
      <c r="E1307" s="261" t="s">
        <v>3537</v>
      </c>
      <c r="F1307" s="261" t="s">
        <v>1608</v>
      </c>
    </row>
    <row r="1308" spans="2:6" ht="15" customHeight="1" x14ac:dyDescent="0.25">
      <c r="B1308" s="261" t="s">
        <v>3498</v>
      </c>
      <c r="C1308" s="261" t="s">
        <v>3534</v>
      </c>
      <c r="D1308" s="261" t="s">
        <v>3537</v>
      </c>
      <c r="E1308" s="261" t="s">
        <v>3538</v>
      </c>
      <c r="F1308" s="261" t="s">
        <v>1608</v>
      </c>
    </row>
    <row r="1309" spans="2:6" ht="15" customHeight="1" x14ac:dyDescent="0.25">
      <c r="B1309" s="261" t="s">
        <v>3504</v>
      </c>
      <c r="C1309" s="261" t="s">
        <v>2244</v>
      </c>
      <c r="D1309" s="261" t="s">
        <v>3539</v>
      </c>
      <c r="E1309" s="261" t="s">
        <v>3540</v>
      </c>
      <c r="F1309" s="261" t="s">
        <v>1612</v>
      </c>
    </row>
    <row r="1310" spans="2:6" ht="15" customHeight="1" x14ac:dyDescent="0.25">
      <c r="B1310" s="261" t="s">
        <v>3504</v>
      </c>
      <c r="C1310" s="261" t="s">
        <v>2244</v>
      </c>
      <c r="D1310" s="261" t="s">
        <v>3539</v>
      </c>
      <c r="E1310" s="261" t="s">
        <v>3541</v>
      </c>
      <c r="F1310" s="261" t="s">
        <v>1612</v>
      </c>
    </row>
    <row r="1311" spans="2:6" ht="15" customHeight="1" x14ac:dyDescent="0.25">
      <c r="B1311" s="261" t="s">
        <v>3504</v>
      </c>
      <c r="C1311" s="261" t="s">
        <v>2244</v>
      </c>
      <c r="D1311" s="261" t="s">
        <v>3542</v>
      </c>
      <c r="E1311" s="261" t="s">
        <v>3543</v>
      </c>
      <c r="F1311" s="261" t="s">
        <v>1608</v>
      </c>
    </row>
    <row r="1312" spans="2:6" ht="15" customHeight="1" x14ac:dyDescent="0.25">
      <c r="B1312" s="261" t="s">
        <v>3498</v>
      </c>
      <c r="C1312" s="261" t="s">
        <v>3544</v>
      </c>
      <c r="D1312" s="261" t="s">
        <v>3544</v>
      </c>
      <c r="E1312" s="261" t="s">
        <v>3544</v>
      </c>
      <c r="F1312" s="261" t="s">
        <v>1612</v>
      </c>
    </row>
    <row r="1313" spans="2:6" ht="15" customHeight="1" x14ac:dyDescent="0.25">
      <c r="B1313" s="261" t="s">
        <v>3498</v>
      </c>
      <c r="C1313" s="261" t="s">
        <v>3544</v>
      </c>
      <c r="D1313" s="261" t="s">
        <v>3545</v>
      </c>
      <c r="E1313" s="261" t="s">
        <v>3545</v>
      </c>
      <c r="F1313" s="261" t="s">
        <v>1608</v>
      </c>
    </row>
    <row r="1314" spans="2:6" ht="15" customHeight="1" x14ac:dyDescent="0.25">
      <c r="B1314" s="261" t="s">
        <v>3504</v>
      </c>
      <c r="C1314" s="261" t="s">
        <v>3031</v>
      </c>
      <c r="D1314" s="261" t="s">
        <v>3546</v>
      </c>
      <c r="E1314" s="261" t="s">
        <v>3547</v>
      </c>
      <c r="F1314" s="261" t="s">
        <v>1608</v>
      </c>
    </row>
    <row r="1315" spans="2:6" ht="15" customHeight="1" x14ac:dyDescent="0.25">
      <c r="B1315" s="261" t="s">
        <v>3504</v>
      </c>
      <c r="C1315" s="261" t="s">
        <v>3031</v>
      </c>
      <c r="D1315" s="261" t="s">
        <v>3548</v>
      </c>
      <c r="E1315" s="261" t="s">
        <v>3548</v>
      </c>
      <c r="F1315" s="261" t="s">
        <v>1612</v>
      </c>
    </row>
    <row r="1316" spans="2:6" ht="15" customHeight="1" x14ac:dyDescent="0.25">
      <c r="B1316" s="261" t="s">
        <v>3504</v>
      </c>
      <c r="C1316" s="261" t="s">
        <v>3031</v>
      </c>
      <c r="D1316" s="261" t="s">
        <v>3549</v>
      </c>
      <c r="E1316" s="261" t="s">
        <v>3549</v>
      </c>
      <c r="F1316" s="261" t="s">
        <v>1608</v>
      </c>
    </row>
    <row r="1317" spans="2:6" ht="15" customHeight="1" x14ac:dyDescent="0.25">
      <c r="B1317" s="261" t="s">
        <v>3504</v>
      </c>
      <c r="C1317" s="261" t="s">
        <v>3550</v>
      </c>
      <c r="D1317" s="261" t="s">
        <v>3551</v>
      </c>
      <c r="E1317" s="261" t="s">
        <v>3550</v>
      </c>
      <c r="F1317" s="261" t="s">
        <v>1684</v>
      </c>
    </row>
    <row r="1318" spans="2:6" ht="15" customHeight="1" x14ac:dyDescent="0.25">
      <c r="B1318" s="261" t="s">
        <v>3504</v>
      </c>
      <c r="C1318" s="261" t="s">
        <v>3550</v>
      </c>
      <c r="D1318" s="261" t="s">
        <v>3524</v>
      </c>
      <c r="E1318" s="261" t="s">
        <v>3552</v>
      </c>
      <c r="F1318" s="261" t="s">
        <v>1648</v>
      </c>
    </row>
    <row r="1319" spans="2:6" ht="15" customHeight="1" x14ac:dyDescent="0.25">
      <c r="B1319" s="261" t="s">
        <v>3504</v>
      </c>
      <c r="C1319" s="261" t="s">
        <v>3550</v>
      </c>
      <c r="D1319" s="261" t="s">
        <v>3553</v>
      </c>
      <c r="E1319" s="261" t="s">
        <v>3553</v>
      </c>
      <c r="F1319" s="261" t="s">
        <v>1608</v>
      </c>
    </row>
    <row r="1320" spans="2:6" ht="15" customHeight="1" x14ac:dyDescent="0.25">
      <c r="B1320" s="261" t="s">
        <v>3504</v>
      </c>
      <c r="C1320" s="261" t="s">
        <v>3554</v>
      </c>
      <c r="D1320" s="261" t="s">
        <v>3555</v>
      </c>
      <c r="E1320" s="261" t="s">
        <v>3556</v>
      </c>
      <c r="F1320" s="261" t="s">
        <v>1608</v>
      </c>
    </row>
    <row r="1321" spans="2:6" ht="15" customHeight="1" x14ac:dyDescent="0.25">
      <c r="B1321" s="261" t="s">
        <v>3504</v>
      </c>
      <c r="C1321" s="261" t="s">
        <v>3554</v>
      </c>
      <c r="D1321" s="261" t="s">
        <v>3557</v>
      </c>
      <c r="E1321" s="261" t="s">
        <v>3558</v>
      </c>
      <c r="F1321" s="261" t="s">
        <v>1608</v>
      </c>
    </row>
    <row r="1322" spans="2:6" ht="15" customHeight="1" x14ac:dyDescent="0.25">
      <c r="B1322" s="261" t="s">
        <v>3504</v>
      </c>
      <c r="C1322" s="261" t="s">
        <v>3554</v>
      </c>
      <c r="D1322" s="261" t="s">
        <v>3559</v>
      </c>
      <c r="E1322" s="261" t="s">
        <v>3559</v>
      </c>
      <c r="F1322" s="261" t="s">
        <v>1608</v>
      </c>
    </row>
    <row r="1323" spans="2:6" ht="15" customHeight="1" x14ac:dyDescent="0.2">
      <c r="B1323" s="262" t="s">
        <v>3560</v>
      </c>
      <c r="C1323" s="262" t="s">
        <v>3561</v>
      </c>
      <c r="D1323" s="262" t="s">
        <v>3562</v>
      </c>
      <c r="E1323" s="262" t="s">
        <v>3563</v>
      </c>
      <c r="F1323" s="262" t="s">
        <v>1608</v>
      </c>
    </row>
    <row r="1324" spans="2:6" ht="15" customHeight="1" x14ac:dyDescent="0.2">
      <c r="B1324" s="262" t="s">
        <v>3560</v>
      </c>
      <c r="C1324" s="262" t="s">
        <v>3561</v>
      </c>
      <c r="D1324" s="262" t="s">
        <v>3562</v>
      </c>
      <c r="E1324" s="262" t="s">
        <v>3564</v>
      </c>
      <c r="F1324" s="262" t="s">
        <v>1612</v>
      </c>
    </row>
    <row r="1325" spans="2:6" ht="15" customHeight="1" x14ac:dyDescent="0.2">
      <c r="B1325" s="262" t="s">
        <v>3560</v>
      </c>
      <c r="C1325" s="262" t="s">
        <v>3561</v>
      </c>
      <c r="D1325" s="262" t="s">
        <v>2581</v>
      </c>
      <c r="E1325" s="262" t="s">
        <v>3565</v>
      </c>
      <c r="F1325" s="262" t="s">
        <v>1608</v>
      </c>
    </row>
    <row r="1326" spans="2:6" ht="15" customHeight="1" x14ac:dyDescent="0.2">
      <c r="B1326" s="262" t="s">
        <v>3560</v>
      </c>
      <c r="C1326" s="262" t="s">
        <v>3561</v>
      </c>
      <c r="D1326" s="262" t="s">
        <v>3566</v>
      </c>
      <c r="E1326" s="262" t="s">
        <v>3567</v>
      </c>
      <c r="F1326" s="262" t="s">
        <v>1608</v>
      </c>
    </row>
    <row r="1327" spans="2:6" ht="15" customHeight="1" x14ac:dyDescent="0.2">
      <c r="B1327" s="262" t="s">
        <v>3560</v>
      </c>
      <c r="C1327" s="262" t="s">
        <v>3568</v>
      </c>
      <c r="D1327" s="262" t="s">
        <v>3568</v>
      </c>
      <c r="E1327" s="262" t="s">
        <v>3568</v>
      </c>
      <c r="F1327" s="262" t="s">
        <v>1612</v>
      </c>
    </row>
    <row r="1328" spans="2:6" ht="15" customHeight="1" x14ac:dyDescent="0.25">
      <c r="B1328" s="261" t="s">
        <v>3560</v>
      </c>
      <c r="C1328" s="261" t="s">
        <v>3569</v>
      </c>
      <c r="D1328" s="261" t="s">
        <v>3570</v>
      </c>
      <c r="E1328" s="261" t="s">
        <v>3570</v>
      </c>
      <c r="F1328" s="261" t="s">
        <v>1608</v>
      </c>
    </row>
    <row r="1329" spans="2:6" ht="15" customHeight="1" x14ac:dyDescent="0.25">
      <c r="B1329" s="261" t="s">
        <v>3560</v>
      </c>
      <c r="C1329" s="261" t="s">
        <v>3569</v>
      </c>
      <c r="D1329" s="261" t="s">
        <v>3571</v>
      </c>
      <c r="E1329" s="261" t="s">
        <v>3569</v>
      </c>
      <c r="F1329" s="261" t="s">
        <v>1612</v>
      </c>
    </row>
    <row r="1330" spans="2:6" ht="15" customHeight="1" x14ac:dyDescent="0.2">
      <c r="B1330" s="262" t="s">
        <v>3560</v>
      </c>
      <c r="C1330" s="262" t="s">
        <v>3569</v>
      </c>
      <c r="D1330" s="262" t="s">
        <v>3572</v>
      </c>
      <c r="E1330" s="262" t="s">
        <v>3572</v>
      </c>
      <c r="F1330" s="262" t="s">
        <v>1608</v>
      </c>
    </row>
    <row r="1331" spans="2:6" ht="15" customHeight="1" x14ac:dyDescent="0.25">
      <c r="B1331" s="261" t="s">
        <v>3560</v>
      </c>
      <c r="C1331" s="261" t="s">
        <v>3569</v>
      </c>
      <c r="D1331" s="261" t="s">
        <v>3573</v>
      </c>
      <c r="E1331" s="261" t="s">
        <v>3573</v>
      </c>
      <c r="F1331" s="261" t="s">
        <v>1608</v>
      </c>
    </row>
    <row r="1332" spans="2:6" ht="15" customHeight="1" x14ac:dyDescent="0.2">
      <c r="B1332" s="262" t="s">
        <v>3560</v>
      </c>
      <c r="C1332" s="262" t="s">
        <v>3574</v>
      </c>
      <c r="D1332" s="262" t="s">
        <v>3575</v>
      </c>
      <c r="E1332" s="262" t="s">
        <v>3575</v>
      </c>
      <c r="F1332" s="262" t="s">
        <v>1608</v>
      </c>
    </row>
    <row r="1333" spans="2:6" ht="15" customHeight="1" x14ac:dyDescent="0.25">
      <c r="B1333" s="261" t="s">
        <v>3560</v>
      </c>
      <c r="C1333" s="261" t="s">
        <v>3574</v>
      </c>
      <c r="D1333" s="261" t="s">
        <v>3574</v>
      </c>
      <c r="E1333" s="261" t="s">
        <v>3574</v>
      </c>
      <c r="F1333" s="261" t="s">
        <v>1684</v>
      </c>
    </row>
    <row r="1334" spans="2:6" ht="15" customHeight="1" x14ac:dyDescent="0.25">
      <c r="B1334" s="261" t="s">
        <v>3560</v>
      </c>
      <c r="C1334" s="261" t="s">
        <v>3574</v>
      </c>
      <c r="D1334" s="261" t="s">
        <v>3576</v>
      </c>
      <c r="E1334" s="261" t="s">
        <v>3576</v>
      </c>
      <c r="F1334" s="261" t="s">
        <v>1608</v>
      </c>
    </row>
    <row r="1335" spans="2:6" ht="15" customHeight="1" x14ac:dyDescent="0.2">
      <c r="B1335" s="262" t="s">
        <v>3560</v>
      </c>
      <c r="C1335" s="262" t="s">
        <v>3574</v>
      </c>
      <c r="D1335" s="262" t="s">
        <v>3577</v>
      </c>
      <c r="E1335" s="262" t="s">
        <v>3578</v>
      </c>
      <c r="F1335" s="262" t="s">
        <v>1640</v>
      </c>
    </row>
    <row r="1336" spans="2:6" ht="15" customHeight="1" x14ac:dyDescent="0.2">
      <c r="B1336" s="262" t="s">
        <v>3560</v>
      </c>
      <c r="C1336" s="262" t="s">
        <v>3574</v>
      </c>
      <c r="D1336" s="262" t="s">
        <v>3579</v>
      </c>
      <c r="E1336" s="262" t="s">
        <v>3579</v>
      </c>
      <c r="F1336" s="262" t="s">
        <v>1608</v>
      </c>
    </row>
    <row r="1337" spans="2:6" ht="15" customHeight="1" x14ac:dyDescent="0.2">
      <c r="B1337" s="262" t="s">
        <v>3560</v>
      </c>
      <c r="C1337" s="262" t="s">
        <v>3580</v>
      </c>
      <c r="D1337" s="262" t="s">
        <v>3581</v>
      </c>
      <c r="E1337" s="262" t="s">
        <v>3581</v>
      </c>
      <c r="F1337" s="262" t="s">
        <v>1608</v>
      </c>
    </row>
    <row r="1338" spans="2:6" ht="15" customHeight="1" x14ac:dyDescent="0.2">
      <c r="B1338" s="262" t="s">
        <v>3560</v>
      </c>
      <c r="C1338" s="262" t="s">
        <v>3580</v>
      </c>
      <c r="D1338" s="262" t="s">
        <v>3582</v>
      </c>
      <c r="E1338" s="262" t="s">
        <v>3582</v>
      </c>
      <c r="F1338" s="262" t="s">
        <v>1608</v>
      </c>
    </row>
    <row r="1339" spans="2:6" ht="15" customHeight="1" x14ac:dyDescent="0.25">
      <c r="B1339" s="261" t="s">
        <v>3560</v>
      </c>
      <c r="C1339" s="261" t="s">
        <v>3580</v>
      </c>
      <c r="D1339" s="261" t="s">
        <v>3580</v>
      </c>
      <c r="E1339" s="261" t="s">
        <v>3580</v>
      </c>
      <c r="F1339" s="261" t="s">
        <v>1612</v>
      </c>
    </row>
    <row r="1340" spans="2:6" ht="15" customHeight="1" x14ac:dyDescent="0.2">
      <c r="B1340" s="262" t="s">
        <v>3560</v>
      </c>
      <c r="C1340" s="262" t="s">
        <v>3583</v>
      </c>
      <c r="D1340" s="262" t="s">
        <v>3583</v>
      </c>
      <c r="E1340" s="262" t="s">
        <v>3584</v>
      </c>
      <c r="F1340" s="262" t="s">
        <v>1612</v>
      </c>
    </row>
    <row r="1341" spans="2:6" ht="15" customHeight="1" x14ac:dyDescent="0.25">
      <c r="B1341" s="261" t="s">
        <v>3560</v>
      </c>
      <c r="C1341" s="261" t="s">
        <v>3585</v>
      </c>
      <c r="D1341" s="261" t="s">
        <v>3586</v>
      </c>
      <c r="E1341" s="261" t="s">
        <v>3586</v>
      </c>
      <c r="F1341" s="261" t="s">
        <v>1608</v>
      </c>
    </row>
    <row r="1342" spans="2:6" ht="15" customHeight="1" x14ac:dyDescent="0.25">
      <c r="B1342" s="261" t="s">
        <v>3560</v>
      </c>
      <c r="C1342" s="261" t="s">
        <v>3585</v>
      </c>
      <c r="D1342" s="261" t="s">
        <v>3587</v>
      </c>
      <c r="E1342" s="261" t="s">
        <v>3587</v>
      </c>
      <c r="F1342" s="261" t="s">
        <v>1608</v>
      </c>
    </row>
    <row r="1343" spans="2:6" ht="15" customHeight="1" x14ac:dyDescent="0.25">
      <c r="B1343" s="261" t="s">
        <v>3560</v>
      </c>
      <c r="C1343" s="261" t="s">
        <v>3585</v>
      </c>
      <c r="D1343" s="261" t="s">
        <v>3588</v>
      </c>
      <c r="E1343" s="261" t="s">
        <v>3585</v>
      </c>
      <c r="F1343" s="261" t="s">
        <v>1612</v>
      </c>
    </row>
    <row r="1344" spans="2:6" ht="15" customHeight="1" x14ac:dyDescent="0.25">
      <c r="B1344" s="261" t="s">
        <v>3560</v>
      </c>
      <c r="C1344" s="261" t="s">
        <v>3589</v>
      </c>
      <c r="D1344" s="261" t="s">
        <v>2751</v>
      </c>
      <c r="E1344" s="261" t="s">
        <v>3590</v>
      </c>
      <c r="F1344" s="261" t="s">
        <v>5524</v>
      </c>
    </row>
    <row r="1345" spans="2:6" ht="15" customHeight="1" x14ac:dyDescent="0.25">
      <c r="B1345" s="261" t="s">
        <v>3560</v>
      </c>
      <c r="C1345" s="261" t="s">
        <v>3589</v>
      </c>
      <c r="D1345" s="261" t="s">
        <v>2751</v>
      </c>
      <c r="E1345" s="261" t="s">
        <v>3590</v>
      </c>
      <c r="F1345" s="261" t="s">
        <v>1612</v>
      </c>
    </row>
    <row r="1346" spans="2:6" ht="15" customHeight="1" x14ac:dyDescent="0.2">
      <c r="B1346" s="262" t="s">
        <v>3560</v>
      </c>
      <c r="C1346" s="262" t="s">
        <v>3589</v>
      </c>
      <c r="D1346" s="262" t="s">
        <v>3591</v>
      </c>
      <c r="E1346" s="262" t="s">
        <v>3592</v>
      </c>
      <c r="F1346" s="262" t="s">
        <v>1701</v>
      </c>
    </row>
    <row r="1347" spans="2:6" ht="15" customHeight="1" x14ac:dyDescent="0.25">
      <c r="B1347" s="261" t="s">
        <v>3560</v>
      </c>
      <c r="C1347" s="261" t="s">
        <v>3593</v>
      </c>
      <c r="D1347" s="261" t="s">
        <v>3594</v>
      </c>
      <c r="E1347" s="261" t="s">
        <v>3593</v>
      </c>
      <c r="F1347" s="261" t="s">
        <v>1646</v>
      </c>
    </row>
    <row r="1348" spans="2:6" ht="15" customHeight="1" x14ac:dyDescent="0.25">
      <c r="B1348" s="261" t="s">
        <v>3560</v>
      </c>
      <c r="C1348" s="261" t="s">
        <v>3593</v>
      </c>
      <c r="D1348" s="261" t="s">
        <v>3594</v>
      </c>
      <c r="E1348" s="261" t="s">
        <v>3595</v>
      </c>
      <c r="F1348" s="261" t="s">
        <v>1640</v>
      </c>
    </row>
    <row r="1349" spans="2:6" ht="15" customHeight="1" x14ac:dyDescent="0.2">
      <c r="B1349" s="262" t="s">
        <v>3560</v>
      </c>
      <c r="C1349" s="262" t="s">
        <v>3166</v>
      </c>
      <c r="D1349" s="262" t="s">
        <v>2576</v>
      </c>
      <c r="E1349" s="262" t="s">
        <v>3166</v>
      </c>
      <c r="F1349" s="262" t="s">
        <v>1612</v>
      </c>
    </row>
    <row r="1350" spans="2:6" ht="15" customHeight="1" x14ac:dyDescent="0.2">
      <c r="B1350" s="262" t="s">
        <v>3560</v>
      </c>
      <c r="C1350" s="262" t="s">
        <v>3166</v>
      </c>
      <c r="D1350" s="262" t="s">
        <v>3596</v>
      </c>
      <c r="E1350" s="262" t="s">
        <v>3596</v>
      </c>
      <c r="F1350" s="262" t="s">
        <v>1608</v>
      </c>
    </row>
    <row r="1351" spans="2:6" ht="15" customHeight="1" x14ac:dyDescent="0.25">
      <c r="B1351" s="261" t="s">
        <v>3560</v>
      </c>
      <c r="C1351" s="261" t="s">
        <v>3597</v>
      </c>
      <c r="D1351" s="261" t="s">
        <v>3598</v>
      </c>
      <c r="E1351" s="261" t="s">
        <v>3597</v>
      </c>
      <c r="F1351" s="261" t="s">
        <v>1612</v>
      </c>
    </row>
    <row r="1352" spans="2:6" ht="15" customHeight="1" x14ac:dyDescent="0.2">
      <c r="B1352" s="262" t="s">
        <v>3560</v>
      </c>
      <c r="C1352" s="262" t="s">
        <v>3597</v>
      </c>
      <c r="D1352" s="262" t="s">
        <v>3599</v>
      </c>
      <c r="E1352" s="262" t="s">
        <v>3599</v>
      </c>
      <c r="F1352" s="262" t="s">
        <v>1608</v>
      </c>
    </row>
    <row r="1353" spans="2:6" ht="15" customHeight="1" x14ac:dyDescent="0.2">
      <c r="B1353" s="262" t="s">
        <v>3560</v>
      </c>
      <c r="C1353" s="262" t="s">
        <v>3597</v>
      </c>
      <c r="D1353" s="262" t="s">
        <v>3600</v>
      </c>
      <c r="E1353" s="262" t="s">
        <v>3601</v>
      </c>
      <c r="F1353" s="262" t="s">
        <v>1608</v>
      </c>
    </row>
    <row r="1354" spans="2:6" ht="15" customHeight="1" x14ac:dyDescent="0.25">
      <c r="B1354" s="261" t="s">
        <v>3560</v>
      </c>
      <c r="C1354" s="261" t="s">
        <v>3602</v>
      </c>
      <c r="D1354" s="261" t="s">
        <v>3603</v>
      </c>
      <c r="E1354" s="261" t="s">
        <v>3602</v>
      </c>
      <c r="F1354" s="261" t="s">
        <v>1612</v>
      </c>
    </row>
    <row r="1355" spans="2:6" ht="15" customHeight="1" x14ac:dyDescent="0.2">
      <c r="B1355" s="262" t="s">
        <v>3560</v>
      </c>
      <c r="C1355" s="262" t="s">
        <v>3602</v>
      </c>
      <c r="D1355" s="262" t="s">
        <v>3604</v>
      </c>
      <c r="E1355" s="262" t="s">
        <v>3604</v>
      </c>
      <c r="F1355" s="262" t="s">
        <v>1608</v>
      </c>
    </row>
    <row r="1356" spans="2:6" ht="15" customHeight="1" x14ac:dyDescent="0.2">
      <c r="B1356" s="262" t="s">
        <v>3605</v>
      </c>
      <c r="C1356" s="262" t="s">
        <v>3606</v>
      </c>
      <c r="D1356" s="262" t="s">
        <v>3607</v>
      </c>
      <c r="E1356" s="262" t="s">
        <v>3607</v>
      </c>
      <c r="F1356" s="262" t="s">
        <v>1612</v>
      </c>
    </row>
    <row r="1357" spans="2:6" ht="15" customHeight="1" x14ac:dyDescent="0.2">
      <c r="B1357" s="262" t="s">
        <v>3605</v>
      </c>
      <c r="C1357" s="262" t="s">
        <v>3606</v>
      </c>
      <c r="D1357" s="262" t="s">
        <v>2788</v>
      </c>
      <c r="E1357" s="262" t="s">
        <v>2788</v>
      </c>
      <c r="F1357" s="262" t="s">
        <v>1608</v>
      </c>
    </row>
    <row r="1358" spans="2:6" ht="15" customHeight="1" x14ac:dyDescent="0.2">
      <c r="B1358" s="262" t="s">
        <v>3605</v>
      </c>
      <c r="C1358" s="262" t="s">
        <v>3606</v>
      </c>
      <c r="D1358" s="262" t="s">
        <v>2788</v>
      </c>
      <c r="E1358" s="262" t="s">
        <v>3608</v>
      </c>
      <c r="F1358" s="262" t="s">
        <v>1612</v>
      </c>
    </row>
    <row r="1359" spans="2:6" ht="15" customHeight="1" x14ac:dyDescent="0.2">
      <c r="B1359" s="262" t="s">
        <v>3605</v>
      </c>
      <c r="C1359" s="262" t="s">
        <v>3609</v>
      </c>
      <c r="D1359" s="262" t="s">
        <v>3610</v>
      </c>
      <c r="E1359" s="262" t="s">
        <v>3611</v>
      </c>
      <c r="F1359" s="262" t="s">
        <v>1612</v>
      </c>
    </row>
    <row r="1360" spans="2:6" ht="15" customHeight="1" x14ac:dyDescent="0.2">
      <c r="B1360" s="262" t="s">
        <v>3605</v>
      </c>
      <c r="C1360" s="262" t="s">
        <v>3609</v>
      </c>
      <c r="D1360" s="262" t="s">
        <v>3612</v>
      </c>
      <c r="E1360" s="262" t="s">
        <v>3609</v>
      </c>
      <c r="F1360" s="262" t="s">
        <v>1684</v>
      </c>
    </row>
    <row r="1361" spans="2:6" ht="15" customHeight="1" x14ac:dyDescent="0.25">
      <c r="B1361" s="261" t="s">
        <v>3605</v>
      </c>
      <c r="C1361" s="261" t="s">
        <v>3609</v>
      </c>
      <c r="D1361" s="261" t="s">
        <v>3613</v>
      </c>
      <c r="E1361" s="261" t="s">
        <v>3614</v>
      </c>
      <c r="F1361" s="261" t="s">
        <v>1646</v>
      </c>
    </row>
    <row r="1362" spans="2:6" ht="15" customHeight="1" x14ac:dyDescent="0.25">
      <c r="B1362" s="261" t="s">
        <v>3605</v>
      </c>
      <c r="C1362" s="261" t="s">
        <v>3615</v>
      </c>
      <c r="D1362" s="261" t="s">
        <v>3616</v>
      </c>
      <c r="E1362" s="261" t="s">
        <v>3617</v>
      </c>
      <c r="F1362" s="261" t="s">
        <v>1612</v>
      </c>
    </row>
    <row r="1363" spans="2:6" ht="15" customHeight="1" x14ac:dyDescent="0.25">
      <c r="B1363" s="261" t="s">
        <v>3605</v>
      </c>
      <c r="C1363" s="261" t="s">
        <v>3615</v>
      </c>
      <c r="D1363" s="261" t="s">
        <v>3616</v>
      </c>
      <c r="E1363" s="261" t="s">
        <v>3618</v>
      </c>
      <c r="F1363" s="261" t="s">
        <v>1648</v>
      </c>
    </row>
    <row r="1364" spans="2:6" ht="15" customHeight="1" x14ac:dyDescent="0.25">
      <c r="B1364" s="261" t="s">
        <v>3605</v>
      </c>
      <c r="C1364" s="261" t="s">
        <v>3619</v>
      </c>
      <c r="D1364" s="261" t="s">
        <v>3620</v>
      </c>
      <c r="E1364" s="261" t="s">
        <v>3620</v>
      </c>
      <c r="F1364" s="261" t="s">
        <v>1612</v>
      </c>
    </row>
    <row r="1365" spans="2:6" ht="15" customHeight="1" x14ac:dyDescent="0.25">
      <c r="B1365" s="261" t="s">
        <v>3605</v>
      </c>
      <c r="C1365" s="261" t="s">
        <v>3619</v>
      </c>
      <c r="D1365" s="261" t="s">
        <v>3621</v>
      </c>
      <c r="E1365" s="261" t="s">
        <v>3622</v>
      </c>
      <c r="F1365" s="261" t="s">
        <v>1612</v>
      </c>
    </row>
    <row r="1366" spans="2:6" ht="15" customHeight="1" x14ac:dyDescent="0.2">
      <c r="B1366" s="262" t="s">
        <v>3605</v>
      </c>
      <c r="C1366" s="262" t="s">
        <v>3623</v>
      </c>
      <c r="D1366" s="262" t="s">
        <v>3624</v>
      </c>
      <c r="E1366" s="262" t="s">
        <v>3625</v>
      </c>
      <c r="F1366" s="262" t="s">
        <v>1684</v>
      </c>
    </row>
    <row r="1367" spans="2:6" ht="15" customHeight="1" x14ac:dyDescent="0.2">
      <c r="B1367" s="262" t="s">
        <v>3605</v>
      </c>
      <c r="C1367" s="262" t="s">
        <v>3623</v>
      </c>
      <c r="D1367" s="262" t="s">
        <v>3626</v>
      </c>
      <c r="E1367" s="262" t="s">
        <v>3626</v>
      </c>
      <c r="F1367" s="262" t="s">
        <v>1640</v>
      </c>
    </row>
    <row r="1368" spans="2:6" ht="15" customHeight="1" x14ac:dyDescent="0.25">
      <c r="B1368" s="262" t="s">
        <v>3605</v>
      </c>
      <c r="C1368" s="262" t="s">
        <v>3627</v>
      </c>
      <c r="D1368" s="262" t="s">
        <v>3628</v>
      </c>
      <c r="E1368" s="262" t="s">
        <v>3605</v>
      </c>
      <c r="F1368" s="261" t="s">
        <v>5524</v>
      </c>
    </row>
    <row r="1369" spans="2:6" ht="15" customHeight="1" x14ac:dyDescent="0.25">
      <c r="B1369" s="261" t="s">
        <v>3605</v>
      </c>
      <c r="C1369" s="261" t="s">
        <v>3627</v>
      </c>
      <c r="D1369" s="261" t="s">
        <v>3628</v>
      </c>
      <c r="E1369" s="261" t="s">
        <v>3605</v>
      </c>
      <c r="F1369" s="261" t="s">
        <v>1614</v>
      </c>
    </row>
    <row r="1370" spans="2:6" ht="15" customHeight="1" x14ac:dyDescent="0.2">
      <c r="B1370" s="262" t="s">
        <v>3605</v>
      </c>
      <c r="C1370" s="262" t="s">
        <v>3223</v>
      </c>
      <c r="D1370" s="262" t="s">
        <v>3629</v>
      </c>
      <c r="E1370" s="262" t="s">
        <v>3629</v>
      </c>
      <c r="F1370" s="262" t="s">
        <v>1962</v>
      </c>
    </row>
    <row r="1371" spans="2:6" ht="15" customHeight="1" x14ac:dyDescent="0.25">
      <c r="B1371" s="261" t="s">
        <v>3605</v>
      </c>
      <c r="C1371" s="261" t="s">
        <v>3223</v>
      </c>
      <c r="D1371" s="261" t="s">
        <v>3630</v>
      </c>
      <c r="E1371" s="261" t="s">
        <v>3630</v>
      </c>
      <c r="F1371" s="261" t="s">
        <v>1608</v>
      </c>
    </row>
    <row r="1372" spans="2:6" ht="15" customHeight="1" x14ac:dyDescent="0.25">
      <c r="B1372" s="261" t="s">
        <v>3605</v>
      </c>
      <c r="C1372" s="261" t="s">
        <v>3223</v>
      </c>
      <c r="D1372" s="261" t="s">
        <v>3223</v>
      </c>
      <c r="E1372" s="261" t="s">
        <v>3223</v>
      </c>
      <c r="F1372" s="261" t="s">
        <v>1612</v>
      </c>
    </row>
    <row r="1373" spans="2:6" ht="15" customHeight="1" x14ac:dyDescent="0.25">
      <c r="B1373" s="261" t="s">
        <v>3605</v>
      </c>
      <c r="C1373" s="261" t="s">
        <v>3631</v>
      </c>
      <c r="D1373" s="261" t="s">
        <v>3632</v>
      </c>
      <c r="E1373" s="261" t="s">
        <v>3632</v>
      </c>
      <c r="F1373" s="261" t="s">
        <v>1684</v>
      </c>
    </row>
    <row r="1374" spans="2:6" ht="15" customHeight="1" x14ac:dyDescent="0.2">
      <c r="B1374" s="262" t="s">
        <v>3605</v>
      </c>
      <c r="C1374" s="262" t="s">
        <v>3631</v>
      </c>
      <c r="D1374" s="262" t="s">
        <v>3633</v>
      </c>
      <c r="E1374" s="262" t="s">
        <v>3633</v>
      </c>
      <c r="F1374" s="262" t="s">
        <v>1608</v>
      </c>
    </row>
    <row r="1375" spans="2:6" ht="15" customHeight="1" x14ac:dyDescent="0.25">
      <c r="B1375" s="261" t="s">
        <v>3605</v>
      </c>
      <c r="C1375" s="261" t="s">
        <v>3634</v>
      </c>
      <c r="D1375" s="261" t="s">
        <v>3635</v>
      </c>
      <c r="E1375" s="261" t="s">
        <v>3636</v>
      </c>
      <c r="F1375" s="261" t="s">
        <v>1612</v>
      </c>
    </row>
    <row r="1376" spans="2:6" ht="15" customHeight="1" x14ac:dyDescent="0.2">
      <c r="B1376" s="262" t="s">
        <v>3605</v>
      </c>
      <c r="C1376" s="262" t="s">
        <v>3634</v>
      </c>
      <c r="D1376" s="262" t="s">
        <v>3635</v>
      </c>
      <c r="E1376" s="262" t="s">
        <v>3635</v>
      </c>
      <c r="F1376" s="262" t="s">
        <v>1608</v>
      </c>
    </row>
    <row r="1377" spans="2:6" ht="15" customHeight="1" x14ac:dyDescent="0.2">
      <c r="B1377" s="262" t="s">
        <v>3605</v>
      </c>
      <c r="C1377" s="262" t="s">
        <v>3634</v>
      </c>
      <c r="D1377" s="262" t="s">
        <v>3637</v>
      </c>
      <c r="E1377" s="262" t="s">
        <v>3638</v>
      </c>
      <c r="F1377" s="262" t="s">
        <v>1612</v>
      </c>
    </row>
    <row r="1378" spans="2:6" ht="15" customHeight="1" x14ac:dyDescent="0.25">
      <c r="B1378" s="261" t="s">
        <v>3605</v>
      </c>
      <c r="C1378" s="261" t="s">
        <v>3639</v>
      </c>
      <c r="D1378" s="261" t="s">
        <v>3640</v>
      </c>
      <c r="E1378" s="261" t="s">
        <v>3641</v>
      </c>
      <c r="F1378" s="261" t="s">
        <v>1614</v>
      </c>
    </row>
    <row r="1379" spans="2:6" ht="15" customHeight="1" x14ac:dyDescent="0.2">
      <c r="B1379" s="262" t="s">
        <v>3605</v>
      </c>
      <c r="C1379" s="262" t="s">
        <v>3639</v>
      </c>
      <c r="D1379" s="262" t="s">
        <v>3640</v>
      </c>
      <c r="E1379" s="262" t="s">
        <v>3642</v>
      </c>
      <c r="F1379" s="262" t="s">
        <v>1608</v>
      </c>
    </row>
    <row r="1380" spans="2:6" ht="15" customHeight="1" x14ac:dyDescent="0.25">
      <c r="B1380" s="261" t="s">
        <v>3605</v>
      </c>
      <c r="C1380" s="261" t="s">
        <v>3639</v>
      </c>
      <c r="D1380" s="261" t="s">
        <v>3643</v>
      </c>
      <c r="E1380" s="261" t="s">
        <v>3639</v>
      </c>
      <c r="F1380" s="261" t="s">
        <v>1608</v>
      </c>
    </row>
    <row r="1381" spans="2:6" ht="15" customHeight="1" x14ac:dyDescent="0.25">
      <c r="B1381" s="261" t="s">
        <v>3605</v>
      </c>
      <c r="C1381" s="261" t="s">
        <v>3644</v>
      </c>
      <c r="D1381" s="261" t="s">
        <v>3645</v>
      </c>
      <c r="E1381" s="261" t="s">
        <v>3645</v>
      </c>
      <c r="F1381" s="261" t="s">
        <v>1608</v>
      </c>
    </row>
    <row r="1382" spans="2:6" ht="15" customHeight="1" x14ac:dyDescent="0.25">
      <c r="B1382" s="261" t="s">
        <v>3605</v>
      </c>
      <c r="C1382" s="261" t="s">
        <v>3644</v>
      </c>
      <c r="D1382" s="261" t="s">
        <v>3646</v>
      </c>
      <c r="E1382" s="261" t="s">
        <v>3644</v>
      </c>
      <c r="F1382" s="261" t="s">
        <v>1612</v>
      </c>
    </row>
    <row r="1383" spans="2:6" ht="15" customHeight="1" x14ac:dyDescent="0.25">
      <c r="B1383" s="261" t="s">
        <v>3605</v>
      </c>
      <c r="C1383" s="261" t="s">
        <v>3647</v>
      </c>
      <c r="D1383" s="261" t="s">
        <v>3648</v>
      </c>
      <c r="E1383" s="261" t="s">
        <v>3647</v>
      </c>
      <c r="F1383" s="261" t="s">
        <v>1612</v>
      </c>
    </row>
    <row r="1384" spans="2:6" ht="15" customHeight="1" x14ac:dyDescent="0.25">
      <c r="B1384" s="261" t="s">
        <v>3605</v>
      </c>
      <c r="C1384" s="261" t="s">
        <v>3649</v>
      </c>
      <c r="D1384" s="261" t="s">
        <v>3650</v>
      </c>
      <c r="E1384" s="261" t="s">
        <v>3649</v>
      </c>
      <c r="F1384" s="261" t="s">
        <v>1612</v>
      </c>
    </row>
    <row r="1385" spans="2:6" ht="15" customHeight="1" x14ac:dyDescent="0.25">
      <c r="B1385" s="261" t="s">
        <v>3605</v>
      </c>
      <c r="C1385" s="261" t="s">
        <v>3651</v>
      </c>
      <c r="D1385" s="261" t="s">
        <v>3651</v>
      </c>
      <c r="E1385" s="261" t="s">
        <v>3606</v>
      </c>
      <c r="F1385" s="261" t="s">
        <v>1612</v>
      </c>
    </row>
    <row r="1386" spans="2:6" ht="15" customHeight="1" x14ac:dyDescent="0.25">
      <c r="B1386" s="262" t="s">
        <v>3652</v>
      </c>
      <c r="C1386" s="262" t="s">
        <v>3653</v>
      </c>
      <c r="D1386" s="262" t="s">
        <v>2357</v>
      </c>
      <c r="E1386" s="262" t="s">
        <v>3652</v>
      </c>
      <c r="F1386" s="261" t="s">
        <v>5524</v>
      </c>
    </row>
    <row r="1387" spans="2:6" ht="15" customHeight="1" x14ac:dyDescent="0.25">
      <c r="B1387" s="261" t="s">
        <v>3652</v>
      </c>
      <c r="C1387" s="261" t="s">
        <v>3653</v>
      </c>
      <c r="D1387" s="261" t="s">
        <v>2357</v>
      </c>
      <c r="E1387" s="261" t="s">
        <v>3654</v>
      </c>
      <c r="F1387" s="261" t="s">
        <v>1962</v>
      </c>
    </row>
    <row r="1388" spans="2:6" ht="15" customHeight="1" x14ac:dyDescent="0.2">
      <c r="B1388" s="262" t="s">
        <v>3652</v>
      </c>
      <c r="C1388" s="262" t="s">
        <v>3653</v>
      </c>
      <c r="D1388" s="262" t="s">
        <v>2357</v>
      </c>
      <c r="E1388" s="262" t="s">
        <v>3653</v>
      </c>
      <c r="F1388" s="262" t="s">
        <v>1608</v>
      </c>
    </row>
    <row r="1389" spans="2:6" ht="15" customHeight="1" x14ac:dyDescent="0.2">
      <c r="B1389" s="262" t="s">
        <v>3652</v>
      </c>
      <c r="C1389" s="262" t="s">
        <v>3653</v>
      </c>
      <c r="D1389" s="262" t="s">
        <v>2357</v>
      </c>
      <c r="E1389" s="262" t="s">
        <v>3652</v>
      </c>
      <c r="F1389" s="262" t="s">
        <v>1614</v>
      </c>
    </row>
    <row r="1390" spans="2:6" ht="15" customHeight="1" x14ac:dyDescent="0.2">
      <c r="B1390" s="262" t="s">
        <v>3652</v>
      </c>
      <c r="C1390" s="262" t="s">
        <v>3653</v>
      </c>
      <c r="D1390" s="262" t="s">
        <v>3655</v>
      </c>
      <c r="E1390" s="262" t="s">
        <v>3656</v>
      </c>
      <c r="F1390" s="262" t="s">
        <v>2205</v>
      </c>
    </row>
    <row r="1391" spans="2:6" ht="15" customHeight="1" x14ac:dyDescent="0.25">
      <c r="B1391" s="261" t="s">
        <v>3652</v>
      </c>
      <c r="C1391" s="261" t="s">
        <v>3657</v>
      </c>
      <c r="D1391" s="261" t="s">
        <v>2321</v>
      </c>
      <c r="E1391" s="261" t="s">
        <v>3657</v>
      </c>
      <c r="F1391" s="261" t="s">
        <v>1612</v>
      </c>
    </row>
    <row r="1392" spans="2:6" ht="15" customHeight="1" x14ac:dyDescent="0.25">
      <c r="B1392" s="261" t="s">
        <v>3652</v>
      </c>
      <c r="C1392" s="261" t="s">
        <v>3658</v>
      </c>
      <c r="D1392" s="261" t="s">
        <v>3659</v>
      </c>
      <c r="E1392" s="261" t="s">
        <v>3659</v>
      </c>
      <c r="F1392" s="261" t="s">
        <v>1612</v>
      </c>
    </row>
    <row r="1393" spans="2:6" ht="15" customHeight="1" x14ac:dyDescent="0.25">
      <c r="B1393" s="261" t="s">
        <v>3652</v>
      </c>
      <c r="C1393" s="261" t="s">
        <v>3660</v>
      </c>
      <c r="D1393" s="261" t="s">
        <v>3661</v>
      </c>
      <c r="E1393" s="261" t="s">
        <v>3662</v>
      </c>
      <c r="F1393" s="261" t="s">
        <v>1608</v>
      </c>
    </row>
    <row r="1394" spans="2:6" ht="15" customHeight="1" x14ac:dyDescent="0.25">
      <c r="B1394" s="261" t="s">
        <v>3652</v>
      </c>
      <c r="C1394" s="261" t="s">
        <v>3663</v>
      </c>
      <c r="D1394" s="261" t="s">
        <v>3664</v>
      </c>
      <c r="E1394" s="261" t="s">
        <v>3665</v>
      </c>
      <c r="F1394" s="261" t="s">
        <v>1962</v>
      </c>
    </row>
    <row r="1395" spans="2:6" ht="15" customHeight="1" x14ac:dyDescent="0.25">
      <c r="B1395" s="261" t="s">
        <v>3652</v>
      </c>
      <c r="C1395" s="261" t="s">
        <v>3666</v>
      </c>
      <c r="D1395" s="261" t="s">
        <v>3667</v>
      </c>
      <c r="E1395" s="261" t="s">
        <v>3668</v>
      </c>
      <c r="F1395" s="261" t="s">
        <v>1612</v>
      </c>
    </row>
    <row r="1396" spans="2:6" ht="15" customHeight="1" x14ac:dyDescent="0.25">
      <c r="B1396" s="261" t="s">
        <v>3652</v>
      </c>
      <c r="C1396" s="261" t="s">
        <v>3666</v>
      </c>
      <c r="D1396" s="261" t="s">
        <v>3669</v>
      </c>
      <c r="E1396" s="261" t="s">
        <v>3670</v>
      </c>
      <c r="F1396" s="261" t="s">
        <v>1608</v>
      </c>
    </row>
    <row r="1397" spans="2:6" ht="15" customHeight="1" x14ac:dyDescent="0.25">
      <c r="B1397" s="261" t="s">
        <v>3652</v>
      </c>
      <c r="C1397" s="261" t="s">
        <v>3671</v>
      </c>
      <c r="D1397" s="261" t="s">
        <v>3672</v>
      </c>
      <c r="E1397" s="261" t="s">
        <v>3672</v>
      </c>
      <c r="F1397" s="261" t="s">
        <v>1608</v>
      </c>
    </row>
    <row r="1398" spans="2:6" ht="15" customHeight="1" x14ac:dyDescent="0.25">
      <c r="B1398" s="261" t="s">
        <v>3652</v>
      </c>
      <c r="C1398" s="261" t="s">
        <v>3671</v>
      </c>
      <c r="D1398" s="261" t="s">
        <v>3673</v>
      </c>
      <c r="E1398" s="261" t="s">
        <v>3674</v>
      </c>
      <c r="F1398" s="261" t="s">
        <v>1612</v>
      </c>
    </row>
    <row r="1399" spans="2:6" ht="15" customHeight="1" x14ac:dyDescent="0.25">
      <c r="B1399" s="261" t="s">
        <v>3652</v>
      </c>
      <c r="C1399" s="261" t="s">
        <v>3675</v>
      </c>
      <c r="D1399" s="261" t="s">
        <v>3676</v>
      </c>
      <c r="E1399" s="261" t="s">
        <v>3675</v>
      </c>
      <c r="F1399" s="261" t="s">
        <v>1684</v>
      </c>
    </row>
    <row r="1400" spans="2:6" ht="15" customHeight="1" x14ac:dyDescent="0.25">
      <c r="B1400" s="261" t="s">
        <v>3652</v>
      </c>
      <c r="C1400" s="261" t="s">
        <v>3677</v>
      </c>
      <c r="D1400" s="261" t="s">
        <v>3678</v>
      </c>
      <c r="E1400" s="261" t="s">
        <v>3679</v>
      </c>
      <c r="F1400" s="261" t="s">
        <v>1612</v>
      </c>
    </row>
    <row r="1401" spans="2:6" ht="15" customHeight="1" x14ac:dyDescent="0.2">
      <c r="B1401" s="262" t="s">
        <v>3652</v>
      </c>
      <c r="C1401" s="262" t="s">
        <v>3680</v>
      </c>
      <c r="D1401" s="262" t="s">
        <v>3681</v>
      </c>
      <c r="E1401" s="262" t="s">
        <v>3680</v>
      </c>
      <c r="F1401" s="262" t="s">
        <v>1612</v>
      </c>
    </row>
    <row r="1402" spans="2:6" ht="15" customHeight="1" x14ac:dyDescent="0.25">
      <c r="B1402" s="261" t="s">
        <v>3652</v>
      </c>
      <c r="C1402" s="261" t="s">
        <v>3680</v>
      </c>
      <c r="D1402" s="261" t="s">
        <v>3681</v>
      </c>
      <c r="E1402" s="261" t="s">
        <v>3682</v>
      </c>
      <c r="F1402" s="261" t="s">
        <v>1962</v>
      </c>
    </row>
    <row r="1403" spans="2:6" ht="15" customHeight="1" x14ac:dyDescent="0.25">
      <c r="B1403" s="261" t="s">
        <v>3683</v>
      </c>
      <c r="C1403" s="261" t="s">
        <v>3684</v>
      </c>
      <c r="D1403" s="261" t="s">
        <v>3685</v>
      </c>
      <c r="E1403" s="261" t="s">
        <v>3684</v>
      </c>
      <c r="F1403" s="261" t="s">
        <v>1612</v>
      </c>
    </row>
    <row r="1404" spans="2:6" ht="15" customHeight="1" x14ac:dyDescent="0.25">
      <c r="B1404" s="261" t="s">
        <v>3683</v>
      </c>
      <c r="C1404" s="261" t="s">
        <v>3684</v>
      </c>
      <c r="D1404" s="261" t="s">
        <v>3686</v>
      </c>
      <c r="E1404" s="261" t="s">
        <v>3686</v>
      </c>
      <c r="F1404" s="261" t="s">
        <v>1608</v>
      </c>
    </row>
    <row r="1405" spans="2:6" ht="15" customHeight="1" x14ac:dyDescent="0.25">
      <c r="B1405" s="261" t="s">
        <v>3683</v>
      </c>
      <c r="C1405" s="261" t="s">
        <v>3687</v>
      </c>
      <c r="D1405" s="261" t="s">
        <v>3688</v>
      </c>
      <c r="E1405" s="261" t="s">
        <v>3688</v>
      </c>
      <c r="F1405" s="261" t="s">
        <v>1608</v>
      </c>
    </row>
    <row r="1406" spans="2:6" ht="15" customHeight="1" x14ac:dyDescent="0.25">
      <c r="B1406" s="261" t="s">
        <v>3683</v>
      </c>
      <c r="C1406" s="261" t="s">
        <v>3687</v>
      </c>
      <c r="D1406" s="261" t="s">
        <v>3689</v>
      </c>
      <c r="E1406" s="261" t="s">
        <v>3690</v>
      </c>
      <c r="F1406" s="261" t="s">
        <v>1608</v>
      </c>
    </row>
    <row r="1407" spans="2:6" ht="15" customHeight="1" x14ac:dyDescent="0.25">
      <c r="B1407" s="261" t="s">
        <v>3683</v>
      </c>
      <c r="C1407" s="261" t="s">
        <v>3687</v>
      </c>
      <c r="D1407" s="261" t="s">
        <v>3691</v>
      </c>
      <c r="E1407" s="261" t="s">
        <v>3692</v>
      </c>
      <c r="F1407" s="261" t="s">
        <v>1608</v>
      </c>
    </row>
    <row r="1408" spans="2:6" ht="15" customHeight="1" x14ac:dyDescent="0.2">
      <c r="B1408" s="262" t="s">
        <v>3683</v>
      </c>
      <c r="C1408" s="262" t="s">
        <v>3687</v>
      </c>
      <c r="D1408" s="262" t="s">
        <v>3693</v>
      </c>
      <c r="E1408" s="262" t="s">
        <v>3687</v>
      </c>
      <c r="F1408" s="262" t="s">
        <v>1612</v>
      </c>
    </row>
    <row r="1409" spans="2:6" ht="15" customHeight="1" x14ac:dyDescent="0.25">
      <c r="B1409" s="261" t="s">
        <v>3683</v>
      </c>
      <c r="C1409" s="261" t="s">
        <v>3687</v>
      </c>
      <c r="D1409" s="261" t="s">
        <v>3693</v>
      </c>
      <c r="E1409" s="261" t="s">
        <v>3694</v>
      </c>
      <c r="F1409" s="261" t="s">
        <v>1612</v>
      </c>
    </row>
    <row r="1410" spans="2:6" ht="15" customHeight="1" x14ac:dyDescent="0.25">
      <c r="B1410" s="261" t="s">
        <v>3683</v>
      </c>
      <c r="C1410" s="261" t="s">
        <v>3695</v>
      </c>
      <c r="D1410" s="261" t="s">
        <v>1743</v>
      </c>
      <c r="E1410" s="261" t="s">
        <v>3696</v>
      </c>
      <c r="F1410" s="261" t="s">
        <v>1684</v>
      </c>
    </row>
    <row r="1411" spans="2:6" ht="15" customHeight="1" x14ac:dyDescent="0.25">
      <c r="B1411" s="261" t="s">
        <v>3683</v>
      </c>
      <c r="C1411" s="261" t="s">
        <v>3697</v>
      </c>
      <c r="D1411" s="261" t="s">
        <v>3698</v>
      </c>
      <c r="E1411" s="261" t="s">
        <v>3699</v>
      </c>
      <c r="F1411" s="261" t="s">
        <v>1612</v>
      </c>
    </row>
    <row r="1412" spans="2:6" ht="15" customHeight="1" x14ac:dyDescent="0.25">
      <c r="B1412" s="261" t="s">
        <v>3683</v>
      </c>
      <c r="C1412" s="261" t="s">
        <v>3700</v>
      </c>
      <c r="D1412" s="261" t="s">
        <v>3701</v>
      </c>
      <c r="E1412" s="261" t="s">
        <v>3701</v>
      </c>
      <c r="F1412" s="261" t="s">
        <v>1608</v>
      </c>
    </row>
    <row r="1413" spans="2:6" ht="15" customHeight="1" x14ac:dyDescent="0.25">
      <c r="B1413" s="261" t="s">
        <v>3683</v>
      </c>
      <c r="C1413" s="261" t="s">
        <v>3700</v>
      </c>
      <c r="D1413" s="261" t="s">
        <v>3702</v>
      </c>
      <c r="E1413" s="261" t="s">
        <v>3703</v>
      </c>
      <c r="F1413" s="261" t="s">
        <v>1640</v>
      </c>
    </row>
    <row r="1414" spans="2:6" ht="15" customHeight="1" x14ac:dyDescent="0.25">
      <c r="B1414" s="261" t="s">
        <v>3683</v>
      </c>
      <c r="C1414" s="261" t="s">
        <v>3700</v>
      </c>
      <c r="D1414" s="261" t="s">
        <v>3704</v>
      </c>
      <c r="E1414" s="261" t="s">
        <v>3705</v>
      </c>
      <c r="F1414" s="261" t="s">
        <v>1608</v>
      </c>
    </row>
    <row r="1415" spans="2:6" ht="15" customHeight="1" x14ac:dyDescent="0.25">
      <c r="B1415" s="261" t="s">
        <v>3683</v>
      </c>
      <c r="C1415" s="261" t="s">
        <v>3706</v>
      </c>
      <c r="D1415" s="261" t="s">
        <v>3707</v>
      </c>
      <c r="E1415" s="261" t="s">
        <v>3708</v>
      </c>
      <c r="F1415" s="261" t="s">
        <v>1684</v>
      </c>
    </row>
    <row r="1416" spans="2:6" ht="15" customHeight="1" x14ac:dyDescent="0.25">
      <c r="B1416" s="261" t="s">
        <v>3683</v>
      </c>
      <c r="C1416" s="261" t="s">
        <v>3706</v>
      </c>
      <c r="D1416" s="261" t="s">
        <v>3707</v>
      </c>
      <c r="E1416" s="261" t="s">
        <v>3683</v>
      </c>
      <c r="F1416" s="261" t="s">
        <v>5524</v>
      </c>
    </row>
    <row r="1417" spans="2:6" ht="15" customHeight="1" x14ac:dyDescent="0.25">
      <c r="B1417" s="261" t="s">
        <v>3683</v>
      </c>
      <c r="C1417" s="261" t="s">
        <v>3706</v>
      </c>
      <c r="D1417" s="261" t="s">
        <v>3709</v>
      </c>
      <c r="E1417" s="261" t="s">
        <v>3710</v>
      </c>
      <c r="F1417" s="261" t="s">
        <v>1608</v>
      </c>
    </row>
    <row r="1418" spans="2:6" ht="15" customHeight="1" x14ac:dyDescent="0.25">
      <c r="B1418" s="261" t="s">
        <v>3683</v>
      </c>
      <c r="C1418" s="261" t="s">
        <v>3711</v>
      </c>
      <c r="D1418" s="261" t="s">
        <v>3712</v>
      </c>
      <c r="E1418" s="261" t="s">
        <v>3711</v>
      </c>
      <c r="F1418" s="261" t="s">
        <v>1612</v>
      </c>
    </row>
    <row r="1419" spans="2:6" ht="15" customHeight="1" x14ac:dyDescent="0.25">
      <c r="B1419" s="261" t="s">
        <v>3683</v>
      </c>
      <c r="C1419" s="261" t="s">
        <v>3713</v>
      </c>
      <c r="D1419" s="261" t="s">
        <v>1743</v>
      </c>
      <c r="E1419" s="261" t="s">
        <v>3713</v>
      </c>
      <c r="F1419" s="261" t="s">
        <v>1612</v>
      </c>
    </row>
    <row r="1420" spans="2:6" ht="15" customHeight="1" x14ac:dyDescent="0.25">
      <c r="B1420" s="261" t="s">
        <v>3683</v>
      </c>
      <c r="C1420" s="261" t="s">
        <v>3713</v>
      </c>
      <c r="D1420" s="261" t="s">
        <v>1743</v>
      </c>
      <c r="E1420" s="261" t="s">
        <v>3714</v>
      </c>
      <c r="F1420" s="261" t="s">
        <v>1608</v>
      </c>
    </row>
    <row r="1421" spans="2:6" ht="15" customHeight="1" x14ac:dyDescent="0.25">
      <c r="B1421" s="261" t="s">
        <v>3683</v>
      </c>
      <c r="C1421" s="261" t="s">
        <v>3713</v>
      </c>
      <c r="D1421" s="261" t="s">
        <v>1743</v>
      </c>
      <c r="E1421" s="261" t="s">
        <v>3715</v>
      </c>
      <c r="F1421" s="261" t="s">
        <v>1608</v>
      </c>
    </row>
    <row r="1422" spans="2:6" ht="15" customHeight="1" x14ac:dyDescent="0.25">
      <c r="B1422" s="261" t="s">
        <v>3683</v>
      </c>
      <c r="C1422" s="261" t="s">
        <v>3713</v>
      </c>
      <c r="D1422" s="261" t="s">
        <v>1743</v>
      </c>
      <c r="E1422" s="261" t="s">
        <v>3716</v>
      </c>
      <c r="F1422" s="261" t="s">
        <v>1612</v>
      </c>
    </row>
    <row r="1423" spans="2:6" ht="15" customHeight="1" x14ac:dyDescent="0.25">
      <c r="B1423" s="261" t="s">
        <v>3683</v>
      </c>
      <c r="C1423" s="261" t="s">
        <v>3717</v>
      </c>
      <c r="D1423" s="261" t="s">
        <v>3718</v>
      </c>
      <c r="E1423" s="261" t="s">
        <v>3718</v>
      </c>
      <c r="F1423" s="261" t="s">
        <v>1612</v>
      </c>
    </row>
    <row r="1424" spans="2:6" ht="15" customHeight="1" x14ac:dyDescent="0.25">
      <c r="B1424" s="262" t="s">
        <v>3719</v>
      </c>
      <c r="C1424" s="262" t="s">
        <v>3720</v>
      </c>
      <c r="D1424" s="262" t="s">
        <v>3721</v>
      </c>
      <c r="E1424" s="262" t="s">
        <v>3719</v>
      </c>
      <c r="F1424" s="261" t="s">
        <v>5524</v>
      </c>
    </row>
    <row r="1425" spans="2:6" ht="15" customHeight="1" x14ac:dyDescent="0.2">
      <c r="B1425" s="262" t="s">
        <v>3719</v>
      </c>
      <c r="C1425" s="262" t="s">
        <v>3720</v>
      </c>
      <c r="D1425" s="262" t="s">
        <v>3721</v>
      </c>
      <c r="E1425" s="262" t="s">
        <v>3719</v>
      </c>
      <c r="F1425" s="262" t="s">
        <v>1684</v>
      </c>
    </row>
    <row r="1426" spans="2:6" ht="15" customHeight="1" x14ac:dyDescent="0.25">
      <c r="B1426" s="261" t="s">
        <v>3719</v>
      </c>
      <c r="C1426" s="261" t="s">
        <v>3720</v>
      </c>
      <c r="D1426" s="261" t="s">
        <v>3722</v>
      </c>
      <c r="E1426" s="261" t="s">
        <v>3723</v>
      </c>
      <c r="F1426" s="261" t="s">
        <v>1640</v>
      </c>
    </row>
    <row r="1427" spans="2:6" ht="15" customHeight="1" x14ac:dyDescent="0.25">
      <c r="B1427" s="261" t="s">
        <v>3719</v>
      </c>
      <c r="C1427" s="261" t="s">
        <v>3724</v>
      </c>
      <c r="D1427" s="261" t="s">
        <v>3725</v>
      </c>
      <c r="E1427" s="261" t="s">
        <v>3725</v>
      </c>
      <c r="F1427" s="261" t="s">
        <v>1612</v>
      </c>
    </row>
    <row r="1428" spans="2:6" ht="15" customHeight="1" x14ac:dyDescent="0.25">
      <c r="B1428" s="261" t="s">
        <v>3719</v>
      </c>
      <c r="C1428" s="261" t="s">
        <v>3724</v>
      </c>
      <c r="D1428" s="261" t="s">
        <v>3724</v>
      </c>
      <c r="E1428" s="261" t="s">
        <v>3724</v>
      </c>
      <c r="F1428" s="261" t="s">
        <v>1608</v>
      </c>
    </row>
    <row r="1429" spans="2:6" ht="15" customHeight="1" x14ac:dyDescent="0.25">
      <c r="B1429" s="261" t="s">
        <v>3719</v>
      </c>
      <c r="C1429" s="261" t="s">
        <v>3724</v>
      </c>
      <c r="D1429" s="261" t="s">
        <v>3726</v>
      </c>
      <c r="E1429" s="261" t="s">
        <v>3726</v>
      </c>
      <c r="F1429" s="261" t="s">
        <v>1608</v>
      </c>
    </row>
    <row r="1430" spans="2:6" ht="15" customHeight="1" x14ac:dyDescent="0.25">
      <c r="B1430" s="261" t="s">
        <v>3719</v>
      </c>
      <c r="C1430" s="261" t="s">
        <v>3724</v>
      </c>
      <c r="D1430" s="261" t="s">
        <v>3727</v>
      </c>
      <c r="E1430" s="261" t="s">
        <v>3727</v>
      </c>
      <c r="F1430" s="261" t="s">
        <v>1608</v>
      </c>
    </row>
    <row r="1431" spans="2:6" ht="15" customHeight="1" x14ac:dyDescent="0.2">
      <c r="B1431" s="262" t="s">
        <v>3719</v>
      </c>
      <c r="C1431" s="262" t="s">
        <v>3728</v>
      </c>
      <c r="D1431" s="262" t="s">
        <v>3729</v>
      </c>
      <c r="E1431" s="262" t="s">
        <v>3729</v>
      </c>
      <c r="F1431" s="262" t="s">
        <v>1608</v>
      </c>
    </row>
    <row r="1432" spans="2:6" ht="15" customHeight="1" x14ac:dyDescent="0.25">
      <c r="B1432" s="261" t="s">
        <v>3719</v>
      </c>
      <c r="C1432" s="261" t="s">
        <v>3728</v>
      </c>
      <c r="D1432" s="261" t="s">
        <v>3730</v>
      </c>
      <c r="E1432" s="261" t="s">
        <v>3730</v>
      </c>
      <c r="F1432" s="261" t="s">
        <v>1608</v>
      </c>
    </row>
    <row r="1433" spans="2:6" ht="15" customHeight="1" x14ac:dyDescent="0.25">
      <c r="B1433" s="261" t="s">
        <v>3719</v>
      </c>
      <c r="C1433" s="261" t="s">
        <v>3728</v>
      </c>
      <c r="D1433" s="261" t="s">
        <v>3731</v>
      </c>
      <c r="E1433" s="261" t="s">
        <v>3728</v>
      </c>
      <c r="F1433" s="261" t="s">
        <v>1612</v>
      </c>
    </row>
    <row r="1434" spans="2:6" ht="15" customHeight="1" x14ac:dyDescent="0.25">
      <c r="B1434" s="261" t="s">
        <v>3719</v>
      </c>
      <c r="C1434" s="261" t="s">
        <v>3732</v>
      </c>
      <c r="D1434" s="261" t="s">
        <v>3733</v>
      </c>
      <c r="E1434" s="261" t="s">
        <v>3733</v>
      </c>
      <c r="F1434" s="261" t="s">
        <v>1608</v>
      </c>
    </row>
    <row r="1435" spans="2:6" ht="15" customHeight="1" x14ac:dyDescent="0.25">
      <c r="B1435" s="261" t="s">
        <v>3719</v>
      </c>
      <c r="C1435" s="261" t="s">
        <v>3732</v>
      </c>
      <c r="D1435" s="261" t="s">
        <v>3734</v>
      </c>
      <c r="E1435" s="261" t="s">
        <v>3735</v>
      </c>
      <c r="F1435" s="261" t="s">
        <v>1612</v>
      </c>
    </row>
    <row r="1436" spans="2:6" ht="15" customHeight="1" x14ac:dyDescent="0.2">
      <c r="B1436" s="262" t="s">
        <v>3719</v>
      </c>
      <c r="C1436" s="262" t="s">
        <v>3732</v>
      </c>
      <c r="D1436" s="262" t="s">
        <v>3734</v>
      </c>
      <c r="E1436" s="262" t="s">
        <v>3732</v>
      </c>
      <c r="F1436" s="262" t="s">
        <v>1612</v>
      </c>
    </row>
    <row r="1437" spans="2:6" ht="15" customHeight="1" x14ac:dyDescent="0.25">
      <c r="B1437" s="261" t="s">
        <v>3719</v>
      </c>
      <c r="C1437" s="261" t="s">
        <v>3736</v>
      </c>
      <c r="D1437" s="261" t="s">
        <v>3737</v>
      </c>
      <c r="E1437" s="261" t="s">
        <v>3738</v>
      </c>
      <c r="F1437" s="261" t="s">
        <v>1612</v>
      </c>
    </row>
    <row r="1438" spans="2:6" ht="15" customHeight="1" x14ac:dyDescent="0.25">
      <c r="B1438" s="261" t="s">
        <v>3719</v>
      </c>
      <c r="C1438" s="261" t="s">
        <v>3736</v>
      </c>
      <c r="D1438" s="261" t="s">
        <v>3739</v>
      </c>
      <c r="E1438" s="261" t="s">
        <v>3739</v>
      </c>
      <c r="F1438" s="261" t="s">
        <v>1612</v>
      </c>
    </row>
    <row r="1439" spans="2:6" ht="15" customHeight="1" x14ac:dyDescent="0.2">
      <c r="B1439" s="262" t="s">
        <v>3740</v>
      </c>
      <c r="C1439" s="262" t="s">
        <v>3741</v>
      </c>
      <c r="D1439" s="262" t="s">
        <v>3741</v>
      </c>
      <c r="E1439" s="262" t="s">
        <v>3741</v>
      </c>
      <c r="F1439" s="262" t="s">
        <v>1612</v>
      </c>
    </row>
    <row r="1440" spans="2:6" ht="15" customHeight="1" x14ac:dyDescent="0.2">
      <c r="B1440" s="262" t="s">
        <v>3740</v>
      </c>
      <c r="C1440" s="262" t="s">
        <v>3741</v>
      </c>
      <c r="D1440" s="262" t="s">
        <v>3742</v>
      </c>
      <c r="E1440" s="262" t="s">
        <v>3742</v>
      </c>
      <c r="F1440" s="262" t="s">
        <v>1608</v>
      </c>
    </row>
    <row r="1441" spans="2:6" ht="15" customHeight="1" x14ac:dyDescent="0.25">
      <c r="B1441" s="261" t="s">
        <v>3740</v>
      </c>
      <c r="C1441" s="261" t="s">
        <v>3741</v>
      </c>
      <c r="D1441" s="261" t="s">
        <v>3743</v>
      </c>
      <c r="E1441" s="261" t="s">
        <v>3744</v>
      </c>
      <c r="F1441" s="261" t="s">
        <v>1608</v>
      </c>
    </row>
    <row r="1442" spans="2:6" ht="15" customHeight="1" x14ac:dyDescent="0.25">
      <c r="B1442" s="261" t="s">
        <v>3740</v>
      </c>
      <c r="C1442" s="261" t="s">
        <v>3740</v>
      </c>
      <c r="D1442" s="261" t="s">
        <v>3745</v>
      </c>
      <c r="E1442" s="261" t="s">
        <v>3745</v>
      </c>
      <c r="F1442" s="261" t="s">
        <v>1640</v>
      </c>
    </row>
    <row r="1443" spans="2:6" ht="15" customHeight="1" x14ac:dyDescent="0.25">
      <c r="B1443" s="261" t="s">
        <v>3740</v>
      </c>
      <c r="C1443" s="261" t="s">
        <v>3740</v>
      </c>
      <c r="D1443" s="261" t="s">
        <v>3746</v>
      </c>
      <c r="E1443" s="261" t="s">
        <v>3747</v>
      </c>
      <c r="F1443" s="261" t="s">
        <v>1608</v>
      </c>
    </row>
    <row r="1444" spans="2:6" ht="15" customHeight="1" x14ac:dyDescent="0.25">
      <c r="B1444" s="261" t="s">
        <v>3740</v>
      </c>
      <c r="C1444" s="261" t="s">
        <v>3740</v>
      </c>
      <c r="D1444" s="261" t="s">
        <v>3748</v>
      </c>
      <c r="E1444" s="261" t="s">
        <v>3748</v>
      </c>
      <c r="F1444" s="261" t="s">
        <v>1648</v>
      </c>
    </row>
    <row r="1445" spans="2:6" ht="15" customHeight="1" x14ac:dyDescent="0.25">
      <c r="B1445" s="261" t="s">
        <v>3740</v>
      </c>
      <c r="C1445" s="261" t="s">
        <v>3749</v>
      </c>
      <c r="D1445" s="261" t="s">
        <v>3750</v>
      </c>
      <c r="E1445" s="261" t="s">
        <v>3751</v>
      </c>
      <c r="F1445" s="261" t="s">
        <v>1640</v>
      </c>
    </row>
    <row r="1446" spans="2:6" ht="15" customHeight="1" x14ac:dyDescent="0.25">
      <c r="B1446" s="261" t="s">
        <v>3740</v>
      </c>
      <c r="C1446" s="261" t="s">
        <v>3749</v>
      </c>
      <c r="D1446" s="261" t="s">
        <v>3750</v>
      </c>
      <c r="E1446" s="261" t="s">
        <v>3740</v>
      </c>
      <c r="F1446" s="261" t="s">
        <v>5524</v>
      </c>
    </row>
    <row r="1447" spans="2:6" ht="15" customHeight="1" x14ac:dyDescent="0.25">
      <c r="B1447" s="261" t="s">
        <v>3740</v>
      </c>
      <c r="C1447" s="261" t="s">
        <v>3749</v>
      </c>
      <c r="D1447" s="261" t="s">
        <v>3752</v>
      </c>
      <c r="E1447" s="261" t="s">
        <v>3740</v>
      </c>
      <c r="F1447" s="261" t="s">
        <v>1684</v>
      </c>
    </row>
    <row r="1448" spans="2:6" ht="15" customHeight="1" x14ac:dyDescent="0.2">
      <c r="B1448" s="262" t="s">
        <v>3740</v>
      </c>
      <c r="C1448" s="262" t="s">
        <v>3753</v>
      </c>
      <c r="D1448" s="262" t="s">
        <v>3754</v>
      </c>
      <c r="E1448" s="262" t="s">
        <v>3755</v>
      </c>
      <c r="F1448" s="262" t="s">
        <v>1608</v>
      </c>
    </row>
    <row r="1449" spans="2:6" ht="15" customHeight="1" x14ac:dyDescent="0.25">
      <c r="B1449" s="261" t="s">
        <v>3740</v>
      </c>
      <c r="C1449" s="261" t="s">
        <v>3753</v>
      </c>
      <c r="D1449" s="261" t="s">
        <v>3756</v>
      </c>
      <c r="E1449" s="261" t="s">
        <v>3753</v>
      </c>
      <c r="F1449" s="261" t="s">
        <v>1646</v>
      </c>
    </row>
    <row r="1450" spans="2:6" ht="15" customHeight="1" x14ac:dyDescent="0.2">
      <c r="B1450" s="262" t="s">
        <v>3740</v>
      </c>
      <c r="C1450" s="262" t="s">
        <v>3757</v>
      </c>
      <c r="D1450" s="262" t="s">
        <v>3758</v>
      </c>
      <c r="E1450" s="262" t="s">
        <v>3758</v>
      </c>
      <c r="F1450" s="262" t="s">
        <v>1608</v>
      </c>
    </row>
    <row r="1451" spans="2:6" ht="15" customHeight="1" x14ac:dyDescent="0.2">
      <c r="B1451" s="262" t="s">
        <v>3740</v>
      </c>
      <c r="C1451" s="262" t="s">
        <v>3757</v>
      </c>
      <c r="D1451" s="262" t="s">
        <v>3759</v>
      </c>
      <c r="E1451" s="262" t="s">
        <v>3757</v>
      </c>
      <c r="F1451" s="262" t="s">
        <v>1612</v>
      </c>
    </row>
    <row r="1452" spans="2:6" ht="15" customHeight="1" x14ac:dyDescent="0.2">
      <c r="B1452" s="262" t="s">
        <v>3740</v>
      </c>
      <c r="C1452" s="262" t="s">
        <v>3757</v>
      </c>
      <c r="D1452" s="262" t="s">
        <v>3760</v>
      </c>
      <c r="E1452" s="262" t="s">
        <v>3761</v>
      </c>
      <c r="F1452" s="262" t="s">
        <v>1608</v>
      </c>
    </row>
    <row r="1453" spans="2:6" ht="15" customHeight="1" x14ac:dyDescent="0.2">
      <c r="B1453" s="262" t="s">
        <v>3740</v>
      </c>
      <c r="C1453" s="262" t="s">
        <v>3762</v>
      </c>
      <c r="D1453" s="262" t="s">
        <v>3763</v>
      </c>
      <c r="E1453" s="262" t="s">
        <v>3762</v>
      </c>
      <c r="F1453" s="262" t="s">
        <v>1608</v>
      </c>
    </row>
    <row r="1454" spans="2:6" ht="15" customHeight="1" x14ac:dyDescent="0.2">
      <c r="B1454" s="262" t="s">
        <v>3740</v>
      </c>
      <c r="C1454" s="262" t="s">
        <v>3762</v>
      </c>
      <c r="D1454" s="262" t="s">
        <v>3764</v>
      </c>
      <c r="E1454" s="262" t="s">
        <v>3764</v>
      </c>
      <c r="F1454" s="262" t="s">
        <v>1608</v>
      </c>
    </row>
    <row r="1455" spans="2:6" ht="15" customHeight="1" x14ac:dyDescent="0.25">
      <c r="B1455" s="261" t="s">
        <v>3740</v>
      </c>
      <c r="C1455" s="261" t="s">
        <v>3762</v>
      </c>
      <c r="D1455" s="261" t="s">
        <v>3765</v>
      </c>
      <c r="E1455" s="261" t="s">
        <v>3765</v>
      </c>
      <c r="F1455" s="261" t="s">
        <v>1608</v>
      </c>
    </row>
    <row r="1456" spans="2:6" ht="15" customHeight="1" x14ac:dyDescent="0.25">
      <c r="B1456" s="261" t="s">
        <v>3766</v>
      </c>
      <c r="C1456" s="261" t="s">
        <v>3767</v>
      </c>
      <c r="D1456" s="261" t="s">
        <v>3768</v>
      </c>
      <c r="E1456" s="261" t="s">
        <v>3766</v>
      </c>
      <c r="F1456" s="261" t="s">
        <v>1734</v>
      </c>
    </row>
    <row r="1457" spans="2:6" ht="15" customHeight="1" x14ac:dyDescent="0.2">
      <c r="B1457" s="262" t="s">
        <v>3766</v>
      </c>
      <c r="C1457" s="262" t="s">
        <v>3767</v>
      </c>
      <c r="D1457" s="262" t="s">
        <v>3768</v>
      </c>
      <c r="E1457" s="262" t="s">
        <v>3767</v>
      </c>
      <c r="F1457" s="262" t="s">
        <v>1614</v>
      </c>
    </row>
    <row r="1458" spans="2:6" ht="15" customHeight="1" x14ac:dyDescent="0.25">
      <c r="B1458" s="261" t="s">
        <v>3766</v>
      </c>
      <c r="C1458" s="261" t="s">
        <v>3769</v>
      </c>
      <c r="D1458" s="261" t="s">
        <v>3770</v>
      </c>
      <c r="E1458" s="261" t="s">
        <v>3771</v>
      </c>
      <c r="F1458" s="261" t="s">
        <v>1612</v>
      </c>
    </row>
    <row r="1459" spans="2:6" ht="15" customHeight="1" x14ac:dyDescent="0.2">
      <c r="B1459" s="262" t="s">
        <v>3766</v>
      </c>
      <c r="C1459" s="262" t="s">
        <v>3769</v>
      </c>
      <c r="D1459" s="262" t="s">
        <v>3769</v>
      </c>
      <c r="E1459" s="262" t="s">
        <v>3772</v>
      </c>
      <c r="F1459" s="262" t="s">
        <v>1612</v>
      </c>
    </row>
    <row r="1460" spans="2:6" ht="15" customHeight="1" x14ac:dyDescent="0.25">
      <c r="B1460" s="261" t="s">
        <v>3766</v>
      </c>
      <c r="C1460" s="261" t="s">
        <v>3769</v>
      </c>
      <c r="D1460" s="261" t="s">
        <v>3773</v>
      </c>
      <c r="E1460" s="261" t="s">
        <v>3773</v>
      </c>
      <c r="F1460" s="261" t="s">
        <v>1962</v>
      </c>
    </row>
    <row r="1461" spans="2:6" ht="15" customHeight="1" x14ac:dyDescent="0.25">
      <c r="B1461" s="261" t="s">
        <v>3766</v>
      </c>
      <c r="C1461" s="261" t="s">
        <v>3769</v>
      </c>
      <c r="D1461" s="261" t="s">
        <v>3774</v>
      </c>
      <c r="E1461" s="261" t="s">
        <v>3775</v>
      </c>
      <c r="F1461" s="261" t="s">
        <v>1648</v>
      </c>
    </row>
    <row r="1462" spans="2:6" ht="15" customHeight="1" x14ac:dyDescent="0.25">
      <c r="B1462" s="261" t="s">
        <v>3766</v>
      </c>
      <c r="C1462" s="261" t="s">
        <v>3766</v>
      </c>
      <c r="D1462" s="261" t="s">
        <v>3776</v>
      </c>
      <c r="E1462" s="261" t="s">
        <v>3777</v>
      </c>
      <c r="F1462" s="261" t="s">
        <v>1608</v>
      </c>
    </row>
    <row r="1463" spans="2:6" ht="15" customHeight="1" x14ac:dyDescent="0.25">
      <c r="B1463" s="262" t="s">
        <v>3766</v>
      </c>
      <c r="C1463" s="262" t="s">
        <v>3778</v>
      </c>
      <c r="D1463" s="262" t="s">
        <v>3779</v>
      </c>
      <c r="E1463" s="262" t="s">
        <v>3766</v>
      </c>
      <c r="F1463" s="261" t="s">
        <v>5524</v>
      </c>
    </row>
    <row r="1464" spans="2:6" ht="15" customHeight="1" x14ac:dyDescent="0.25">
      <c r="B1464" s="261" t="s">
        <v>3766</v>
      </c>
      <c r="C1464" s="261" t="s">
        <v>3778</v>
      </c>
      <c r="D1464" s="261" t="s">
        <v>3779</v>
      </c>
      <c r="E1464" s="261" t="s">
        <v>3766</v>
      </c>
      <c r="F1464" s="261" t="s">
        <v>1612</v>
      </c>
    </row>
    <row r="1465" spans="2:6" ht="15" customHeight="1" x14ac:dyDescent="0.2">
      <c r="B1465" s="262" t="s">
        <v>3766</v>
      </c>
      <c r="C1465" s="262" t="s">
        <v>3780</v>
      </c>
      <c r="D1465" s="262" t="s">
        <v>3781</v>
      </c>
      <c r="E1465" s="262" t="s">
        <v>3782</v>
      </c>
      <c r="F1465" s="262" t="s">
        <v>1608</v>
      </c>
    </row>
    <row r="1466" spans="2:6" ht="15" customHeight="1" x14ac:dyDescent="0.2">
      <c r="B1466" s="262" t="s">
        <v>3766</v>
      </c>
      <c r="C1466" s="262" t="s">
        <v>3780</v>
      </c>
      <c r="D1466" s="262" t="s">
        <v>3780</v>
      </c>
      <c r="E1466" s="262" t="s">
        <v>3780</v>
      </c>
      <c r="F1466" s="262" t="s">
        <v>1648</v>
      </c>
    </row>
    <row r="1467" spans="2:6" ht="15" customHeight="1" x14ac:dyDescent="0.2">
      <c r="B1467" s="262" t="s">
        <v>3766</v>
      </c>
      <c r="C1467" s="262" t="s">
        <v>3780</v>
      </c>
      <c r="D1467" s="262" t="s">
        <v>3780</v>
      </c>
      <c r="E1467" s="262" t="s">
        <v>3780</v>
      </c>
      <c r="F1467" s="262" t="s">
        <v>1612</v>
      </c>
    </row>
    <row r="1468" spans="2:6" ht="15" customHeight="1" x14ac:dyDescent="0.25">
      <c r="B1468" s="261" t="s">
        <v>3766</v>
      </c>
      <c r="C1468" s="261" t="s">
        <v>3780</v>
      </c>
      <c r="D1468" s="261" t="s">
        <v>3783</v>
      </c>
      <c r="E1468" s="261" t="s">
        <v>3783</v>
      </c>
      <c r="F1468" s="261" t="s">
        <v>1608</v>
      </c>
    </row>
    <row r="1469" spans="2:6" ht="15" customHeight="1" x14ac:dyDescent="0.2">
      <c r="B1469" s="262" t="s">
        <v>3766</v>
      </c>
      <c r="C1469" s="262" t="s">
        <v>3784</v>
      </c>
      <c r="D1469" s="262" t="s">
        <v>3785</v>
      </c>
      <c r="E1469" s="262" t="s">
        <v>3785</v>
      </c>
      <c r="F1469" s="262" t="s">
        <v>1608</v>
      </c>
    </row>
    <row r="1470" spans="2:6" ht="15" customHeight="1" x14ac:dyDescent="0.25">
      <c r="B1470" s="261" t="s">
        <v>3766</v>
      </c>
      <c r="C1470" s="261" t="s">
        <v>3784</v>
      </c>
      <c r="D1470" s="261" t="s">
        <v>3784</v>
      </c>
      <c r="E1470" s="261" t="s">
        <v>3784</v>
      </c>
      <c r="F1470" s="261" t="s">
        <v>1608</v>
      </c>
    </row>
    <row r="1471" spans="2:6" ht="15" customHeight="1" x14ac:dyDescent="0.2">
      <c r="B1471" s="262" t="s">
        <v>3766</v>
      </c>
      <c r="C1471" s="262" t="s">
        <v>3784</v>
      </c>
      <c r="D1471" s="262" t="s">
        <v>3784</v>
      </c>
      <c r="E1471" s="262" t="s">
        <v>3784</v>
      </c>
      <c r="F1471" s="262" t="s">
        <v>1612</v>
      </c>
    </row>
    <row r="1472" spans="2:6" ht="15" customHeight="1" x14ac:dyDescent="0.25">
      <c r="B1472" s="261" t="s">
        <v>3766</v>
      </c>
      <c r="C1472" s="261" t="s">
        <v>3786</v>
      </c>
      <c r="D1472" s="261" t="s">
        <v>3787</v>
      </c>
      <c r="E1472" s="261" t="s">
        <v>3787</v>
      </c>
      <c r="F1472" s="261" t="s">
        <v>1608</v>
      </c>
    </row>
    <row r="1473" spans="2:6" ht="15" customHeight="1" x14ac:dyDescent="0.2">
      <c r="B1473" s="262" t="s">
        <v>3766</v>
      </c>
      <c r="C1473" s="262" t="s">
        <v>3786</v>
      </c>
      <c r="D1473" s="262" t="s">
        <v>3788</v>
      </c>
      <c r="E1473" s="262" t="s">
        <v>3789</v>
      </c>
      <c r="F1473" s="262" t="s">
        <v>1701</v>
      </c>
    </row>
    <row r="1474" spans="2:6" ht="15" customHeight="1" x14ac:dyDescent="0.2">
      <c r="B1474" s="262" t="s">
        <v>3766</v>
      </c>
      <c r="C1474" s="262" t="s">
        <v>3786</v>
      </c>
      <c r="D1474" s="262" t="s">
        <v>3788</v>
      </c>
      <c r="E1474" s="262" t="s">
        <v>3786</v>
      </c>
      <c r="F1474" s="262" t="s">
        <v>1701</v>
      </c>
    </row>
    <row r="1475" spans="2:6" ht="15" customHeight="1" x14ac:dyDescent="0.2">
      <c r="B1475" s="262" t="s">
        <v>3766</v>
      </c>
      <c r="C1475" s="262" t="s">
        <v>3786</v>
      </c>
      <c r="D1475" s="262" t="s">
        <v>3786</v>
      </c>
      <c r="E1475" s="262" t="s">
        <v>3786</v>
      </c>
      <c r="F1475" s="262" t="s">
        <v>1612</v>
      </c>
    </row>
    <row r="1476" spans="2:6" ht="15" customHeight="1" x14ac:dyDescent="0.2">
      <c r="B1476" s="262" t="s">
        <v>3790</v>
      </c>
      <c r="C1476" s="262" t="s">
        <v>3791</v>
      </c>
      <c r="D1476" s="262" t="s">
        <v>3792</v>
      </c>
      <c r="E1476" s="262" t="s">
        <v>3791</v>
      </c>
      <c r="F1476" s="262" t="s">
        <v>1612</v>
      </c>
    </row>
    <row r="1477" spans="2:6" ht="15" customHeight="1" x14ac:dyDescent="0.2">
      <c r="B1477" s="262" t="s">
        <v>3790</v>
      </c>
      <c r="C1477" s="262" t="s">
        <v>3791</v>
      </c>
      <c r="D1477" s="262" t="s">
        <v>3793</v>
      </c>
      <c r="E1477" s="262" t="s">
        <v>3793</v>
      </c>
      <c r="F1477" s="262" t="s">
        <v>1608</v>
      </c>
    </row>
    <row r="1478" spans="2:6" ht="15" customHeight="1" x14ac:dyDescent="0.2">
      <c r="B1478" s="262" t="s">
        <v>3790</v>
      </c>
      <c r="C1478" s="262" t="s">
        <v>3794</v>
      </c>
      <c r="D1478" s="262" t="s">
        <v>3795</v>
      </c>
      <c r="E1478" s="262" t="s">
        <v>3795</v>
      </c>
      <c r="F1478" s="262" t="s">
        <v>1608</v>
      </c>
    </row>
    <row r="1479" spans="2:6" ht="15" customHeight="1" x14ac:dyDescent="0.25">
      <c r="B1479" s="261" t="s">
        <v>3790</v>
      </c>
      <c r="C1479" s="261" t="s">
        <v>3794</v>
      </c>
      <c r="D1479" s="261" t="s">
        <v>3794</v>
      </c>
      <c r="E1479" s="261" t="s">
        <v>3794</v>
      </c>
      <c r="F1479" s="261" t="s">
        <v>1612</v>
      </c>
    </row>
    <row r="1480" spans="2:6" ht="15" customHeight="1" x14ac:dyDescent="0.25">
      <c r="B1480" s="261" t="s">
        <v>3790</v>
      </c>
      <c r="C1480" s="261" t="s">
        <v>3796</v>
      </c>
      <c r="D1480" s="261" t="s">
        <v>2014</v>
      </c>
      <c r="E1480" s="261" t="s">
        <v>3796</v>
      </c>
      <c r="F1480" s="261" t="s">
        <v>1612</v>
      </c>
    </row>
    <row r="1481" spans="2:6" ht="15" customHeight="1" x14ac:dyDescent="0.25">
      <c r="B1481" s="261" t="s">
        <v>3790</v>
      </c>
      <c r="C1481" s="261" t="s">
        <v>3796</v>
      </c>
      <c r="D1481" s="261" t="s">
        <v>3797</v>
      </c>
      <c r="E1481" s="261" t="s">
        <v>3797</v>
      </c>
      <c r="F1481" s="261" t="s">
        <v>1612</v>
      </c>
    </row>
    <row r="1482" spans="2:6" ht="15" customHeight="1" x14ac:dyDescent="0.2">
      <c r="B1482" s="262" t="s">
        <v>3790</v>
      </c>
      <c r="C1482" s="262" t="s">
        <v>3790</v>
      </c>
      <c r="D1482" s="262" t="s">
        <v>3798</v>
      </c>
      <c r="E1482" s="262" t="s">
        <v>3798</v>
      </c>
      <c r="F1482" s="262" t="s">
        <v>1612</v>
      </c>
    </row>
    <row r="1483" spans="2:6" ht="15" customHeight="1" x14ac:dyDescent="0.2">
      <c r="B1483" s="262" t="s">
        <v>3790</v>
      </c>
      <c r="C1483" s="262" t="s">
        <v>3790</v>
      </c>
      <c r="D1483" s="262" t="s">
        <v>3799</v>
      </c>
      <c r="E1483" s="262" t="s">
        <v>3800</v>
      </c>
      <c r="F1483" s="262" t="s">
        <v>1612</v>
      </c>
    </row>
    <row r="1484" spans="2:6" ht="15" customHeight="1" x14ac:dyDescent="0.2">
      <c r="B1484" s="262" t="s">
        <v>3790</v>
      </c>
      <c r="C1484" s="262" t="s">
        <v>3790</v>
      </c>
      <c r="D1484" s="262" t="s">
        <v>3799</v>
      </c>
      <c r="E1484" s="262" t="s">
        <v>3790</v>
      </c>
      <c r="F1484" s="262" t="s">
        <v>1701</v>
      </c>
    </row>
    <row r="1485" spans="2:6" ht="15" customHeight="1" x14ac:dyDescent="0.2">
      <c r="B1485" s="262" t="s">
        <v>3790</v>
      </c>
      <c r="C1485" s="262" t="s">
        <v>3790</v>
      </c>
      <c r="D1485" s="262" t="s">
        <v>3799</v>
      </c>
      <c r="E1485" s="262" t="s">
        <v>3790</v>
      </c>
      <c r="F1485" s="262" t="s">
        <v>1612</v>
      </c>
    </row>
    <row r="1486" spans="2:6" ht="15" customHeight="1" x14ac:dyDescent="0.25">
      <c r="B1486" s="262" t="s">
        <v>3790</v>
      </c>
      <c r="C1486" s="262" t="s">
        <v>3790</v>
      </c>
      <c r="D1486" s="262" t="s">
        <v>3799</v>
      </c>
      <c r="E1486" s="262" t="s">
        <v>3790</v>
      </c>
      <c r="F1486" s="261" t="s">
        <v>5524</v>
      </c>
    </row>
    <row r="1487" spans="2:6" ht="15" customHeight="1" x14ac:dyDescent="0.2">
      <c r="B1487" s="262" t="s">
        <v>3790</v>
      </c>
      <c r="C1487" s="262" t="s">
        <v>3790</v>
      </c>
      <c r="D1487" s="262" t="s">
        <v>3801</v>
      </c>
      <c r="E1487" s="262" t="s">
        <v>3802</v>
      </c>
      <c r="F1487" s="262" t="s">
        <v>1648</v>
      </c>
    </row>
    <row r="1488" spans="2:6" ht="15" customHeight="1" x14ac:dyDescent="0.25">
      <c r="B1488" s="261" t="s">
        <v>3803</v>
      </c>
      <c r="C1488" s="261" t="s">
        <v>3804</v>
      </c>
      <c r="D1488" s="261" t="s">
        <v>3805</v>
      </c>
      <c r="E1488" s="261" t="s">
        <v>3805</v>
      </c>
      <c r="F1488" s="261" t="s">
        <v>1608</v>
      </c>
    </row>
    <row r="1489" spans="2:6" ht="15" customHeight="1" x14ac:dyDescent="0.25">
      <c r="B1489" s="261" t="s">
        <v>3803</v>
      </c>
      <c r="C1489" s="261" t="s">
        <v>3804</v>
      </c>
      <c r="D1489" s="261" t="s">
        <v>3806</v>
      </c>
      <c r="E1489" s="261" t="s">
        <v>3804</v>
      </c>
      <c r="F1489" s="261" t="s">
        <v>1612</v>
      </c>
    </row>
    <row r="1490" spans="2:6" ht="15" customHeight="1" x14ac:dyDescent="0.25">
      <c r="B1490" s="261" t="s">
        <v>3803</v>
      </c>
      <c r="C1490" s="261" t="s">
        <v>3807</v>
      </c>
      <c r="D1490" s="261" t="s">
        <v>3808</v>
      </c>
      <c r="E1490" s="261" t="s">
        <v>3807</v>
      </c>
      <c r="F1490" s="261" t="s">
        <v>1612</v>
      </c>
    </row>
    <row r="1491" spans="2:6" ht="15" customHeight="1" x14ac:dyDescent="0.25">
      <c r="B1491" s="261" t="s">
        <v>3803</v>
      </c>
      <c r="C1491" s="261" t="s">
        <v>3809</v>
      </c>
      <c r="D1491" s="261" t="s">
        <v>3810</v>
      </c>
      <c r="E1491" s="261" t="s">
        <v>3811</v>
      </c>
      <c r="F1491" s="261" t="s">
        <v>1608</v>
      </c>
    </row>
    <row r="1492" spans="2:6" ht="15" customHeight="1" x14ac:dyDescent="0.2">
      <c r="B1492" s="262" t="s">
        <v>3803</v>
      </c>
      <c r="C1492" s="262" t="s">
        <v>3809</v>
      </c>
      <c r="D1492" s="262" t="s">
        <v>3809</v>
      </c>
      <c r="E1492" s="262" t="s">
        <v>3809</v>
      </c>
      <c r="F1492" s="262" t="s">
        <v>1612</v>
      </c>
    </row>
    <row r="1493" spans="2:6" ht="15" customHeight="1" x14ac:dyDescent="0.2">
      <c r="B1493" s="262" t="s">
        <v>3803</v>
      </c>
      <c r="C1493" s="262" t="s">
        <v>3803</v>
      </c>
      <c r="D1493" s="262" t="s">
        <v>3812</v>
      </c>
      <c r="E1493" s="262" t="s">
        <v>3813</v>
      </c>
      <c r="F1493" s="262" t="s">
        <v>1648</v>
      </c>
    </row>
    <row r="1494" spans="2:6" ht="15" customHeight="1" x14ac:dyDescent="0.25">
      <c r="B1494" s="261" t="s">
        <v>3803</v>
      </c>
      <c r="C1494" s="261" t="s">
        <v>3803</v>
      </c>
      <c r="D1494" s="261" t="s">
        <v>3814</v>
      </c>
      <c r="E1494" s="261" t="s">
        <v>3803</v>
      </c>
      <c r="F1494" s="261" t="s">
        <v>1684</v>
      </c>
    </row>
    <row r="1495" spans="2:6" ht="15" customHeight="1" x14ac:dyDescent="0.2">
      <c r="B1495" s="262" t="s">
        <v>3803</v>
      </c>
      <c r="C1495" s="262" t="s">
        <v>3815</v>
      </c>
      <c r="D1495" s="262" t="s">
        <v>3816</v>
      </c>
      <c r="E1495" s="262" t="s">
        <v>2115</v>
      </c>
      <c r="F1495" s="262" t="s">
        <v>1612</v>
      </c>
    </row>
    <row r="1496" spans="2:6" ht="15" customHeight="1" x14ac:dyDescent="0.25">
      <c r="B1496" s="261" t="s">
        <v>3803</v>
      </c>
      <c r="C1496" s="261" t="s">
        <v>3815</v>
      </c>
      <c r="D1496" s="261" t="s">
        <v>3816</v>
      </c>
      <c r="E1496" s="261" t="s">
        <v>3803</v>
      </c>
      <c r="F1496" s="261" t="s">
        <v>5524</v>
      </c>
    </row>
    <row r="1497" spans="2:6" ht="15" customHeight="1" x14ac:dyDescent="0.2">
      <c r="B1497" s="262" t="s">
        <v>3803</v>
      </c>
      <c r="C1497" s="262" t="s">
        <v>3815</v>
      </c>
      <c r="D1497" s="262" t="s">
        <v>3817</v>
      </c>
      <c r="E1497" s="262" t="s">
        <v>3817</v>
      </c>
      <c r="F1497" s="262" t="s">
        <v>1608</v>
      </c>
    </row>
    <row r="1498" spans="2:6" ht="15" customHeight="1" x14ac:dyDescent="0.25">
      <c r="B1498" s="261" t="s">
        <v>3803</v>
      </c>
      <c r="C1498" s="261" t="s">
        <v>3815</v>
      </c>
      <c r="D1498" s="261" t="s">
        <v>3818</v>
      </c>
      <c r="E1498" s="261" t="s">
        <v>3819</v>
      </c>
      <c r="F1498" s="261" t="s">
        <v>1608</v>
      </c>
    </row>
    <row r="1499" spans="2:6" ht="15" customHeight="1" x14ac:dyDescent="0.25">
      <c r="B1499" s="261" t="s">
        <v>3803</v>
      </c>
      <c r="C1499" s="261" t="s">
        <v>3815</v>
      </c>
      <c r="D1499" s="261" t="s">
        <v>3820</v>
      </c>
      <c r="E1499" s="261" t="s">
        <v>3821</v>
      </c>
      <c r="F1499" s="261" t="s">
        <v>1612</v>
      </c>
    </row>
    <row r="1500" spans="2:6" ht="15" customHeight="1" x14ac:dyDescent="0.25">
      <c r="B1500" s="261" t="s">
        <v>3803</v>
      </c>
      <c r="C1500" s="261" t="s">
        <v>3815</v>
      </c>
      <c r="D1500" s="261" t="s">
        <v>3822</v>
      </c>
      <c r="E1500" s="261" t="s">
        <v>3823</v>
      </c>
      <c r="F1500" s="261" t="s">
        <v>1612</v>
      </c>
    </row>
    <row r="1501" spans="2:6" ht="15" customHeight="1" x14ac:dyDescent="0.25">
      <c r="B1501" s="261" t="s">
        <v>3824</v>
      </c>
      <c r="C1501" s="261" t="s">
        <v>3825</v>
      </c>
      <c r="D1501" s="261" t="s">
        <v>3826</v>
      </c>
      <c r="E1501" s="261" t="s">
        <v>3825</v>
      </c>
      <c r="F1501" s="261" t="s">
        <v>1612</v>
      </c>
    </row>
    <row r="1502" spans="2:6" ht="15" customHeight="1" x14ac:dyDescent="0.25">
      <c r="B1502" s="261" t="s">
        <v>3824</v>
      </c>
      <c r="C1502" s="261" t="s">
        <v>3827</v>
      </c>
      <c r="D1502" s="261" t="s">
        <v>3828</v>
      </c>
      <c r="E1502" s="261" t="s">
        <v>3829</v>
      </c>
      <c r="F1502" s="261" t="s">
        <v>1640</v>
      </c>
    </row>
    <row r="1503" spans="2:6" ht="15" customHeight="1" x14ac:dyDescent="0.25">
      <c r="B1503" s="261" t="s">
        <v>3824</v>
      </c>
      <c r="C1503" s="261" t="s">
        <v>3827</v>
      </c>
      <c r="D1503" s="261" t="s">
        <v>3828</v>
      </c>
      <c r="E1503" s="261" t="s">
        <v>3830</v>
      </c>
      <c r="F1503" s="261" t="s">
        <v>1640</v>
      </c>
    </row>
    <row r="1504" spans="2:6" ht="15" customHeight="1" x14ac:dyDescent="0.25">
      <c r="B1504" s="261" t="s">
        <v>3824</v>
      </c>
      <c r="C1504" s="261" t="s">
        <v>3827</v>
      </c>
      <c r="D1504" s="261" t="s">
        <v>3828</v>
      </c>
      <c r="E1504" s="261" t="s">
        <v>3831</v>
      </c>
      <c r="F1504" s="261" t="s">
        <v>1646</v>
      </c>
    </row>
    <row r="1505" spans="2:6" ht="15" customHeight="1" x14ac:dyDescent="0.25">
      <c r="B1505" s="261" t="s">
        <v>3824</v>
      </c>
      <c r="C1505" s="261" t="s">
        <v>3827</v>
      </c>
      <c r="D1505" s="261" t="s">
        <v>3832</v>
      </c>
      <c r="E1505" s="261" t="s">
        <v>3833</v>
      </c>
      <c r="F1505" s="261" t="s">
        <v>1648</v>
      </c>
    </row>
    <row r="1506" spans="2:6" ht="15" customHeight="1" x14ac:dyDescent="0.25">
      <c r="B1506" s="261" t="s">
        <v>3824</v>
      </c>
      <c r="C1506" s="261" t="s">
        <v>3827</v>
      </c>
      <c r="D1506" s="261" t="s">
        <v>3834</v>
      </c>
      <c r="E1506" s="261" t="s">
        <v>3834</v>
      </c>
      <c r="F1506" s="261" t="s">
        <v>1612</v>
      </c>
    </row>
    <row r="1507" spans="2:6" ht="15" customHeight="1" x14ac:dyDescent="0.2">
      <c r="B1507" s="262" t="s">
        <v>3824</v>
      </c>
      <c r="C1507" s="262" t="s">
        <v>3835</v>
      </c>
      <c r="D1507" s="262" t="s">
        <v>3835</v>
      </c>
      <c r="E1507" s="262" t="s">
        <v>3836</v>
      </c>
      <c r="F1507" s="262" t="s">
        <v>1648</v>
      </c>
    </row>
    <row r="1508" spans="2:6" ht="15" customHeight="1" x14ac:dyDescent="0.2">
      <c r="B1508" s="262" t="s">
        <v>3824</v>
      </c>
      <c r="C1508" s="262" t="s">
        <v>3835</v>
      </c>
      <c r="D1508" s="262" t="s">
        <v>3837</v>
      </c>
      <c r="E1508" s="262" t="s">
        <v>3838</v>
      </c>
      <c r="F1508" s="262" t="s">
        <v>1648</v>
      </c>
    </row>
    <row r="1509" spans="2:6" ht="15" customHeight="1" x14ac:dyDescent="0.25">
      <c r="B1509" s="261" t="s">
        <v>3824</v>
      </c>
      <c r="C1509" s="261" t="s">
        <v>3835</v>
      </c>
      <c r="D1509" s="261" t="s">
        <v>3837</v>
      </c>
      <c r="E1509" s="261" t="s">
        <v>3837</v>
      </c>
      <c r="F1509" s="261" t="s">
        <v>1648</v>
      </c>
    </row>
    <row r="1510" spans="2:6" ht="15" customHeight="1" x14ac:dyDescent="0.2">
      <c r="B1510" s="262" t="s">
        <v>3824</v>
      </c>
      <c r="C1510" s="262" t="s">
        <v>3835</v>
      </c>
      <c r="D1510" s="262" t="s">
        <v>3839</v>
      </c>
      <c r="E1510" s="262" t="s">
        <v>2242</v>
      </c>
      <c r="F1510" s="262" t="s">
        <v>1608</v>
      </c>
    </row>
    <row r="1511" spans="2:6" ht="15" customHeight="1" x14ac:dyDescent="0.25">
      <c r="B1511" s="261" t="s">
        <v>3824</v>
      </c>
      <c r="C1511" s="261" t="s">
        <v>3835</v>
      </c>
      <c r="D1511" s="261" t="s">
        <v>3840</v>
      </c>
      <c r="E1511" s="261" t="s">
        <v>3841</v>
      </c>
      <c r="F1511" s="261" t="s">
        <v>1612</v>
      </c>
    </row>
    <row r="1512" spans="2:6" ht="15" customHeight="1" x14ac:dyDescent="0.25">
      <c r="B1512" s="261" t="s">
        <v>3824</v>
      </c>
      <c r="C1512" s="261" t="s">
        <v>3835</v>
      </c>
      <c r="D1512" s="261" t="s">
        <v>3842</v>
      </c>
      <c r="E1512" s="261" t="s">
        <v>3842</v>
      </c>
      <c r="F1512" s="261" t="s">
        <v>1608</v>
      </c>
    </row>
    <row r="1513" spans="2:6" ht="15" customHeight="1" x14ac:dyDescent="0.25">
      <c r="B1513" s="261" t="s">
        <v>3824</v>
      </c>
      <c r="C1513" s="261" t="s">
        <v>3843</v>
      </c>
      <c r="D1513" s="261" t="s">
        <v>3844</v>
      </c>
      <c r="E1513" s="261" t="s">
        <v>3843</v>
      </c>
      <c r="F1513" s="261" t="s">
        <v>1612</v>
      </c>
    </row>
    <row r="1514" spans="2:6" ht="15" customHeight="1" x14ac:dyDescent="0.25">
      <c r="B1514" s="261" t="s">
        <v>3824</v>
      </c>
      <c r="C1514" s="261" t="s">
        <v>3843</v>
      </c>
      <c r="D1514" s="261" t="s">
        <v>3845</v>
      </c>
      <c r="E1514" s="261" t="s">
        <v>3845</v>
      </c>
      <c r="F1514" s="261" t="s">
        <v>1608</v>
      </c>
    </row>
    <row r="1515" spans="2:6" ht="15" customHeight="1" x14ac:dyDescent="0.2">
      <c r="B1515" s="262" t="s">
        <v>3824</v>
      </c>
      <c r="C1515" s="262" t="s">
        <v>3846</v>
      </c>
      <c r="D1515" s="262" t="s">
        <v>3367</v>
      </c>
      <c r="E1515" s="262" t="s">
        <v>3367</v>
      </c>
      <c r="F1515" s="262" t="s">
        <v>1612</v>
      </c>
    </row>
    <row r="1516" spans="2:6" ht="15" customHeight="1" x14ac:dyDescent="0.25">
      <c r="B1516" s="261" t="s">
        <v>3824</v>
      </c>
      <c r="C1516" s="261" t="s">
        <v>3846</v>
      </c>
      <c r="D1516" s="261" t="s">
        <v>3847</v>
      </c>
      <c r="E1516" s="261" t="s">
        <v>3847</v>
      </c>
      <c r="F1516" s="261" t="s">
        <v>1608</v>
      </c>
    </row>
    <row r="1517" spans="2:6" ht="15" customHeight="1" x14ac:dyDescent="0.25">
      <c r="B1517" s="261" t="s">
        <v>3824</v>
      </c>
      <c r="C1517" s="261" t="s">
        <v>3846</v>
      </c>
      <c r="D1517" s="261" t="s">
        <v>3848</v>
      </c>
      <c r="E1517" s="261" t="s">
        <v>3848</v>
      </c>
      <c r="F1517" s="261" t="s">
        <v>1608</v>
      </c>
    </row>
    <row r="1518" spans="2:6" ht="15" customHeight="1" x14ac:dyDescent="0.25">
      <c r="B1518" s="261" t="s">
        <v>3824</v>
      </c>
      <c r="C1518" s="261" t="s">
        <v>3846</v>
      </c>
      <c r="D1518" s="261" t="s">
        <v>3849</v>
      </c>
      <c r="E1518" s="261" t="s">
        <v>3850</v>
      </c>
      <c r="F1518" s="261" t="s">
        <v>1612</v>
      </c>
    </row>
    <row r="1519" spans="2:6" ht="15" customHeight="1" x14ac:dyDescent="0.25">
      <c r="B1519" s="261" t="s">
        <v>3824</v>
      </c>
      <c r="C1519" s="261" t="s">
        <v>3846</v>
      </c>
      <c r="D1519" s="261" t="s">
        <v>3849</v>
      </c>
      <c r="E1519" s="261" t="s">
        <v>3849</v>
      </c>
      <c r="F1519" s="261" t="s">
        <v>1648</v>
      </c>
    </row>
    <row r="1520" spans="2:6" ht="15" customHeight="1" x14ac:dyDescent="0.2">
      <c r="B1520" s="262" t="s">
        <v>3824</v>
      </c>
      <c r="C1520" s="262" t="s">
        <v>3851</v>
      </c>
      <c r="D1520" s="262" t="s">
        <v>3852</v>
      </c>
      <c r="E1520" s="262" t="s">
        <v>3853</v>
      </c>
      <c r="F1520" s="262" t="s">
        <v>1612</v>
      </c>
    </row>
    <row r="1521" spans="2:6" ht="15" customHeight="1" x14ac:dyDescent="0.25">
      <c r="B1521" s="261" t="s">
        <v>3824</v>
      </c>
      <c r="C1521" s="261" t="s">
        <v>3851</v>
      </c>
      <c r="D1521" s="261" t="s">
        <v>3854</v>
      </c>
      <c r="E1521" s="261" t="s">
        <v>3854</v>
      </c>
      <c r="F1521" s="261" t="s">
        <v>1608</v>
      </c>
    </row>
    <row r="1522" spans="2:6" ht="15" customHeight="1" x14ac:dyDescent="0.25">
      <c r="B1522" s="261" t="s">
        <v>3824</v>
      </c>
      <c r="C1522" s="261" t="s">
        <v>3851</v>
      </c>
      <c r="D1522" s="261" t="s">
        <v>3855</v>
      </c>
      <c r="E1522" s="261" t="s">
        <v>3851</v>
      </c>
      <c r="F1522" s="261" t="s">
        <v>1684</v>
      </c>
    </row>
    <row r="1523" spans="2:6" ht="15" customHeight="1" x14ac:dyDescent="0.25">
      <c r="B1523" s="261" t="s">
        <v>3824</v>
      </c>
      <c r="C1523" s="261" t="s">
        <v>3851</v>
      </c>
      <c r="D1523" s="261" t="s">
        <v>2069</v>
      </c>
      <c r="E1523" s="261" t="s">
        <v>3856</v>
      </c>
      <c r="F1523" s="261" t="s">
        <v>1640</v>
      </c>
    </row>
    <row r="1524" spans="2:6" ht="15" customHeight="1" x14ac:dyDescent="0.25">
      <c r="B1524" s="262" t="s">
        <v>3824</v>
      </c>
      <c r="C1524" s="262" t="s">
        <v>3857</v>
      </c>
      <c r="D1524" s="262" t="s">
        <v>3858</v>
      </c>
      <c r="E1524" s="262" t="s">
        <v>3824</v>
      </c>
      <c r="F1524" s="261" t="s">
        <v>5524</v>
      </c>
    </row>
    <row r="1525" spans="2:6" ht="15" customHeight="1" x14ac:dyDescent="0.25">
      <c r="B1525" s="261" t="s">
        <v>3824</v>
      </c>
      <c r="C1525" s="261" t="s">
        <v>3857</v>
      </c>
      <c r="D1525" s="261" t="s">
        <v>3858</v>
      </c>
      <c r="E1525" s="261" t="s">
        <v>3824</v>
      </c>
      <c r="F1525" s="261" t="s">
        <v>1684</v>
      </c>
    </row>
    <row r="1526" spans="2:6" ht="15" customHeight="1" x14ac:dyDescent="0.25">
      <c r="B1526" s="261" t="s">
        <v>3824</v>
      </c>
      <c r="C1526" s="261" t="s">
        <v>3859</v>
      </c>
      <c r="D1526" s="261" t="s">
        <v>3860</v>
      </c>
      <c r="E1526" s="261" t="s">
        <v>3861</v>
      </c>
      <c r="F1526" s="261" t="s">
        <v>1612</v>
      </c>
    </row>
    <row r="1527" spans="2:6" ht="15" customHeight="1" x14ac:dyDescent="0.25">
      <c r="B1527" s="261" t="s">
        <v>3824</v>
      </c>
      <c r="C1527" s="261" t="s">
        <v>3862</v>
      </c>
      <c r="D1527" s="261" t="s">
        <v>3863</v>
      </c>
      <c r="E1527" s="261" t="s">
        <v>3863</v>
      </c>
      <c r="F1527" s="261" t="s">
        <v>1612</v>
      </c>
    </row>
    <row r="1528" spans="2:6" ht="15" customHeight="1" x14ac:dyDescent="0.25">
      <c r="B1528" s="261" t="s">
        <v>3864</v>
      </c>
      <c r="C1528" s="261" t="s">
        <v>3865</v>
      </c>
      <c r="D1528" s="261" t="s">
        <v>3865</v>
      </c>
      <c r="E1528" s="261" t="s">
        <v>3866</v>
      </c>
      <c r="F1528" s="261" t="s">
        <v>1648</v>
      </c>
    </row>
    <row r="1529" spans="2:6" ht="15" customHeight="1" x14ac:dyDescent="0.25">
      <c r="B1529" s="261" t="s">
        <v>3864</v>
      </c>
      <c r="C1529" s="261" t="s">
        <v>3865</v>
      </c>
      <c r="D1529" s="261" t="s">
        <v>3867</v>
      </c>
      <c r="E1529" s="261" t="s">
        <v>3868</v>
      </c>
      <c r="F1529" s="261" t="s">
        <v>1640</v>
      </c>
    </row>
    <row r="1530" spans="2:6" ht="15" customHeight="1" x14ac:dyDescent="0.25">
      <c r="B1530" s="261" t="s">
        <v>3864</v>
      </c>
      <c r="C1530" s="261" t="s">
        <v>3865</v>
      </c>
      <c r="D1530" s="261" t="s">
        <v>3869</v>
      </c>
      <c r="E1530" s="261" t="s">
        <v>3869</v>
      </c>
      <c r="F1530" s="261" t="s">
        <v>1640</v>
      </c>
    </row>
    <row r="1531" spans="2:6" ht="15" customHeight="1" x14ac:dyDescent="0.25">
      <c r="B1531" s="261" t="s">
        <v>3864</v>
      </c>
      <c r="C1531" s="261" t="s">
        <v>3865</v>
      </c>
      <c r="D1531" s="261" t="s">
        <v>3869</v>
      </c>
      <c r="E1531" s="261" t="s">
        <v>3870</v>
      </c>
      <c r="F1531" s="261" t="s">
        <v>1608</v>
      </c>
    </row>
    <row r="1532" spans="2:6" ht="15" customHeight="1" x14ac:dyDescent="0.25">
      <c r="B1532" s="261" t="s">
        <v>3864</v>
      </c>
      <c r="C1532" s="261" t="s">
        <v>3865</v>
      </c>
      <c r="D1532" s="261" t="s">
        <v>3871</v>
      </c>
      <c r="E1532" s="261" t="s">
        <v>3871</v>
      </c>
      <c r="F1532" s="261" t="s">
        <v>1608</v>
      </c>
    </row>
    <row r="1533" spans="2:6" ht="15" customHeight="1" x14ac:dyDescent="0.25">
      <c r="B1533" s="261" t="s">
        <v>3864</v>
      </c>
      <c r="C1533" s="261" t="s">
        <v>3872</v>
      </c>
      <c r="D1533" s="261" t="s">
        <v>3873</v>
      </c>
      <c r="E1533" s="261" t="s">
        <v>3874</v>
      </c>
      <c r="F1533" s="261" t="s">
        <v>1608</v>
      </c>
    </row>
    <row r="1534" spans="2:6" ht="15" customHeight="1" x14ac:dyDescent="0.25">
      <c r="B1534" s="261" t="s">
        <v>3864</v>
      </c>
      <c r="C1534" s="261" t="s">
        <v>3872</v>
      </c>
      <c r="D1534" s="261" t="s">
        <v>3875</v>
      </c>
      <c r="E1534" s="261" t="s">
        <v>3876</v>
      </c>
      <c r="F1534" s="261" t="s">
        <v>1608</v>
      </c>
    </row>
    <row r="1535" spans="2:6" ht="15" customHeight="1" x14ac:dyDescent="0.25">
      <c r="B1535" s="261" t="s">
        <v>3864</v>
      </c>
      <c r="C1535" s="261" t="s">
        <v>3872</v>
      </c>
      <c r="D1535" s="261" t="s">
        <v>3877</v>
      </c>
      <c r="E1535" s="261" t="s">
        <v>3872</v>
      </c>
      <c r="F1535" s="261" t="s">
        <v>1734</v>
      </c>
    </row>
    <row r="1536" spans="2:6" ht="15" customHeight="1" x14ac:dyDescent="0.25">
      <c r="B1536" s="261" t="s">
        <v>3864</v>
      </c>
      <c r="C1536" s="261" t="s">
        <v>3878</v>
      </c>
      <c r="D1536" s="261" t="s">
        <v>3879</v>
      </c>
      <c r="E1536" s="261" t="s">
        <v>3878</v>
      </c>
      <c r="F1536" s="261" t="s">
        <v>1612</v>
      </c>
    </row>
    <row r="1537" spans="2:6" ht="15" customHeight="1" x14ac:dyDescent="0.25">
      <c r="B1537" s="261" t="s">
        <v>3864</v>
      </c>
      <c r="C1537" s="261" t="s">
        <v>3880</v>
      </c>
      <c r="D1537" s="261" t="s">
        <v>3881</v>
      </c>
      <c r="E1537" s="261" t="s">
        <v>3881</v>
      </c>
      <c r="F1537" s="261" t="s">
        <v>1608</v>
      </c>
    </row>
    <row r="1538" spans="2:6" ht="15" customHeight="1" x14ac:dyDescent="0.25">
      <c r="B1538" s="261" t="s">
        <v>3864</v>
      </c>
      <c r="C1538" s="261" t="s">
        <v>3880</v>
      </c>
      <c r="D1538" s="261" t="s">
        <v>3882</v>
      </c>
      <c r="E1538" s="261" t="s">
        <v>3880</v>
      </c>
      <c r="F1538" s="261" t="s">
        <v>1612</v>
      </c>
    </row>
    <row r="1539" spans="2:6" ht="15" customHeight="1" x14ac:dyDescent="0.25">
      <c r="B1539" s="261" t="s">
        <v>3864</v>
      </c>
      <c r="C1539" s="261" t="s">
        <v>3880</v>
      </c>
      <c r="D1539" s="261" t="s">
        <v>3883</v>
      </c>
      <c r="E1539" s="261" t="s">
        <v>3883</v>
      </c>
      <c r="F1539" s="261" t="s">
        <v>1608</v>
      </c>
    </row>
    <row r="1540" spans="2:6" ht="15" customHeight="1" x14ac:dyDescent="0.25">
      <c r="B1540" s="261" t="s">
        <v>3864</v>
      </c>
      <c r="C1540" s="261" t="s">
        <v>3864</v>
      </c>
      <c r="D1540" s="261" t="s">
        <v>3884</v>
      </c>
      <c r="E1540" s="261" t="s">
        <v>3884</v>
      </c>
      <c r="F1540" s="261" t="s">
        <v>1640</v>
      </c>
    </row>
    <row r="1541" spans="2:6" ht="15" customHeight="1" x14ac:dyDescent="0.25">
      <c r="B1541" s="261" t="s">
        <v>3864</v>
      </c>
      <c r="C1541" s="261" t="s">
        <v>3864</v>
      </c>
      <c r="D1541" s="261" t="s">
        <v>3885</v>
      </c>
      <c r="E1541" s="261" t="s">
        <v>3886</v>
      </c>
      <c r="F1541" s="261" t="s">
        <v>1608</v>
      </c>
    </row>
    <row r="1542" spans="2:6" ht="15" customHeight="1" x14ac:dyDescent="0.25">
      <c r="B1542" s="261" t="s">
        <v>3864</v>
      </c>
      <c r="C1542" s="261" t="s">
        <v>3887</v>
      </c>
      <c r="D1542" s="261" t="s">
        <v>3887</v>
      </c>
      <c r="E1542" s="261" t="s">
        <v>3887</v>
      </c>
      <c r="F1542" s="261" t="s">
        <v>1684</v>
      </c>
    </row>
    <row r="1543" spans="2:6" ht="15" customHeight="1" x14ac:dyDescent="0.2">
      <c r="B1543" s="262" t="s">
        <v>3864</v>
      </c>
      <c r="C1543" s="262" t="s">
        <v>3888</v>
      </c>
      <c r="D1543" s="262" t="s">
        <v>3889</v>
      </c>
      <c r="E1543" s="262" t="s">
        <v>3890</v>
      </c>
      <c r="F1543" s="262" t="s">
        <v>1646</v>
      </c>
    </row>
    <row r="1544" spans="2:6" ht="15" customHeight="1" x14ac:dyDescent="0.25">
      <c r="B1544" s="261" t="s">
        <v>3864</v>
      </c>
      <c r="C1544" s="261" t="s">
        <v>3888</v>
      </c>
      <c r="D1544" s="261" t="s">
        <v>3891</v>
      </c>
      <c r="E1544" s="261" t="s">
        <v>3892</v>
      </c>
      <c r="F1544" s="261" t="s">
        <v>1614</v>
      </c>
    </row>
    <row r="1545" spans="2:6" ht="15" customHeight="1" x14ac:dyDescent="0.2">
      <c r="B1545" s="262" t="s">
        <v>3864</v>
      </c>
      <c r="C1545" s="262" t="s">
        <v>3893</v>
      </c>
      <c r="D1545" s="262" t="s">
        <v>3894</v>
      </c>
      <c r="E1545" s="262" t="s">
        <v>3895</v>
      </c>
      <c r="F1545" s="262" t="s">
        <v>2078</v>
      </c>
    </row>
    <row r="1546" spans="2:6" ht="15" customHeight="1" x14ac:dyDescent="0.25">
      <c r="B1546" s="261" t="s">
        <v>3864</v>
      </c>
      <c r="C1546" s="261" t="s">
        <v>3893</v>
      </c>
      <c r="D1546" s="261" t="s">
        <v>3894</v>
      </c>
      <c r="E1546" s="261" t="s">
        <v>3896</v>
      </c>
      <c r="F1546" s="261" t="s">
        <v>1608</v>
      </c>
    </row>
    <row r="1547" spans="2:6" ht="15" customHeight="1" x14ac:dyDescent="0.25">
      <c r="B1547" s="262" t="s">
        <v>3864</v>
      </c>
      <c r="C1547" s="262" t="s">
        <v>3893</v>
      </c>
      <c r="D1547" s="262" t="s">
        <v>3894</v>
      </c>
      <c r="E1547" s="262" t="s">
        <v>3864</v>
      </c>
      <c r="F1547" s="261" t="s">
        <v>5524</v>
      </c>
    </row>
    <row r="1548" spans="2:6" ht="15" customHeight="1" x14ac:dyDescent="0.25">
      <c r="B1548" s="261" t="s">
        <v>3864</v>
      </c>
      <c r="C1548" s="261" t="s">
        <v>3893</v>
      </c>
      <c r="D1548" s="261" t="s">
        <v>3897</v>
      </c>
      <c r="E1548" s="261" t="s">
        <v>3898</v>
      </c>
      <c r="F1548" s="261" t="s">
        <v>1630</v>
      </c>
    </row>
    <row r="1549" spans="2:6" ht="15" customHeight="1" x14ac:dyDescent="0.25">
      <c r="B1549" s="261" t="s">
        <v>3864</v>
      </c>
      <c r="C1549" s="261" t="s">
        <v>3899</v>
      </c>
      <c r="D1549" s="261" t="s">
        <v>3900</v>
      </c>
      <c r="E1549" s="261" t="s">
        <v>3901</v>
      </c>
      <c r="F1549" s="261" t="s">
        <v>1962</v>
      </c>
    </row>
    <row r="1550" spans="2:6" ht="15" customHeight="1" x14ac:dyDescent="0.2">
      <c r="B1550" s="262" t="s">
        <v>3864</v>
      </c>
      <c r="C1550" s="262" t="s">
        <v>3899</v>
      </c>
      <c r="D1550" s="262" t="s">
        <v>3902</v>
      </c>
      <c r="E1550" s="262" t="s">
        <v>3903</v>
      </c>
      <c r="F1550" s="262" t="s">
        <v>1962</v>
      </c>
    </row>
    <row r="1551" spans="2:6" ht="15" customHeight="1" x14ac:dyDescent="0.2">
      <c r="B1551" s="262" t="s">
        <v>3864</v>
      </c>
      <c r="C1551" s="262" t="s">
        <v>3899</v>
      </c>
      <c r="D1551" s="262" t="s">
        <v>3904</v>
      </c>
      <c r="E1551" s="262" t="s">
        <v>3905</v>
      </c>
      <c r="F1551" s="262" t="s">
        <v>1701</v>
      </c>
    </row>
    <row r="1552" spans="2:6" ht="15" customHeight="1" x14ac:dyDescent="0.25">
      <c r="B1552" s="261" t="s">
        <v>3864</v>
      </c>
      <c r="C1552" s="261" t="s">
        <v>3899</v>
      </c>
      <c r="D1552" s="261" t="s">
        <v>3904</v>
      </c>
      <c r="E1552" s="261" t="s">
        <v>3906</v>
      </c>
      <c r="F1552" s="261" t="s">
        <v>1612</v>
      </c>
    </row>
    <row r="1553" spans="2:6" ht="15" customHeight="1" x14ac:dyDescent="0.2">
      <c r="B1553" s="262" t="s">
        <v>3864</v>
      </c>
      <c r="C1553" s="262" t="s">
        <v>3899</v>
      </c>
      <c r="D1553" s="262" t="s">
        <v>3904</v>
      </c>
      <c r="E1553" s="262" t="s">
        <v>3907</v>
      </c>
      <c r="F1553" s="262" t="s">
        <v>1646</v>
      </c>
    </row>
    <row r="1554" spans="2:6" ht="15" customHeight="1" x14ac:dyDescent="0.2">
      <c r="B1554" s="262" t="s">
        <v>3864</v>
      </c>
      <c r="C1554" s="262" t="s">
        <v>3899</v>
      </c>
      <c r="D1554" s="262" t="s">
        <v>3904</v>
      </c>
      <c r="E1554" s="262" t="s">
        <v>3908</v>
      </c>
      <c r="F1554" s="262" t="s">
        <v>1962</v>
      </c>
    </row>
    <row r="1555" spans="2:6" ht="15" customHeight="1" x14ac:dyDescent="0.25">
      <c r="B1555" s="261" t="s">
        <v>3864</v>
      </c>
      <c r="C1555" s="261" t="s">
        <v>3909</v>
      </c>
      <c r="D1555" s="261" t="s">
        <v>1815</v>
      </c>
      <c r="E1555" s="261" t="s">
        <v>1815</v>
      </c>
      <c r="F1555" s="261" t="s">
        <v>1608</v>
      </c>
    </row>
    <row r="1556" spans="2:6" ht="15" customHeight="1" x14ac:dyDescent="0.25">
      <c r="B1556" s="261" t="s">
        <v>3910</v>
      </c>
      <c r="C1556" s="261" t="s">
        <v>3911</v>
      </c>
      <c r="D1556" s="261" t="s">
        <v>3912</v>
      </c>
      <c r="E1556" s="261" t="s">
        <v>3912</v>
      </c>
      <c r="F1556" s="261" t="s">
        <v>1640</v>
      </c>
    </row>
    <row r="1557" spans="2:6" ht="15" customHeight="1" x14ac:dyDescent="0.25">
      <c r="B1557" s="261" t="s">
        <v>3910</v>
      </c>
      <c r="C1557" s="261" t="s">
        <v>3911</v>
      </c>
      <c r="D1557" s="261" t="s">
        <v>3912</v>
      </c>
      <c r="E1557" s="261" t="s">
        <v>3911</v>
      </c>
      <c r="F1557" s="261" t="s">
        <v>1612</v>
      </c>
    </row>
    <row r="1558" spans="2:6" ht="15" customHeight="1" x14ac:dyDescent="0.25">
      <c r="B1558" s="261" t="s">
        <v>3910</v>
      </c>
      <c r="C1558" s="261" t="s">
        <v>3913</v>
      </c>
      <c r="D1558" s="261" t="s">
        <v>3914</v>
      </c>
      <c r="E1558" s="261" t="s">
        <v>3914</v>
      </c>
      <c r="F1558" s="261" t="s">
        <v>1612</v>
      </c>
    </row>
    <row r="1559" spans="2:6" ht="15" customHeight="1" x14ac:dyDescent="0.2">
      <c r="B1559" s="262" t="s">
        <v>3910</v>
      </c>
      <c r="C1559" s="262" t="s">
        <v>3913</v>
      </c>
      <c r="D1559" s="262" t="s">
        <v>3915</v>
      </c>
      <c r="E1559" s="262" t="s">
        <v>3915</v>
      </c>
      <c r="F1559" s="262" t="s">
        <v>1684</v>
      </c>
    </row>
    <row r="1560" spans="2:6" ht="15" customHeight="1" x14ac:dyDescent="0.25">
      <c r="B1560" s="261" t="s">
        <v>3910</v>
      </c>
      <c r="C1560" s="261" t="s">
        <v>3913</v>
      </c>
      <c r="D1560" s="261" t="s">
        <v>3915</v>
      </c>
      <c r="E1560" s="261" t="s">
        <v>3910</v>
      </c>
      <c r="F1560" s="261" t="s">
        <v>5524</v>
      </c>
    </row>
    <row r="1561" spans="2:6" ht="15" customHeight="1" x14ac:dyDescent="0.25">
      <c r="B1561" s="261" t="s">
        <v>3910</v>
      </c>
      <c r="C1561" s="261" t="s">
        <v>3913</v>
      </c>
      <c r="D1561" s="261" t="s">
        <v>3916</v>
      </c>
      <c r="E1561" s="261" t="s">
        <v>3913</v>
      </c>
      <c r="F1561" s="261" t="s">
        <v>1640</v>
      </c>
    </row>
    <row r="1562" spans="2:6" ht="15" customHeight="1" x14ac:dyDescent="0.25">
      <c r="B1562" s="261" t="s">
        <v>3910</v>
      </c>
      <c r="C1562" s="261" t="s">
        <v>3913</v>
      </c>
      <c r="D1562" s="261" t="s">
        <v>3917</v>
      </c>
      <c r="E1562" s="261" t="s">
        <v>3918</v>
      </c>
      <c r="F1562" s="261" t="s">
        <v>1608</v>
      </c>
    </row>
    <row r="1563" spans="2:6" ht="15" customHeight="1" x14ac:dyDescent="0.2">
      <c r="B1563" s="262" t="s">
        <v>3910</v>
      </c>
      <c r="C1563" s="262" t="s">
        <v>3919</v>
      </c>
      <c r="D1563" s="262" t="s">
        <v>3920</v>
      </c>
      <c r="E1563" s="262" t="s">
        <v>3919</v>
      </c>
      <c r="F1563" s="262" t="s">
        <v>1612</v>
      </c>
    </row>
    <row r="1564" spans="2:6" ht="15" customHeight="1" x14ac:dyDescent="0.25">
      <c r="B1564" s="261" t="s">
        <v>3910</v>
      </c>
      <c r="C1564" s="261" t="s">
        <v>1783</v>
      </c>
      <c r="D1564" s="261" t="s">
        <v>3921</v>
      </c>
      <c r="E1564" s="261" t="s">
        <v>3921</v>
      </c>
      <c r="F1564" s="261" t="s">
        <v>1608</v>
      </c>
    </row>
    <row r="1565" spans="2:6" ht="15" customHeight="1" x14ac:dyDescent="0.25">
      <c r="B1565" s="261" t="s">
        <v>3910</v>
      </c>
      <c r="C1565" s="261" t="s">
        <v>1783</v>
      </c>
      <c r="D1565" s="261" t="s">
        <v>3921</v>
      </c>
      <c r="E1565" s="261" t="s">
        <v>3922</v>
      </c>
      <c r="F1565" s="261" t="s">
        <v>1608</v>
      </c>
    </row>
    <row r="1566" spans="2:6" ht="15" customHeight="1" x14ac:dyDescent="0.25">
      <c r="B1566" s="261" t="s">
        <v>3910</v>
      </c>
      <c r="C1566" s="261" t="s">
        <v>1783</v>
      </c>
      <c r="D1566" s="261" t="s">
        <v>3923</v>
      </c>
      <c r="E1566" s="261" t="s">
        <v>3924</v>
      </c>
      <c r="F1566" s="261" t="s">
        <v>1608</v>
      </c>
    </row>
    <row r="1567" spans="2:6" ht="15" customHeight="1" x14ac:dyDescent="0.25">
      <c r="B1567" s="261" t="s">
        <v>3910</v>
      </c>
      <c r="C1567" s="261" t="s">
        <v>1783</v>
      </c>
      <c r="D1567" s="261" t="s">
        <v>3925</v>
      </c>
      <c r="E1567" s="261" t="s">
        <v>1783</v>
      </c>
      <c r="F1567" s="261" t="s">
        <v>1612</v>
      </c>
    </row>
    <row r="1568" spans="2:6" ht="15" customHeight="1" x14ac:dyDescent="0.25">
      <c r="B1568" s="261" t="s">
        <v>3910</v>
      </c>
      <c r="C1568" s="261" t="s">
        <v>1783</v>
      </c>
      <c r="D1568" s="261" t="s">
        <v>3926</v>
      </c>
      <c r="E1568" s="261" t="s">
        <v>3926</v>
      </c>
      <c r="F1568" s="261" t="s">
        <v>1608</v>
      </c>
    </row>
    <row r="1569" spans="2:6" ht="15" customHeight="1" x14ac:dyDescent="0.25">
      <c r="B1569" s="261" t="s">
        <v>3910</v>
      </c>
      <c r="C1569" s="261" t="s">
        <v>3927</v>
      </c>
      <c r="D1569" s="261" t="s">
        <v>3928</v>
      </c>
      <c r="E1569" s="261" t="s">
        <v>3927</v>
      </c>
      <c r="F1569" s="261" t="s">
        <v>1612</v>
      </c>
    </row>
    <row r="1570" spans="2:6" ht="15" customHeight="1" x14ac:dyDescent="0.25">
      <c r="B1570" s="261" t="s">
        <v>3929</v>
      </c>
      <c r="C1570" s="261" t="s">
        <v>3930</v>
      </c>
      <c r="D1570" s="261" t="s">
        <v>3931</v>
      </c>
      <c r="E1570" s="261" t="s">
        <v>3932</v>
      </c>
      <c r="F1570" s="261" t="s">
        <v>1612</v>
      </c>
    </row>
    <row r="1571" spans="2:6" ht="15" customHeight="1" x14ac:dyDescent="0.25">
      <c r="B1571" s="261" t="s">
        <v>3929</v>
      </c>
      <c r="C1571" s="261" t="s">
        <v>3930</v>
      </c>
      <c r="D1571" s="261" t="s">
        <v>3933</v>
      </c>
      <c r="E1571" s="261" t="s">
        <v>3934</v>
      </c>
      <c r="F1571" s="261" t="s">
        <v>1640</v>
      </c>
    </row>
    <row r="1572" spans="2:6" ht="15" customHeight="1" x14ac:dyDescent="0.25">
      <c r="B1572" s="261" t="s">
        <v>3929</v>
      </c>
      <c r="C1572" s="261" t="s">
        <v>3935</v>
      </c>
      <c r="D1572" s="261" t="s">
        <v>3936</v>
      </c>
      <c r="E1572" s="261" t="s">
        <v>3937</v>
      </c>
      <c r="F1572" s="261" t="s">
        <v>1608</v>
      </c>
    </row>
    <row r="1573" spans="2:6" ht="15" customHeight="1" x14ac:dyDescent="0.25">
      <c r="B1573" s="261" t="s">
        <v>3929</v>
      </c>
      <c r="C1573" s="261" t="s">
        <v>3935</v>
      </c>
      <c r="D1573" s="261" t="s">
        <v>3938</v>
      </c>
      <c r="E1573" s="261" t="s">
        <v>3935</v>
      </c>
      <c r="F1573" s="261" t="s">
        <v>1612</v>
      </c>
    </row>
    <row r="1574" spans="2:6" ht="15" customHeight="1" x14ac:dyDescent="0.25">
      <c r="B1574" s="261" t="s">
        <v>3929</v>
      </c>
      <c r="C1574" s="261" t="s">
        <v>3390</v>
      </c>
      <c r="D1574" s="261" t="s">
        <v>3939</v>
      </c>
      <c r="E1574" s="261" t="s">
        <v>3390</v>
      </c>
      <c r="F1574" s="261" t="s">
        <v>1612</v>
      </c>
    </row>
    <row r="1575" spans="2:6" ht="15" customHeight="1" x14ac:dyDescent="0.25">
      <c r="B1575" s="261" t="s">
        <v>3929</v>
      </c>
      <c r="C1575" s="261" t="s">
        <v>3940</v>
      </c>
      <c r="D1575" s="261" t="s">
        <v>3941</v>
      </c>
      <c r="E1575" s="261" t="s">
        <v>3940</v>
      </c>
      <c r="F1575" s="261" t="s">
        <v>1684</v>
      </c>
    </row>
    <row r="1576" spans="2:6" ht="15" customHeight="1" x14ac:dyDescent="0.25">
      <c r="B1576" s="261" t="s">
        <v>3929</v>
      </c>
      <c r="C1576" s="261" t="s">
        <v>3940</v>
      </c>
      <c r="D1576" s="261" t="s">
        <v>3941</v>
      </c>
      <c r="E1576" s="261" t="s">
        <v>3929</v>
      </c>
      <c r="F1576" s="261" t="s">
        <v>5524</v>
      </c>
    </row>
    <row r="1577" spans="2:6" ht="15" customHeight="1" x14ac:dyDescent="0.25">
      <c r="B1577" s="261" t="s">
        <v>3929</v>
      </c>
      <c r="C1577" s="261" t="s">
        <v>3940</v>
      </c>
      <c r="D1577" s="261" t="s">
        <v>3942</v>
      </c>
      <c r="E1577" s="261" t="s">
        <v>3943</v>
      </c>
      <c r="F1577" s="261" t="s">
        <v>1608</v>
      </c>
    </row>
    <row r="1578" spans="2:6" ht="15" customHeight="1" x14ac:dyDescent="0.25">
      <c r="B1578" s="261" t="s">
        <v>3944</v>
      </c>
      <c r="C1578" s="261" t="s">
        <v>3945</v>
      </c>
      <c r="D1578" s="261" t="s">
        <v>3946</v>
      </c>
      <c r="E1578" s="261" t="s">
        <v>3945</v>
      </c>
      <c r="F1578" s="261" t="s">
        <v>1612</v>
      </c>
    </row>
    <row r="1579" spans="2:6" ht="15" customHeight="1" x14ac:dyDescent="0.25">
      <c r="B1579" s="261" t="s">
        <v>3944</v>
      </c>
      <c r="C1579" s="261" t="s">
        <v>3945</v>
      </c>
      <c r="D1579" s="261" t="s">
        <v>3946</v>
      </c>
      <c r="E1579" s="261" t="s">
        <v>3947</v>
      </c>
      <c r="F1579" s="261" t="s">
        <v>1648</v>
      </c>
    </row>
    <row r="1580" spans="2:6" ht="15" customHeight="1" x14ac:dyDescent="0.25">
      <c r="B1580" s="261" t="s">
        <v>3944</v>
      </c>
      <c r="C1580" s="261" t="s">
        <v>3945</v>
      </c>
      <c r="D1580" s="261" t="s">
        <v>3946</v>
      </c>
      <c r="E1580" s="261" t="s">
        <v>3948</v>
      </c>
      <c r="F1580" s="261" t="s">
        <v>1648</v>
      </c>
    </row>
    <row r="1581" spans="2:6" ht="15" customHeight="1" x14ac:dyDescent="0.2">
      <c r="B1581" s="262" t="s">
        <v>3944</v>
      </c>
      <c r="C1581" s="262" t="s">
        <v>3949</v>
      </c>
      <c r="D1581" s="262" t="s">
        <v>3950</v>
      </c>
      <c r="E1581" s="262" t="s">
        <v>3951</v>
      </c>
      <c r="F1581" s="262" t="s">
        <v>1648</v>
      </c>
    </row>
    <row r="1582" spans="2:6" ht="15" customHeight="1" x14ac:dyDescent="0.2">
      <c r="B1582" s="262" t="s">
        <v>3944</v>
      </c>
      <c r="C1582" s="262" t="s">
        <v>3949</v>
      </c>
      <c r="D1582" s="262" t="s">
        <v>3952</v>
      </c>
      <c r="E1582" s="262" t="s">
        <v>3953</v>
      </c>
      <c r="F1582" s="262" t="s">
        <v>1640</v>
      </c>
    </row>
    <row r="1583" spans="2:6" ht="15" customHeight="1" x14ac:dyDescent="0.25">
      <c r="B1583" s="261" t="s">
        <v>3944</v>
      </c>
      <c r="C1583" s="261" t="s">
        <v>3949</v>
      </c>
      <c r="D1583" s="261" t="s">
        <v>3954</v>
      </c>
      <c r="E1583" s="261" t="s">
        <v>3949</v>
      </c>
      <c r="F1583" s="261" t="s">
        <v>1684</v>
      </c>
    </row>
    <row r="1584" spans="2:6" ht="15" customHeight="1" x14ac:dyDescent="0.2">
      <c r="B1584" s="262" t="s">
        <v>3944</v>
      </c>
      <c r="C1584" s="262" t="s">
        <v>3949</v>
      </c>
      <c r="D1584" s="262" t="s">
        <v>3955</v>
      </c>
      <c r="E1584" s="262" t="s">
        <v>3956</v>
      </c>
      <c r="F1584" s="262" t="s">
        <v>1608</v>
      </c>
    </row>
    <row r="1585" spans="2:6" ht="15" customHeight="1" x14ac:dyDescent="0.25">
      <c r="B1585" s="261" t="s">
        <v>3944</v>
      </c>
      <c r="C1585" s="261" t="s">
        <v>3952</v>
      </c>
      <c r="D1585" s="261" t="s">
        <v>2853</v>
      </c>
      <c r="E1585" s="261" t="s">
        <v>3952</v>
      </c>
      <c r="F1585" s="261" t="s">
        <v>1612</v>
      </c>
    </row>
    <row r="1586" spans="2:6" ht="15" customHeight="1" x14ac:dyDescent="0.25">
      <c r="B1586" s="261" t="s">
        <v>3944</v>
      </c>
      <c r="C1586" s="261" t="s">
        <v>3952</v>
      </c>
      <c r="D1586" s="261" t="s">
        <v>3957</v>
      </c>
      <c r="E1586" s="261" t="s">
        <v>3957</v>
      </c>
      <c r="F1586" s="261" t="s">
        <v>1608</v>
      </c>
    </row>
    <row r="1587" spans="2:6" ht="15" customHeight="1" x14ac:dyDescent="0.25">
      <c r="B1587" s="261" t="s">
        <v>3944</v>
      </c>
      <c r="C1587" s="261" t="s">
        <v>3952</v>
      </c>
      <c r="D1587" s="261" t="s">
        <v>3957</v>
      </c>
      <c r="E1587" s="261" t="s">
        <v>2616</v>
      </c>
      <c r="F1587" s="261" t="s">
        <v>1962</v>
      </c>
    </row>
    <row r="1588" spans="2:6" ht="15" customHeight="1" x14ac:dyDescent="0.25">
      <c r="B1588" s="261" t="s">
        <v>3944</v>
      </c>
      <c r="C1588" s="261" t="s">
        <v>3958</v>
      </c>
      <c r="D1588" s="261" t="s">
        <v>3959</v>
      </c>
      <c r="E1588" s="261" t="s">
        <v>3959</v>
      </c>
      <c r="F1588" s="261" t="s">
        <v>1608</v>
      </c>
    </row>
    <row r="1589" spans="2:6" ht="15" customHeight="1" x14ac:dyDescent="0.25">
      <c r="B1589" s="261" t="s">
        <v>3944</v>
      </c>
      <c r="C1589" s="261" t="s">
        <v>3958</v>
      </c>
      <c r="D1589" s="261" t="s">
        <v>3960</v>
      </c>
      <c r="E1589" s="261" t="s">
        <v>3960</v>
      </c>
      <c r="F1589" s="261" t="s">
        <v>1608</v>
      </c>
    </row>
    <row r="1590" spans="2:6" ht="15" customHeight="1" x14ac:dyDescent="0.25">
      <c r="B1590" s="261" t="s">
        <v>3944</v>
      </c>
      <c r="C1590" s="261" t="s">
        <v>3958</v>
      </c>
      <c r="D1590" s="261" t="s">
        <v>3961</v>
      </c>
      <c r="E1590" s="261" t="s">
        <v>3962</v>
      </c>
      <c r="F1590" s="261" t="s">
        <v>1640</v>
      </c>
    </row>
    <row r="1591" spans="2:6" ht="15" customHeight="1" x14ac:dyDescent="0.25">
      <c r="B1591" s="261" t="s">
        <v>3944</v>
      </c>
      <c r="C1591" s="261" t="s">
        <v>3958</v>
      </c>
      <c r="D1591" s="261" t="s">
        <v>3963</v>
      </c>
      <c r="E1591" s="261" t="s">
        <v>3963</v>
      </c>
      <c r="F1591" s="261" t="s">
        <v>1612</v>
      </c>
    </row>
    <row r="1592" spans="2:6" ht="15" customHeight="1" x14ac:dyDescent="0.25">
      <c r="B1592" s="261" t="s">
        <v>3944</v>
      </c>
      <c r="C1592" s="261" t="s">
        <v>3964</v>
      </c>
      <c r="D1592" s="261" t="s">
        <v>3965</v>
      </c>
      <c r="E1592" s="261" t="s">
        <v>3966</v>
      </c>
      <c r="F1592" s="261" t="s">
        <v>1608</v>
      </c>
    </row>
    <row r="1593" spans="2:6" ht="15" customHeight="1" x14ac:dyDescent="0.25">
      <c r="B1593" s="261" t="s">
        <v>3944</v>
      </c>
      <c r="C1593" s="261" t="s">
        <v>3964</v>
      </c>
      <c r="D1593" s="261" t="s">
        <v>3967</v>
      </c>
      <c r="E1593" s="261" t="s">
        <v>3964</v>
      </c>
      <c r="F1593" s="261" t="s">
        <v>1612</v>
      </c>
    </row>
    <row r="1594" spans="2:6" ht="15" customHeight="1" x14ac:dyDescent="0.25">
      <c r="B1594" s="261" t="s">
        <v>3944</v>
      </c>
      <c r="C1594" s="261" t="s">
        <v>3964</v>
      </c>
      <c r="D1594" s="261" t="s">
        <v>3968</v>
      </c>
      <c r="E1594" s="261" t="s">
        <v>3968</v>
      </c>
      <c r="F1594" s="261" t="s">
        <v>1608</v>
      </c>
    </row>
    <row r="1595" spans="2:6" ht="15" customHeight="1" x14ac:dyDescent="0.25">
      <c r="B1595" s="261" t="s">
        <v>3944</v>
      </c>
      <c r="C1595" s="261" t="s">
        <v>3964</v>
      </c>
      <c r="D1595" s="261" t="s">
        <v>3969</v>
      </c>
      <c r="E1595" s="261" t="s">
        <v>3969</v>
      </c>
      <c r="F1595" s="261" t="s">
        <v>1608</v>
      </c>
    </row>
    <row r="1596" spans="2:6" ht="15" customHeight="1" x14ac:dyDescent="0.25">
      <c r="B1596" s="261" t="s">
        <v>3944</v>
      </c>
      <c r="C1596" s="261" t="s">
        <v>3970</v>
      </c>
      <c r="D1596" s="261" t="s">
        <v>3971</v>
      </c>
      <c r="E1596" s="261" t="s">
        <v>3972</v>
      </c>
      <c r="F1596" s="261" t="s">
        <v>1612</v>
      </c>
    </row>
    <row r="1597" spans="2:6" ht="15" customHeight="1" x14ac:dyDescent="0.25">
      <c r="B1597" s="261" t="s">
        <v>3944</v>
      </c>
      <c r="C1597" s="261" t="s">
        <v>3970</v>
      </c>
      <c r="D1597" s="261" t="s">
        <v>3973</v>
      </c>
      <c r="E1597" s="261" t="s">
        <v>3973</v>
      </c>
      <c r="F1597" s="261" t="s">
        <v>1640</v>
      </c>
    </row>
    <row r="1598" spans="2:6" ht="15" customHeight="1" x14ac:dyDescent="0.2">
      <c r="B1598" s="262" t="s">
        <v>3944</v>
      </c>
      <c r="C1598" s="262" t="s">
        <v>3970</v>
      </c>
      <c r="D1598" s="262" t="s">
        <v>3974</v>
      </c>
      <c r="E1598" s="262" t="s">
        <v>3975</v>
      </c>
      <c r="F1598" s="262" t="s">
        <v>2205</v>
      </c>
    </row>
    <row r="1599" spans="2:6" ht="15" customHeight="1" x14ac:dyDescent="0.25">
      <c r="B1599" s="261" t="s">
        <v>3944</v>
      </c>
      <c r="C1599" s="261" t="s">
        <v>3976</v>
      </c>
      <c r="D1599" s="261" t="s">
        <v>3977</v>
      </c>
      <c r="E1599" s="261" t="s">
        <v>3977</v>
      </c>
      <c r="F1599" s="261" t="s">
        <v>1608</v>
      </c>
    </row>
    <row r="1600" spans="2:6" ht="15" customHeight="1" x14ac:dyDescent="0.2">
      <c r="B1600" s="262" t="s">
        <v>3944</v>
      </c>
      <c r="C1600" s="262" t="s">
        <v>3976</v>
      </c>
      <c r="D1600" s="262" t="s">
        <v>3508</v>
      </c>
      <c r="E1600" s="262" t="s">
        <v>3978</v>
      </c>
      <c r="F1600" s="262" t="s">
        <v>1608</v>
      </c>
    </row>
    <row r="1601" spans="2:6" ht="15" customHeight="1" x14ac:dyDescent="0.25">
      <c r="B1601" s="261" t="s">
        <v>3944</v>
      </c>
      <c r="C1601" s="261" t="s">
        <v>3976</v>
      </c>
      <c r="D1601" s="261" t="s">
        <v>3979</v>
      </c>
      <c r="E1601" s="261" t="s">
        <v>3980</v>
      </c>
      <c r="F1601" s="261" t="s">
        <v>1608</v>
      </c>
    </row>
    <row r="1602" spans="2:6" ht="15" customHeight="1" x14ac:dyDescent="0.2">
      <c r="B1602" s="262" t="s">
        <v>3944</v>
      </c>
      <c r="C1602" s="262" t="s">
        <v>3976</v>
      </c>
      <c r="D1602" s="262" t="s">
        <v>3981</v>
      </c>
      <c r="E1602" s="262" t="s">
        <v>3982</v>
      </c>
      <c r="F1602" s="262" t="s">
        <v>1640</v>
      </c>
    </row>
    <row r="1603" spans="2:6" ht="15" customHeight="1" x14ac:dyDescent="0.25">
      <c r="B1603" s="261" t="s">
        <v>3944</v>
      </c>
      <c r="C1603" s="261" t="s">
        <v>3976</v>
      </c>
      <c r="D1603" s="261" t="s">
        <v>3981</v>
      </c>
      <c r="E1603" s="261" t="s">
        <v>3976</v>
      </c>
      <c r="F1603" s="261" t="s">
        <v>1612</v>
      </c>
    </row>
    <row r="1604" spans="2:6" ht="15" customHeight="1" x14ac:dyDescent="0.25">
      <c r="B1604" s="261" t="s">
        <v>3944</v>
      </c>
      <c r="C1604" s="261" t="s">
        <v>3983</v>
      </c>
      <c r="D1604" s="261" t="s">
        <v>3984</v>
      </c>
      <c r="E1604" s="261" t="s">
        <v>3983</v>
      </c>
      <c r="F1604" s="261" t="s">
        <v>1612</v>
      </c>
    </row>
    <row r="1605" spans="2:6" ht="15" customHeight="1" x14ac:dyDescent="0.25">
      <c r="B1605" s="261" t="s">
        <v>3944</v>
      </c>
      <c r="C1605" s="261" t="s">
        <v>3983</v>
      </c>
      <c r="D1605" s="261" t="s">
        <v>3985</v>
      </c>
      <c r="E1605" s="261" t="s">
        <v>3986</v>
      </c>
      <c r="F1605" s="261" t="s">
        <v>1612</v>
      </c>
    </row>
    <row r="1606" spans="2:6" ht="15" customHeight="1" x14ac:dyDescent="0.25">
      <c r="B1606" s="261" t="s">
        <v>3944</v>
      </c>
      <c r="C1606" s="261" t="s">
        <v>3983</v>
      </c>
      <c r="D1606" s="261" t="s">
        <v>3987</v>
      </c>
      <c r="E1606" s="261" t="s">
        <v>3987</v>
      </c>
      <c r="F1606" s="261" t="s">
        <v>1612</v>
      </c>
    </row>
    <row r="1607" spans="2:6" ht="15" customHeight="1" x14ac:dyDescent="0.25">
      <c r="B1607" s="261" t="s">
        <v>3944</v>
      </c>
      <c r="C1607" s="261" t="s">
        <v>3983</v>
      </c>
      <c r="D1607" s="261" t="s">
        <v>3988</v>
      </c>
      <c r="E1607" s="261" t="s">
        <v>3988</v>
      </c>
      <c r="F1607" s="261" t="s">
        <v>1612</v>
      </c>
    </row>
    <row r="1608" spans="2:6" ht="15" customHeight="1" x14ac:dyDescent="0.25">
      <c r="B1608" s="261" t="s">
        <v>3944</v>
      </c>
      <c r="C1608" s="261" t="s">
        <v>3983</v>
      </c>
      <c r="D1608" s="261" t="s">
        <v>3989</v>
      </c>
      <c r="E1608" s="261" t="s">
        <v>3990</v>
      </c>
      <c r="F1608" s="261" t="s">
        <v>1640</v>
      </c>
    </row>
    <row r="1609" spans="2:6" ht="15" customHeight="1" x14ac:dyDescent="0.25">
      <c r="B1609" s="261" t="s">
        <v>3944</v>
      </c>
      <c r="C1609" s="261" t="s">
        <v>3944</v>
      </c>
      <c r="D1609" s="261" t="s">
        <v>3991</v>
      </c>
      <c r="E1609" s="261" t="s">
        <v>3991</v>
      </c>
      <c r="F1609" s="261" t="s">
        <v>1608</v>
      </c>
    </row>
    <row r="1610" spans="2:6" ht="15" customHeight="1" x14ac:dyDescent="0.25">
      <c r="B1610" s="261" t="s">
        <v>3944</v>
      </c>
      <c r="C1610" s="261" t="s">
        <v>3944</v>
      </c>
      <c r="D1610" s="261" t="s">
        <v>3992</v>
      </c>
      <c r="E1610" s="261" t="s">
        <v>3992</v>
      </c>
      <c r="F1610" s="261" t="s">
        <v>1608</v>
      </c>
    </row>
    <row r="1611" spans="2:6" ht="15" customHeight="1" x14ac:dyDescent="0.25">
      <c r="B1611" s="261" t="s">
        <v>3944</v>
      </c>
      <c r="C1611" s="261" t="s">
        <v>3944</v>
      </c>
      <c r="D1611" s="261" t="s">
        <v>3993</v>
      </c>
      <c r="E1611" s="261" t="s">
        <v>3993</v>
      </c>
      <c r="F1611" s="261" t="s">
        <v>1608</v>
      </c>
    </row>
    <row r="1612" spans="2:6" ht="15" customHeight="1" x14ac:dyDescent="0.25">
      <c r="B1612" s="261" t="s">
        <v>3944</v>
      </c>
      <c r="C1612" s="261" t="s">
        <v>3944</v>
      </c>
      <c r="D1612" s="261" t="s">
        <v>3994</v>
      </c>
      <c r="E1612" s="261" t="s">
        <v>3994</v>
      </c>
      <c r="F1612" s="261" t="s">
        <v>1608</v>
      </c>
    </row>
    <row r="1613" spans="2:6" ht="15" customHeight="1" x14ac:dyDescent="0.2">
      <c r="B1613" s="262" t="s">
        <v>3944</v>
      </c>
      <c r="C1613" s="262" t="s">
        <v>3995</v>
      </c>
      <c r="D1613" s="262" t="s">
        <v>3996</v>
      </c>
      <c r="E1613" s="262" t="s">
        <v>3944</v>
      </c>
      <c r="F1613" s="262" t="s">
        <v>1684</v>
      </c>
    </row>
    <row r="1614" spans="2:6" ht="15" customHeight="1" x14ac:dyDescent="0.2">
      <c r="B1614" s="262" t="s">
        <v>3944</v>
      </c>
      <c r="C1614" s="262" t="s">
        <v>3995</v>
      </c>
      <c r="D1614" s="262" t="s">
        <v>3996</v>
      </c>
      <c r="E1614" s="262" t="s">
        <v>3997</v>
      </c>
      <c r="F1614" s="262" t="s">
        <v>1640</v>
      </c>
    </row>
    <row r="1615" spans="2:6" ht="15" customHeight="1" x14ac:dyDescent="0.25">
      <c r="B1615" s="262" t="s">
        <v>3944</v>
      </c>
      <c r="C1615" s="262" t="s">
        <v>3995</v>
      </c>
      <c r="D1615" s="262" t="s">
        <v>3996</v>
      </c>
      <c r="E1615" s="262" t="s">
        <v>3944</v>
      </c>
      <c r="F1615" s="261" t="s">
        <v>5524</v>
      </c>
    </row>
    <row r="1616" spans="2:6" ht="15" customHeight="1" x14ac:dyDescent="0.2">
      <c r="B1616" s="262" t="s">
        <v>3944</v>
      </c>
      <c r="C1616" s="262" t="s">
        <v>3998</v>
      </c>
      <c r="D1616" s="262" t="s">
        <v>3999</v>
      </c>
      <c r="E1616" s="262" t="s">
        <v>3999</v>
      </c>
      <c r="F1616" s="262" t="s">
        <v>1608</v>
      </c>
    </row>
    <row r="1617" spans="2:6" ht="15" customHeight="1" x14ac:dyDescent="0.25">
      <c r="B1617" s="261" t="s">
        <v>3944</v>
      </c>
      <c r="C1617" s="261" t="s">
        <v>3998</v>
      </c>
      <c r="D1617" s="261" t="s">
        <v>3137</v>
      </c>
      <c r="E1617" s="261" t="s">
        <v>3137</v>
      </c>
      <c r="F1617" s="261" t="s">
        <v>1612</v>
      </c>
    </row>
    <row r="1618" spans="2:6" ht="15" customHeight="1" x14ac:dyDescent="0.25">
      <c r="B1618" s="261" t="s">
        <v>3944</v>
      </c>
      <c r="C1618" s="261" t="s">
        <v>3998</v>
      </c>
      <c r="D1618" s="261" t="s">
        <v>3998</v>
      </c>
      <c r="E1618" s="261" t="s">
        <v>4000</v>
      </c>
      <c r="F1618" s="261" t="s">
        <v>1612</v>
      </c>
    </row>
    <row r="1619" spans="2:6" ht="15" customHeight="1" x14ac:dyDescent="0.25">
      <c r="B1619" s="261" t="s">
        <v>3944</v>
      </c>
      <c r="C1619" s="261" t="s">
        <v>3998</v>
      </c>
      <c r="D1619" s="261" t="s">
        <v>4001</v>
      </c>
      <c r="E1619" s="261" t="s">
        <v>4002</v>
      </c>
      <c r="F1619" s="261" t="s">
        <v>1612</v>
      </c>
    </row>
    <row r="1620" spans="2:6" ht="15" customHeight="1" x14ac:dyDescent="0.25">
      <c r="B1620" s="261" t="s">
        <v>3944</v>
      </c>
      <c r="C1620" s="261" t="s">
        <v>4003</v>
      </c>
      <c r="D1620" s="261" t="s">
        <v>4004</v>
      </c>
      <c r="E1620" s="261" t="s">
        <v>4004</v>
      </c>
      <c r="F1620" s="261" t="s">
        <v>1640</v>
      </c>
    </row>
    <row r="1621" spans="2:6" ht="15" customHeight="1" x14ac:dyDescent="0.25">
      <c r="B1621" s="261" t="s">
        <v>3944</v>
      </c>
      <c r="C1621" s="261" t="s">
        <v>4003</v>
      </c>
      <c r="D1621" s="261" t="s">
        <v>4004</v>
      </c>
      <c r="E1621" s="261" t="s">
        <v>4003</v>
      </c>
      <c r="F1621" s="261" t="s">
        <v>1684</v>
      </c>
    </row>
    <row r="1622" spans="2:6" ht="15" customHeight="1" x14ac:dyDescent="0.2">
      <c r="B1622" s="262" t="s">
        <v>3944</v>
      </c>
      <c r="C1622" s="262" t="s">
        <v>4003</v>
      </c>
      <c r="D1622" s="262" t="s">
        <v>4004</v>
      </c>
      <c r="E1622" s="262" t="s">
        <v>4005</v>
      </c>
      <c r="F1622" s="262" t="s">
        <v>1608</v>
      </c>
    </row>
    <row r="1623" spans="2:6" ht="15" customHeight="1" x14ac:dyDescent="0.25">
      <c r="B1623" s="261" t="s">
        <v>3944</v>
      </c>
      <c r="C1623" s="261" t="s">
        <v>4003</v>
      </c>
      <c r="D1623" s="261" t="s">
        <v>4006</v>
      </c>
      <c r="E1623" s="261" t="s">
        <v>4007</v>
      </c>
      <c r="F1623" s="261" t="s">
        <v>1648</v>
      </c>
    </row>
    <row r="1624" spans="2:6" ht="15" customHeight="1" x14ac:dyDescent="0.25">
      <c r="B1624" s="261" t="s">
        <v>3944</v>
      </c>
      <c r="C1624" s="261" t="s">
        <v>4003</v>
      </c>
      <c r="D1624" s="261" t="s">
        <v>4006</v>
      </c>
      <c r="E1624" s="261" t="s">
        <v>4008</v>
      </c>
      <c r="F1624" s="261" t="s">
        <v>1608</v>
      </c>
    </row>
    <row r="1625" spans="2:6" ht="15" customHeight="1" x14ac:dyDescent="0.2">
      <c r="B1625" s="262" t="s">
        <v>3944</v>
      </c>
      <c r="C1625" s="262" t="s">
        <v>4009</v>
      </c>
      <c r="D1625" s="262" t="s">
        <v>4010</v>
      </c>
      <c r="E1625" s="262" t="s">
        <v>4011</v>
      </c>
      <c r="F1625" s="262" t="s">
        <v>1962</v>
      </c>
    </row>
    <row r="1626" spans="2:6" ht="15" customHeight="1" x14ac:dyDescent="0.2">
      <c r="B1626" s="262" t="s">
        <v>3944</v>
      </c>
      <c r="C1626" s="262" t="s">
        <v>4009</v>
      </c>
      <c r="D1626" s="262" t="s">
        <v>4010</v>
      </c>
      <c r="E1626" s="262" t="s">
        <v>4012</v>
      </c>
      <c r="F1626" s="262" t="s">
        <v>1612</v>
      </c>
    </row>
    <row r="1627" spans="2:6" ht="15" customHeight="1" x14ac:dyDescent="0.25">
      <c r="B1627" s="261" t="s">
        <v>3944</v>
      </c>
      <c r="C1627" s="261" t="s">
        <v>4009</v>
      </c>
      <c r="D1627" s="261" t="s">
        <v>4010</v>
      </c>
      <c r="E1627" s="261" t="s">
        <v>4013</v>
      </c>
      <c r="F1627" s="261" t="s">
        <v>1648</v>
      </c>
    </row>
    <row r="1628" spans="2:6" ht="15" customHeight="1" x14ac:dyDescent="0.25">
      <c r="B1628" s="261" t="s">
        <v>3944</v>
      </c>
      <c r="C1628" s="261" t="s">
        <v>4009</v>
      </c>
      <c r="D1628" s="261" t="s">
        <v>3983</v>
      </c>
      <c r="E1628" s="261" t="s">
        <v>4014</v>
      </c>
      <c r="F1628" s="261" t="s">
        <v>1608</v>
      </c>
    </row>
    <row r="1629" spans="2:6" ht="15" customHeight="1" x14ac:dyDescent="0.25">
      <c r="B1629" s="261" t="s">
        <v>4015</v>
      </c>
      <c r="C1629" s="261" t="s">
        <v>4016</v>
      </c>
      <c r="D1629" s="261" t="s">
        <v>2925</v>
      </c>
      <c r="E1629" s="261" t="s">
        <v>2925</v>
      </c>
      <c r="F1629" s="261" t="s">
        <v>1612</v>
      </c>
    </row>
    <row r="1630" spans="2:6" ht="15" customHeight="1" x14ac:dyDescent="0.2">
      <c r="B1630" s="262" t="s">
        <v>4015</v>
      </c>
      <c r="C1630" s="262" t="s">
        <v>4017</v>
      </c>
      <c r="D1630" s="262" t="s">
        <v>4018</v>
      </c>
      <c r="E1630" s="262" t="s">
        <v>4017</v>
      </c>
      <c r="F1630" s="262" t="s">
        <v>1612</v>
      </c>
    </row>
    <row r="1631" spans="2:6" ht="15" customHeight="1" x14ac:dyDescent="0.2">
      <c r="B1631" s="262" t="s">
        <v>4015</v>
      </c>
      <c r="C1631" s="262" t="s">
        <v>4019</v>
      </c>
      <c r="D1631" s="262" t="s">
        <v>3545</v>
      </c>
      <c r="E1631" s="262" t="s">
        <v>4019</v>
      </c>
      <c r="F1631" s="262" t="s">
        <v>1612</v>
      </c>
    </row>
    <row r="1632" spans="2:6" ht="15" customHeight="1" x14ac:dyDescent="0.25">
      <c r="B1632" s="262" t="s">
        <v>4015</v>
      </c>
      <c r="C1632" s="262" t="s">
        <v>4015</v>
      </c>
      <c r="D1632" s="262" t="s">
        <v>3949</v>
      </c>
      <c r="E1632" s="262" t="s">
        <v>4015</v>
      </c>
      <c r="F1632" s="261" t="s">
        <v>5524</v>
      </c>
    </row>
    <row r="1633" spans="2:6" ht="15" customHeight="1" x14ac:dyDescent="0.2">
      <c r="B1633" s="262" t="s">
        <v>4015</v>
      </c>
      <c r="C1633" s="262" t="s">
        <v>4015</v>
      </c>
      <c r="D1633" s="262" t="s">
        <v>3949</v>
      </c>
      <c r="E1633" s="262" t="s">
        <v>4015</v>
      </c>
      <c r="F1633" s="262" t="s">
        <v>1614</v>
      </c>
    </row>
    <row r="1634" spans="2:6" ht="15" customHeight="1" x14ac:dyDescent="0.2">
      <c r="B1634" s="262" t="s">
        <v>4015</v>
      </c>
      <c r="C1634" s="262" t="s">
        <v>4020</v>
      </c>
      <c r="D1634" s="262" t="s">
        <v>4021</v>
      </c>
      <c r="E1634" s="262" t="s">
        <v>4022</v>
      </c>
      <c r="F1634" s="262" t="s">
        <v>1640</v>
      </c>
    </row>
    <row r="1635" spans="2:6" ht="15" customHeight="1" x14ac:dyDescent="0.25">
      <c r="B1635" s="261" t="s">
        <v>4015</v>
      </c>
      <c r="C1635" s="261" t="s">
        <v>4020</v>
      </c>
      <c r="D1635" s="261" t="s">
        <v>4021</v>
      </c>
      <c r="E1635" s="261" t="s">
        <v>4023</v>
      </c>
      <c r="F1635" s="261" t="s">
        <v>1640</v>
      </c>
    </row>
    <row r="1636" spans="2:6" ht="15" customHeight="1" x14ac:dyDescent="0.25">
      <c r="B1636" s="261" t="s">
        <v>4015</v>
      </c>
      <c r="C1636" s="261" t="s">
        <v>2650</v>
      </c>
      <c r="D1636" s="261" t="s">
        <v>4024</v>
      </c>
      <c r="E1636" s="261" t="s">
        <v>4025</v>
      </c>
      <c r="F1636" s="261" t="s">
        <v>1608</v>
      </c>
    </row>
    <row r="1637" spans="2:6" ht="15" customHeight="1" x14ac:dyDescent="0.25">
      <c r="B1637" s="261" t="s">
        <v>4015</v>
      </c>
      <c r="C1637" s="261" t="s">
        <v>2650</v>
      </c>
      <c r="D1637" s="261" t="s">
        <v>2650</v>
      </c>
      <c r="E1637" s="261" t="s">
        <v>2650</v>
      </c>
      <c r="F1637" s="261" t="s">
        <v>1612</v>
      </c>
    </row>
    <row r="1638" spans="2:6" ht="15" customHeight="1" x14ac:dyDescent="0.25">
      <c r="B1638" s="261" t="s">
        <v>4026</v>
      </c>
      <c r="C1638" s="261" t="s">
        <v>4027</v>
      </c>
      <c r="D1638" s="261" t="s">
        <v>4028</v>
      </c>
      <c r="E1638" s="261" t="s">
        <v>4029</v>
      </c>
      <c r="F1638" s="261" t="s">
        <v>1648</v>
      </c>
    </row>
    <row r="1639" spans="2:6" ht="15" customHeight="1" x14ac:dyDescent="0.25">
      <c r="B1639" s="261" t="s">
        <v>4026</v>
      </c>
      <c r="C1639" s="261" t="s">
        <v>4027</v>
      </c>
      <c r="D1639" s="261" t="s">
        <v>4030</v>
      </c>
      <c r="E1639" s="261" t="s">
        <v>4027</v>
      </c>
      <c r="F1639" s="261" t="s">
        <v>1612</v>
      </c>
    </row>
    <row r="1640" spans="2:6" ht="15" customHeight="1" x14ac:dyDescent="0.2">
      <c r="B1640" s="262" t="s">
        <v>4026</v>
      </c>
      <c r="C1640" s="262" t="s">
        <v>4027</v>
      </c>
      <c r="D1640" s="262" t="s">
        <v>4031</v>
      </c>
      <c r="E1640" s="262" t="s">
        <v>4032</v>
      </c>
      <c r="F1640" s="262" t="s">
        <v>1630</v>
      </c>
    </row>
    <row r="1641" spans="2:6" ht="15" customHeight="1" x14ac:dyDescent="0.25">
      <c r="B1641" s="261" t="s">
        <v>4026</v>
      </c>
      <c r="C1641" s="261" t="s">
        <v>4033</v>
      </c>
      <c r="D1641" s="261" t="s">
        <v>4034</v>
      </c>
      <c r="E1641" s="261" t="s">
        <v>4033</v>
      </c>
      <c r="F1641" s="261" t="s">
        <v>1684</v>
      </c>
    </row>
    <row r="1642" spans="2:6" ht="15" customHeight="1" x14ac:dyDescent="0.2">
      <c r="B1642" s="262" t="s">
        <v>4026</v>
      </c>
      <c r="C1642" s="262" t="s">
        <v>4035</v>
      </c>
      <c r="D1642" s="262" t="s">
        <v>4036</v>
      </c>
      <c r="E1642" s="262" t="s">
        <v>4035</v>
      </c>
      <c r="F1642" s="262" t="s">
        <v>1646</v>
      </c>
    </row>
    <row r="1643" spans="2:6" ht="15" customHeight="1" x14ac:dyDescent="0.2">
      <c r="B1643" s="262" t="s">
        <v>4026</v>
      </c>
      <c r="C1643" s="262" t="s">
        <v>4035</v>
      </c>
      <c r="D1643" s="262" t="s">
        <v>4037</v>
      </c>
      <c r="E1643" s="262" t="s">
        <v>4037</v>
      </c>
      <c r="F1643" s="262" t="s">
        <v>1608</v>
      </c>
    </row>
    <row r="1644" spans="2:6" ht="15" customHeight="1" x14ac:dyDescent="0.25">
      <c r="B1644" s="261" t="s">
        <v>4026</v>
      </c>
      <c r="C1644" s="261" t="s">
        <v>4038</v>
      </c>
      <c r="D1644" s="261" t="s">
        <v>4039</v>
      </c>
      <c r="E1644" s="261" t="s">
        <v>4038</v>
      </c>
      <c r="F1644" s="261" t="s">
        <v>1612</v>
      </c>
    </row>
    <row r="1645" spans="2:6" ht="15" customHeight="1" x14ac:dyDescent="0.25">
      <c r="B1645" s="261" t="s">
        <v>4026</v>
      </c>
      <c r="C1645" s="261" t="s">
        <v>4040</v>
      </c>
      <c r="D1645" s="261" t="s">
        <v>4041</v>
      </c>
      <c r="E1645" s="261" t="s">
        <v>4042</v>
      </c>
      <c r="F1645" s="261" t="s">
        <v>1640</v>
      </c>
    </row>
    <row r="1646" spans="2:6" ht="15" customHeight="1" x14ac:dyDescent="0.2">
      <c r="B1646" s="262" t="s">
        <v>4026</v>
      </c>
      <c r="C1646" s="262" t="s">
        <v>4040</v>
      </c>
      <c r="D1646" s="262" t="s">
        <v>4043</v>
      </c>
      <c r="E1646" s="262" t="s">
        <v>4043</v>
      </c>
      <c r="F1646" s="262" t="s">
        <v>1648</v>
      </c>
    </row>
    <row r="1647" spans="2:6" ht="15" customHeight="1" x14ac:dyDescent="0.25">
      <c r="B1647" s="261" t="s">
        <v>4026</v>
      </c>
      <c r="C1647" s="261" t="s">
        <v>4040</v>
      </c>
      <c r="D1647" s="261" t="s">
        <v>4044</v>
      </c>
      <c r="E1647" s="261" t="s">
        <v>4040</v>
      </c>
      <c r="F1647" s="261" t="s">
        <v>1648</v>
      </c>
    </row>
    <row r="1648" spans="2:6" ht="15" customHeight="1" x14ac:dyDescent="0.25">
      <c r="B1648" s="261" t="s">
        <v>4026</v>
      </c>
      <c r="C1648" s="261" t="s">
        <v>4040</v>
      </c>
      <c r="D1648" s="261" t="s">
        <v>4044</v>
      </c>
      <c r="E1648" s="261" t="s">
        <v>4040</v>
      </c>
      <c r="F1648" s="261" t="s">
        <v>1612</v>
      </c>
    </row>
    <row r="1649" spans="2:6" ht="15" customHeight="1" x14ac:dyDescent="0.25">
      <c r="B1649" s="261" t="s">
        <v>4026</v>
      </c>
      <c r="C1649" s="261" t="s">
        <v>4045</v>
      </c>
      <c r="D1649" s="261" t="s">
        <v>4046</v>
      </c>
      <c r="E1649" s="261" t="s">
        <v>4047</v>
      </c>
      <c r="F1649" s="261" t="s">
        <v>1608</v>
      </c>
    </row>
    <row r="1650" spans="2:6" ht="15" customHeight="1" x14ac:dyDescent="0.25">
      <c r="B1650" s="261" t="s">
        <v>4026</v>
      </c>
      <c r="C1650" s="261" t="s">
        <v>4045</v>
      </c>
      <c r="D1650" s="261" t="s">
        <v>4048</v>
      </c>
      <c r="E1650" s="261" t="s">
        <v>4049</v>
      </c>
      <c r="F1650" s="261" t="s">
        <v>1648</v>
      </c>
    </row>
    <row r="1651" spans="2:6" ht="15" customHeight="1" x14ac:dyDescent="0.25">
      <c r="B1651" s="261" t="s">
        <v>4026</v>
      </c>
      <c r="C1651" s="261" t="s">
        <v>4045</v>
      </c>
      <c r="D1651" s="261" t="s">
        <v>4048</v>
      </c>
      <c r="E1651" s="261" t="s">
        <v>4045</v>
      </c>
      <c r="F1651" s="261" t="s">
        <v>1612</v>
      </c>
    </row>
    <row r="1652" spans="2:6" ht="15" customHeight="1" x14ac:dyDescent="0.25">
      <c r="B1652" s="261" t="s">
        <v>4026</v>
      </c>
      <c r="C1652" s="261" t="s">
        <v>4045</v>
      </c>
      <c r="D1652" s="261" t="s">
        <v>4050</v>
      </c>
      <c r="E1652" s="261" t="s">
        <v>4051</v>
      </c>
      <c r="F1652" s="261" t="s">
        <v>1646</v>
      </c>
    </row>
    <row r="1653" spans="2:6" ht="15" customHeight="1" x14ac:dyDescent="0.2">
      <c r="B1653" s="262" t="s">
        <v>4026</v>
      </c>
      <c r="C1653" s="262" t="s">
        <v>4052</v>
      </c>
      <c r="D1653" s="262" t="s">
        <v>4053</v>
      </c>
      <c r="E1653" s="262" t="s">
        <v>4053</v>
      </c>
      <c r="F1653" s="262" t="s">
        <v>1612</v>
      </c>
    </row>
    <row r="1654" spans="2:6" ht="15" customHeight="1" x14ac:dyDescent="0.2">
      <c r="B1654" s="262" t="s">
        <v>4026</v>
      </c>
      <c r="C1654" s="262" t="s">
        <v>4052</v>
      </c>
      <c r="D1654" s="262" t="s">
        <v>4054</v>
      </c>
      <c r="E1654" s="262" t="s">
        <v>4054</v>
      </c>
      <c r="F1654" s="262" t="s">
        <v>1612</v>
      </c>
    </row>
    <row r="1655" spans="2:6" ht="15" customHeight="1" x14ac:dyDescent="0.2">
      <c r="B1655" s="262" t="s">
        <v>4026</v>
      </c>
      <c r="C1655" s="262" t="s">
        <v>4052</v>
      </c>
      <c r="D1655" s="262" t="s">
        <v>4055</v>
      </c>
      <c r="E1655" s="262" t="s">
        <v>4052</v>
      </c>
      <c r="F1655" s="262" t="s">
        <v>1612</v>
      </c>
    </row>
    <row r="1656" spans="2:6" ht="15" customHeight="1" x14ac:dyDescent="0.25">
      <c r="B1656" s="261" t="s">
        <v>4026</v>
      </c>
      <c r="C1656" s="261" t="s">
        <v>4056</v>
      </c>
      <c r="D1656" s="261" t="s">
        <v>4057</v>
      </c>
      <c r="E1656" s="261" t="s">
        <v>4058</v>
      </c>
      <c r="F1656" s="261" t="s">
        <v>1640</v>
      </c>
    </row>
    <row r="1657" spans="2:6" ht="15" customHeight="1" x14ac:dyDescent="0.25">
      <c r="B1657" s="262" t="s">
        <v>4026</v>
      </c>
      <c r="C1657" s="262" t="s">
        <v>4056</v>
      </c>
      <c r="D1657" s="262" t="s">
        <v>4057</v>
      </c>
      <c r="E1657" s="262" t="s">
        <v>4026</v>
      </c>
      <c r="F1657" s="261" t="s">
        <v>5524</v>
      </c>
    </row>
    <row r="1658" spans="2:6" ht="15" customHeight="1" x14ac:dyDescent="0.25">
      <c r="B1658" s="261" t="s">
        <v>4026</v>
      </c>
      <c r="C1658" s="261" t="s">
        <v>4056</v>
      </c>
      <c r="D1658" s="261" t="s">
        <v>4057</v>
      </c>
      <c r="E1658" s="261" t="s">
        <v>4057</v>
      </c>
      <c r="F1658" s="261" t="s">
        <v>1612</v>
      </c>
    </row>
    <row r="1659" spans="2:6" ht="15" customHeight="1" x14ac:dyDescent="0.25">
      <c r="B1659" s="261" t="s">
        <v>4026</v>
      </c>
      <c r="C1659" s="261" t="s">
        <v>4059</v>
      </c>
      <c r="D1659" s="261" t="s">
        <v>4060</v>
      </c>
      <c r="E1659" s="261" t="s">
        <v>4061</v>
      </c>
      <c r="F1659" s="261" t="s">
        <v>1608</v>
      </c>
    </row>
    <row r="1660" spans="2:6" ht="15" customHeight="1" x14ac:dyDescent="0.25">
      <c r="B1660" s="261" t="s">
        <v>4026</v>
      </c>
      <c r="C1660" s="261" t="s">
        <v>4062</v>
      </c>
      <c r="D1660" s="261" t="s">
        <v>4063</v>
      </c>
      <c r="E1660" s="261" t="s">
        <v>4064</v>
      </c>
      <c r="F1660" s="261" t="s">
        <v>1612</v>
      </c>
    </row>
    <row r="1661" spans="2:6" ht="15" customHeight="1" x14ac:dyDescent="0.25">
      <c r="B1661" s="261" t="s">
        <v>4065</v>
      </c>
      <c r="C1661" s="261" t="s">
        <v>4066</v>
      </c>
      <c r="D1661" s="261" t="s">
        <v>4067</v>
      </c>
      <c r="E1661" s="261" t="s">
        <v>4066</v>
      </c>
      <c r="F1661" s="261" t="s">
        <v>1612</v>
      </c>
    </row>
    <row r="1662" spans="2:6" ht="15" customHeight="1" x14ac:dyDescent="0.2">
      <c r="B1662" s="262" t="s">
        <v>4065</v>
      </c>
      <c r="C1662" s="262" t="s">
        <v>4068</v>
      </c>
      <c r="D1662" s="262" t="s">
        <v>4069</v>
      </c>
      <c r="E1662" s="262" t="s">
        <v>4069</v>
      </c>
      <c r="F1662" s="262" t="s">
        <v>1640</v>
      </c>
    </row>
    <row r="1663" spans="2:6" ht="15" customHeight="1" x14ac:dyDescent="0.2">
      <c r="B1663" s="262" t="s">
        <v>4065</v>
      </c>
      <c r="C1663" s="262" t="s">
        <v>4068</v>
      </c>
      <c r="D1663" s="262" t="s">
        <v>4070</v>
      </c>
      <c r="E1663" s="262" t="s">
        <v>4068</v>
      </c>
      <c r="F1663" s="262" t="s">
        <v>1684</v>
      </c>
    </row>
    <row r="1664" spans="2:6" ht="15" customHeight="1" x14ac:dyDescent="0.25">
      <c r="B1664" s="262" t="s">
        <v>4065</v>
      </c>
      <c r="C1664" s="262" t="s">
        <v>4068</v>
      </c>
      <c r="D1664" s="262" t="s">
        <v>4070</v>
      </c>
      <c r="E1664" s="262" t="s">
        <v>4065</v>
      </c>
      <c r="F1664" s="261" t="s">
        <v>5524</v>
      </c>
    </row>
    <row r="1665" spans="2:6" ht="15" customHeight="1" x14ac:dyDescent="0.25">
      <c r="B1665" s="261" t="s">
        <v>4065</v>
      </c>
      <c r="C1665" s="261" t="s">
        <v>4068</v>
      </c>
      <c r="D1665" s="261" t="s">
        <v>4071</v>
      </c>
      <c r="E1665" s="261" t="s">
        <v>4072</v>
      </c>
      <c r="F1665" s="261" t="s">
        <v>1640</v>
      </c>
    </row>
    <row r="1666" spans="2:6" ht="15" customHeight="1" x14ac:dyDescent="0.25">
      <c r="B1666" s="261" t="s">
        <v>4065</v>
      </c>
      <c r="C1666" s="261" t="s">
        <v>4068</v>
      </c>
      <c r="D1666" s="261" t="s">
        <v>4071</v>
      </c>
      <c r="E1666" s="261" t="s">
        <v>4073</v>
      </c>
      <c r="F1666" s="261" t="s">
        <v>1701</v>
      </c>
    </row>
    <row r="1667" spans="2:6" ht="15" customHeight="1" x14ac:dyDescent="0.2">
      <c r="B1667" s="262" t="s">
        <v>4065</v>
      </c>
      <c r="C1667" s="262" t="s">
        <v>4068</v>
      </c>
      <c r="D1667" s="262" t="s">
        <v>3445</v>
      </c>
      <c r="E1667" s="262" t="s">
        <v>4074</v>
      </c>
      <c r="F1667" s="262" t="s">
        <v>1646</v>
      </c>
    </row>
    <row r="1668" spans="2:6" ht="15" customHeight="1" x14ac:dyDescent="0.25">
      <c r="B1668" s="261" t="s">
        <v>4065</v>
      </c>
      <c r="C1668" s="261" t="s">
        <v>4075</v>
      </c>
      <c r="D1668" s="261" t="s">
        <v>4076</v>
      </c>
      <c r="E1668" s="261" t="s">
        <v>4077</v>
      </c>
      <c r="F1668" s="261" t="s">
        <v>1640</v>
      </c>
    </row>
    <row r="1669" spans="2:6" ht="15" customHeight="1" x14ac:dyDescent="0.25">
      <c r="B1669" s="261" t="s">
        <v>4065</v>
      </c>
      <c r="C1669" s="261" t="s">
        <v>4075</v>
      </c>
      <c r="D1669" s="261" t="s">
        <v>2069</v>
      </c>
      <c r="E1669" s="261" t="s">
        <v>2069</v>
      </c>
      <c r="F1669" s="261" t="s">
        <v>1608</v>
      </c>
    </row>
    <row r="1670" spans="2:6" ht="15" customHeight="1" x14ac:dyDescent="0.25">
      <c r="B1670" s="261" t="s">
        <v>4065</v>
      </c>
      <c r="C1670" s="261" t="s">
        <v>4078</v>
      </c>
      <c r="D1670" s="261" t="s">
        <v>4079</v>
      </c>
      <c r="E1670" s="261" t="s">
        <v>4080</v>
      </c>
      <c r="F1670" s="261" t="s">
        <v>1640</v>
      </c>
    </row>
    <row r="1671" spans="2:6" ht="15" customHeight="1" x14ac:dyDescent="0.25">
      <c r="B1671" s="261" t="s">
        <v>4065</v>
      </c>
      <c r="C1671" s="261" t="s">
        <v>4078</v>
      </c>
      <c r="D1671" s="261" t="s">
        <v>4081</v>
      </c>
      <c r="E1671" s="261" t="s">
        <v>4078</v>
      </c>
      <c r="F1671" s="261" t="s">
        <v>1612</v>
      </c>
    </row>
    <row r="1672" spans="2:6" ht="15" customHeight="1" x14ac:dyDescent="0.25">
      <c r="B1672" s="261" t="s">
        <v>3448</v>
      </c>
      <c r="C1672" s="261" t="s">
        <v>4082</v>
      </c>
      <c r="D1672" s="261" t="s">
        <v>4083</v>
      </c>
      <c r="E1672" s="261" t="s">
        <v>4082</v>
      </c>
      <c r="F1672" s="261" t="s">
        <v>1612</v>
      </c>
    </row>
    <row r="1673" spans="2:6" ht="15" customHeight="1" x14ac:dyDescent="0.25">
      <c r="B1673" s="261" t="s">
        <v>3448</v>
      </c>
      <c r="C1673" s="261" t="s">
        <v>4082</v>
      </c>
      <c r="D1673" s="261" t="s">
        <v>4083</v>
      </c>
      <c r="E1673" s="261" t="s">
        <v>4084</v>
      </c>
      <c r="F1673" s="261" t="s">
        <v>1962</v>
      </c>
    </row>
    <row r="1674" spans="2:6" ht="15" customHeight="1" x14ac:dyDescent="0.25">
      <c r="B1674" s="261" t="s">
        <v>3448</v>
      </c>
      <c r="C1674" s="261" t="s">
        <v>4082</v>
      </c>
      <c r="D1674" s="261" t="s">
        <v>4085</v>
      </c>
      <c r="E1674" s="261" t="s">
        <v>4086</v>
      </c>
      <c r="F1674" s="261" t="s">
        <v>1640</v>
      </c>
    </row>
    <row r="1675" spans="2:6" ht="15" customHeight="1" x14ac:dyDescent="0.25">
      <c r="B1675" s="261" t="s">
        <v>3448</v>
      </c>
      <c r="C1675" s="261" t="s">
        <v>4082</v>
      </c>
      <c r="D1675" s="261" t="s">
        <v>4087</v>
      </c>
      <c r="E1675" s="261" t="s">
        <v>4087</v>
      </c>
      <c r="F1675" s="261" t="s">
        <v>1608</v>
      </c>
    </row>
    <row r="1676" spans="2:6" ht="15" customHeight="1" x14ac:dyDescent="0.25">
      <c r="B1676" s="261" t="s">
        <v>3448</v>
      </c>
      <c r="C1676" s="261" t="s">
        <v>1981</v>
      </c>
      <c r="D1676" s="261" t="s">
        <v>4088</v>
      </c>
      <c r="E1676" s="261" t="s">
        <v>2923</v>
      </c>
      <c r="F1676" s="261" t="s">
        <v>1648</v>
      </c>
    </row>
    <row r="1677" spans="2:6" ht="15" customHeight="1" x14ac:dyDescent="0.25">
      <c r="B1677" s="261" t="s">
        <v>3448</v>
      </c>
      <c r="C1677" s="261" t="s">
        <v>1981</v>
      </c>
      <c r="D1677" s="261" t="s">
        <v>1981</v>
      </c>
      <c r="E1677" s="261" t="s">
        <v>1981</v>
      </c>
      <c r="F1677" s="261" t="s">
        <v>1612</v>
      </c>
    </row>
    <row r="1678" spans="2:6" ht="15" customHeight="1" x14ac:dyDescent="0.25">
      <c r="B1678" s="261" t="s">
        <v>3448</v>
      </c>
      <c r="C1678" s="261" t="s">
        <v>1981</v>
      </c>
      <c r="D1678" s="261" t="s">
        <v>4089</v>
      </c>
      <c r="E1678" s="261" t="s">
        <v>4090</v>
      </c>
      <c r="F1678" s="261" t="s">
        <v>1648</v>
      </c>
    </row>
    <row r="1679" spans="2:6" ht="15" customHeight="1" x14ac:dyDescent="0.25">
      <c r="B1679" s="261" t="s">
        <v>3448</v>
      </c>
      <c r="C1679" s="261" t="s">
        <v>1981</v>
      </c>
      <c r="D1679" s="261" t="s">
        <v>4091</v>
      </c>
      <c r="E1679" s="261" t="s">
        <v>4091</v>
      </c>
      <c r="F1679" s="261" t="s">
        <v>1608</v>
      </c>
    </row>
    <row r="1680" spans="2:6" ht="15" customHeight="1" x14ac:dyDescent="0.25">
      <c r="B1680" s="261" t="s">
        <v>3448</v>
      </c>
      <c r="C1680" s="261" t="s">
        <v>1981</v>
      </c>
      <c r="D1680" s="261" t="s">
        <v>4092</v>
      </c>
      <c r="E1680" s="261" t="s">
        <v>3459</v>
      </c>
      <c r="F1680" s="261" t="s">
        <v>1608</v>
      </c>
    </row>
    <row r="1681" spans="2:6" ht="15" customHeight="1" x14ac:dyDescent="0.25">
      <c r="B1681" s="261" t="s">
        <v>3448</v>
      </c>
      <c r="C1681" s="261" t="s">
        <v>1981</v>
      </c>
      <c r="D1681" s="261" t="s">
        <v>4092</v>
      </c>
      <c r="E1681" s="261" t="s">
        <v>4093</v>
      </c>
      <c r="F1681" s="261" t="s">
        <v>1612</v>
      </c>
    </row>
    <row r="1682" spans="2:6" ht="15" customHeight="1" x14ac:dyDescent="0.25">
      <c r="B1682" s="261" t="s">
        <v>3448</v>
      </c>
      <c r="C1682" s="261" t="s">
        <v>4094</v>
      </c>
      <c r="D1682" s="261" t="s">
        <v>4095</v>
      </c>
      <c r="E1682" s="261" t="s">
        <v>4095</v>
      </c>
      <c r="F1682" s="261" t="s">
        <v>1648</v>
      </c>
    </row>
    <row r="1683" spans="2:6" ht="15" customHeight="1" x14ac:dyDescent="0.2">
      <c r="B1683" s="262" t="s">
        <v>3448</v>
      </c>
      <c r="C1683" s="262" t="s">
        <v>4094</v>
      </c>
      <c r="D1683" s="262" t="s">
        <v>4096</v>
      </c>
      <c r="E1683" s="262" t="s">
        <v>4097</v>
      </c>
      <c r="F1683" s="262" t="s">
        <v>1612</v>
      </c>
    </row>
    <row r="1684" spans="2:6" ht="15" customHeight="1" x14ac:dyDescent="0.25">
      <c r="B1684" s="261" t="s">
        <v>3448</v>
      </c>
      <c r="C1684" s="261" t="s">
        <v>4094</v>
      </c>
      <c r="D1684" s="261" t="s">
        <v>2825</v>
      </c>
      <c r="E1684" s="261" t="s">
        <v>4098</v>
      </c>
      <c r="F1684" s="261" t="s">
        <v>2078</v>
      </c>
    </row>
    <row r="1685" spans="2:6" ht="15" customHeight="1" x14ac:dyDescent="0.25">
      <c r="B1685" s="261" t="s">
        <v>3448</v>
      </c>
      <c r="C1685" s="261" t="s">
        <v>4099</v>
      </c>
      <c r="D1685" s="261" t="s">
        <v>4100</v>
      </c>
      <c r="E1685" s="261" t="s">
        <v>4101</v>
      </c>
      <c r="F1685" s="261" t="s">
        <v>1648</v>
      </c>
    </row>
    <row r="1686" spans="2:6" ht="15" customHeight="1" x14ac:dyDescent="0.25">
      <c r="B1686" s="261" t="s">
        <v>3448</v>
      </c>
      <c r="C1686" s="261" t="s">
        <v>4099</v>
      </c>
      <c r="D1686" s="261" t="s">
        <v>4102</v>
      </c>
      <c r="E1686" s="261" t="s">
        <v>4102</v>
      </c>
      <c r="F1686" s="261" t="s">
        <v>1608</v>
      </c>
    </row>
    <row r="1687" spans="2:6" ht="15" customHeight="1" x14ac:dyDescent="0.2">
      <c r="B1687" s="262" t="s">
        <v>3448</v>
      </c>
      <c r="C1687" s="262" t="s">
        <v>4099</v>
      </c>
      <c r="D1687" s="262" t="s">
        <v>3166</v>
      </c>
      <c r="E1687" s="262" t="s">
        <v>3166</v>
      </c>
      <c r="F1687" s="262" t="s">
        <v>1612</v>
      </c>
    </row>
    <row r="1688" spans="2:6" ht="15" customHeight="1" x14ac:dyDescent="0.2">
      <c r="B1688" s="262" t="s">
        <v>3448</v>
      </c>
      <c r="C1688" s="262" t="s">
        <v>4099</v>
      </c>
      <c r="D1688" s="262" t="s">
        <v>4103</v>
      </c>
      <c r="E1688" s="262" t="s">
        <v>4103</v>
      </c>
      <c r="F1688" s="262" t="s">
        <v>1684</v>
      </c>
    </row>
    <row r="1689" spans="2:6" ht="15" customHeight="1" x14ac:dyDescent="0.25">
      <c r="B1689" s="261" t="s">
        <v>3448</v>
      </c>
      <c r="C1689" s="261" t="s">
        <v>4104</v>
      </c>
      <c r="D1689" s="261" t="s">
        <v>4105</v>
      </c>
      <c r="E1689" s="261" t="s">
        <v>4105</v>
      </c>
      <c r="F1689" s="261" t="s">
        <v>1608</v>
      </c>
    </row>
    <row r="1690" spans="2:6" ht="15" customHeight="1" x14ac:dyDescent="0.25">
      <c r="B1690" s="261" t="s">
        <v>3448</v>
      </c>
      <c r="C1690" s="261" t="s">
        <v>4104</v>
      </c>
      <c r="D1690" s="261" t="s">
        <v>4106</v>
      </c>
      <c r="E1690" s="261" t="s">
        <v>4104</v>
      </c>
      <c r="F1690" s="261" t="s">
        <v>1962</v>
      </c>
    </row>
    <row r="1691" spans="2:6" ht="15" customHeight="1" x14ac:dyDescent="0.25">
      <c r="B1691" s="261" t="s">
        <v>3448</v>
      </c>
      <c r="C1691" s="261" t="s">
        <v>4104</v>
      </c>
      <c r="D1691" s="261" t="s">
        <v>4106</v>
      </c>
      <c r="E1691" s="261" t="s">
        <v>4107</v>
      </c>
      <c r="F1691" s="261" t="s">
        <v>1646</v>
      </c>
    </row>
    <row r="1692" spans="2:6" ht="15" customHeight="1" x14ac:dyDescent="0.25">
      <c r="B1692" s="261" t="s">
        <v>3448</v>
      </c>
      <c r="C1692" s="261" t="s">
        <v>4104</v>
      </c>
      <c r="D1692" s="261" t="s">
        <v>4108</v>
      </c>
      <c r="E1692" s="261" t="s">
        <v>4108</v>
      </c>
      <c r="F1692" s="261" t="s">
        <v>1640</v>
      </c>
    </row>
    <row r="1693" spans="2:6" ht="15" customHeight="1" x14ac:dyDescent="0.25">
      <c r="B1693" s="261" t="s">
        <v>3448</v>
      </c>
      <c r="C1693" s="261" t="s">
        <v>4104</v>
      </c>
      <c r="D1693" s="261" t="s">
        <v>4109</v>
      </c>
      <c r="E1693" s="261" t="s">
        <v>4110</v>
      </c>
      <c r="F1693" s="261" t="s">
        <v>2078</v>
      </c>
    </row>
    <row r="1694" spans="2:6" ht="15" customHeight="1" x14ac:dyDescent="0.25">
      <c r="B1694" s="261" t="s">
        <v>3448</v>
      </c>
      <c r="C1694" s="261" t="s">
        <v>4111</v>
      </c>
      <c r="D1694" s="261" t="s">
        <v>4112</v>
      </c>
      <c r="E1694" s="261" t="s">
        <v>4113</v>
      </c>
      <c r="F1694" s="261" t="s">
        <v>1608</v>
      </c>
    </row>
    <row r="1695" spans="2:6" ht="15" customHeight="1" x14ac:dyDescent="0.2">
      <c r="B1695" s="262" t="s">
        <v>3448</v>
      </c>
      <c r="C1695" s="262" t="s">
        <v>4111</v>
      </c>
      <c r="D1695" s="262" t="s">
        <v>4114</v>
      </c>
      <c r="E1695" s="262" t="s">
        <v>4115</v>
      </c>
      <c r="F1695" s="262" t="s">
        <v>1962</v>
      </c>
    </row>
    <row r="1696" spans="2:6" ht="15" customHeight="1" x14ac:dyDescent="0.2">
      <c r="B1696" s="262" t="s">
        <v>3448</v>
      </c>
      <c r="C1696" s="262" t="s">
        <v>4111</v>
      </c>
      <c r="D1696" s="262" t="s">
        <v>2826</v>
      </c>
      <c r="E1696" s="262" t="s">
        <v>2826</v>
      </c>
      <c r="F1696" s="262" t="s">
        <v>1608</v>
      </c>
    </row>
    <row r="1697" spans="2:6" ht="15" customHeight="1" x14ac:dyDescent="0.2">
      <c r="B1697" s="262" t="s">
        <v>3448</v>
      </c>
      <c r="C1697" s="262" t="s">
        <v>4111</v>
      </c>
      <c r="D1697" s="262" t="s">
        <v>4116</v>
      </c>
      <c r="E1697" s="262" t="s">
        <v>4117</v>
      </c>
      <c r="F1697" s="262" t="s">
        <v>1684</v>
      </c>
    </row>
    <row r="1698" spans="2:6" ht="15" customHeight="1" x14ac:dyDescent="0.25">
      <c r="B1698" s="261" t="s">
        <v>4118</v>
      </c>
      <c r="C1698" s="261" t="s">
        <v>4119</v>
      </c>
      <c r="D1698" s="261" t="s">
        <v>2579</v>
      </c>
      <c r="E1698" s="261" t="s">
        <v>4120</v>
      </c>
      <c r="F1698" s="261" t="s">
        <v>1612</v>
      </c>
    </row>
    <row r="1699" spans="2:6" ht="15" customHeight="1" x14ac:dyDescent="0.25">
      <c r="B1699" s="261" t="s">
        <v>4118</v>
      </c>
      <c r="C1699" s="261" t="s">
        <v>4119</v>
      </c>
      <c r="D1699" s="261" t="s">
        <v>2579</v>
      </c>
      <c r="E1699" s="261" t="s">
        <v>2579</v>
      </c>
      <c r="F1699" s="261" t="s">
        <v>1608</v>
      </c>
    </row>
    <row r="1700" spans="2:6" ht="15" customHeight="1" x14ac:dyDescent="0.25">
      <c r="B1700" s="261" t="s">
        <v>4118</v>
      </c>
      <c r="C1700" s="261" t="s">
        <v>4119</v>
      </c>
      <c r="D1700" s="261" t="s">
        <v>4121</v>
      </c>
      <c r="E1700" s="261" t="s">
        <v>4122</v>
      </c>
      <c r="F1700" s="261" t="s">
        <v>1640</v>
      </c>
    </row>
    <row r="1701" spans="2:6" ht="15" customHeight="1" x14ac:dyDescent="0.2">
      <c r="B1701" s="262" t="s">
        <v>4118</v>
      </c>
      <c r="C1701" s="262" t="s">
        <v>4119</v>
      </c>
      <c r="D1701" s="262" t="s">
        <v>4123</v>
      </c>
      <c r="E1701" s="262" t="s">
        <v>4119</v>
      </c>
      <c r="F1701" s="262" t="s">
        <v>1684</v>
      </c>
    </row>
    <row r="1702" spans="2:6" ht="15" customHeight="1" x14ac:dyDescent="0.25">
      <c r="B1702" s="261" t="s">
        <v>4118</v>
      </c>
      <c r="C1702" s="261" t="s">
        <v>4119</v>
      </c>
      <c r="D1702" s="261" t="s">
        <v>4123</v>
      </c>
      <c r="E1702" s="261" t="s">
        <v>4124</v>
      </c>
      <c r="F1702" s="261" t="s">
        <v>1612</v>
      </c>
    </row>
    <row r="1703" spans="2:6" ht="15" customHeight="1" x14ac:dyDescent="0.25">
      <c r="B1703" s="261" t="s">
        <v>4118</v>
      </c>
      <c r="C1703" s="261" t="s">
        <v>4119</v>
      </c>
      <c r="D1703" s="261" t="s">
        <v>4123</v>
      </c>
      <c r="E1703" s="261" t="s">
        <v>4125</v>
      </c>
      <c r="F1703" s="261" t="s">
        <v>1612</v>
      </c>
    </row>
    <row r="1704" spans="2:6" ht="15" customHeight="1" x14ac:dyDescent="0.25">
      <c r="B1704" s="262" t="s">
        <v>4118</v>
      </c>
      <c r="C1704" s="262" t="s">
        <v>4119</v>
      </c>
      <c r="D1704" s="262" t="s">
        <v>4123</v>
      </c>
      <c r="E1704" s="262" t="s">
        <v>4118</v>
      </c>
      <c r="F1704" s="261" t="s">
        <v>5524</v>
      </c>
    </row>
    <row r="1705" spans="2:6" ht="15" customHeight="1" x14ac:dyDescent="0.2">
      <c r="B1705" s="262" t="s">
        <v>4118</v>
      </c>
      <c r="C1705" s="262" t="s">
        <v>4119</v>
      </c>
      <c r="D1705" s="262" t="s">
        <v>4126</v>
      </c>
      <c r="E1705" s="262" t="s">
        <v>4127</v>
      </c>
      <c r="F1705" s="262" t="s">
        <v>1640</v>
      </c>
    </row>
    <row r="1706" spans="2:6" ht="15" customHeight="1" x14ac:dyDescent="0.25">
      <c r="B1706" s="261" t="s">
        <v>4118</v>
      </c>
      <c r="C1706" s="261" t="s">
        <v>4119</v>
      </c>
      <c r="D1706" s="261" t="s">
        <v>4126</v>
      </c>
      <c r="E1706" s="261" t="s">
        <v>4118</v>
      </c>
      <c r="F1706" s="261" t="s">
        <v>1684</v>
      </c>
    </row>
    <row r="1707" spans="2:6" ht="15" customHeight="1" x14ac:dyDescent="0.25">
      <c r="B1707" s="261" t="s">
        <v>4118</v>
      </c>
      <c r="C1707" s="261" t="s">
        <v>4119</v>
      </c>
      <c r="D1707" s="261" t="s">
        <v>4126</v>
      </c>
      <c r="E1707" s="261" t="s">
        <v>4128</v>
      </c>
      <c r="F1707" s="261" t="s">
        <v>1640</v>
      </c>
    </row>
    <row r="1708" spans="2:6" ht="15" customHeight="1" x14ac:dyDescent="0.2">
      <c r="B1708" s="262" t="s">
        <v>4118</v>
      </c>
      <c r="C1708" s="262" t="s">
        <v>4119</v>
      </c>
      <c r="D1708" s="262" t="s">
        <v>4126</v>
      </c>
      <c r="E1708" s="262" t="s">
        <v>4129</v>
      </c>
      <c r="F1708" s="262" t="s">
        <v>1962</v>
      </c>
    </row>
    <row r="1709" spans="2:6" ht="15" customHeight="1" x14ac:dyDescent="0.25">
      <c r="B1709" s="261" t="s">
        <v>4118</v>
      </c>
      <c r="C1709" s="261" t="s">
        <v>4119</v>
      </c>
      <c r="D1709" s="261" t="s">
        <v>4126</v>
      </c>
      <c r="E1709" s="261" t="s">
        <v>4130</v>
      </c>
      <c r="F1709" s="261" t="s">
        <v>1648</v>
      </c>
    </row>
    <row r="1710" spans="2:6" ht="15" customHeight="1" x14ac:dyDescent="0.25">
      <c r="B1710" s="261" t="s">
        <v>4118</v>
      </c>
      <c r="C1710" s="261" t="s">
        <v>4118</v>
      </c>
      <c r="D1710" s="261" t="s">
        <v>4131</v>
      </c>
      <c r="E1710" s="261" t="s">
        <v>4132</v>
      </c>
      <c r="F1710" s="261" t="s">
        <v>1612</v>
      </c>
    </row>
    <row r="1711" spans="2:6" ht="15" customHeight="1" x14ac:dyDescent="0.25">
      <c r="B1711" s="261" t="s">
        <v>3448</v>
      </c>
      <c r="C1711" s="261" t="s">
        <v>4133</v>
      </c>
      <c r="D1711" s="261" t="s">
        <v>4134</v>
      </c>
      <c r="E1711" s="261" t="s">
        <v>4134</v>
      </c>
      <c r="F1711" s="261" t="s">
        <v>1608</v>
      </c>
    </row>
    <row r="1712" spans="2:6" ht="15" customHeight="1" x14ac:dyDescent="0.2">
      <c r="B1712" s="262" t="s">
        <v>3448</v>
      </c>
      <c r="C1712" s="262" t="s">
        <v>4133</v>
      </c>
      <c r="D1712" s="262" t="s">
        <v>4135</v>
      </c>
      <c r="E1712" s="262" t="s">
        <v>4136</v>
      </c>
      <c r="F1712" s="262" t="s">
        <v>1684</v>
      </c>
    </row>
    <row r="1713" spans="2:6" ht="15" customHeight="1" x14ac:dyDescent="0.25">
      <c r="B1713" s="261" t="s">
        <v>3448</v>
      </c>
      <c r="C1713" s="261" t="s">
        <v>4133</v>
      </c>
      <c r="D1713" s="261" t="s">
        <v>4137</v>
      </c>
      <c r="E1713" s="261" t="s">
        <v>4138</v>
      </c>
      <c r="F1713" s="261" t="s">
        <v>1640</v>
      </c>
    </row>
    <row r="1714" spans="2:6" ht="15" customHeight="1" x14ac:dyDescent="0.25">
      <c r="B1714" s="261" t="s">
        <v>3448</v>
      </c>
      <c r="C1714" s="261" t="s">
        <v>4133</v>
      </c>
      <c r="D1714" s="261" t="s">
        <v>4139</v>
      </c>
      <c r="E1714" s="261" t="s">
        <v>4140</v>
      </c>
      <c r="F1714" s="261" t="s">
        <v>1648</v>
      </c>
    </row>
    <row r="1715" spans="2:6" ht="15" customHeight="1" x14ac:dyDescent="0.25">
      <c r="B1715" s="261" t="s">
        <v>3448</v>
      </c>
      <c r="C1715" s="261" t="s">
        <v>4133</v>
      </c>
      <c r="D1715" s="261" t="s">
        <v>4139</v>
      </c>
      <c r="E1715" s="261" t="s">
        <v>4141</v>
      </c>
      <c r="F1715" s="261" t="s">
        <v>1612</v>
      </c>
    </row>
    <row r="1716" spans="2:6" ht="15" customHeight="1" x14ac:dyDescent="0.25">
      <c r="B1716" s="261" t="s">
        <v>4142</v>
      </c>
      <c r="C1716" s="261" t="s">
        <v>4143</v>
      </c>
      <c r="D1716" s="261" t="s">
        <v>4144</v>
      </c>
      <c r="E1716" s="261" t="s">
        <v>4144</v>
      </c>
      <c r="F1716" s="261" t="s">
        <v>1608</v>
      </c>
    </row>
    <row r="1717" spans="2:6" ht="15" customHeight="1" x14ac:dyDescent="0.2">
      <c r="B1717" s="262" t="s">
        <v>4142</v>
      </c>
      <c r="C1717" s="262" t="s">
        <v>4143</v>
      </c>
      <c r="D1717" s="262" t="s">
        <v>4144</v>
      </c>
      <c r="E1717" s="262" t="s">
        <v>4143</v>
      </c>
      <c r="F1717" s="262" t="s">
        <v>1684</v>
      </c>
    </row>
    <row r="1718" spans="2:6" ht="15" customHeight="1" x14ac:dyDescent="0.25">
      <c r="B1718" s="262" t="s">
        <v>4142</v>
      </c>
      <c r="C1718" s="262" t="s">
        <v>4143</v>
      </c>
      <c r="D1718" s="262" t="s">
        <v>4144</v>
      </c>
      <c r="E1718" s="262" t="s">
        <v>4142</v>
      </c>
      <c r="F1718" s="261" t="s">
        <v>5524</v>
      </c>
    </row>
    <row r="1719" spans="2:6" ht="15" customHeight="1" x14ac:dyDescent="0.25">
      <c r="B1719" s="261" t="s">
        <v>4142</v>
      </c>
      <c r="C1719" s="261" t="s">
        <v>4143</v>
      </c>
      <c r="D1719" s="261" t="s">
        <v>4145</v>
      </c>
      <c r="E1719" s="261" t="s">
        <v>4145</v>
      </c>
      <c r="F1719" s="261" t="s">
        <v>1962</v>
      </c>
    </row>
    <row r="1720" spans="2:6" ht="15" customHeight="1" x14ac:dyDescent="0.25">
      <c r="B1720" s="261" t="s">
        <v>4142</v>
      </c>
      <c r="C1720" s="261" t="s">
        <v>4142</v>
      </c>
      <c r="D1720" s="261" t="s">
        <v>3414</v>
      </c>
      <c r="E1720" s="261" t="s">
        <v>4146</v>
      </c>
      <c r="F1720" s="261" t="s">
        <v>1608</v>
      </c>
    </row>
    <row r="1721" spans="2:6" ht="15" customHeight="1" x14ac:dyDescent="0.25">
      <c r="B1721" s="261" t="s">
        <v>4142</v>
      </c>
      <c r="C1721" s="261" t="s">
        <v>4142</v>
      </c>
      <c r="D1721" s="261" t="s">
        <v>4142</v>
      </c>
      <c r="E1721" s="261" t="s">
        <v>4147</v>
      </c>
      <c r="F1721" s="261" t="s">
        <v>1640</v>
      </c>
    </row>
    <row r="1722" spans="2:6" ht="15" customHeight="1" x14ac:dyDescent="0.2">
      <c r="B1722" s="262" t="s">
        <v>4142</v>
      </c>
      <c r="C1722" s="262" t="s">
        <v>4142</v>
      </c>
      <c r="D1722" s="262" t="s">
        <v>4142</v>
      </c>
      <c r="E1722" s="262" t="s">
        <v>4148</v>
      </c>
      <c r="F1722" s="262" t="s">
        <v>1701</v>
      </c>
    </row>
    <row r="1723" spans="2:6" ht="15" customHeight="1" x14ac:dyDescent="0.2">
      <c r="B1723" s="262" t="s">
        <v>4142</v>
      </c>
      <c r="C1723" s="262" t="s">
        <v>4142</v>
      </c>
      <c r="D1723" s="262" t="s">
        <v>4142</v>
      </c>
      <c r="E1723" s="262" t="s">
        <v>4142</v>
      </c>
      <c r="F1723" s="262" t="s">
        <v>1612</v>
      </c>
    </row>
    <row r="1724" spans="2:6" ht="15" customHeight="1" x14ac:dyDescent="0.25">
      <c r="B1724" s="261" t="s">
        <v>4142</v>
      </c>
      <c r="C1724" s="261" t="s">
        <v>4142</v>
      </c>
      <c r="D1724" s="261" t="s">
        <v>4149</v>
      </c>
      <c r="E1724" s="261" t="s">
        <v>3443</v>
      </c>
      <c r="F1724" s="261" t="s">
        <v>1612</v>
      </c>
    </row>
    <row r="1725" spans="2:6" ht="15" customHeight="1" x14ac:dyDescent="0.25">
      <c r="B1725" s="261" t="s">
        <v>4142</v>
      </c>
      <c r="C1725" s="261" t="s">
        <v>4150</v>
      </c>
      <c r="D1725" s="261" t="s">
        <v>2351</v>
      </c>
      <c r="E1725" s="261" t="s">
        <v>2351</v>
      </c>
      <c r="F1725" s="261" t="s">
        <v>1608</v>
      </c>
    </row>
    <row r="1726" spans="2:6" ht="15" customHeight="1" x14ac:dyDescent="0.25">
      <c r="B1726" s="261" t="s">
        <v>4142</v>
      </c>
      <c r="C1726" s="261" t="s">
        <v>4150</v>
      </c>
      <c r="D1726" s="261" t="s">
        <v>4151</v>
      </c>
      <c r="E1726" s="261" t="s">
        <v>4151</v>
      </c>
      <c r="F1726" s="261" t="s">
        <v>1608</v>
      </c>
    </row>
    <row r="1727" spans="2:6" ht="15" customHeight="1" x14ac:dyDescent="0.25">
      <c r="B1727" s="261" t="s">
        <v>4142</v>
      </c>
      <c r="C1727" s="261" t="s">
        <v>4150</v>
      </c>
      <c r="D1727" s="261" t="s">
        <v>4152</v>
      </c>
      <c r="E1727" s="261" t="s">
        <v>4153</v>
      </c>
      <c r="F1727" s="261" t="s">
        <v>1630</v>
      </c>
    </row>
    <row r="1728" spans="2:6" ht="15" customHeight="1" x14ac:dyDescent="0.25">
      <c r="B1728" s="261" t="s">
        <v>4142</v>
      </c>
      <c r="C1728" s="261" t="s">
        <v>4150</v>
      </c>
      <c r="D1728" s="261" t="s">
        <v>4152</v>
      </c>
      <c r="E1728" s="261" t="s">
        <v>4150</v>
      </c>
      <c r="F1728" s="261" t="s">
        <v>1612</v>
      </c>
    </row>
    <row r="1729" spans="2:6" ht="15" customHeight="1" x14ac:dyDescent="0.2">
      <c r="B1729" s="262" t="s">
        <v>4142</v>
      </c>
      <c r="C1729" s="262" t="s">
        <v>4154</v>
      </c>
      <c r="D1729" s="262" t="s">
        <v>4155</v>
      </c>
      <c r="E1729" s="262" t="s">
        <v>4156</v>
      </c>
      <c r="F1729" s="262" t="s">
        <v>1612</v>
      </c>
    </row>
    <row r="1730" spans="2:6" ht="15" customHeight="1" x14ac:dyDescent="0.25">
      <c r="B1730" s="261" t="s">
        <v>4142</v>
      </c>
      <c r="C1730" s="261" t="s">
        <v>4154</v>
      </c>
      <c r="D1730" s="261" t="s">
        <v>4155</v>
      </c>
      <c r="E1730" s="261" t="s">
        <v>4142</v>
      </c>
      <c r="F1730" s="261" t="s">
        <v>1648</v>
      </c>
    </row>
    <row r="1731" spans="2:6" ht="15" customHeight="1" x14ac:dyDescent="0.25">
      <c r="B1731" s="261" t="s">
        <v>4142</v>
      </c>
      <c r="C1731" s="261" t="s">
        <v>4157</v>
      </c>
      <c r="D1731" s="261" t="s">
        <v>4146</v>
      </c>
      <c r="E1731" s="261" t="s">
        <v>4158</v>
      </c>
      <c r="F1731" s="261" t="s">
        <v>1648</v>
      </c>
    </row>
    <row r="1732" spans="2:6" ht="15" customHeight="1" x14ac:dyDescent="0.2">
      <c r="B1732" s="262" t="s">
        <v>3448</v>
      </c>
      <c r="C1732" s="262" t="s">
        <v>4159</v>
      </c>
      <c r="D1732" s="262" t="s">
        <v>4160</v>
      </c>
      <c r="E1732" s="262" t="s">
        <v>4161</v>
      </c>
      <c r="F1732" s="262" t="s">
        <v>1608</v>
      </c>
    </row>
    <row r="1733" spans="2:6" ht="15" customHeight="1" x14ac:dyDescent="0.25">
      <c r="B1733" s="262" t="s">
        <v>3448</v>
      </c>
      <c r="C1733" s="262" t="s">
        <v>4159</v>
      </c>
      <c r="D1733" s="262" t="s">
        <v>4160</v>
      </c>
      <c r="E1733" s="262" t="s">
        <v>3448</v>
      </c>
      <c r="F1733" s="261" t="s">
        <v>5524</v>
      </c>
    </row>
    <row r="1734" spans="2:6" ht="15" customHeight="1" x14ac:dyDescent="0.25">
      <c r="B1734" s="261" t="s">
        <v>3448</v>
      </c>
      <c r="C1734" s="261" t="s">
        <v>4159</v>
      </c>
      <c r="D1734" s="261" t="s">
        <v>4160</v>
      </c>
      <c r="E1734" s="261" t="s">
        <v>4162</v>
      </c>
      <c r="F1734" s="261" t="s">
        <v>1640</v>
      </c>
    </row>
    <row r="1735" spans="2:6" ht="15" customHeight="1" x14ac:dyDescent="0.2">
      <c r="B1735" s="262" t="s">
        <v>3448</v>
      </c>
      <c r="C1735" s="262" t="s">
        <v>4159</v>
      </c>
      <c r="D1735" s="262" t="s">
        <v>3511</v>
      </c>
      <c r="E1735" s="262" t="s">
        <v>4163</v>
      </c>
      <c r="F1735" s="262" t="s">
        <v>1608</v>
      </c>
    </row>
    <row r="1736" spans="2:6" ht="15" customHeight="1" x14ac:dyDescent="0.2">
      <c r="B1736" s="262" t="s">
        <v>3448</v>
      </c>
      <c r="C1736" s="262" t="s">
        <v>4164</v>
      </c>
      <c r="D1736" s="262" t="s">
        <v>4107</v>
      </c>
      <c r="E1736" s="262" t="s">
        <v>3448</v>
      </c>
      <c r="F1736" s="262" t="s">
        <v>1614</v>
      </c>
    </row>
    <row r="1737" spans="2:6" ht="15" customHeight="1" x14ac:dyDescent="0.25">
      <c r="B1737" s="261" t="s">
        <v>3448</v>
      </c>
      <c r="C1737" s="261" t="s">
        <v>4164</v>
      </c>
      <c r="D1737" s="261" t="s">
        <v>4107</v>
      </c>
      <c r="E1737" s="261" t="s">
        <v>4165</v>
      </c>
      <c r="F1737" s="261" t="s">
        <v>1612</v>
      </c>
    </row>
    <row r="1738" spans="2:6" ht="15" customHeight="1" x14ac:dyDescent="0.2">
      <c r="B1738" s="262" t="s">
        <v>3448</v>
      </c>
      <c r="C1738" s="262" t="s">
        <v>4164</v>
      </c>
      <c r="D1738" s="262" t="s">
        <v>4107</v>
      </c>
      <c r="E1738" s="262" t="s">
        <v>4166</v>
      </c>
      <c r="F1738" s="262" t="s">
        <v>1608</v>
      </c>
    </row>
    <row r="1739" spans="2:6" ht="15" customHeight="1" x14ac:dyDescent="0.2">
      <c r="B1739" s="262" t="s">
        <v>3448</v>
      </c>
      <c r="C1739" s="262" t="s">
        <v>4164</v>
      </c>
      <c r="D1739" s="262" t="s">
        <v>4167</v>
      </c>
      <c r="E1739" s="262" t="s">
        <v>4167</v>
      </c>
      <c r="F1739" s="262" t="s">
        <v>1608</v>
      </c>
    </row>
    <row r="1740" spans="2:6" ht="15" customHeight="1" x14ac:dyDescent="0.25">
      <c r="B1740" s="261" t="s">
        <v>3448</v>
      </c>
      <c r="C1740" s="261" t="s">
        <v>4168</v>
      </c>
      <c r="D1740" s="261" t="s">
        <v>4169</v>
      </c>
      <c r="E1740" s="261" t="s">
        <v>4170</v>
      </c>
      <c r="F1740" s="261" t="s">
        <v>1608</v>
      </c>
    </row>
    <row r="1741" spans="2:6" ht="15" customHeight="1" x14ac:dyDescent="0.2">
      <c r="B1741" s="262" t="s">
        <v>3448</v>
      </c>
      <c r="C1741" s="262" t="s">
        <v>4168</v>
      </c>
      <c r="D1741" s="262" t="s">
        <v>4171</v>
      </c>
      <c r="E1741" s="262" t="s">
        <v>4172</v>
      </c>
      <c r="F1741" s="262" t="s">
        <v>1701</v>
      </c>
    </row>
    <row r="1742" spans="2:6" ht="15" customHeight="1" x14ac:dyDescent="0.25">
      <c r="B1742" s="261" t="s">
        <v>4173</v>
      </c>
      <c r="C1742" s="261" t="s">
        <v>4174</v>
      </c>
      <c r="D1742" s="261" t="s">
        <v>4175</v>
      </c>
      <c r="E1742" s="261" t="s">
        <v>4174</v>
      </c>
      <c r="F1742" s="261" t="s">
        <v>1608</v>
      </c>
    </row>
    <row r="1743" spans="2:6" ht="15" customHeight="1" x14ac:dyDescent="0.25">
      <c r="B1743" s="261" t="s">
        <v>4173</v>
      </c>
      <c r="C1743" s="261" t="s">
        <v>4174</v>
      </c>
      <c r="D1743" s="261" t="s">
        <v>4175</v>
      </c>
      <c r="E1743" s="261" t="s">
        <v>4176</v>
      </c>
      <c r="F1743" s="261" t="s">
        <v>1646</v>
      </c>
    </row>
    <row r="1744" spans="2:6" ht="15" customHeight="1" x14ac:dyDescent="0.2">
      <c r="B1744" s="262" t="s">
        <v>4173</v>
      </c>
      <c r="C1744" s="262" t="s">
        <v>4174</v>
      </c>
      <c r="D1744" s="262" t="s">
        <v>4177</v>
      </c>
      <c r="E1744" s="262" t="s">
        <v>4178</v>
      </c>
      <c r="F1744" s="262" t="s">
        <v>1646</v>
      </c>
    </row>
    <row r="1745" spans="2:6" ht="15" customHeight="1" x14ac:dyDescent="0.25">
      <c r="B1745" s="261" t="s">
        <v>4173</v>
      </c>
      <c r="C1745" s="261" t="s">
        <v>4174</v>
      </c>
      <c r="D1745" s="261" t="s">
        <v>4179</v>
      </c>
      <c r="E1745" s="261" t="s">
        <v>4179</v>
      </c>
      <c r="F1745" s="261" t="s">
        <v>1612</v>
      </c>
    </row>
    <row r="1746" spans="2:6" ht="15" customHeight="1" x14ac:dyDescent="0.25">
      <c r="B1746" s="261" t="s">
        <v>4173</v>
      </c>
      <c r="C1746" s="261" t="s">
        <v>4180</v>
      </c>
      <c r="D1746" s="261" t="s">
        <v>4181</v>
      </c>
      <c r="E1746" s="261" t="s">
        <v>4182</v>
      </c>
      <c r="F1746" s="261" t="s">
        <v>1612</v>
      </c>
    </row>
    <row r="1747" spans="2:6" ht="15" customHeight="1" x14ac:dyDescent="0.25">
      <c r="B1747" s="261" t="s">
        <v>4173</v>
      </c>
      <c r="C1747" s="261" t="s">
        <v>4180</v>
      </c>
      <c r="D1747" s="261" t="s">
        <v>4183</v>
      </c>
      <c r="E1747" s="261" t="s">
        <v>4184</v>
      </c>
      <c r="F1747" s="261" t="s">
        <v>1608</v>
      </c>
    </row>
    <row r="1748" spans="2:6" ht="15" customHeight="1" x14ac:dyDescent="0.25">
      <c r="B1748" s="261" t="s">
        <v>4173</v>
      </c>
      <c r="C1748" s="261" t="s">
        <v>4180</v>
      </c>
      <c r="D1748" s="261" t="s">
        <v>4183</v>
      </c>
      <c r="E1748" s="261" t="s">
        <v>4185</v>
      </c>
      <c r="F1748" s="261" t="s">
        <v>1608</v>
      </c>
    </row>
    <row r="1749" spans="2:6" ht="15" customHeight="1" x14ac:dyDescent="0.25">
      <c r="B1749" s="261" t="s">
        <v>4173</v>
      </c>
      <c r="C1749" s="261" t="s">
        <v>4180</v>
      </c>
      <c r="D1749" s="261" t="s">
        <v>4183</v>
      </c>
      <c r="E1749" s="261" t="s">
        <v>4180</v>
      </c>
      <c r="F1749" s="261" t="s">
        <v>1734</v>
      </c>
    </row>
    <row r="1750" spans="2:6" ht="15" customHeight="1" x14ac:dyDescent="0.25">
      <c r="B1750" s="261" t="s">
        <v>4173</v>
      </c>
      <c r="C1750" s="261" t="s">
        <v>4180</v>
      </c>
      <c r="D1750" s="261" t="s">
        <v>4186</v>
      </c>
      <c r="E1750" s="261" t="s">
        <v>4186</v>
      </c>
      <c r="F1750" s="261" t="s">
        <v>1608</v>
      </c>
    </row>
    <row r="1751" spans="2:6" ht="15" customHeight="1" x14ac:dyDescent="0.25">
      <c r="B1751" s="261" t="s">
        <v>4173</v>
      </c>
      <c r="C1751" s="261" t="s">
        <v>4187</v>
      </c>
      <c r="D1751" s="261" t="s">
        <v>4188</v>
      </c>
      <c r="E1751" s="261" t="s">
        <v>4189</v>
      </c>
      <c r="F1751" s="261" t="s">
        <v>1612</v>
      </c>
    </row>
    <row r="1752" spans="2:6" ht="15" customHeight="1" x14ac:dyDescent="0.2">
      <c r="B1752" s="262" t="s">
        <v>4173</v>
      </c>
      <c r="C1752" s="262" t="s">
        <v>4190</v>
      </c>
      <c r="D1752" s="262" t="s">
        <v>4191</v>
      </c>
      <c r="E1752" s="262" t="s">
        <v>4191</v>
      </c>
      <c r="F1752" s="262" t="s">
        <v>1612</v>
      </c>
    </row>
    <row r="1753" spans="2:6" ht="15" customHeight="1" x14ac:dyDescent="0.2">
      <c r="B1753" s="262" t="s">
        <v>4173</v>
      </c>
      <c r="C1753" s="262" t="s">
        <v>4190</v>
      </c>
      <c r="D1753" s="262" t="s">
        <v>4190</v>
      </c>
      <c r="E1753" s="262" t="s">
        <v>4190</v>
      </c>
      <c r="F1753" s="262" t="s">
        <v>1612</v>
      </c>
    </row>
    <row r="1754" spans="2:6" ht="15" customHeight="1" x14ac:dyDescent="0.2">
      <c r="B1754" s="262" t="s">
        <v>4173</v>
      </c>
      <c r="C1754" s="262" t="s">
        <v>4192</v>
      </c>
      <c r="D1754" s="262" t="s">
        <v>2946</v>
      </c>
      <c r="E1754" s="262" t="s">
        <v>4173</v>
      </c>
      <c r="F1754" s="262" t="s">
        <v>1614</v>
      </c>
    </row>
    <row r="1755" spans="2:6" ht="15" customHeight="1" x14ac:dyDescent="0.25">
      <c r="B1755" s="262" t="s">
        <v>4173</v>
      </c>
      <c r="C1755" s="262" t="s">
        <v>4192</v>
      </c>
      <c r="D1755" s="262" t="s">
        <v>2946</v>
      </c>
      <c r="E1755" s="262" t="s">
        <v>4173</v>
      </c>
      <c r="F1755" s="261" t="s">
        <v>5524</v>
      </c>
    </row>
    <row r="1756" spans="2:6" ht="15" customHeight="1" x14ac:dyDescent="0.25">
      <c r="B1756" s="261" t="s">
        <v>4173</v>
      </c>
      <c r="C1756" s="261" t="s">
        <v>4192</v>
      </c>
      <c r="D1756" s="261" t="s">
        <v>4193</v>
      </c>
      <c r="E1756" s="261" t="s">
        <v>4194</v>
      </c>
      <c r="F1756" s="261" t="s">
        <v>1648</v>
      </c>
    </row>
    <row r="1757" spans="2:6" ht="15" customHeight="1" x14ac:dyDescent="0.25">
      <c r="B1757" s="261" t="s">
        <v>4173</v>
      </c>
      <c r="C1757" s="261" t="s">
        <v>4195</v>
      </c>
      <c r="D1757" s="261" t="s">
        <v>4196</v>
      </c>
      <c r="E1757" s="261" t="s">
        <v>4197</v>
      </c>
      <c r="F1757" s="261" t="s">
        <v>1612</v>
      </c>
    </row>
    <row r="1758" spans="2:6" ht="15" customHeight="1" x14ac:dyDescent="0.25">
      <c r="B1758" s="261" t="s">
        <v>4173</v>
      </c>
      <c r="C1758" s="261" t="s">
        <v>4195</v>
      </c>
      <c r="D1758" s="261" t="s">
        <v>4198</v>
      </c>
      <c r="E1758" s="261" t="s">
        <v>4199</v>
      </c>
      <c r="F1758" s="261" t="s">
        <v>1612</v>
      </c>
    </row>
    <row r="1759" spans="2:6" ht="15" customHeight="1" x14ac:dyDescent="0.25">
      <c r="B1759" s="261" t="s">
        <v>4173</v>
      </c>
      <c r="C1759" s="261" t="s">
        <v>4195</v>
      </c>
      <c r="D1759" s="261" t="s">
        <v>4200</v>
      </c>
      <c r="E1759" s="261" t="s">
        <v>4201</v>
      </c>
      <c r="F1759" s="261" t="s">
        <v>1608</v>
      </c>
    </row>
    <row r="1760" spans="2:6" ht="15" customHeight="1" x14ac:dyDescent="0.2">
      <c r="B1760" s="262" t="s">
        <v>4173</v>
      </c>
      <c r="C1760" s="262" t="s">
        <v>4199</v>
      </c>
      <c r="D1760" s="262" t="s">
        <v>4202</v>
      </c>
      <c r="E1760" s="262" t="s">
        <v>4203</v>
      </c>
      <c r="F1760" s="262" t="s">
        <v>1608</v>
      </c>
    </row>
    <row r="1761" spans="2:6" ht="15" customHeight="1" x14ac:dyDescent="0.25">
      <c r="B1761" s="261" t="s">
        <v>4173</v>
      </c>
      <c r="C1761" s="261" t="s">
        <v>4199</v>
      </c>
      <c r="D1761" s="261" t="s">
        <v>4204</v>
      </c>
      <c r="E1761" s="261" t="s">
        <v>4204</v>
      </c>
      <c r="F1761" s="261" t="s">
        <v>1612</v>
      </c>
    </row>
    <row r="1762" spans="2:6" ht="15" customHeight="1" x14ac:dyDescent="0.25">
      <c r="B1762" s="261" t="s">
        <v>4205</v>
      </c>
      <c r="C1762" s="261" t="s">
        <v>4206</v>
      </c>
      <c r="D1762" s="261" t="s">
        <v>4207</v>
      </c>
      <c r="E1762" s="261" t="s">
        <v>4206</v>
      </c>
      <c r="F1762" s="261" t="s">
        <v>1612</v>
      </c>
    </row>
    <row r="1763" spans="2:6" ht="15" customHeight="1" x14ac:dyDescent="0.25">
      <c r="B1763" s="261" t="s">
        <v>4205</v>
      </c>
      <c r="C1763" s="261" t="s">
        <v>4206</v>
      </c>
      <c r="D1763" s="261" t="s">
        <v>4207</v>
      </c>
      <c r="E1763" s="261" t="s">
        <v>4208</v>
      </c>
      <c r="F1763" s="261" t="s">
        <v>1608</v>
      </c>
    </row>
    <row r="1764" spans="2:6" ht="15" customHeight="1" x14ac:dyDescent="0.25">
      <c r="B1764" s="261" t="s">
        <v>4205</v>
      </c>
      <c r="C1764" s="261" t="s">
        <v>4206</v>
      </c>
      <c r="D1764" s="261" t="s">
        <v>4209</v>
      </c>
      <c r="E1764" s="261" t="s">
        <v>4210</v>
      </c>
      <c r="F1764" s="261" t="s">
        <v>1608</v>
      </c>
    </row>
    <row r="1765" spans="2:6" ht="15" customHeight="1" x14ac:dyDescent="0.25">
      <c r="B1765" s="261" t="s">
        <v>4205</v>
      </c>
      <c r="C1765" s="261" t="s">
        <v>4205</v>
      </c>
      <c r="D1765" s="261" t="s">
        <v>4211</v>
      </c>
      <c r="E1765" s="261" t="s">
        <v>4212</v>
      </c>
      <c r="F1765" s="261" t="s">
        <v>1646</v>
      </c>
    </row>
    <row r="1766" spans="2:6" ht="15" customHeight="1" x14ac:dyDescent="0.25">
      <c r="B1766" s="261" t="s">
        <v>4205</v>
      </c>
      <c r="C1766" s="261" t="s">
        <v>4205</v>
      </c>
      <c r="D1766" s="261" t="s">
        <v>4211</v>
      </c>
      <c r="E1766" s="261" t="s">
        <v>4213</v>
      </c>
      <c r="F1766" s="261" t="s">
        <v>1640</v>
      </c>
    </row>
    <row r="1767" spans="2:6" ht="15" customHeight="1" x14ac:dyDescent="0.25">
      <c r="B1767" s="261" t="s">
        <v>4205</v>
      </c>
      <c r="C1767" s="261" t="s">
        <v>4205</v>
      </c>
      <c r="D1767" s="261" t="s">
        <v>3994</v>
      </c>
      <c r="E1767" s="261" t="s">
        <v>4205</v>
      </c>
      <c r="F1767" s="261" t="s">
        <v>1614</v>
      </c>
    </row>
    <row r="1768" spans="2:6" ht="15" customHeight="1" x14ac:dyDescent="0.25">
      <c r="B1768" s="262" t="s">
        <v>4205</v>
      </c>
      <c r="C1768" s="262" t="s">
        <v>4205</v>
      </c>
      <c r="D1768" s="262" t="s">
        <v>3994</v>
      </c>
      <c r="E1768" s="262" t="s">
        <v>4205</v>
      </c>
      <c r="F1768" s="261" t="s">
        <v>5524</v>
      </c>
    </row>
    <row r="1769" spans="2:6" ht="15" customHeight="1" x14ac:dyDescent="0.25">
      <c r="B1769" s="261" t="s">
        <v>4205</v>
      </c>
      <c r="C1769" s="261" t="s">
        <v>4205</v>
      </c>
      <c r="D1769" s="261" t="s">
        <v>4214</v>
      </c>
      <c r="E1769" s="261" t="s">
        <v>4214</v>
      </c>
      <c r="F1769" s="261" t="s">
        <v>1608</v>
      </c>
    </row>
    <row r="1770" spans="2:6" ht="15" customHeight="1" x14ac:dyDescent="0.25">
      <c r="B1770" s="261" t="s">
        <v>4205</v>
      </c>
      <c r="C1770" s="261" t="s">
        <v>4205</v>
      </c>
      <c r="D1770" s="261" t="s">
        <v>4215</v>
      </c>
      <c r="E1770" s="261" t="s">
        <v>4216</v>
      </c>
      <c r="F1770" s="261" t="s">
        <v>1608</v>
      </c>
    </row>
    <row r="1771" spans="2:6" ht="15" customHeight="1" x14ac:dyDescent="0.25">
      <c r="B1771" s="261" t="s">
        <v>4205</v>
      </c>
      <c r="C1771" s="261" t="s">
        <v>4217</v>
      </c>
      <c r="D1771" s="261" t="s">
        <v>4218</v>
      </c>
      <c r="E1771" s="261" t="s">
        <v>4219</v>
      </c>
      <c r="F1771" s="261" t="s">
        <v>1608</v>
      </c>
    </row>
    <row r="1772" spans="2:6" ht="15" customHeight="1" x14ac:dyDescent="0.2">
      <c r="B1772" s="262" t="s">
        <v>4205</v>
      </c>
      <c r="C1772" s="262" t="s">
        <v>4217</v>
      </c>
      <c r="D1772" s="262" t="s">
        <v>4220</v>
      </c>
      <c r="E1772" s="262" t="s">
        <v>4221</v>
      </c>
      <c r="F1772" s="262" t="s">
        <v>1640</v>
      </c>
    </row>
    <row r="1773" spans="2:6" ht="15" customHeight="1" x14ac:dyDescent="0.2">
      <c r="B1773" s="262" t="s">
        <v>4205</v>
      </c>
      <c r="C1773" s="262" t="s">
        <v>4217</v>
      </c>
      <c r="D1773" s="262" t="s">
        <v>4220</v>
      </c>
      <c r="E1773" s="262" t="s">
        <v>4222</v>
      </c>
      <c r="F1773" s="262" t="s">
        <v>1612</v>
      </c>
    </row>
    <row r="1774" spans="2:6" ht="15" customHeight="1" x14ac:dyDescent="0.25">
      <c r="B1774" s="261" t="s">
        <v>4205</v>
      </c>
      <c r="C1774" s="261" t="s">
        <v>2084</v>
      </c>
      <c r="D1774" s="261" t="s">
        <v>4223</v>
      </c>
      <c r="E1774" s="261" t="s">
        <v>4223</v>
      </c>
      <c r="F1774" s="261" t="s">
        <v>1612</v>
      </c>
    </row>
    <row r="1775" spans="2:6" ht="15" customHeight="1" x14ac:dyDescent="0.2">
      <c r="B1775" s="262" t="s">
        <v>4205</v>
      </c>
      <c r="C1775" s="262" t="s">
        <v>2084</v>
      </c>
      <c r="D1775" s="262" t="s">
        <v>4224</v>
      </c>
      <c r="E1775" s="262" t="s">
        <v>2084</v>
      </c>
      <c r="F1775" s="262" t="s">
        <v>1612</v>
      </c>
    </row>
    <row r="1776" spans="2:6" ht="15" customHeight="1" x14ac:dyDescent="0.25">
      <c r="B1776" s="261" t="s">
        <v>1959</v>
      </c>
      <c r="C1776" s="261" t="s">
        <v>4225</v>
      </c>
      <c r="D1776" s="261" t="s">
        <v>4226</v>
      </c>
      <c r="E1776" s="261" t="s">
        <v>4226</v>
      </c>
      <c r="F1776" s="261" t="s">
        <v>1608</v>
      </c>
    </row>
    <row r="1777" spans="2:6" ht="15" customHeight="1" x14ac:dyDescent="0.25">
      <c r="B1777" s="261" t="s">
        <v>1959</v>
      </c>
      <c r="C1777" s="261" t="s">
        <v>4225</v>
      </c>
      <c r="D1777" s="261" t="s">
        <v>4226</v>
      </c>
      <c r="E1777" s="261" t="s">
        <v>4227</v>
      </c>
      <c r="F1777" s="261" t="s">
        <v>1608</v>
      </c>
    </row>
    <row r="1778" spans="2:6" ht="15" customHeight="1" x14ac:dyDescent="0.25">
      <c r="B1778" s="261" t="s">
        <v>1959</v>
      </c>
      <c r="C1778" s="261" t="s">
        <v>4225</v>
      </c>
      <c r="D1778" s="261" t="s">
        <v>4228</v>
      </c>
      <c r="E1778" s="261" t="s">
        <v>2686</v>
      </c>
      <c r="F1778" s="261" t="s">
        <v>1608</v>
      </c>
    </row>
    <row r="1779" spans="2:6" ht="15" customHeight="1" x14ac:dyDescent="0.2">
      <c r="B1779" s="262" t="s">
        <v>1959</v>
      </c>
      <c r="C1779" s="262" t="s">
        <v>4225</v>
      </c>
      <c r="D1779" s="262" t="s">
        <v>4228</v>
      </c>
      <c r="E1779" s="262" t="s">
        <v>4229</v>
      </c>
      <c r="F1779" s="262" t="s">
        <v>1701</v>
      </c>
    </row>
    <row r="1780" spans="2:6" ht="15" customHeight="1" x14ac:dyDescent="0.2">
      <c r="B1780" s="262" t="s">
        <v>1959</v>
      </c>
      <c r="C1780" s="262" t="s">
        <v>4225</v>
      </c>
      <c r="D1780" s="262" t="s">
        <v>4230</v>
      </c>
      <c r="E1780" s="262" t="s">
        <v>4225</v>
      </c>
      <c r="F1780" s="262" t="s">
        <v>1612</v>
      </c>
    </row>
    <row r="1781" spans="2:6" ht="15" customHeight="1" x14ac:dyDescent="0.2">
      <c r="B1781" s="262" t="s">
        <v>1959</v>
      </c>
      <c r="C1781" s="262" t="s">
        <v>4231</v>
      </c>
      <c r="D1781" s="262" t="s">
        <v>4232</v>
      </c>
      <c r="E1781" s="262" t="s">
        <v>4233</v>
      </c>
      <c r="F1781" s="262" t="s">
        <v>1648</v>
      </c>
    </row>
    <row r="1782" spans="2:6" ht="15" customHeight="1" x14ac:dyDescent="0.25">
      <c r="B1782" s="261" t="s">
        <v>1959</v>
      </c>
      <c r="C1782" s="261" t="s">
        <v>4231</v>
      </c>
      <c r="D1782" s="261" t="s">
        <v>4232</v>
      </c>
      <c r="E1782" s="261" t="s">
        <v>4232</v>
      </c>
      <c r="F1782" s="261" t="s">
        <v>1612</v>
      </c>
    </row>
    <row r="1783" spans="2:6" ht="15" customHeight="1" x14ac:dyDescent="0.25">
      <c r="B1783" s="261" t="s">
        <v>1959</v>
      </c>
      <c r="C1783" s="261" t="s">
        <v>4231</v>
      </c>
      <c r="D1783" s="261" t="s">
        <v>4234</v>
      </c>
      <c r="E1783" s="261" t="s">
        <v>4235</v>
      </c>
      <c r="F1783" s="261" t="s">
        <v>1608</v>
      </c>
    </row>
    <row r="1784" spans="2:6" ht="15" customHeight="1" x14ac:dyDescent="0.25">
      <c r="B1784" s="261" t="s">
        <v>1959</v>
      </c>
      <c r="C1784" s="261" t="s">
        <v>4236</v>
      </c>
      <c r="D1784" s="261" t="s">
        <v>4237</v>
      </c>
      <c r="E1784" s="261" t="s">
        <v>4237</v>
      </c>
      <c r="F1784" s="261" t="s">
        <v>1608</v>
      </c>
    </row>
    <row r="1785" spans="2:6" ht="15" customHeight="1" x14ac:dyDescent="0.25">
      <c r="B1785" s="261" t="s">
        <v>1959</v>
      </c>
      <c r="C1785" s="261" t="s">
        <v>4236</v>
      </c>
      <c r="D1785" s="261" t="s">
        <v>4237</v>
      </c>
      <c r="E1785" s="261" t="s">
        <v>4238</v>
      </c>
      <c r="F1785" s="261" t="s">
        <v>1648</v>
      </c>
    </row>
    <row r="1786" spans="2:6" ht="15" customHeight="1" x14ac:dyDescent="0.25">
      <c r="B1786" s="261" t="s">
        <v>1959</v>
      </c>
      <c r="C1786" s="261" t="s">
        <v>4236</v>
      </c>
      <c r="D1786" s="261" t="s">
        <v>4237</v>
      </c>
      <c r="E1786" s="261" t="s">
        <v>4239</v>
      </c>
      <c r="F1786" s="261" t="s">
        <v>1608</v>
      </c>
    </row>
    <row r="1787" spans="2:6" ht="15" customHeight="1" x14ac:dyDescent="0.25">
      <c r="B1787" s="261" t="s">
        <v>1959</v>
      </c>
      <c r="C1787" s="261" t="s">
        <v>4236</v>
      </c>
      <c r="D1787" s="261" t="s">
        <v>4240</v>
      </c>
      <c r="E1787" s="261" t="s">
        <v>4241</v>
      </c>
      <c r="F1787" s="261" t="s">
        <v>1608</v>
      </c>
    </row>
    <row r="1788" spans="2:6" ht="15" customHeight="1" x14ac:dyDescent="0.25">
      <c r="B1788" s="261" t="s">
        <v>1959</v>
      </c>
      <c r="C1788" s="261" t="s">
        <v>4236</v>
      </c>
      <c r="D1788" s="261" t="s">
        <v>4240</v>
      </c>
      <c r="E1788" s="261" t="s">
        <v>4240</v>
      </c>
      <c r="F1788" s="261" t="s">
        <v>1608</v>
      </c>
    </row>
    <row r="1789" spans="2:6" ht="15" customHeight="1" x14ac:dyDescent="0.2">
      <c r="B1789" s="262" t="s">
        <v>1959</v>
      </c>
      <c r="C1789" s="262" t="s">
        <v>4236</v>
      </c>
      <c r="D1789" s="262" t="s">
        <v>2468</v>
      </c>
      <c r="E1789" s="262" t="s">
        <v>4242</v>
      </c>
      <c r="F1789" s="262" t="s">
        <v>1648</v>
      </c>
    </row>
    <row r="1790" spans="2:6" ht="15" customHeight="1" x14ac:dyDescent="0.25">
      <c r="B1790" s="261" t="s">
        <v>1959</v>
      </c>
      <c r="C1790" s="261" t="s">
        <v>4236</v>
      </c>
      <c r="D1790" s="261" t="s">
        <v>2468</v>
      </c>
      <c r="E1790" s="261" t="s">
        <v>4243</v>
      </c>
      <c r="F1790" s="261" t="s">
        <v>1608</v>
      </c>
    </row>
    <row r="1791" spans="2:6" ht="15" customHeight="1" x14ac:dyDescent="0.25">
      <c r="B1791" s="261" t="s">
        <v>1959</v>
      </c>
      <c r="C1791" s="261" t="s">
        <v>4244</v>
      </c>
      <c r="D1791" s="261" t="s">
        <v>4245</v>
      </c>
      <c r="E1791" s="261" t="s">
        <v>4246</v>
      </c>
      <c r="F1791" s="261" t="s">
        <v>1648</v>
      </c>
    </row>
    <row r="1792" spans="2:6" ht="15" customHeight="1" x14ac:dyDescent="0.25">
      <c r="B1792" s="261" t="s">
        <v>1959</v>
      </c>
      <c r="C1792" s="261" t="s">
        <v>4244</v>
      </c>
      <c r="D1792" s="261" t="s">
        <v>4245</v>
      </c>
      <c r="E1792" s="261" t="s">
        <v>4245</v>
      </c>
      <c r="F1792" s="261" t="s">
        <v>1608</v>
      </c>
    </row>
    <row r="1793" spans="2:6" ht="15" customHeight="1" x14ac:dyDescent="0.25">
      <c r="B1793" s="261" t="s">
        <v>1959</v>
      </c>
      <c r="C1793" s="261" t="s">
        <v>4244</v>
      </c>
      <c r="D1793" s="261" t="s">
        <v>4247</v>
      </c>
      <c r="E1793" s="261" t="s">
        <v>4248</v>
      </c>
      <c r="F1793" s="261" t="s">
        <v>1608</v>
      </c>
    </row>
    <row r="1794" spans="2:6" ht="15" customHeight="1" x14ac:dyDescent="0.2">
      <c r="B1794" s="262" t="s">
        <v>1959</v>
      </c>
      <c r="C1794" s="262" t="s">
        <v>4244</v>
      </c>
      <c r="D1794" s="262" t="s">
        <v>4244</v>
      </c>
      <c r="E1794" s="262" t="s">
        <v>4244</v>
      </c>
      <c r="F1794" s="262" t="s">
        <v>1684</v>
      </c>
    </row>
    <row r="1795" spans="2:6" ht="15" customHeight="1" x14ac:dyDescent="0.25">
      <c r="B1795" s="261" t="s">
        <v>1959</v>
      </c>
      <c r="C1795" s="261" t="s">
        <v>4244</v>
      </c>
      <c r="D1795" s="261" t="s">
        <v>4244</v>
      </c>
      <c r="E1795" s="261" t="s">
        <v>4249</v>
      </c>
      <c r="F1795" s="261" t="s">
        <v>1648</v>
      </c>
    </row>
    <row r="1796" spans="2:6" ht="15" customHeight="1" x14ac:dyDescent="0.25">
      <c r="B1796" s="261" t="s">
        <v>1959</v>
      </c>
      <c r="C1796" s="261" t="s">
        <v>4244</v>
      </c>
      <c r="D1796" s="261" t="s">
        <v>4250</v>
      </c>
      <c r="E1796" s="261" t="s">
        <v>4251</v>
      </c>
      <c r="F1796" s="261" t="s">
        <v>1608</v>
      </c>
    </row>
    <row r="1797" spans="2:6" ht="15" customHeight="1" x14ac:dyDescent="0.25">
      <c r="B1797" s="261" t="s">
        <v>1959</v>
      </c>
      <c r="C1797" s="261" t="s">
        <v>4252</v>
      </c>
      <c r="D1797" s="261" t="s">
        <v>4252</v>
      </c>
      <c r="E1797" s="261" t="s">
        <v>4253</v>
      </c>
      <c r="F1797" s="261" t="s">
        <v>1648</v>
      </c>
    </row>
    <row r="1798" spans="2:6" ht="15" customHeight="1" x14ac:dyDescent="0.25">
      <c r="B1798" s="261" t="s">
        <v>1959</v>
      </c>
      <c r="C1798" s="261" t="s">
        <v>4252</v>
      </c>
      <c r="D1798" s="261" t="s">
        <v>4252</v>
      </c>
      <c r="E1798" s="261" t="s">
        <v>4252</v>
      </c>
      <c r="F1798" s="261" t="s">
        <v>1684</v>
      </c>
    </row>
    <row r="1799" spans="2:6" ht="15" customHeight="1" x14ac:dyDescent="0.25">
      <c r="B1799" s="261" t="s">
        <v>1959</v>
      </c>
      <c r="C1799" s="261" t="s">
        <v>4252</v>
      </c>
      <c r="D1799" s="261" t="s">
        <v>4254</v>
      </c>
      <c r="E1799" s="261" t="s">
        <v>4254</v>
      </c>
      <c r="F1799" s="261" t="s">
        <v>1608</v>
      </c>
    </row>
    <row r="1800" spans="2:6" ht="15" customHeight="1" x14ac:dyDescent="0.25">
      <c r="B1800" s="261" t="s">
        <v>1959</v>
      </c>
      <c r="C1800" s="261" t="s">
        <v>4255</v>
      </c>
      <c r="D1800" s="261" t="s">
        <v>4256</v>
      </c>
      <c r="E1800" s="261" t="s">
        <v>4255</v>
      </c>
      <c r="F1800" s="261" t="s">
        <v>1612</v>
      </c>
    </row>
    <row r="1801" spans="2:6" ht="15" customHeight="1" x14ac:dyDescent="0.2">
      <c r="B1801" s="262" t="s">
        <v>1959</v>
      </c>
      <c r="C1801" s="262" t="s">
        <v>4255</v>
      </c>
      <c r="D1801" s="262" t="s">
        <v>4257</v>
      </c>
      <c r="E1801" s="262" t="s">
        <v>4257</v>
      </c>
      <c r="F1801" s="262" t="s">
        <v>1608</v>
      </c>
    </row>
    <row r="1802" spans="2:6" ht="15" customHeight="1" x14ac:dyDescent="0.25">
      <c r="B1802" s="261" t="s">
        <v>1959</v>
      </c>
      <c r="C1802" s="261" t="s">
        <v>4258</v>
      </c>
      <c r="D1802" s="261" t="s">
        <v>4259</v>
      </c>
      <c r="E1802" s="261" t="s">
        <v>4259</v>
      </c>
      <c r="F1802" s="261" t="s">
        <v>1608</v>
      </c>
    </row>
    <row r="1803" spans="2:6" ht="15" customHeight="1" x14ac:dyDescent="0.2">
      <c r="B1803" s="262" t="s">
        <v>1959</v>
      </c>
      <c r="C1803" s="262" t="s">
        <v>4258</v>
      </c>
      <c r="D1803" s="262" t="s">
        <v>4260</v>
      </c>
      <c r="E1803" s="262" t="s">
        <v>4260</v>
      </c>
      <c r="F1803" s="262" t="s">
        <v>1608</v>
      </c>
    </row>
    <row r="1804" spans="2:6" ht="15" customHeight="1" x14ac:dyDescent="0.25">
      <c r="B1804" s="262" t="s">
        <v>1959</v>
      </c>
      <c r="C1804" s="262" t="s">
        <v>4261</v>
      </c>
      <c r="D1804" s="262" t="s">
        <v>4262</v>
      </c>
      <c r="E1804" s="262" t="s">
        <v>1959</v>
      </c>
      <c r="F1804" s="261" t="s">
        <v>5524</v>
      </c>
    </row>
    <row r="1805" spans="2:6" ht="15" customHeight="1" x14ac:dyDescent="0.25">
      <c r="B1805" s="261" t="s">
        <v>1959</v>
      </c>
      <c r="C1805" s="261" t="s">
        <v>4261</v>
      </c>
      <c r="D1805" s="261" t="s">
        <v>4262</v>
      </c>
      <c r="E1805" s="261" t="s">
        <v>1959</v>
      </c>
      <c r="F1805" s="261" t="s">
        <v>1612</v>
      </c>
    </row>
    <row r="1806" spans="2:6" ht="15" customHeight="1" x14ac:dyDescent="0.2">
      <c r="B1806" s="262" t="s">
        <v>1959</v>
      </c>
      <c r="C1806" s="262" t="s">
        <v>4225</v>
      </c>
      <c r="D1806" s="262" t="s">
        <v>4263</v>
      </c>
      <c r="E1806" s="262" t="s">
        <v>4263</v>
      </c>
      <c r="F1806" s="262" t="s">
        <v>1612</v>
      </c>
    </row>
    <row r="1807" spans="2:6" ht="15" customHeight="1" x14ac:dyDescent="0.25">
      <c r="B1807" s="261" t="s">
        <v>3839</v>
      </c>
      <c r="C1807" s="261" t="s">
        <v>4264</v>
      </c>
      <c r="D1807" s="261" t="s">
        <v>4265</v>
      </c>
      <c r="E1807" s="261" t="s">
        <v>4266</v>
      </c>
      <c r="F1807" s="261" t="s">
        <v>1608</v>
      </c>
    </row>
    <row r="1808" spans="2:6" ht="15" customHeight="1" x14ac:dyDescent="0.25">
      <c r="B1808" s="261" t="s">
        <v>3839</v>
      </c>
      <c r="C1808" s="261" t="s">
        <v>4267</v>
      </c>
      <c r="D1808" s="261" t="s">
        <v>4268</v>
      </c>
      <c r="E1808" s="261" t="s">
        <v>4264</v>
      </c>
      <c r="F1808" s="261" t="s">
        <v>1684</v>
      </c>
    </row>
    <row r="1809" spans="2:6" ht="15" customHeight="1" x14ac:dyDescent="0.25">
      <c r="B1809" s="261" t="s">
        <v>3839</v>
      </c>
      <c r="C1809" s="261" t="s">
        <v>4269</v>
      </c>
      <c r="D1809" s="261" t="s">
        <v>4270</v>
      </c>
      <c r="E1809" s="261" t="s">
        <v>4270</v>
      </c>
      <c r="F1809" s="261" t="s">
        <v>1612</v>
      </c>
    </row>
    <row r="1810" spans="2:6" ht="15" customHeight="1" x14ac:dyDescent="0.25">
      <c r="B1810" s="261" t="s">
        <v>3839</v>
      </c>
      <c r="C1810" s="261" t="s">
        <v>4271</v>
      </c>
      <c r="D1810" s="261" t="s">
        <v>4272</v>
      </c>
      <c r="E1810" s="261" t="s">
        <v>4273</v>
      </c>
      <c r="F1810" s="261" t="s">
        <v>1640</v>
      </c>
    </row>
    <row r="1811" spans="2:6" ht="15" customHeight="1" x14ac:dyDescent="0.25">
      <c r="B1811" s="261" t="s">
        <v>3839</v>
      </c>
      <c r="C1811" s="261" t="s">
        <v>4271</v>
      </c>
      <c r="D1811" s="261" t="s">
        <v>4274</v>
      </c>
      <c r="E1811" s="261" t="s">
        <v>4275</v>
      </c>
      <c r="F1811" s="261" t="s">
        <v>1612</v>
      </c>
    </row>
    <row r="1812" spans="2:6" ht="15" customHeight="1" x14ac:dyDescent="0.25">
      <c r="B1812" s="261" t="s">
        <v>3839</v>
      </c>
      <c r="C1812" s="261" t="s">
        <v>4271</v>
      </c>
      <c r="D1812" s="261" t="s">
        <v>4276</v>
      </c>
      <c r="E1812" s="261" t="s">
        <v>4277</v>
      </c>
      <c r="F1812" s="261" t="s">
        <v>1608</v>
      </c>
    </row>
    <row r="1813" spans="2:6" ht="15" customHeight="1" x14ac:dyDescent="0.25">
      <c r="B1813" s="261" t="s">
        <v>3839</v>
      </c>
      <c r="C1813" s="261" t="s">
        <v>4271</v>
      </c>
      <c r="D1813" s="261" t="s">
        <v>4276</v>
      </c>
      <c r="E1813" s="261" t="s">
        <v>4278</v>
      </c>
      <c r="F1813" s="261" t="s">
        <v>1608</v>
      </c>
    </row>
    <row r="1814" spans="2:6" ht="15" customHeight="1" x14ac:dyDescent="0.25">
      <c r="B1814" s="261" t="s">
        <v>3839</v>
      </c>
      <c r="C1814" s="261" t="s">
        <v>4271</v>
      </c>
      <c r="D1814" s="261" t="s">
        <v>4279</v>
      </c>
      <c r="E1814" s="261" t="s">
        <v>4280</v>
      </c>
      <c r="F1814" s="261" t="s">
        <v>1608</v>
      </c>
    </row>
    <row r="1815" spans="2:6" ht="15" customHeight="1" x14ac:dyDescent="0.25">
      <c r="B1815" s="261" t="s">
        <v>3839</v>
      </c>
      <c r="C1815" s="261" t="s">
        <v>4271</v>
      </c>
      <c r="D1815" s="261" t="s">
        <v>4279</v>
      </c>
      <c r="E1815" s="261" t="s">
        <v>4281</v>
      </c>
      <c r="F1815" s="261" t="s">
        <v>1612</v>
      </c>
    </row>
    <row r="1816" spans="2:6" ht="15" customHeight="1" x14ac:dyDescent="0.25">
      <c r="B1816" s="261" t="s">
        <v>3839</v>
      </c>
      <c r="C1816" s="261" t="s">
        <v>4271</v>
      </c>
      <c r="D1816" s="261" t="s">
        <v>4279</v>
      </c>
      <c r="E1816" s="261" t="s">
        <v>4282</v>
      </c>
      <c r="F1816" s="261" t="s">
        <v>1612</v>
      </c>
    </row>
    <row r="1817" spans="2:6" ht="15" customHeight="1" x14ac:dyDescent="0.25">
      <c r="B1817" s="261" t="s">
        <v>3839</v>
      </c>
      <c r="C1817" s="261" t="s">
        <v>4283</v>
      </c>
      <c r="D1817" s="261" t="s">
        <v>4283</v>
      </c>
      <c r="E1817" s="261" t="s">
        <v>4284</v>
      </c>
      <c r="F1817" s="261" t="s">
        <v>1612</v>
      </c>
    </row>
    <row r="1818" spans="2:6" ht="15" customHeight="1" x14ac:dyDescent="0.25">
      <c r="B1818" s="261" t="s">
        <v>3839</v>
      </c>
      <c r="C1818" s="261" t="s">
        <v>4283</v>
      </c>
      <c r="D1818" s="261" t="s">
        <v>4044</v>
      </c>
      <c r="E1818" s="261" t="s">
        <v>4283</v>
      </c>
      <c r="F1818" s="261" t="s">
        <v>1612</v>
      </c>
    </row>
    <row r="1819" spans="2:6" ht="15" customHeight="1" x14ac:dyDescent="0.2">
      <c r="B1819" s="262" t="s">
        <v>3839</v>
      </c>
      <c r="C1819" s="262" t="s">
        <v>4285</v>
      </c>
      <c r="D1819" s="262" t="s">
        <v>4286</v>
      </c>
      <c r="E1819" s="262" t="s">
        <v>4285</v>
      </c>
      <c r="F1819" s="262" t="s">
        <v>1684</v>
      </c>
    </row>
    <row r="1820" spans="2:6" ht="15" customHeight="1" x14ac:dyDescent="0.25">
      <c r="B1820" s="261" t="s">
        <v>3839</v>
      </c>
      <c r="C1820" s="261" t="s">
        <v>4285</v>
      </c>
      <c r="D1820" s="261" t="s">
        <v>4286</v>
      </c>
      <c r="E1820" s="261" t="s">
        <v>4287</v>
      </c>
      <c r="F1820" s="261" t="s">
        <v>1612</v>
      </c>
    </row>
    <row r="1821" spans="2:6" ht="15" customHeight="1" x14ac:dyDescent="0.25">
      <c r="B1821" s="261" t="s">
        <v>3839</v>
      </c>
      <c r="C1821" s="261" t="s">
        <v>1984</v>
      </c>
      <c r="D1821" s="261" t="s">
        <v>4288</v>
      </c>
      <c r="E1821" s="261" t="s">
        <v>4289</v>
      </c>
      <c r="F1821" s="261" t="s">
        <v>1612</v>
      </c>
    </row>
    <row r="1822" spans="2:6" ht="15" customHeight="1" x14ac:dyDescent="0.25">
      <c r="B1822" s="261" t="s">
        <v>3839</v>
      </c>
      <c r="C1822" s="261" t="s">
        <v>1984</v>
      </c>
      <c r="D1822" s="261" t="s">
        <v>4290</v>
      </c>
      <c r="E1822" s="261" t="s">
        <v>4291</v>
      </c>
      <c r="F1822" s="261" t="s">
        <v>1612</v>
      </c>
    </row>
    <row r="1823" spans="2:6" ht="15" customHeight="1" x14ac:dyDescent="0.2">
      <c r="B1823" s="262" t="s">
        <v>3839</v>
      </c>
      <c r="C1823" s="262" t="s">
        <v>4292</v>
      </c>
      <c r="D1823" s="262" t="s">
        <v>4292</v>
      </c>
      <c r="E1823" s="262" t="s">
        <v>4293</v>
      </c>
      <c r="F1823" s="262" t="s">
        <v>1640</v>
      </c>
    </row>
    <row r="1824" spans="2:6" ht="15" customHeight="1" x14ac:dyDescent="0.25">
      <c r="B1824" s="261" t="s">
        <v>3839</v>
      </c>
      <c r="C1824" s="261" t="s">
        <v>4292</v>
      </c>
      <c r="D1824" s="261" t="s">
        <v>4292</v>
      </c>
      <c r="E1824" s="261" t="s">
        <v>4292</v>
      </c>
      <c r="F1824" s="261" t="s">
        <v>1612</v>
      </c>
    </row>
    <row r="1825" spans="2:6" ht="15" customHeight="1" x14ac:dyDescent="0.25">
      <c r="B1825" s="261" t="s">
        <v>3839</v>
      </c>
      <c r="C1825" s="261" t="s">
        <v>4294</v>
      </c>
      <c r="D1825" s="261" t="s">
        <v>4295</v>
      </c>
      <c r="E1825" s="261" t="s">
        <v>4294</v>
      </c>
      <c r="F1825" s="261" t="s">
        <v>1612</v>
      </c>
    </row>
    <row r="1826" spans="2:6" ht="15" customHeight="1" x14ac:dyDescent="0.2">
      <c r="B1826" s="262" t="s">
        <v>3839</v>
      </c>
      <c r="C1826" s="262" t="s">
        <v>4296</v>
      </c>
      <c r="D1826" s="262" t="s">
        <v>4297</v>
      </c>
      <c r="E1826" s="262" t="s">
        <v>4296</v>
      </c>
      <c r="F1826" s="262" t="s">
        <v>1612</v>
      </c>
    </row>
    <row r="1827" spans="2:6" ht="15" customHeight="1" x14ac:dyDescent="0.25">
      <c r="B1827" s="261" t="s">
        <v>3839</v>
      </c>
      <c r="C1827" s="261" t="s">
        <v>4298</v>
      </c>
      <c r="D1827" s="261" t="s">
        <v>4299</v>
      </c>
      <c r="E1827" s="261" t="s">
        <v>4300</v>
      </c>
      <c r="F1827" s="261" t="s">
        <v>1612</v>
      </c>
    </row>
    <row r="1828" spans="2:6" ht="15" customHeight="1" x14ac:dyDescent="0.25">
      <c r="B1828" s="262" t="s">
        <v>3839</v>
      </c>
      <c r="C1828" s="262" t="s">
        <v>4298</v>
      </c>
      <c r="D1828" s="262" t="s">
        <v>4299</v>
      </c>
      <c r="E1828" s="262" t="s">
        <v>3839</v>
      </c>
      <c r="F1828" s="261" t="s">
        <v>5524</v>
      </c>
    </row>
    <row r="1829" spans="2:6" ht="15" customHeight="1" x14ac:dyDescent="0.2">
      <c r="B1829" s="262" t="s">
        <v>3839</v>
      </c>
      <c r="C1829" s="262" t="s">
        <v>4298</v>
      </c>
      <c r="D1829" s="262" t="s">
        <v>4301</v>
      </c>
      <c r="E1829" s="262" t="s">
        <v>4301</v>
      </c>
      <c r="F1829" s="262" t="s">
        <v>1612</v>
      </c>
    </row>
    <row r="1830" spans="2:6" ht="15" customHeight="1" x14ac:dyDescent="0.2">
      <c r="B1830" s="262" t="s">
        <v>3839</v>
      </c>
      <c r="C1830" s="262" t="s">
        <v>4298</v>
      </c>
      <c r="D1830" s="262" t="s">
        <v>4301</v>
      </c>
      <c r="E1830" s="262" t="s">
        <v>4302</v>
      </c>
      <c r="F1830" s="262" t="s">
        <v>1646</v>
      </c>
    </row>
    <row r="1831" spans="2:6" ht="15" customHeight="1" x14ac:dyDescent="0.2">
      <c r="B1831" s="262" t="s">
        <v>3839</v>
      </c>
      <c r="C1831" s="262" t="s">
        <v>4298</v>
      </c>
      <c r="D1831" s="262" t="s">
        <v>4303</v>
      </c>
      <c r="E1831" s="262" t="s">
        <v>3839</v>
      </c>
      <c r="F1831" s="262" t="s">
        <v>1684</v>
      </c>
    </row>
    <row r="1832" spans="2:6" ht="15" customHeight="1" x14ac:dyDescent="0.2">
      <c r="B1832" s="262" t="s">
        <v>3839</v>
      </c>
      <c r="C1832" s="262" t="s">
        <v>4298</v>
      </c>
      <c r="D1832" s="262" t="s">
        <v>4303</v>
      </c>
      <c r="E1832" s="262" t="s">
        <v>4304</v>
      </c>
      <c r="F1832" s="262" t="s">
        <v>1608</v>
      </c>
    </row>
    <row r="1833" spans="2:6" ht="15" customHeight="1" x14ac:dyDescent="0.25">
      <c r="B1833" s="261" t="s">
        <v>3839</v>
      </c>
      <c r="C1833" s="261" t="s">
        <v>2742</v>
      </c>
      <c r="D1833" s="261" t="s">
        <v>4305</v>
      </c>
      <c r="E1833" s="261" t="s">
        <v>4306</v>
      </c>
      <c r="F1833" s="261" t="s">
        <v>1646</v>
      </c>
    </row>
    <row r="1834" spans="2:6" ht="15" customHeight="1" x14ac:dyDescent="0.2">
      <c r="B1834" s="262" t="s">
        <v>3839</v>
      </c>
      <c r="C1834" s="262" t="s">
        <v>2742</v>
      </c>
      <c r="D1834" s="262" t="s">
        <v>4305</v>
      </c>
      <c r="E1834" s="262" t="s">
        <v>4307</v>
      </c>
      <c r="F1834" s="262" t="s">
        <v>1608</v>
      </c>
    </row>
    <row r="1835" spans="2:6" ht="15" customHeight="1" x14ac:dyDescent="0.25">
      <c r="B1835" s="261" t="s">
        <v>3839</v>
      </c>
      <c r="C1835" s="261" t="s">
        <v>2742</v>
      </c>
      <c r="D1835" s="261" t="s">
        <v>4305</v>
      </c>
      <c r="E1835" s="261" t="s">
        <v>4308</v>
      </c>
      <c r="F1835" s="261" t="s">
        <v>1648</v>
      </c>
    </row>
    <row r="1836" spans="2:6" ht="15" customHeight="1" x14ac:dyDescent="0.25">
      <c r="B1836" s="261" t="s">
        <v>3839</v>
      </c>
      <c r="C1836" s="261" t="s">
        <v>2742</v>
      </c>
      <c r="D1836" s="261" t="s">
        <v>4309</v>
      </c>
      <c r="E1836" s="261" t="s">
        <v>4310</v>
      </c>
      <c r="F1836" s="261" t="s">
        <v>1962</v>
      </c>
    </row>
    <row r="1837" spans="2:6" ht="15" customHeight="1" x14ac:dyDescent="0.2">
      <c r="B1837" s="262" t="s">
        <v>3839</v>
      </c>
      <c r="C1837" s="262" t="s">
        <v>2742</v>
      </c>
      <c r="D1837" s="262" t="s">
        <v>4309</v>
      </c>
      <c r="E1837" s="262" t="s">
        <v>4311</v>
      </c>
      <c r="F1837" s="262" t="s">
        <v>1614</v>
      </c>
    </row>
    <row r="1838" spans="2:6" ht="15" customHeight="1" x14ac:dyDescent="0.25">
      <c r="B1838" s="261" t="s">
        <v>3839</v>
      </c>
      <c r="C1838" s="261" t="s">
        <v>2742</v>
      </c>
      <c r="D1838" s="261" t="s">
        <v>4309</v>
      </c>
      <c r="E1838" s="261" t="s">
        <v>4312</v>
      </c>
      <c r="F1838" s="261" t="s">
        <v>1608</v>
      </c>
    </row>
    <row r="1839" spans="2:6" ht="15" customHeight="1" x14ac:dyDescent="0.25">
      <c r="B1839" s="261" t="s">
        <v>3839</v>
      </c>
      <c r="C1839" s="261" t="s">
        <v>4313</v>
      </c>
      <c r="D1839" s="261" t="s">
        <v>4314</v>
      </c>
      <c r="E1839" s="261" t="s">
        <v>4315</v>
      </c>
      <c r="F1839" s="261" t="s">
        <v>1962</v>
      </c>
    </row>
    <row r="1840" spans="2:6" ht="15" customHeight="1" x14ac:dyDescent="0.25">
      <c r="B1840" s="261" t="s">
        <v>3839</v>
      </c>
      <c r="C1840" s="261" t="s">
        <v>4313</v>
      </c>
      <c r="D1840" s="261" t="s">
        <v>4316</v>
      </c>
      <c r="E1840" s="261" t="s">
        <v>4317</v>
      </c>
      <c r="F1840" s="261" t="s">
        <v>1608</v>
      </c>
    </row>
    <row r="1841" spans="2:6" ht="15" customHeight="1" x14ac:dyDescent="0.25">
      <c r="B1841" s="261" t="s">
        <v>2372</v>
      </c>
      <c r="C1841" s="261" t="s">
        <v>4318</v>
      </c>
      <c r="D1841" s="261" t="s">
        <v>3215</v>
      </c>
      <c r="E1841" s="261" t="s">
        <v>3215</v>
      </c>
      <c r="F1841" s="261" t="s">
        <v>1648</v>
      </c>
    </row>
    <row r="1842" spans="2:6" ht="15" customHeight="1" x14ac:dyDescent="0.25">
      <c r="B1842" s="261" t="s">
        <v>2372</v>
      </c>
      <c r="C1842" s="261" t="s">
        <v>4318</v>
      </c>
      <c r="D1842" s="261" t="s">
        <v>4319</v>
      </c>
      <c r="E1842" s="261" t="s">
        <v>4318</v>
      </c>
      <c r="F1842" s="261" t="s">
        <v>1612</v>
      </c>
    </row>
    <row r="1843" spans="2:6" ht="15" customHeight="1" x14ac:dyDescent="0.25">
      <c r="B1843" s="261" t="s">
        <v>2372</v>
      </c>
      <c r="C1843" s="261" t="s">
        <v>4318</v>
      </c>
      <c r="D1843" s="261" t="s">
        <v>4320</v>
      </c>
      <c r="E1843" s="261" t="s">
        <v>4320</v>
      </c>
      <c r="F1843" s="261" t="s">
        <v>1608</v>
      </c>
    </row>
    <row r="1844" spans="2:6" ht="15" customHeight="1" x14ac:dyDescent="0.25">
      <c r="B1844" s="261" t="s">
        <v>2372</v>
      </c>
      <c r="C1844" s="261" t="s">
        <v>4321</v>
      </c>
      <c r="D1844" s="261" t="s">
        <v>2771</v>
      </c>
      <c r="E1844" s="261" t="s">
        <v>4321</v>
      </c>
      <c r="F1844" s="261" t="s">
        <v>1612</v>
      </c>
    </row>
    <row r="1845" spans="2:6" ht="15" customHeight="1" x14ac:dyDescent="0.25">
      <c r="B1845" s="261" t="s">
        <v>2372</v>
      </c>
      <c r="C1845" s="261" t="s">
        <v>4322</v>
      </c>
      <c r="D1845" s="261" t="s">
        <v>4323</v>
      </c>
      <c r="E1845" s="261" t="s">
        <v>4322</v>
      </c>
      <c r="F1845" s="261" t="s">
        <v>1612</v>
      </c>
    </row>
    <row r="1846" spans="2:6" ht="15" customHeight="1" x14ac:dyDescent="0.25">
      <c r="B1846" s="261" t="s">
        <v>2372</v>
      </c>
      <c r="C1846" s="261" t="s">
        <v>3408</v>
      </c>
      <c r="D1846" s="261" t="s">
        <v>4324</v>
      </c>
      <c r="E1846" s="261" t="s">
        <v>4325</v>
      </c>
      <c r="F1846" s="261" t="s">
        <v>1608</v>
      </c>
    </row>
    <row r="1847" spans="2:6" ht="15" customHeight="1" x14ac:dyDescent="0.25">
      <c r="B1847" s="261" t="s">
        <v>2372</v>
      </c>
      <c r="C1847" s="261" t="s">
        <v>4326</v>
      </c>
      <c r="D1847" s="261" t="s">
        <v>4327</v>
      </c>
      <c r="E1847" s="261" t="s">
        <v>4326</v>
      </c>
      <c r="F1847" s="261" t="s">
        <v>1612</v>
      </c>
    </row>
    <row r="1848" spans="2:6" ht="15" customHeight="1" x14ac:dyDescent="0.25">
      <c r="B1848" s="261" t="s">
        <v>2372</v>
      </c>
      <c r="C1848" s="261" t="s">
        <v>4326</v>
      </c>
      <c r="D1848" s="261" t="s">
        <v>4327</v>
      </c>
      <c r="E1848" s="261" t="s">
        <v>4328</v>
      </c>
      <c r="F1848" s="261" t="s">
        <v>1612</v>
      </c>
    </row>
    <row r="1849" spans="2:6" ht="15" customHeight="1" x14ac:dyDescent="0.25">
      <c r="B1849" s="261" t="s">
        <v>2372</v>
      </c>
      <c r="C1849" s="261" t="s">
        <v>2773</v>
      </c>
      <c r="D1849" s="261" t="s">
        <v>2398</v>
      </c>
      <c r="E1849" s="261" t="s">
        <v>2773</v>
      </c>
      <c r="F1849" s="261" t="s">
        <v>1612</v>
      </c>
    </row>
    <row r="1850" spans="2:6" ht="15" customHeight="1" x14ac:dyDescent="0.25">
      <c r="B1850" s="261" t="s">
        <v>2372</v>
      </c>
      <c r="C1850" s="261" t="s">
        <v>4329</v>
      </c>
      <c r="D1850" s="261" t="s">
        <v>4330</v>
      </c>
      <c r="E1850" s="261" t="s">
        <v>4329</v>
      </c>
      <c r="F1850" s="261" t="s">
        <v>1612</v>
      </c>
    </row>
    <row r="1851" spans="2:6" ht="15" customHeight="1" x14ac:dyDescent="0.2">
      <c r="B1851" s="262" t="s">
        <v>2372</v>
      </c>
      <c r="C1851" s="262" t="s">
        <v>4331</v>
      </c>
      <c r="D1851" s="262" t="s">
        <v>4332</v>
      </c>
      <c r="E1851" s="262" t="s">
        <v>4333</v>
      </c>
      <c r="F1851" s="262" t="s">
        <v>1734</v>
      </c>
    </row>
    <row r="1852" spans="2:6" ht="15" customHeight="1" x14ac:dyDescent="0.25">
      <c r="B1852" s="261" t="s">
        <v>2372</v>
      </c>
      <c r="C1852" s="261" t="s">
        <v>4334</v>
      </c>
      <c r="D1852" s="261" t="s">
        <v>4335</v>
      </c>
      <c r="E1852" s="261" t="s">
        <v>4336</v>
      </c>
      <c r="F1852" s="261" t="s">
        <v>1614</v>
      </c>
    </row>
    <row r="1853" spans="2:6" ht="15" customHeight="1" x14ac:dyDescent="0.2">
      <c r="B1853" s="262" t="s">
        <v>2372</v>
      </c>
      <c r="C1853" s="262" t="s">
        <v>4334</v>
      </c>
      <c r="D1853" s="262" t="s">
        <v>4335</v>
      </c>
      <c r="E1853" s="262" t="s">
        <v>4337</v>
      </c>
      <c r="F1853" s="262" t="s">
        <v>1962</v>
      </c>
    </row>
    <row r="1854" spans="2:6" ht="15" customHeight="1" x14ac:dyDescent="0.2">
      <c r="B1854" s="262" t="s">
        <v>2372</v>
      </c>
      <c r="C1854" s="262" t="s">
        <v>4334</v>
      </c>
      <c r="D1854" s="262" t="s">
        <v>4335</v>
      </c>
      <c r="E1854" s="262" t="s">
        <v>4335</v>
      </c>
      <c r="F1854" s="262" t="s">
        <v>1612</v>
      </c>
    </row>
    <row r="1855" spans="2:6" ht="15" customHeight="1" x14ac:dyDescent="0.2">
      <c r="B1855" s="262" t="s">
        <v>2372</v>
      </c>
      <c r="C1855" s="262" t="s">
        <v>4334</v>
      </c>
      <c r="D1855" s="262" t="s">
        <v>4335</v>
      </c>
      <c r="E1855" s="262" t="s">
        <v>4338</v>
      </c>
      <c r="F1855" s="262" t="s">
        <v>2205</v>
      </c>
    </row>
    <row r="1856" spans="2:6" ht="15" customHeight="1" x14ac:dyDescent="0.2">
      <c r="B1856" s="262" t="s">
        <v>2372</v>
      </c>
      <c r="C1856" s="262" t="s">
        <v>4334</v>
      </c>
      <c r="D1856" s="262" t="s">
        <v>4339</v>
      </c>
      <c r="E1856" s="262" t="s">
        <v>4340</v>
      </c>
      <c r="F1856" s="262" t="s">
        <v>2205</v>
      </c>
    </row>
    <row r="1857" spans="2:6" ht="15" customHeight="1" x14ac:dyDescent="0.2">
      <c r="B1857" s="262" t="s">
        <v>2372</v>
      </c>
      <c r="C1857" s="262" t="s">
        <v>4334</v>
      </c>
      <c r="D1857" s="262" t="s">
        <v>4339</v>
      </c>
      <c r="E1857" s="262" t="s">
        <v>4341</v>
      </c>
      <c r="F1857" s="262" t="s">
        <v>1684</v>
      </c>
    </row>
    <row r="1858" spans="2:6" ht="15" customHeight="1" x14ac:dyDescent="0.25">
      <c r="B1858" s="262" t="s">
        <v>2372</v>
      </c>
      <c r="C1858" s="262" t="s">
        <v>4342</v>
      </c>
      <c r="D1858" s="262" t="s">
        <v>4343</v>
      </c>
      <c r="E1858" s="262" t="s">
        <v>2372</v>
      </c>
      <c r="F1858" s="261" t="s">
        <v>5524</v>
      </c>
    </row>
    <row r="1859" spans="2:6" ht="15" customHeight="1" x14ac:dyDescent="0.2">
      <c r="B1859" s="262" t="s">
        <v>2372</v>
      </c>
      <c r="C1859" s="262" t="s">
        <v>4342</v>
      </c>
      <c r="D1859" s="262" t="s">
        <v>4343</v>
      </c>
      <c r="E1859" s="262" t="s">
        <v>4344</v>
      </c>
      <c r="F1859" s="262" t="s">
        <v>1684</v>
      </c>
    </row>
    <row r="1860" spans="2:6" ht="15" customHeight="1" x14ac:dyDescent="0.25">
      <c r="B1860" s="261" t="s">
        <v>2372</v>
      </c>
      <c r="C1860" s="261" t="s">
        <v>4342</v>
      </c>
      <c r="D1860" s="261" t="s">
        <v>4345</v>
      </c>
      <c r="E1860" s="261" t="s">
        <v>4345</v>
      </c>
      <c r="F1860" s="261" t="s">
        <v>2205</v>
      </c>
    </row>
    <row r="1861" spans="2:6" ht="15" customHeight="1" x14ac:dyDescent="0.25">
      <c r="B1861" s="261" t="s">
        <v>2372</v>
      </c>
      <c r="C1861" s="261" t="s">
        <v>4346</v>
      </c>
      <c r="D1861" s="261" t="s">
        <v>3191</v>
      </c>
      <c r="E1861" s="261" t="s">
        <v>4347</v>
      </c>
      <c r="F1861" s="261" t="s">
        <v>1612</v>
      </c>
    </row>
    <row r="1862" spans="2:6" ht="15" customHeight="1" x14ac:dyDescent="0.25">
      <c r="B1862" s="261" t="s">
        <v>2372</v>
      </c>
      <c r="C1862" s="261" t="s">
        <v>4346</v>
      </c>
      <c r="D1862" s="261" t="s">
        <v>3191</v>
      </c>
      <c r="E1862" s="261" t="s">
        <v>4348</v>
      </c>
      <c r="F1862" s="261" t="s">
        <v>2205</v>
      </c>
    </row>
    <row r="1863" spans="2:6" ht="15" customHeight="1" x14ac:dyDescent="0.2">
      <c r="B1863" s="262" t="s">
        <v>2372</v>
      </c>
      <c r="C1863" s="262" t="s">
        <v>4349</v>
      </c>
      <c r="D1863" s="262" t="s">
        <v>2799</v>
      </c>
      <c r="E1863" s="262" t="s">
        <v>2799</v>
      </c>
      <c r="F1863" s="262" t="s">
        <v>1608</v>
      </c>
    </row>
    <row r="1864" spans="2:6" ht="15" customHeight="1" x14ac:dyDescent="0.2">
      <c r="B1864" s="262" t="s">
        <v>2372</v>
      </c>
      <c r="C1864" s="262" t="s">
        <v>4349</v>
      </c>
      <c r="D1864" s="262" t="s">
        <v>4350</v>
      </c>
      <c r="E1864" s="262" t="s">
        <v>4350</v>
      </c>
      <c r="F1864" s="262" t="s">
        <v>1608</v>
      </c>
    </row>
    <row r="1865" spans="2:6" ht="15" customHeight="1" x14ac:dyDescent="0.25">
      <c r="B1865" s="261" t="s">
        <v>2372</v>
      </c>
      <c r="C1865" s="261" t="s">
        <v>4349</v>
      </c>
      <c r="D1865" s="261" t="s">
        <v>4351</v>
      </c>
      <c r="E1865" s="261" t="s">
        <v>4352</v>
      </c>
      <c r="F1865" s="261" t="s">
        <v>1608</v>
      </c>
    </row>
    <row r="1866" spans="2:6" ht="15" customHeight="1" x14ac:dyDescent="0.25">
      <c r="B1866" s="261" t="s">
        <v>2372</v>
      </c>
      <c r="C1866" s="261" t="s">
        <v>4349</v>
      </c>
      <c r="D1866" s="261" t="s">
        <v>4353</v>
      </c>
      <c r="E1866" s="261" t="s">
        <v>4349</v>
      </c>
      <c r="F1866" s="261" t="s">
        <v>1684</v>
      </c>
    </row>
    <row r="1867" spans="2:6" ht="15" customHeight="1" x14ac:dyDescent="0.2">
      <c r="B1867" s="262" t="s">
        <v>2372</v>
      </c>
      <c r="C1867" s="262" t="s">
        <v>4354</v>
      </c>
      <c r="D1867" s="262" t="s">
        <v>4355</v>
      </c>
      <c r="E1867" s="262" t="s">
        <v>4356</v>
      </c>
      <c r="F1867" s="262" t="s">
        <v>1608</v>
      </c>
    </row>
    <row r="1868" spans="2:6" ht="15" customHeight="1" x14ac:dyDescent="0.2">
      <c r="B1868" s="262" t="s">
        <v>2372</v>
      </c>
      <c r="C1868" s="262" t="s">
        <v>4354</v>
      </c>
      <c r="D1868" s="262" t="s">
        <v>4357</v>
      </c>
      <c r="E1868" s="262" t="s">
        <v>4358</v>
      </c>
      <c r="F1868" s="262" t="s">
        <v>1608</v>
      </c>
    </row>
    <row r="1869" spans="2:6" ht="15" customHeight="1" x14ac:dyDescent="0.2">
      <c r="B1869" s="262" t="s">
        <v>2372</v>
      </c>
      <c r="C1869" s="262" t="s">
        <v>4354</v>
      </c>
      <c r="D1869" s="262" t="s">
        <v>4359</v>
      </c>
      <c r="E1869" s="262" t="s">
        <v>4354</v>
      </c>
      <c r="F1869" s="262" t="s">
        <v>1612</v>
      </c>
    </row>
    <row r="1870" spans="2:6" ht="15" customHeight="1" x14ac:dyDescent="0.2">
      <c r="B1870" s="262" t="s">
        <v>2372</v>
      </c>
      <c r="C1870" s="262" t="s">
        <v>4354</v>
      </c>
      <c r="D1870" s="262" t="s">
        <v>4360</v>
      </c>
      <c r="E1870" s="262" t="s">
        <v>4360</v>
      </c>
      <c r="F1870" s="262" t="s">
        <v>1608</v>
      </c>
    </row>
    <row r="1871" spans="2:6" ht="15" customHeight="1" x14ac:dyDescent="0.2">
      <c r="B1871" s="262" t="s">
        <v>2372</v>
      </c>
      <c r="C1871" s="262" t="s">
        <v>4361</v>
      </c>
      <c r="D1871" s="262" t="s">
        <v>4362</v>
      </c>
      <c r="E1871" s="262" t="s">
        <v>4361</v>
      </c>
      <c r="F1871" s="262" t="s">
        <v>1612</v>
      </c>
    </row>
    <row r="1872" spans="2:6" ht="15" customHeight="1" x14ac:dyDescent="0.25">
      <c r="B1872" s="261" t="s">
        <v>2372</v>
      </c>
      <c r="C1872" s="261" t="s">
        <v>4361</v>
      </c>
      <c r="D1872" s="261" t="s">
        <v>4363</v>
      </c>
      <c r="E1872" s="261" t="s">
        <v>4364</v>
      </c>
      <c r="F1872" s="261" t="s">
        <v>1608</v>
      </c>
    </row>
    <row r="1873" spans="2:6" ht="15" customHeight="1" x14ac:dyDescent="0.25">
      <c r="B1873" s="261" t="s">
        <v>2372</v>
      </c>
      <c r="C1873" s="261" t="s">
        <v>4361</v>
      </c>
      <c r="D1873" s="261" t="s">
        <v>4365</v>
      </c>
      <c r="E1873" s="261" t="s">
        <v>4365</v>
      </c>
      <c r="F1873" s="261" t="s">
        <v>1608</v>
      </c>
    </row>
    <row r="1874" spans="2:6" ht="15" customHeight="1" x14ac:dyDescent="0.25">
      <c r="B1874" s="261" t="s">
        <v>2372</v>
      </c>
      <c r="C1874" s="261" t="s">
        <v>4366</v>
      </c>
      <c r="D1874" s="261" t="s">
        <v>4367</v>
      </c>
      <c r="E1874" s="261" t="s">
        <v>4366</v>
      </c>
      <c r="F1874" s="261" t="s">
        <v>1612</v>
      </c>
    </row>
    <row r="1875" spans="2:6" ht="15" customHeight="1" x14ac:dyDescent="0.25">
      <c r="B1875" s="261" t="s">
        <v>2372</v>
      </c>
      <c r="C1875" s="261" t="s">
        <v>4366</v>
      </c>
      <c r="D1875" s="261" t="s">
        <v>2117</v>
      </c>
      <c r="E1875" s="261" t="s">
        <v>2117</v>
      </c>
      <c r="F1875" s="261" t="s">
        <v>1608</v>
      </c>
    </row>
    <row r="1876" spans="2:6" ht="15" customHeight="1" x14ac:dyDescent="0.25">
      <c r="B1876" s="261" t="s">
        <v>2372</v>
      </c>
      <c r="C1876" s="261" t="s">
        <v>4366</v>
      </c>
      <c r="D1876" s="261" t="s">
        <v>4368</v>
      </c>
      <c r="E1876" s="261" t="s">
        <v>4368</v>
      </c>
      <c r="F1876" s="261" t="s">
        <v>1608</v>
      </c>
    </row>
    <row r="1877" spans="2:6" ht="15" customHeight="1" x14ac:dyDescent="0.25">
      <c r="B1877" s="261" t="s">
        <v>2372</v>
      </c>
      <c r="C1877" s="261" t="s">
        <v>4369</v>
      </c>
      <c r="D1877" s="261" t="s">
        <v>4370</v>
      </c>
      <c r="E1877" s="261" t="s">
        <v>4370</v>
      </c>
      <c r="F1877" s="261" t="s">
        <v>1608</v>
      </c>
    </row>
    <row r="1878" spans="2:6" ht="15" customHeight="1" x14ac:dyDescent="0.2">
      <c r="B1878" s="262" t="s">
        <v>2372</v>
      </c>
      <c r="C1878" s="262" t="s">
        <v>4369</v>
      </c>
      <c r="D1878" s="262" t="s">
        <v>2599</v>
      </c>
      <c r="E1878" s="262" t="s">
        <v>3166</v>
      </c>
      <c r="F1878" s="262" t="s">
        <v>1684</v>
      </c>
    </row>
    <row r="1879" spans="2:6" ht="15" customHeight="1" x14ac:dyDescent="0.25">
      <c r="B1879" s="261" t="s">
        <v>4371</v>
      </c>
      <c r="C1879" s="261" t="s">
        <v>4372</v>
      </c>
      <c r="D1879" s="261" t="s">
        <v>4373</v>
      </c>
      <c r="E1879" s="261" t="s">
        <v>4373</v>
      </c>
      <c r="F1879" s="261" t="s">
        <v>1612</v>
      </c>
    </row>
    <row r="1880" spans="2:6" ht="15" customHeight="1" x14ac:dyDescent="0.25">
      <c r="B1880" s="261" t="s">
        <v>4371</v>
      </c>
      <c r="C1880" s="261" t="s">
        <v>4372</v>
      </c>
      <c r="D1880" s="261" t="s">
        <v>4374</v>
      </c>
      <c r="E1880" s="261" t="s">
        <v>4374</v>
      </c>
      <c r="F1880" s="261" t="s">
        <v>1608</v>
      </c>
    </row>
    <row r="1881" spans="2:6" ht="15" customHeight="1" x14ac:dyDescent="0.25">
      <c r="B1881" s="261" t="s">
        <v>4371</v>
      </c>
      <c r="C1881" s="261" t="s">
        <v>4375</v>
      </c>
      <c r="D1881" s="261" t="s">
        <v>4376</v>
      </c>
      <c r="E1881" s="261" t="s">
        <v>4376</v>
      </c>
      <c r="F1881" s="261" t="s">
        <v>1684</v>
      </c>
    </row>
    <row r="1882" spans="2:6" ht="15" customHeight="1" x14ac:dyDescent="0.25">
      <c r="B1882" s="261" t="s">
        <v>4371</v>
      </c>
      <c r="C1882" s="261" t="s">
        <v>4375</v>
      </c>
      <c r="D1882" s="261" t="s">
        <v>4377</v>
      </c>
      <c r="E1882" s="261" t="s">
        <v>4378</v>
      </c>
      <c r="F1882" s="261" t="s">
        <v>1640</v>
      </c>
    </row>
    <row r="1883" spans="2:6" ht="15" customHeight="1" x14ac:dyDescent="0.2">
      <c r="B1883" s="262" t="s">
        <v>4371</v>
      </c>
      <c r="C1883" s="262" t="s">
        <v>4375</v>
      </c>
      <c r="D1883" s="262" t="s">
        <v>3031</v>
      </c>
      <c r="E1883" s="262" t="s">
        <v>4379</v>
      </c>
      <c r="F1883" s="262" t="s">
        <v>1608</v>
      </c>
    </row>
    <row r="1884" spans="2:6" ht="15" customHeight="1" x14ac:dyDescent="0.25">
      <c r="B1884" s="261" t="s">
        <v>4371</v>
      </c>
      <c r="C1884" s="261" t="s">
        <v>4380</v>
      </c>
      <c r="D1884" s="261" t="s">
        <v>1953</v>
      </c>
      <c r="E1884" s="261" t="s">
        <v>1953</v>
      </c>
      <c r="F1884" s="261" t="s">
        <v>1962</v>
      </c>
    </row>
    <row r="1885" spans="2:6" ht="15" customHeight="1" x14ac:dyDescent="0.25">
      <c r="B1885" s="261" t="s">
        <v>4371</v>
      </c>
      <c r="C1885" s="261" t="s">
        <v>4380</v>
      </c>
      <c r="D1885" s="261" t="s">
        <v>4381</v>
      </c>
      <c r="E1885" s="261" t="s">
        <v>4380</v>
      </c>
      <c r="F1885" s="261" t="s">
        <v>1612</v>
      </c>
    </row>
    <row r="1886" spans="2:6" ht="15" customHeight="1" x14ac:dyDescent="0.25">
      <c r="B1886" s="261" t="s">
        <v>4371</v>
      </c>
      <c r="C1886" s="261" t="s">
        <v>4380</v>
      </c>
      <c r="D1886" s="261" t="s">
        <v>4382</v>
      </c>
      <c r="E1886" s="261" t="s">
        <v>4383</v>
      </c>
      <c r="F1886" s="261" t="s">
        <v>1608</v>
      </c>
    </row>
    <row r="1887" spans="2:6" ht="15" customHeight="1" x14ac:dyDescent="0.25">
      <c r="B1887" s="261" t="s">
        <v>4371</v>
      </c>
      <c r="C1887" s="261" t="s">
        <v>4384</v>
      </c>
      <c r="D1887" s="261" t="s">
        <v>4385</v>
      </c>
      <c r="E1887" s="261" t="s">
        <v>4384</v>
      </c>
      <c r="F1887" s="261" t="s">
        <v>1612</v>
      </c>
    </row>
    <row r="1888" spans="2:6" ht="15" customHeight="1" x14ac:dyDescent="0.25">
      <c r="B1888" s="261" t="s">
        <v>4371</v>
      </c>
      <c r="C1888" s="261" t="s">
        <v>4384</v>
      </c>
      <c r="D1888" s="261" t="s">
        <v>4386</v>
      </c>
      <c r="E1888" s="261" t="s">
        <v>4387</v>
      </c>
      <c r="F1888" s="261" t="s">
        <v>1640</v>
      </c>
    </row>
    <row r="1889" spans="2:6" ht="15" customHeight="1" x14ac:dyDescent="0.25">
      <c r="B1889" s="261" t="s">
        <v>4371</v>
      </c>
      <c r="C1889" s="261" t="s">
        <v>4388</v>
      </c>
      <c r="D1889" s="261" t="s">
        <v>4388</v>
      </c>
      <c r="E1889" s="261" t="s">
        <v>4388</v>
      </c>
      <c r="F1889" s="261" t="s">
        <v>1608</v>
      </c>
    </row>
    <row r="1890" spans="2:6" ht="15" customHeight="1" x14ac:dyDescent="0.25">
      <c r="B1890" s="261" t="s">
        <v>4371</v>
      </c>
      <c r="C1890" s="261" t="s">
        <v>4388</v>
      </c>
      <c r="D1890" s="261" t="s">
        <v>4389</v>
      </c>
      <c r="E1890" s="261" t="s">
        <v>4390</v>
      </c>
      <c r="F1890" s="261" t="s">
        <v>1612</v>
      </c>
    </row>
    <row r="1891" spans="2:6" ht="15" customHeight="1" x14ac:dyDescent="0.25">
      <c r="B1891" s="261" t="s">
        <v>4371</v>
      </c>
      <c r="C1891" s="261" t="s">
        <v>4388</v>
      </c>
      <c r="D1891" s="261" t="s">
        <v>4389</v>
      </c>
      <c r="E1891" s="261" t="s">
        <v>4391</v>
      </c>
      <c r="F1891" s="261" t="s">
        <v>1962</v>
      </c>
    </row>
    <row r="1892" spans="2:6" ht="15" customHeight="1" x14ac:dyDescent="0.25">
      <c r="B1892" s="261" t="s">
        <v>4371</v>
      </c>
      <c r="C1892" s="261" t="s">
        <v>4388</v>
      </c>
      <c r="D1892" s="261" t="s">
        <v>4392</v>
      </c>
      <c r="E1892" s="261" t="s">
        <v>4392</v>
      </c>
      <c r="F1892" s="261" t="s">
        <v>1608</v>
      </c>
    </row>
    <row r="1893" spans="2:6" ht="15" customHeight="1" x14ac:dyDescent="0.2">
      <c r="B1893" s="262" t="s">
        <v>4371</v>
      </c>
      <c r="C1893" s="262" t="s">
        <v>4388</v>
      </c>
      <c r="D1893" s="262" t="s">
        <v>4393</v>
      </c>
      <c r="E1893" s="262" t="s">
        <v>4394</v>
      </c>
      <c r="F1893" s="262" t="s">
        <v>1684</v>
      </c>
    </row>
    <row r="1894" spans="2:6" ht="15" customHeight="1" x14ac:dyDescent="0.25">
      <c r="B1894" s="261" t="s">
        <v>4371</v>
      </c>
      <c r="C1894" s="261" t="s">
        <v>4388</v>
      </c>
      <c r="D1894" s="261" t="s">
        <v>4395</v>
      </c>
      <c r="E1894" s="261" t="s">
        <v>4395</v>
      </c>
      <c r="F1894" s="261" t="s">
        <v>1608</v>
      </c>
    </row>
    <row r="1895" spans="2:6" ht="15" customHeight="1" x14ac:dyDescent="0.25">
      <c r="B1895" s="261" t="s">
        <v>4371</v>
      </c>
      <c r="C1895" s="261" t="s">
        <v>4388</v>
      </c>
      <c r="D1895" s="261" t="s">
        <v>4396</v>
      </c>
      <c r="E1895" s="261" t="s">
        <v>4396</v>
      </c>
      <c r="F1895" s="261" t="s">
        <v>1640</v>
      </c>
    </row>
    <row r="1896" spans="2:6" ht="15" customHeight="1" x14ac:dyDescent="0.25">
      <c r="B1896" s="261" t="s">
        <v>4371</v>
      </c>
      <c r="C1896" s="261" t="s">
        <v>4397</v>
      </c>
      <c r="D1896" s="261" t="s">
        <v>4398</v>
      </c>
      <c r="E1896" s="261" t="s">
        <v>4398</v>
      </c>
      <c r="F1896" s="261" t="s">
        <v>1612</v>
      </c>
    </row>
    <row r="1897" spans="2:6" ht="15" customHeight="1" x14ac:dyDescent="0.25">
      <c r="B1897" s="261" t="s">
        <v>4371</v>
      </c>
      <c r="C1897" s="261" t="s">
        <v>4397</v>
      </c>
      <c r="D1897" s="261" t="s">
        <v>4399</v>
      </c>
      <c r="E1897" s="261" t="s">
        <v>4400</v>
      </c>
      <c r="F1897" s="261" t="s">
        <v>1608</v>
      </c>
    </row>
    <row r="1898" spans="2:6" ht="15" customHeight="1" x14ac:dyDescent="0.25">
      <c r="B1898" s="261" t="s">
        <v>4371</v>
      </c>
      <c r="C1898" s="261" t="s">
        <v>4397</v>
      </c>
      <c r="D1898" s="261" t="s">
        <v>4401</v>
      </c>
      <c r="E1898" s="261" t="s">
        <v>4401</v>
      </c>
      <c r="F1898" s="261" t="s">
        <v>1608</v>
      </c>
    </row>
    <row r="1899" spans="2:6" ht="15" customHeight="1" x14ac:dyDescent="0.25">
      <c r="B1899" s="261" t="s">
        <v>4371</v>
      </c>
      <c r="C1899" s="261" t="s">
        <v>4397</v>
      </c>
      <c r="D1899" s="261" t="s">
        <v>4402</v>
      </c>
      <c r="E1899" s="261" t="s">
        <v>4402</v>
      </c>
      <c r="F1899" s="261" t="s">
        <v>1608</v>
      </c>
    </row>
    <row r="1900" spans="2:6" ht="15" customHeight="1" x14ac:dyDescent="0.25">
      <c r="B1900" s="261" t="s">
        <v>4371</v>
      </c>
      <c r="C1900" s="261" t="s">
        <v>4397</v>
      </c>
      <c r="D1900" s="261" t="s">
        <v>4403</v>
      </c>
      <c r="E1900" s="261" t="s">
        <v>4404</v>
      </c>
      <c r="F1900" s="261" t="s">
        <v>1640</v>
      </c>
    </row>
    <row r="1901" spans="2:6" ht="15" customHeight="1" x14ac:dyDescent="0.25">
      <c r="B1901" s="261" t="s">
        <v>4371</v>
      </c>
      <c r="C1901" s="261" t="s">
        <v>4397</v>
      </c>
      <c r="D1901" s="261" t="s">
        <v>4405</v>
      </c>
      <c r="E1901" s="261" t="s">
        <v>4406</v>
      </c>
      <c r="F1901" s="261" t="s">
        <v>1608</v>
      </c>
    </row>
    <row r="1902" spans="2:6" ht="15" customHeight="1" x14ac:dyDescent="0.2">
      <c r="B1902" s="262" t="s">
        <v>4371</v>
      </c>
      <c r="C1902" s="262" t="s">
        <v>4407</v>
      </c>
      <c r="D1902" s="262" t="s">
        <v>4407</v>
      </c>
      <c r="E1902" s="262" t="s">
        <v>4407</v>
      </c>
      <c r="F1902" s="262" t="s">
        <v>1612</v>
      </c>
    </row>
    <row r="1903" spans="2:6" ht="15" customHeight="1" x14ac:dyDescent="0.25">
      <c r="B1903" s="261" t="s">
        <v>4371</v>
      </c>
      <c r="C1903" s="261" t="s">
        <v>4407</v>
      </c>
      <c r="D1903" s="261" t="s">
        <v>4407</v>
      </c>
      <c r="E1903" s="261" t="s">
        <v>4408</v>
      </c>
      <c r="F1903" s="261" t="s">
        <v>1648</v>
      </c>
    </row>
    <row r="1904" spans="2:6" ht="15" customHeight="1" x14ac:dyDescent="0.25">
      <c r="B1904" s="261" t="s">
        <v>4371</v>
      </c>
      <c r="C1904" s="261" t="s">
        <v>4407</v>
      </c>
      <c r="D1904" s="261" t="s">
        <v>4409</v>
      </c>
      <c r="E1904" s="261" t="s">
        <v>4410</v>
      </c>
      <c r="F1904" s="261" t="s">
        <v>1648</v>
      </c>
    </row>
    <row r="1905" spans="2:6" ht="15" customHeight="1" x14ac:dyDescent="0.25">
      <c r="B1905" s="262" t="s">
        <v>4371</v>
      </c>
      <c r="C1905" s="262" t="s">
        <v>4411</v>
      </c>
      <c r="D1905" s="262" t="s">
        <v>2357</v>
      </c>
      <c r="E1905" s="262" t="s">
        <v>4371</v>
      </c>
      <c r="F1905" s="261" t="s">
        <v>5524</v>
      </c>
    </row>
    <row r="1906" spans="2:6" ht="15" customHeight="1" x14ac:dyDescent="0.25">
      <c r="B1906" s="261" t="s">
        <v>4371</v>
      </c>
      <c r="C1906" s="261" t="s">
        <v>4411</v>
      </c>
      <c r="D1906" s="261" t="s">
        <v>2357</v>
      </c>
      <c r="E1906" s="261" t="s">
        <v>4412</v>
      </c>
      <c r="F1906" s="261" t="s">
        <v>1640</v>
      </c>
    </row>
    <row r="1907" spans="2:6" ht="15" customHeight="1" x14ac:dyDescent="0.2">
      <c r="B1907" s="262" t="s">
        <v>4371</v>
      </c>
      <c r="C1907" s="262" t="s">
        <v>4411</v>
      </c>
      <c r="D1907" s="262" t="s">
        <v>2357</v>
      </c>
      <c r="E1907" s="262" t="s">
        <v>4371</v>
      </c>
      <c r="F1907" s="262" t="s">
        <v>1614</v>
      </c>
    </row>
    <row r="1908" spans="2:6" ht="15" customHeight="1" x14ac:dyDescent="0.25">
      <c r="B1908" s="261" t="s">
        <v>4371</v>
      </c>
      <c r="C1908" s="261" t="s">
        <v>4411</v>
      </c>
      <c r="D1908" s="261" t="s">
        <v>2357</v>
      </c>
      <c r="E1908" s="261" t="s">
        <v>4413</v>
      </c>
      <c r="F1908" s="261" t="s">
        <v>1640</v>
      </c>
    </row>
    <row r="1909" spans="2:6" ht="15" customHeight="1" x14ac:dyDescent="0.25">
      <c r="B1909" s="261" t="s">
        <v>4371</v>
      </c>
      <c r="C1909" s="261" t="s">
        <v>4414</v>
      </c>
      <c r="D1909" s="261" t="s">
        <v>4415</v>
      </c>
      <c r="E1909" s="261" t="s">
        <v>4415</v>
      </c>
      <c r="F1909" s="261" t="s">
        <v>1608</v>
      </c>
    </row>
    <row r="1910" spans="2:6" ht="15" customHeight="1" x14ac:dyDescent="0.2">
      <c r="B1910" s="262" t="s">
        <v>4371</v>
      </c>
      <c r="C1910" s="262" t="s">
        <v>4414</v>
      </c>
      <c r="D1910" s="262" t="s">
        <v>4416</v>
      </c>
      <c r="E1910" s="262" t="s">
        <v>4416</v>
      </c>
      <c r="F1910" s="262" t="s">
        <v>1608</v>
      </c>
    </row>
    <row r="1911" spans="2:6" ht="15" customHeight="1" x14ac:dyDescent="0.25">
      <c r="B1911" s="261" t="s">
        <v>4371</v>
      </c>
      <c r="C1911" s="261" t="s">
        <v>4414</v>
      </c>
      <c r="D1911" s="261" t="s">
        <v>4417</v>
      </c>
      <c r="E1911" s="261" t="s">
        <v>4417</v>
      </c>
      <c r="F1911" s="261" t="s">
        <v>1608</v>
      </c>
    </row>
    <row r="1912" spans="2:6" ht="15" customHeight="1" x14ac:dyDescent="0.2">
      <c r="B1912" s="262" t="s">
        <v>4371</v>
      </c>
      <c r="C1912" s="262" t="s">
        <v>4414</v>
      </c>
      <c r="D1912" s="262" t="s">
        <v>4418</v>
      </c>
      <c r="E1912" s="262" t="s">
        <v>4418</v>
      </c>
      <c r="F1912" s="262" t="s">
        <v>1612</v>
      </c>
    </row>
    <row r="1913" spans="2:6" ht="15" customHeight="1" x14ac:dyDescent="0.25">
      <c r="B1913" s="261" t="s">
        <v>4419</v>
      </c>
      <c r="C1913" s="261" t="s">
        <v>4420</v>
      </c>
      <c r="D1913" s="261" t="s">
        <v>4421</v>
      </c>
      <c r="E1913" s="261" t="s">
        <v>4421</v>
      </c>
      <c r="F1913" s="261" t="s">
        <v>1612</v>
      </c>
    </row>
    <row r="1914" spans="2:6" ht="15" customHeight="1" x14ac:dyDescent="0.25">
      <c r="B1914" s="261" t="s">
        <v>4419</v>
      </c>
      <c r="C1914" s="261" t="s">
        <v>4420</v>
      </c>
      <c r="D1914" s="261" t="s">
        <v>4422</v>
      </c>
      <c r="E1914" s="261" t="s">
        <v>4422</v>
      </c>
      <c r="F1914" s="261" t="s">
        <v>1608</v>
      </c>
    </row>
    <row r="1915" spans="2:6" ht="15" customHeight="1" x14ac:dyDescent="0.25">
      <c r="B1915" s="261" t="s">
        <v>4419</v>
      </c>
      <c r="C1915" s="261" t="s">
        <v>4420</v>
      </c>
      <c r="D1915" s="261" t="s">
        <v>4423</v>
      </c>
      <c r="E1915" s="261" t="s">
        <v>4424</v>
      </c>
      <c r="F1915" s="261" t="s">
        <v>1608</v>
      </c>
    </row>
    <row r="1916" spans="2:6" ht="15" customHeight="1" x14ac:dyDescent="0.25">
      <c r="B1916" s="261" t="s">
        <v>4419</v>
      </c>
      <c r="C1916" s="261" t="s">
        <v>4425</v>
      </c>
      <c r="D1916" s="261" t="s">
        <v>4426</v>
      </c>
      <c r="E1916" s="261" t="s">
        <v>4425</v>
      </c>
      <c r="F1916" s="261" t="s">
        <v>1612</v>
      </c>
    </row>
    <row r="1917" spans="2:6" ht="15" customHeight="1" x14ac:dyDescent="0.25">
      <c r="B1917" s="261" t="s">
        <v>4419</v>
      </c>
      <c r="C1917" s="261" t="s">
        <v>4427</v>
      </c>
      <c r="D1917" s="261" t="s">
        <v>4428</v>
      </c>
      <c r="E1917" s="261" t="s">
        <v>4427</v>
      </c>
      <c r="F1917" s="261" t="s">
        <v>1612</v>
      </c>
    </row>
    <row r="1918" spans="2:6" ht="15" customHeight="1" x14ac:dyDescent="0.25">
      <c r="B1918" s="261" t="s">
        <v>4419</v>
      </c>
      <c r="C1918" s="261" t="s">
        <v>4429</v>
      </c>
      <c r="D1918" s="261" t="s">
        <v>4430</v>
      </c>
      <c r="E1918" s="261" t="s">
        <v>4429</v>
      </c>
      <c r="F1918" s="261" t="s">
        <v>1701</v>
      </c>
    </row>
    <row r="1919" spans="2:6" ht="15" customHeight="1" x14ac:dyDescent="0.25">
      <c r="B1919" s="261" t="s">
        <v>4419</v>
      </c>
      <c r="C1919" s="261" t="s">
        <v>4429</v>
      </c>
      <c r="D1919" s="261" t="s">
        <v>4430</v>
      </c>
      <c r="E1919" s="261" t="s">
        <v>4419</v>
      </c>
      <c r="F1919" s="261" t="s">
        <v>5524</v>
      </c>
    </row>
    <row r="1920" spans="2:6" ht="15" customHeight="1" x14ac:dyDescent="0.25">
      <c r="B1920" s="261" t="s">
        <v>4419</v>
      </c>
      <c r="C1920" s="261" t="s">
        <v>4429</v>
      </c>
      <c r="D1920" s="261" t="s">
        <v>4431</v>
      </c>
      <c r="E1920" s="261" t="s">
        <v>4431</v>
      </c>
      <c r="F1920" s="261" t="s">
        <v>1608</v>
      </c>
    </row>
    <row r="1921" spans="2:6" ht="15" customHeight="1" x14ac:dyDescent="0.25">
      <c r="B1921" s="261" t="s">
        <v>4419</v>
      </c>
      <c r="C1921" s="261" t="s">
        <v>4432</v>
      </c>
      <c r="D1921" s="261" t="s">
        <v>4433</v>
      </c>
      <c r="E1921" s="261" t="s">
        <v>4434</v>
      </c>
      <c r="F1921" s="261" t="s">
        <v>1640</v>
      </c>
    </row>
    <row r="1922" spans="2:6" ht="15" customHeight="1" x14ac:dyDescent="0.25">
      <c r="B1922" s="261" t="s">
        <v>4419</v>
      </c>
      <c r="C1922" s="261" t="s">
        <v>4432</v>
      </c>
      <c r="D1922" s="261" t="s">
        <v>4433</v>
      </c>
      <c r="E1922" s="261" t="s">
        <v>2709</v>
      </c>
      <c r="F1922" s="261" t="s">
        <v>1648</v>
      </c>
    </row>
    <row r="1923" spans="2:6" ht="15" customHeight="1" x14ac:dyDescent="0.25">
      <c r="B1923" s="261" t="s">
        <v>4419</v>
      </c>
      <c r="C1923" s="261" t="s">
        <v>4432</v>
      </c>
      <c r="D1923" s="261" t="s">
        <v>4433</v>
      </c>
      <c r="E1923" s="261" t="s">
        <v>4435</v>
      </c>
      <c r="F1923" s="261" t="s">
        <v>1612</v>
      </c>
    </row>
    <row r="1924" spans="2:6" ht="15" customHeight="1" x14ac:dyDescent="0.25">
      <c r="B1924" s="261" t="s">
        <v>4419</v>
      </c>
      <c r="C1924" s="261" t="s">
        <v>4432</v>
      </c>
      <c r="D1924" s="261" t="s">
        <v>4436</v>
      </c>
      <c r="E1924" s="261" t="s">
        <v>4436</v>
      </c>
      <c r="F1924" s="261" t="s">
        <v>1608</v>
      </c>
    </row>
    <row r="1925" spans="2:6" ht="15" customHeight="1" x14ac:dyDescent="0.25">
      <c r="B1925" s="261" t="s">
        <v>3712</v>
      </c>
      <c r="C1925" s="261" t="s">
        <v>4437</v>
      </c>
      <c r="D1925" s="261" t="s">
        <v>4437</v>
      </c>
      <c r="E1925" s="261" t="s">
        <v>4438</v>
      </c>
      <c r="F1925" s="261" t="s">
        <v>1734</v>
      </c>
    </row>
    <row r="1926" spans="2:6" ht="15" customHeight="1" x14ac:dyDescent="0.25">
      <c r="B1926" s="261" t="s">
        <v>3712</v>
      </c>
      <c r="C1926" s="261" t="s">
        <v>4437</v>
      </c>
      <c r="D1926" s="261" t="s">
        <v>4437</v>
      </c>
      <c r="E1926" s="261" t="s">
        <v>4439</v>
      </c>
      <c r="F1926" s="261" t="s">
        <v>1640</v>
      </c>
    </row>
    <row r="1927" spans="2:6" ht="15" customHeight="1" x14ac:dyDescent="0.25">
      <c r="B1927" s="261" t="s">
        <v>3712</v>
      </c>
      <c r="C1927" s="261" t="s">
        <v>4437</v>
      </c>
      <c r="D1927" s="261" t="s">
        <v>4437</v>
      </c>
      <c r="E1927" s="261" t="s">
        <v>4437</v>
      </c>
      <c r="F1927" s="261" t="s">
        <v>1646</v>
      </c>
    </row>
    <row r="1928" spans="2:6" ht="15" customHeight="1" x14ac:dyDescent="0.25">
      <c r="B1928" s="261" t="s">
        <v>3712</v>
      </c>
      <c r="C1928" s="261" t="s">
        <v>4440</v>
      </c>
      <c r="D1928" s="261" t="s">
        <v>4441</v>
      </c>
      <c r="E1928" s="261" t="s">
        <v>4442</v>
      </c>
      <c r="F1928" s="261" t="s">
        <v>1640</v>
      </c>
    </row>
    <row r="1929" spans="2:6" ht="15" customHeight="1" x14ac:dyDescent="0.25">
      <c r="B1929" s="261" t="s">
        <v>3712</v>
      </c>
      <c r="C1929" s="261" t="s">
        <v>2742</v>
      </c>
      <c r="D1929" s="261" t="s">
        <v>4443</v>
      </c>
      <c r="E1929" s="261" t="s">
        <v>3712</v>
      </c>
      <c r="F1929" s="261" t="s">
        <v>5524</v>
      </c>
    </row>
    <row r="1930" spans="2:6" ht="15" customHeight="1" x14ac:dyDescent="0.25">
      <c r="B1930" s="261" t="s">
        <v>3712</v>
      </c>
      <c r="C1930" s="261" t="s">
        <v>2742</v>
      </c>
      <c r="D1930" s="261" t="s">
        <v>4443</v>
      </c>
      <c r="E1930" s="261" t="s">
        <v>3712</v>
      </c>
      <c r="F1930" s="261" t="s">
        <v>1614</v>
      </c>
    </row>
    <row r="1931" spans="2:6" ht="15" customHeight="1" x14ac:dyDescent="0.25">
      <c r="B1931" s="261" t="s">
        <v>3712</v>
      </c>
      <c r="C1931" s="261" t="s">
        <v>2742</v>
      </c>
      <c r="D1931" s="261" t="s">
        <v>4443</v>
      </c>
      <c r="E1931" s="261" t="s">
        <v>4444</v>
      </c>
      <c r="F1931" s="261" t="s">
        <v>1608</v>
      </c>
    </row>
    <row r="1932" spans="2:6" ht="15" customHeight="1" x14ac:dyDescent="0.25">
      <c r="B1932" s="261" t="s">
        <v>3712</v>
      </c>
      <c r="C1932" s="261" t="s">
        <v>2742</v>
      </c>
      <c r="D1932" s="261" t="s">
        <v>4443</v>
      </c>
      <c r="E1932" s="261" t="s">
        <v>4445</v>
      </c>
      <c r="F1932" s="261" t="s">
        <v>1612</v>
      </c>
    </row>
    <row r="1933" spans="2:6" ht="15" customHeight="1" x14ac:dyDescent="0.25">
      <c r="B1933" s="261" t="s">
        <v>3712</v>
      </c>
      <c r="C1933" s="261" t="s">
        <v>2742</v>
      </c>
      <c r="D1933" s="261" t="s">
        <v>4443</v>
      </c>
      <c r="E1933" s="261" t="s">
        <v>4446</v>
      </c>
      <c r="F1933" s="261" t="s">
        <v>1734</v>
      </c>
    </row>
    <row r="1934" spans="2:6" ht="15" customHeight="1" x14ac:dyDescent="0.2">
      <c r="B1934" s="262" t="s">
        <v>4447</v>
      </c>
      <c r="C1934" s="262" t="s">
        <v>1888</v>
      </c>
      <c r="D1934" s="262" t="s">
        <v>4448</v>
      </c>
      <c r="E1934" s="262" t="s">
        <v>1888</v>
      </c>
      <c r="F1934" s="262" t="s">
        <v>1612</v>
      </c>
    </row>
    <row r="1935" spans="2:6" ht="15" customHeight="1" x14ac:dyDescent="0.25">
      <c r="B1935" s="261" t="s">
        <v>4447</v>
      </c>
      <c r="C1935" s="261" t="s">
        <v>1888</v>
      </c>
      <c r="D1935" s="261" t="s">
        <v>4449</v>
      </c>
      <c r="E1935" s="261" t="s">
        <v>4449</v>
      </c>
      <c r="F1935" s="261" t="s">
        <v>1608</v>
      </c>
    </row>
    <row r="1936" spans="2:6" ht="15" customHeight="1" x14ac:dyDescent="0.2">
      <c r="B1936" s="262" t="s">
        <v>4447</v>
      </c>
      <c r="C1936" s="262" t="s">
        <v>4450</v>
      </c>
      <c r="D1936" s="262" t="s">
        <v>4451</v>
      </c>
      <c r="E1936" s="262" t="s">
        <v>4452</v>
      </c>
      <c r="F1936" s="262" t="s">
        <v>1684</v>
      </c>
    </row>
    <row r="1937" spans="2:6" ht="15" customHeight="1" x14ac:dyDescent="0.25">
      <c r="B1937" s="261" t="s">
        <v>4447</v>
      </c>
      <c r="C1937" s="261" t="s">
        <v>4450</v>
      </c>
      <c r="D1937" s="261" t="s">
        <v>4453</v>
      </c>
      <c r="E1937" s="261" t="s">
        <v>4453</v>
      </c>
      <c r="F1937" s="261" t="s">
        <v>1608</v>
      </c>
    </row>
    <row r="1938" spans="2:6" ht="15" customHeight="1" x14ac:dyDescent="0.25">
      <c r="B1938" s="261" t="s">
        <v>4447</v>
      </c>
      <c r="C1938" s="261" t="s">
        <v>4450</v>
      </c>
      <c r="D1938" s="261" t="s">
        <v>4453</v>
      </c>
      <c r="E1938" s="261" t="s">
        <v>4454</v>
      </c>
      <c r="F1938" s="261" t="s">
        <v>1608</v>
      </c>
    </row>
    <row r="1939" spans="2:6" ht="15" customHeight="1" x14ac:dyDescent="0.25">
      <c r="B1939" s="261" t="s">
        <v>4447</v>
      </c>
      <c r="C1939" s="261" t="s">
        <v>4455</v>
      </c>
      <c r="D1939" s="261" t="s">
        <v>4456</v>
      </c>
      <c r="E1939" s="261" t="s">
        <v>4455</v>
      </c>
      <c r="F1939" s="261" t="s">
        <v>1612</v>
      </c>
    </row>
    <row r="1940" spans="2:6" ht="15" customHeight="1" x14ac:dyDescent="0.25">
      <c r="B1940" s="261" t="s">
        <v>4447</v>
      </c>
      <c r="C1940" s="261" t="s">
        <v>4455</v>
      </c>
      <c r="D1940" s="261" t="s">
        <v>4456</v>
      </c>
      <c r="E1940" s="261" t="s">
        <v>4457</v>
      </c>
      <c r="F1940" s="261" t="s">
        <v>1648</v>
      </c>
    </row>
    <row r="1941" spans="2:6" ht="15" customHeight="1" x14ac:dyDescent="0.25">
      <c r="B1941" s="261" t="s">
        <v>4447</v>
      </c>
      <c r="C1941" s="261" t="s">
        <v>4455</v>
      </c>
      <c r="D1941" s="261" t="s">
        <v>4456</v>
      </c>
      <c r="E1941" s="261" t="s">
        <v>4458</v>
      </c>
      <c r="F1941" s="261" t="s">
        <v>1640</v>
      </c>
    </row>
    <row r="1942" spans="2:6" ht="15" customHeight="1" x14ac:dyDescent="0.25">
      <c r="B1942" s="261" t="s">
        <v>4447</v>
      </c>
      <c r="C1942" s="261" t="s">
        <v>4455</v>
      </c>
      <c r="D1942" s="261" t="s">
        <v>4459</v>
      </c>
      <c r="E1942" s="261" t="s">
        <v>4460</v>
      </c>
      <c r="F1942" s="261" t="s">
        <v>1648</v>
      </c>
    </row>
    <row r="1943" spans="2:6" ht="15" customHeight="1" x14ac:dyDescent="0.25">
      <c r="B1943" s="261" t="s">
        <v>4447</v>
      </c>
      <c r="C1943" s="261" t="s">
        <v>4455</v>
      </c>
      <c r="D1943" s="261" t="s">
        <v>4459</v>
      </c>
      <c r="E1943" s="261" t="s">
        <v>4459</v>
      </c>
      <c r="F1943" s="261" t="s">
        <v>1612</v>
      </c>
    </row>
    <row r="1944" spans="2:6" ht="15" customHeight="1" x14ac:dyDescent="0.25">
      <c r="B1944" s="261" t="s">
        <v>4447</v>
      </c>
      <c r="C1944" s="261" t="s">
        <v>4455</v>
      </c>
      <c r="D1944" s="261" t="s">
        <v>4461</v>
      </c>
      <c r="E1944" s="261" t="s">
        <v>4461</v>
      </c>
      <c r="F1944" s="261" t="s">
        <v>1608</v>
      </c>
    </row>
    <row r="1945" spans="2:6" ht="15" customHeight="1" x14ac:dyDescent="0.25">
      <c r="B1945" s="261" t="s">
        <v>4447</v>
      </c>
      <c r="C1945" s="261" t="s">
        <v>4455</v>
      </c>
      <c r="D1945" s="261" t="s">
        <v>4461</v>
      </c>
      <c r="E1945" s="261" t="s">
        <v>4462</v>
      </c>
      <c r="F1945" s="261" t="s">
        <v>1608</v>
      </c>
    </row>
    <row r="1946" spans="2:6" ht="15" customHeight="1" x14ac:dyDescent="0.25">
      <c r="B1946" s="261" t="s">
        <v>4447</v>
      </c>
      <c r="C1946" s="261" t="s">
        <v>4463</v>
      </c>
      <c r="D1946" s="261" t="s">
        <v>4463</v>
      </c>
      <c r="E1946" s="261" t="s">
        <v>4463</v>
      </c>
      <c r="F1946" s="261" t="s">
        <v>1612</v>
      </c>
    </row>
    <row r="1947" spans="2:6" ht="15" customHeight="1" x14ac:dyDescent="0.25">
      <c r="B1947" s="261" t="s">
        <v>4447</v>
      </c>
      <c r="C1947" s="261" t="s">
        <v>4463</v>
      </c>
      <c r="D1947" s="261" t="s">
        <v>4463</v>
      </c>
      <c r="E1947" s="261" t="s">
        <v>4464</v>
      </c>
      <c r="F1947" s="261" t="s">
        <v>1608</v>
      </c>
    </row>
    <row r="1948" spans="2:6" ht="15" customHeight="1" x14ac:dyDescent="0.2">
      <c r="B1948" s="262" t="s">
        <v>4447</v>
      </c>
      <c r="C1948" s="262" t="s">
        <v>4463</v>
      </c>
      <c r="D1948" s="262" t="s">
        <v>4463</v>
      </c>
      <c r="E1948" s="262" t="s">
        <v>4465</v>
      </c>
      <c r="F1948" s="262" t="s">
        <v>1612</v>
      </c>
    </row>
    <row r="1949" spans="2:6" ht="15" customHeight="1" x14ac:dyDescent="0.25">
      <c r="B1949" s="261" t="s">
        <v>4447</v>
      </c>
      <c r="C1949" s="261" t="s">
        <v>4463</v>
      </c>
      <c r="D1949" s="261" t="s">
        <v>4466</v>
      </c>
      <c r="E1949" s="261" t="s">
        <v>4467</v>
      </c>
      <c r="F1949" s="261" t="s">
        <v>1608</v>
      </c>
    </row>
    <row r="1950" spans="2:6" ht="15" customHeight="1" x14ac:dyDescent="0.2">
      <c r="B1950" s="262" t="s">
        <v>4447</v>
      </c>
      <c r="C1950" s="262" t="s">
        <v>4463</v>
      </c>
      <c r="D1950" s="262" t="s">
        <v>4466</v>
      </c>
      <c r="E1950" s="262" t="s">
        <v>4466</v>
      </c>
      <c r="F1950" s="262" t="s">
        <v>1612</v>
      </c>
    </row>
    <row r="1951" spans="2:6" ht="15" customHeight="1" x14ac:dyDescent="0.25">
      <c r="B1951" s="261" t="s">
        <v>4447</v>
      </c>
      <c r="C1951" s="261" t="s">
        <v>4463</v>
      </c>
      <c r="D1951" s="261" t="s">
        <v>4468</v>
      </c>
      <c r="E1951" s="261" t="s">
        <v>4469</v>
      </c>
      <c r="F1951" s="261" t="s">
        <v>1608</v>
      </c>
    </row>
    <row r="1952" spans="2:6" ht="15" customHeight="1" x14ac:dyDescent="0.2">
      <c r="B1952" s="262" t="s">
        <v>4447</v>
      </c>
      <c r="C1952" s="262" t="s">
        <v>4463</v>
      </c>
      <c r="D1952" s="262" t="s">
        <v>4470</v>
      </c>
      <c r="E1952" s="262" t="s">
        <v>4470</v>
      </c>
      <c r="F1952" s="262" t="s">
        <v>1608</v>
      </c>
    </row>
    <row r="1953" spans="2:6" ht="15" customHeight="1" x14ac:dyDescent="0.25">
      <c r="B1953" s="261" t="s">
        <v>4447</v>
      </c>
      <c r="C1953" s="261" t="s">
        <v>4471</v>
      </c>
      <c r="D1953" s="261" t="s">
        <v>4472</v>
      </c>
      <c r="E1953" s="261" t="s">
        <v>4471</v>
      </c>
      <c r="F1953" s="261" t="s">
        <v>1612</v>
      </c>
    </row>
    <row r="1954" spans="2:6" ht="15" customHeight="1" x14ac:dyDescent="0.25">
      <c r="B1954" s="261" t="s">
        <v>4447</v>
      </c>
      <c r="C1954" s="261" t="s">
        <v>4471</v>
      </c>
      <c r="D1954" s="261" t="s">
        <v>4473</v>
      </c>
      <c r="E1954" s="261" t="s">
        <v>4474</v>
      </c>
      <c r="F1954" s="261" t="s">
        <v>1608</v>
      </c>
    </row>
    <row r="1955" spans="2:6" ht="15" customHeight="1" x14ac:dyDescent="0.25">
      <c r="B1955" s="261" t="s">
        <v>4447</v>
      </c>
      <c r="C1955" s="261" t="s">
        <v>4471</v>
      </c>
      <c r="D1955" s="261" t="s">
        <v>4475</v>
      </c>
      <c r="E1955" s="261" t="s">
        <v>4476</v>
      </c>
      <c r="F1955" s="261" t="s">
        <v>1608</v>
      </c>
    </row>
    <row r="1956" spans="2:6" ht="15" customHeight="1" x14ac:dyDescent="0.25">
      <c r="B1956" s="261" t="s">
        <v>4447</v>
      </c>
      <c r="C1956" s="261" t="s">
        <v>4477</v>
      </c>
      <c r="D1956" s="261" t="s">
        <v>4478</v>
      </c>
      <c r="E1956" s="261" t="s">
        <v>4479</v>
      </c>
      <c r="F1956" s="261" t="s">
        <v>1608</v>
      </c>
    </row>
    <row r="1957" spans="2:6" ht="15" customHeight="1" x14ac:dyDescent="0.25">
      <c r="B1957" s="261" t="s">
        <v>4447</v>
      </c>
      <c r="C1957" s="261" t="s">
        <v>4477</v>
      </c>
      <c r="D1957" s="261" t="s">
        <v>4478</v>
      </c>
      <c r="E1957" s="261" t="s">
        <v>4480</v>
      </c>
      <c r="F1957" s="261" t="s">
        <v>1608</v>
      </c>
    </row>
    <row r="1958" spans="2:6" ht="15" customHeight="1" x14ac:dyDescent="0.2">
      <c r="B1958" s="262" t="s">
        <v>4447</v>
      </c>
      <c r="C1958" s="262" t="s">
        <v>4477</v>
      </c>
      <c r="D1958" s="262" t="s">
        <v>4481</v>
      </c>
      <c r="E1958" s="262" t="s">
        <v>4477</v>
      </c>
      <c r="F1958" s="262" t="s">
        <v>1612</v>
      </c>
    </row>
    <row r="1959" spans="2:6" ht="15" customHeight="1" x14ac:dyDescent="0.25">
      <c r="B1959" s="261" t="s">
        <v>4447</v>
      </c>
      <c r="C1959" s="261" t="s">
        <v>4477</v>
      </c>
      <c r="D1959" s="261" t="s">
        <v>4481</v>
      </c>
      <c r="E1959" s="261" t="s">
        <v>4482</v>
      </c>
      <c r="F1959" s="261" t="s">
        <v>1640</v>
      </c>
    </row>
    <row r="1960" spans="2:6" ht="15" customHeight="1" x14ac:dyDescent="0.2">
      <c r="B1960" s="262" t="s">
        <v>4447</v>
      </c>
      <c r="C1960" s="262" t="s">
        <v>4477</v>
      </c>
      <c r="D1960" s="262" t="s">
        <v>4481</v>
      </c>
      <c r="E1960" s="262" t="s">
        <v>4483</v>
      </c>
      <c r="F1960" s="262" t="s">
        <v>1608</v>
      </c>
    </row>
    <row r="1961" spans="2:6" ht="15" customHeight="1" x14ac:dyDescent="0.25">
      <c r="B1961" s="261" t="s">
        <v>4447</v>
      </c>
      <c r="C1961" s="261" t="s">
        <v>4477</v>
      </c>
      <c r="D1961" s="261" t="s">
        <v>4484</v>
      </c>
      <c r="E1961" s="261" t="s">
        <v>4485</v>
      </c>
      <c r="F1961" s="261" t="s">
        <v>1608</v>
      </c>
    </row>
    <row r="1962" spans="2:6" ht="15" customHeight="1" x14ac:dyDescent="0.25">
      <c r="B1962" s="261" t="s">
        <v>4447</v>
      </c>
      <c r="C1962" s="261" t="s">
        <v>4477</v>
      </c>
      <c r="D1962" s="261" t="s">
        <v>4486</v>
      </c>
      <c r="E1962" s="261" t="s">
        <v>4487</v>
      </c>
      <c r="F1962" s="261" t="s">
        <v>1608</v>
      </c>
    </row>
    <row r="1963" spans="2:6" ht="15" customHeight="1" x14ac:dyDescent="0.25">
      <c r="B1963" s="261" t="s">
        <v>4447</v>
      </c>
      <c r="C1963" s="261" t="s">
        <v>4477</v>
      </c>
      <c r="D1963" s="261" t="s">
        <v>4486</v>
      </c>
      <c r="E1963" s="261" t="s">
        <v>4488</v>
      </c>
      <c r="F1963" s="261" t="s">
        <v>1608</v>
      </c>
    </row>
    <row r="1964" spans="2:6" ht="15" customHeight="1" x14ac:dyDescent="0.25">
      <c r="B1964" s="261" t="s">
        <v>4447</v>
      </c>
      <c r="C1964" s="261" t="s">
        <v>4489</v>
      </c>
      <c r="D1964" s="261" t="s">
        <v>4490</v>
      </c>
      <c r="E1964" s="261" t="s">
        <v>4490</v>
      </c>
      <c r="F1964" s="261" t="s">
        <v>1608</v>
      </c>
    </row>
    <row r="1965" spans="2:6" ht="15" customHeight="1" x14ac:dyDescent="0.25">
      <c r="B1965" s="261" t="s">
        <v>4447</v>
      </c>
      <c r="C1965" s="261" t="s">
        <v>4489</v>
      </c>
      <c r="D1965" s="261" t="s">
        <v>4491</v>
      </c>
      <c r="E1965" s="261" t="s">
        <v>4447</v>
      </c>
      <c r="F1965" s="261" t="s">
        <v>1614</v>
      </c>
    </row>
    <row r="1966" spans="2:6" ht="15" customHeight="1" x14ac:dyDescent="0.25">
      <c r="B1966" s="262" t="s">
        <v>4447</v>
      </c>
      <c r="C1966" s="262" t="s">
        <v>4489</v>
      </c>
      <c r="D1966" s="262" t="s">
        <v>4492</v>
      </c>
      <c r="E1966" s="262" t="s">
        <v>4447</v>
      </c>
      <c r="F1966" s="261" t="s">
        <v>5524</v>
      </c>
    </row>
    <row r="1967" spans="2:6" ht="15" customHeight="1" x14ac:dyDescent="0.25">
      <c r="B1967" s="261" t="s">
        <v>4447</v>
      </c>
      <c r="C1967" s="261" t="s">
        <v>4489</v>
      </c>
      <c r="D1967" s="261" t="s">
        <v>4492</v>
      </c>
      <c r="E1967" s="261" t="s">
        <v>4493</v>
      </c>
      <c r="F1967" s="261" t="s">
        <v>1608</v>
      </c>
    </row>
    <row r="1968" spans="2:6" ht="15" customHeight="1" x14ac:dyDescent="0.25">
      <c r="B1968" s="261" t="s">
        <v>4447</v>
      </c>
      <c r="C1968" s="261" t="s">
        <v>4447</v>
      </c>
      <c r="D1968" s="261" t="s">
        <v>4494</v>
      </c>
      <c r="E1968" s="261" t="s">
        <v>4495</v>
      </c>
      <c r="F1968" s="261" t="s">
        <v>1612</v>
      </c>
    </row>
    <row r="1969" spans="2:6" ht="15" customHeight="1" x14ac:dyDescent="0.2">
      <c r="B1969" s="262" t="s">
        <v>4447</v>
      </c>
      <c r="C1969" s="262" t="s">
        <v>4447</v>
      </c>
      <c r="D1969" s="262" t="s">
        <v>4496</v>
      </c>
      <c r="E1969" s="262" t="s">
        <v>4497</v>
      </c>
      <c r="F1969" s="262" t="s">
        <v>1640</v>
      </c>
    </row>
    <row r="1970" spans="2:6" ht="15" customHeight="1" x14ac:dyDescent="0.25">
      <c r="B1970" s="261" t="s">
        <v>4447</v>
      </c>
      <c r="C1970" s="261" t="s">
        <v>4447</v>
      </c>
      <c r="D1970" s="261" t="s">
        <v>4498</v>
      </c>
      <c r="E1970" s="261" t="s">
        <v>4498</v>
      </c>
      <c r="F1970" s="261" t="s">
        <v>1648</v>
      </c>
    </row>
    <row r="1971" spans="2:6" ht="15" customHeight="1" x14ac:dyDescent="0.25">
      <c r="B1971" s="261" t="s">
        <v>4447</v>
      </c>
      <c r="C1971" s="261" t="s">
        <v>4447</v>
      </c>
      <c r="D1971" s="261" t="s">
        <v>4498</v>
      </c>
      <c r="E1971" s="261" t="s">
        <v>4499</v>
      </c>
      <c r="F1971" s="261" t="s">
        <v>1608</v>
      </c>
    </row>
    <row r="1972" spans="2:6" ht="15" customHeight="1" x14ac:dyDescent="0.2">
      <c r="B1972" s="262" t="s">
        <v>4500</v>
      </c>
      <c r="C1972" s="262" t="s">
        <v>4501</v>
      </c>
      <c r="D1972" s="262" t="s">
        <v>4501</v>
      </c>
      <c r="E1972" s="262" t="s">
        <v>4502</v>
      </c>
      <c r="F1972" s="262" t="s">
        <v>1612</v>
      </c>
    </row>
    <row r="1973" spans="2:6" ht="15" customHeight="1" x14ac:dyDescent="0.25">
      <c r="B1973" s="261" t="s">
        <v>4500</v>
      </c>
      <c r="C1973" s="261" t="s">
        <v>4503</v>
      </c>
      <c r="D1973" s="261" t="s">
        <v>4503</v>
      </c>
      <c r="E1973" s="261" t="s">
        <v>4504</v>
      </c>
      <c r="F1973" s="261" t="s">
        <v>1612</v>
      </c>
    </row>
    <row r="1974" spans="2:6" ht="15" customHeight="1" x14ac:dyDescent="0.25">
      <c r="B1974" s="261" t="s">
        <v>4500</v>
      </c>
      <c r="C1974" s="261" t="s">
        <v>4505</v>
      </c>
      <c r="D1974" s="261" t="s">
        <v>4506</v>
      </c>
      <c r="E1974" s="261" t="s">
        <v>4507</v>
      </c>
      <c r="F1974" s="261" t="s">
        <v>1608</v>
      </c>
    </row>
    <row r="1975" spans="2:6" ht="15" customHeight="1" x14ac:dyDescent="0.25">
      <c r="B1975" s="261" t="s">
        <v>4500</v>
      </c>
      <c r="C1975" s="261" t="s">
        <v>4505</v>
      </c>
      <c r="D1975" s="261" t="s">
        <v>4506</v>
      </c>
      <c r="E1975" s="261" t="s">
        <v>4508</v>
      </c>
      <c r="F1975" s="261" t="s">
        <v>1640</v>
      </c>
    </row>
    <row r="1976" spans="2:6" ht="15" customHeight="1" x14ac:dyDescent="0.25">
      <c r="B1976" s="261" t="s">
        <v>4500</v>
      </c>
      <c r="C1976" s="261" t="s">
        <v>4505</v>
      </c>
      <c r="D1976" s="261" t="s">
        <v>4509</v>
      </c>
      <c r="E1976" s="261" t="s">
        <v>4510</v>
      </c>
      <c r="F1976" s="261" t="s">
        <v>1612</v>
      </c>
    </row>
    <row r="1977" spans="2:6" ht="15" customHeight="1" x14ac:dyDescent="0.25">
      <c r="B1977" s="261" t="s">
        <v>4500</v>
      </c>
      <c r="C1977" s="261" t="s">
        <v>4505</v>
      </c>
      <c r="D1977" s="261" t="s">
        <v>4511</v>
      </c>
      <c r="E1977" s="261" t="s">
        <v>4512</v>
      </c>
      <c r="F1977" s="261" t="s">
        <v>1640</v>
      </c>
    </row>
    <row r="1978" spans="2:6" ht="15" customHeight="1" x14ac:dyDescent="0.2">
      <c r="B1978" s="262" t="s">
        <v>4500</v>
      </c>
      <c r="C1978" s="262" t="s">
        <v>2660</v>
      </c>
      <c r="D1978" s="262" t="s">
        <v>4513</v>
      </c>
      <c r="E1978" s="262" t="s">
        <v>4513</v>
      </c>
      <c r="F1978" s="262" t="s">
        <v>1614</v>
      </c>
    </row>
    <row r="1979" spans="2:6" ht="15" customHeight="1" x14ac:dyDescent="0.25">
      <c r="B1979" s="262" t="s">
        <v>4500</v>
      </c>
      <c r="C1979" s="262" t="s">
        <v>2660</v>
      </c>
      <c r="D1979" s="262" t="s">
        <v>4513</v>
      </c>
      <c r="E1979" s="262" t="s">
        <v>4500</v>
      </c>
      <c r="F1979" s="261" t="s">
        <v>5524</v>
      </c>
    </row>
    <row r="1980" spans="2:6" ht="15" customHeight="1" x14ac:dyDescent="0.25">
      <c r="B1980" s="261" t="s">
        <v>4500</v>
      </c>
      <c r="C1980" s="261" t="s">
        <v>2660</v>
      </c>
      <c r="D1980" s="261" t="s">
        <v>2660</v>
      </c>
      <c r="E1980" s="261" t="s">
        <v>4514</v>
      </c>
      <c r="F1980" s="261" t="s">
        <v>1640</v>
      </c>
    </row>
    <row r="1981" spans="2:6" ht="15" customHeight="1" x14ac:dyDescent="0.25">
      <c r="B1981" s="261" t="s">
        <v>4500</v>
      </c>
      <c r="C1981" s="261" t="s">
        <v>2660</v>
      </c>
      <c r="D1981" s="261" t="s">
        <v>2660</v>
      </c>
      <c r="E1981" s="261" t="s">
        <v>4515</v>
      </c>
      <c r="F1981" s="261" t="s">
        <v>1608</v>
      </c>
    </row>
    <row r="1982" spans="2:6" ht="15" customHeight="1" x14ac:dyDescent="0.25">
      <c r="B1982" s="261" t="s">
        <v>4500</v>
      </c>
      <c r="C1982" s="261" t="s">
        <v>4516</v>
      </c>
      <c r="D1982" s="261" t="s">
        <v>4517</v>
      </c>
      <c r="E1982" s="261" t="s">
        <v>4518</v>
      </c>
      <c r="F1982" s="261" t="s">
        <v>1648</v>
      </c>
    </row>
    <row r="1983" spans="2:6" ht="15" customHeight="1" x14ac:dyDescent="0.2">
      <c r="B1983" s="262" t="s">
        <v>4500</v>
      </c>
      <c r="C1983" s="262" t="s">
        <v>4516</v>
      </c>
      <c r="D1983" s="262" t="s">
        <v>4517</v>
      </c>
      <c r="E1983" s="262" t="s">
        <v>4516</v>
      </c>
      <c r="F1983" s="262" t="s">
        <v>1612</v>
      </c>
    </row>
    <row r="1984" spans="2:6" ht="15" customHeight="1" x14ac:dyDescent="0.25">
      <c r="B1984" s="261" t="s">
        <v>4519</v>
      </c>
      <c r="C1984" s="261" t="s">
        <v>4520</v>
      </c>
      <c r="D1984" s="261" t="s">
        <v>4521</v>
      </c>
      <c r="E1984" s="261" t="s">
        <v>4521</v>
      </c>
      <c r="F1984" s="261" t="s">
        <v>1608</v>
      </c>
    </row>
    <row r="1985" spans="2:6" ht="15" customHeight="1" x14ac:dyDescent="0.25">
      <c r="B1985" s="261" t="s">
        <v>4519</v>
      </c>
      <c r="C1985" s="261" t="s">
        <v>4520</v>
      </c>
      <c r="D1985" s="261" t="s">
        <v>4522</v>
      </c>
      <c r="E1985" s="261" t="s">
        <v>4522</v>
      </c>
      <c r="F1985" s="261" t="s">
        <v>1612</v>
      </c>
    </row>
    <row r="1986" spans="2:6" ht="15" customHeight="1" x14ac:dyDescent="0.25">
      <c r="B1986" s="261" t="s">
        <v>4519</v>
      </c>
      <c r="C1986" s="261" t="s">
        <v>4520</v>
      </c>
      <c r="D1986" s="261" t="s">
        <v>3145</v>
      </c>
      <c r="E1986" s="261" t="s">
        <v>3145</v>
      </c>
      <c r="F1986" s="261" t="s">
        <v>1608</v>
      </c>
    </row>
    <row r="1987" spans="2:6" ht="15" customHeight="1" x14ac:dyDescent="0.25">
      <c r="B1987" s="261" t="s">
        <v>4519</v>
      </c>
      <c r="C1987" s="261" t="s">
        <v>4520</v>
      </c>
      <c r="D1987" s="261" t="s">
        <v>4523</v>
      </c>
      <c r="E1987" s="261" t="s">
        <v>4524</v>
      </c>
      <c r="F1987" s="261" t="s">
        <v>1608</v>
      </c>
    </row>
    <row r="1988" spans="2:6" ht="15" customHeight="1" x14ac:dyDescent="0.25">
      <c r="B1988" s="261" t="s">
        <v>4519</v>
      </c>
      <c r="C1988" s="261" t="s">
        <v>4525</v>
      </c>
      <c r="D1988" s="261" t="s">
        <v>4526</v>
      </c>
      <c r="E1988" s="261" t="s">
        <v>4527</v>
      </c>
      <c r="F1988" s="261" t="s">
        <v>1608</v>
      </c>
    </row>
    <row r="1989" spans="2:6" ht="15" customHeight="1" x14ac:dyDescent="0.25">
      <c r="B1989" s="261" t="s">
        <v>4519</v>
      </c>
      <c r="C1989" s="261" t="s">
        <v>4525</v>
      </c>
      <c r="D1989" s="261" t="s">
        <v>3569</v>
      </c>
      <c r="E1989" s="261" t="s">
        <v>3569</v>
      </c>
      <c r="F1989" s="261" t="s">
        <v>1612</v>
      </c>
    </row>
    <row r="1990" spans="2:6" ht="15" customHeight="1" x14ac:dyDescent="0.25">
      <c r="B1990" s="262" t="s">
        <v>4519</v>
      </c>
      <c r="C1990" s="262" t="s">
        <v>4525</v>
      </c>
      <c r="D1990" s="262" t="s">
        <v>3569</v>
      </c>
      <c r="E1990" s="262" t="s">
        <v>4519</v>
      </c>
      <c r="F1990" s="261" t="s">
        <v>5524</v>
      </c>
    </row>
    <row r="1991" spans="2:6" ht="15" customHeight="1" x14ac:dyDescent="0.25">
      <c r="B1991" s="261" t="s">
        <v>4519</v>
      </c>
      <c r="C1991" s="261" t="s">
        <v>4525</v>
      </c>
      <c r="D1991" s="261" t="s">
        <v>4528</v>
      </c>
      <c r="E1991" s="261" t="s">
        <v>4528</v>
      </c>
      <c r="F1991" s="261" t="s">
        <v>1608</v>
      </c>
    </row>
    <row r="1992" spans="2:6" ht="15" customHeight="1" x14ac:dyDescent="0.25">
      <c r="B1992" s="261" t="s">
        <v>4519</v>
      </c>
      <c r="C1992" s="261" t="s">
        <v>4525</v>
      </c>
      <c r="D1992" s="261" t="s">
        <v>4529</v>
      </c>
      <c r="E1992" s="261" t="s">
        <v>4529</v>
      </c>
      <c r="F1992" s="261" t="s">
        <v>1608</v>
      </c>
    </row>
    <row r="1993" spans="2:6" ht="15" customHeight="1" x14ac:dyDescent="0.25">
      <c r="B1993" s="261" t="s">
        <v>4519</v>
      </c>
      <c r="C1993" s="261" t="s">
        <v>4530</v>
      </c>
      <c r="D1993" s="261" t="s">
        <v>4531</v>
      </c>
      <c r="E1993" s="261" t="s">
        <v>2153</v>
      </c>
      <c r="F1993" s="261" t="s">
        <v>1608</v>
      </c>
    </row>
    <row r="1994" spans="2:6" ht="15" customHeight="1" x14ac:dyDescent="0.2">
      <c r="B1994" s="262" t="s">
        <v>4519</v>
      </c>
      <c r="C1994" s="262" t="s">
        <v>4530</v>
      </c>
      <c r="D1994" s="262" t="s">
        <v>4531</v>
      </c>
      <c r="E1994" s="262" t="s">
        <v>4530</v>
      </c>
      <c r="F1994" s="262" t="s">
        <v>1684</v>
      </c>
    </row>
    <row r="1995" spans="2:6" ht="15" customHeight="1" x14ac:dyDescent="0.25">
      <c r="B1995" s="261" t="s">
        <v>4519</v>
      </c>
      <c r="C1995" s="261" t="s">
        <v>4530</v>
      </c>
      <c r="D1995" s="261" t="s">
        <v>4532</v>
      </c>
      <c r="E1995" s="261" t="s">
        <v>4533</v>
      </c>
      <c r="F1995" s="261" t="s">
        <v>1608</v>
      </c>
    </row>
    <row r="1996" spans="2:6" ht="15" customHeight="1" x14ac:dyDescent="0.25">
      <c r="B1996" s="261" t="s">
        <v>4519</v>
      </c>
      <c r="C1996" s="261" t="s">
        <v>4530</v>
      </c>
      <c r="D1996" s="261" t="s">
        <v>4532</v>
      </c>
      <c r="E1996" s="261" t="s">
        <v>4534</v>
      </c>
      <c r="F1996" s="261" t="s">
        <v>1612</v>
      </c>
    </row>
    <row r="1997" spans="2:6" ht="15" customHeight="1" x14ac:dyDescent="0.25">
      <c r="B1997" s="261" t="s">
        <v>4519</v>
      </c>
      <c r="C1997" s="261" t="s">
        <v>4535</v>
      </c>
      <c r="D1997" s="261" t="s">
        <v>4536</v>
      </c>
      <c r="E1997" s="261" t="s">
        <v>4535</v>
      </c>
      <c r="F1997" s="261" t="s">
        <v>1612</v>
      </c>
    </row>
    <row r="1998" spans="2:6" ht="15" customHeight="1" x14ac:dyDescent="0.25">
      <c r="B1998" s="261" t="s">
        <v>4519</v>
      </c>
      <c r="C1998" s="261" t="s">
        <v>4535</v>
      </c>
      <c r="D1998" s="261" t="s">
        <v>4536</v>
      </c>
      <c r="E1998" s="261" t="s">
        <v>4537</v>
      </c>
      <c r="F1998" s="261" t="s">
        <v>1608</v>
      </c>
    </row>
    <row r="1999" spans="2:6" ht="15" customHeight="1" x14ac:dyDescent="0.25">
      <c r="B1999" s="261" t="s">
        <v>4519</v>
      </c>
      <c r="C1999" s="261" t="s">
        <v>4535</v>
      </c>
      <c r="D1999" s="261" t="s">
        <v>4538</v>
      </c>
      <c r="E1999" s="261" t="s">
        <v>4538</v>
      </c>
      <c r="F1999" s="261" t="s">
        <v>1608</v>
      </c>
    </row>
    <row r="2000" spans="2:6" ht="15" customHeight="1" x14ac:dyDescent="0.25">
      <c r="B2000" s="261" t="s">
        <v>4539</v>
      </c>
      <c r="C2000" s="261" t="s">
        <v>4540</v>
      </c>
      <c r="D2000" s="261" t="s">
        <v>4541</v>
      </c>
      <c r="E2000" s="261" t="s">
        <v>4542</v>
      </c>
      <c r="F2000" s="261" t="s">
        <v>1640</v>
      </c>
    </row>
    <row r="2001" spans="2:6" ht="15" customHeight="1" x14ac:dyDescent="0.2">
      <c r="B2001" s="262" t="s">
        <v>4539</v>
      </c>
      <c r="C2001" s="262" t="s">
        <v>4540</v>
      </c>
      <c r="D2001" s="262" t="s">
        <v>4543</v>
      </c>
      <c r="E2001" s="262" t="s">
        <v>4543</v>
      </c>
      <c r="F2001" s="262" t="s">
        <v>1608</v>
      </c>
    </row>
    <row r="2002" spans="2:6" ht="15" customHeight="1" x14ac:dyDescent="0.25">
      <c r="B2002" s="262" t="s">
        <v>4539</v>
      </c>
      <c r="C2002" s="262" t="s">
        <v>4540</v>
      </c>
      <c r="D2002" s="262" t="s">
        <v>4544</v>
      </c>
      <c r="E2002" s="262" t="s">
        <v>4539</v>
      </c>
      <c r="F2002" s="261" t="s">
        <v>5524</v>
      </c>
    </row>
    <row r="2003" spans="2:6" ht="15" customHeight="1" x14ac:dyDescent="0.2">
      <c r="B2003" s="262" t="s">
        <v>4539</v>
      </c>
      <c r="C2003" s="262" t="s">
        <v>4540</v>
      </c>
      <c r="D2003" s="262" t="s">
        <v>4544</v>
      </c>
      <c r="E2003" s="262" t="s">
        <v>4540</v>
      </c>
      <c r="F2003" s="262" t="s">
        <v>1608</v>
      </c>
    </row>
    <row r="2004" spans="2:6" ht="15" customHeight="1" x14ac:dyDescent="0.25">
      <c r="B2004" s="261" t="s">
        <v>4539</v>
      </c>
      <c r="C2004" s="261" t="s">
        <v>4545</v>
      </c>
      <c r="D2004" s="261" t="s">
        <v>4546</v>
      </c>
      <c r="E2004" s="261" t="s">
        <v>4546</v>
      </c>
      <c r="F2004" s="261" t="s">
        <v>1612</v>
      </c>
    </row>
    <row r="2005" spans="2:6" ht="15" customHeight="1" x14ac:dyDescent="0.25">
      <c r="B2005" s="261" t="s">
        <v>4539</v>
      </c>
      <c r="C2005" s="261" t="s">
        <v>4545</v>
      </c>
      <c r="D2005" s="261" t="s">
        <v>4547</v>
      </c>
      <c r="E2005" s="261" t="s">
        <v>4548</v>
      </c>
      <c r="F2005" s="261" t="s">
        <v>1640</v>
      </c>
    </row>
    <row r="2006" spans="2:6" ht="15" customHeight="1" x14ac:dyDescent="0.25">
      <c r="B2006" s="261" t="s">
        <v>4539</v>
      </c>
      <c r="C2006" s="261" t="s">
        <v>4545</v>
      </c>
      <c r="D2006" s="261" t="s">
        <v>4547</v>
      </c>
      <c r="E2006" s="261" t="s">
        <v>4549</v>
      </c>
      <c r="F2006" s="261" t="s">
        <v>1640</v>
      </c>
    </row>
    <row r="2007" spans="2:6" ht="15" customHeight="1" x14ac:dyDescent="0.25">
      <c r="B2007" s="261" t="s">
        <v>4539</v>
      </c>
      <c r="C2007" s="261" t="s">
        <v>4545</v>
      </c>
      <c r="D2007" s="261" t="s">
        <v>4550</v>
      </c>
      <c r="E2007" s="261" t="s">
        <v>4551</v>
      </c>
      <c r="F2007" s="261" t="s">
        <v>1612</v>
      </c>
    </row>
    <row r="2008" spans="2:6" ht="15" customHeight="1" x14ac:dyDescent="0.2">
      <c r="B2008" s="262" t="s">
        <v>4539</v>
      </c>
      <c r="C2008" s="262" t="s">
        <v>4552</v>
      </c>
      <c r="D2008" s="262" t="s">
        <v>1985</v>
      </c>
      <c r="E2008" s="262" t="s">
        <v>4553</v>
      </c>
      <c r="F2008" s="262" t="s">
        <v>1640</v>
      </c>
    </row>
    <row r="2009" spans="2:6" ht="15" customHeight="1" x14ac:dyDescent="0.25">
      <c r="B2009" s="261" t="s">
        <v>4539</v>
      </c>
      <c r="C2009" s="261" t="s">
        <v>4552</v>
      </c>
      <c r="D2009" s="261" t="s">
        <v>4554</v>
      </c>
      <c r="E2009" s="261" t="s">
        <v>4555</v>
      </c>
      <c r="F2009" s="261" t="s">
        <v>1608</v>
      </c>
    </row>
    <row r="2010" spans="2:6" ht="15" customHeight="1" x14ac:dyDescent="0.25">
      <c r="B2010" s="261" t="s">
        <v>4539</v>
      </c>
      <c r="C2010" s="261" t="s">
        <v>4552</v>
      </c>
      <c r="D2010" s="261" t="s">
        <v>4556</v>
      </c>
      <c r="E2010" s="261" t="s">
        <v>4556</v>
      </c>
      <c r="F2010" s="261" t="s">
        <v>1612</v>
      </c>
    </row>
    <row r="2011" spans="2:6" ht="15" customHeight="1" x14ac:dyDescent="0.25">
      <c r="B2011" s="261" t="s">
        <v>4539</v>
      </c>
      <c r="C2011" s="261" t="s">
        <v>4557</v>
      </c>
      <c r="D2011" s="261" t="s">
        <v>2922</v>
      </c>
      <c r="E2011" s="261" t="s">
        <v>2922</v>
      </c>
      <c r="F2011" s="261" t="s">
        <v>1608</v>
      </c>
    </row>
    <row r="2012" spans="2:6" ht="15" customHeight="1" x14ac:dyDescent="0.25">
      <c r="B2012" s="261" t="s">
        <v>4539</v>
      </c>
      <c r="C2012" s="261" t="s">
        <v>4557</v>
      </c>
      <c r="D2012" s="261" t="s">
        <v>4558</v>
      </c>
      <c r="E2012" s="261" t="s">
        <v>4557</v>
      </c>
      <c r="F2012" s="261" t="s">
        <v>1646</v>
      </c>
    </row>
    <row r="2013" spans="2:6" ht="15" customHeight="1" x14ac:dyDescent="0.25">
      <c r="B2013" s="261" t="s">
        <v>4539</v>
      </c>
      <c r="C2013" s="261" t="s">
        <v>4559</v>
      </c>
      <c r="D2013" s="261" t="s">
        <v>4560</v>
      </c>
      <c r="E2013" s="261" t="s">
        <v>4560</v>
      </c>
      <c r="F2013" s="261" t="s">
        <v>1608</v>
      </c>
    </row>
    <row r="2014" spans="2:6" ht="15" customHeight="1" x14ac:dyDescent="0.2">
      <c r="B2014" s="262" t="s">
        <v>4539</v>
      </c>
      <c r="C2014" s="262" t="s">
        <v>4559</v>
      </c>
      <c r="D2014" s="262" t="s">
        <v>4561</v>
      </c>
      <c r="E2014" s="262" t="s">
        <v>4561</v>
      </c>
      <c r="F2014" s="262" t="s">
        <v>1612</v>
      </c>
    </row>
    <row r="2015" spans="2:6" ht="15" customHeight="1" x14ac:dyDescent="0.2">
      <c r="B2015" s="262" t="s">
        <v>4539</v>
      </c>
      <c r="C2015" s="262" t="s">
        <v>4559</v>
      </c>
      <c r="D2015" s="262" t="s">
        <v>4562</v>
      </c>
      <c r="E2015" s="262" t="s">
        <v>4539</v>
      </c>
      <c r="F2015" s="262" t="s">
        <v>1684</v>
      </c>
    </row>
    <row r="2016" spans="2:6" ht="15" customHeight="1" x14ac:dyDescent="0.25">
      <c r="B2016" s="261" t="s">
        <v>4539</v>
      </c>
      <c r="C2016" s="261" t="s">
        <v>4563</v>
      </c>
      <c r="D2016" s="261" t="s">
        <v>4564</v>
      </c>
      <c r="E2016" s="261" t="s">
        <v>4565</v>
      </c>
      <c r="F2016" s="261" t="s">
        <v>1646</v>
      </c>
    </row>
    <row r="2017" spans="2:6" ht="15" customHeight="1" x14ac:dyDescent="0.2">
      <c r="B2017" s="262" t="s">
        <v>4539</v>
      </c>
      <c r="C2017" s="262" t="s">
        <v>4563</v>
      </c>
      <c r="D2017" s="262" t="s">
        <v>4566</v>
      </c>
      <c r="E2017" s="262" t="s">
        <v>4567</v>
      </c>
      <c r="F2017" s="262" t="s">
        <v>1646</v>
      </c>
    </row>
    <row r="2018" spans="2:6" ht="15" customHeight="1" x14ac:dyDescent="0.2">
      <c r="B2018" s="262" t="s">
        <v>4539</v>
      </c>
      <c r="C2018" s="262" t="s">
        <v>4563</v>
      </c>
      <c r="D2018" s="262" t="s">
        <v>4568</v>
      </c>
      <c r="E2018" s="262" t="s">
        <v>4569</v>
      </c>
      <c r="F2018" s="262" t="s">
        <v>1612</v>
      </c>
    </row>
    <row r="2019" spans="2:6" ht="15" customHeight="1" x14ac:dyDescent="0.25">
      <c r="B2019" s="261" t="s">
        <v>4539</v>
      </c>
      <c r="C2019" s="261" t="s">
        <v>4563</v>
      </c>
      <c r="D2019" s="261" t="s">
        <v>4568</v>
      </c>
      <c r="E2019" s="261" t="s">
        <v>4570</v>
      </c>
      <c r="F2019" s="261" t="s">
        <v>1640</v>
      </c>
    </row>
    <row r="2020" spans="2:6" ht="15" customHeight="1" x14ac:dyDescent="0.2">
      <c r="B2020" s="262" t="s">
        <v>4539</v>
      </c>
      <c r="C2020" s="262" t="s">
        <v>4571</v>
      </c>
      <c r="D2020" s="262" t="s">
        <v>4572</v>
      </c>
      <c r="E2020" s="262" t="s">
        <v>4571</v>
      </c>
      <c r="F2020" s="262" t="s">
        <v>2205</v>
      </c>
    </row>
    <row r="2021" spans="2:6" ht="15" customHeight="1" x14ac:dyDescent="0.25">
      <c r="B2021" s="261" t="s">
        <v>4539</v>
      </c>
      <c r="C2021" s="261" t="s">
        <v>4571</v>
      </c>
      <c r="D2021" s="261" t="s">
        <v>4573</v>
      </c>
      <c r="E2021" s="261" t="s">
        <v>4573</v>
      </c>
      <c r="F2021" s="261" t="s">
        <v>1612</v>
      </c>
    </row>
    <row r="2022" spans="2:6" ht="15" customHeight="1" x14ac:dyDescent="0.25">
      <c r="B2022" s="261" t="s">
        <v>4539</v>
      </c>
      <c r="C2022" s="261" t="s">
        <v>4571</v>
      </c>
      <c r="D2022" s="261" t="s">
        <v>4574</v>
      </c>
      <c r="E2022" s="261" t="s">
        <v>4575</v>
      </c>
      <c r="F2022" s="261" t="s">
        <v>1608</v>
      </c>
    </row>
    <row r="2023" spans="2:6" ht="15" customHeight="1" x14ac:dyDescent="0.25">
      <c r="B2023" s="261" t="s">
        <v>4539</v>
      </c>
      <c r="C2023" s="261" t="s">
        <v>4571</v>
      </c>
      <c r="D2023" s="261" t="s">
        <v>4576</v>
      </c>
      <c r="E2023" s="261" t="s">
        <v>4577</v>
      </c>
      <c r="F2023" s="261" t="s">
        <v>1608</v>
      </c>
    </row>
    <row r="2024" spans="2:6" ht="15" customHeight="1" x14ac:dyDescent="0.25">
      <c r="B2024" s="261" t="s">
        <v>4578</v>
      </c>
      <c r="C2024" s="261" t="s">
        <v>4579</v>
      </c>
      <c r="D2024" s="261" t="s">
        <v>3513</v>
      </c>
      <c r="E2024" s="261" t="s">
        <v>3513</v>
      </c>
      <c r="F2024" s="261" t="s">
        <v>1608</v>
      </c>
    </row>
    <row r="2025" spans="2:6" ht="15" customHeight="1" x14ac:dyDescent="0.25">
      <c r="B2025" s="262" t="s">
        <v>4578</v>
      </c>
      <c r="C2025" s="262" t="s">
        <v>4579</v>
      </c>
      <c r="D2025" s="262" t="s">
        <v>4580</v>
      </c>
      <c r="E2025" s="262" t="s">
        <v>4578</v>
      </c>
      <c r="F2025" s="261" t="s">
        <v>5524</v>
      </c>
    </row>
    <row r="2026" spans="2:6" ht="15" customHeight="1" x14ac:dyDescent="0.25">
      <c r="B2026" s="261" t="s">
        <v>4578</v>
      </c>
      <c r="C2026" s="261" t="s">
        <v>4579</v>
      </c>
      <c r="D2026" s="261" t="s">
        <v>4581</v>
      </c>
      <c r="E2026" s="261" t="s">
        <v>4581</v>
      </c>
      <c r="F2026" s="261" t="s">
        <v>1962</v>
      </c>
    </row>
    <row r="2027" spans="2:6" ht="15" customHeight="1" x14ac:dyDescent="0.25">
      <c r="B2027" s="261" t="s">
        <v>4578</v>
      </c>
      <c r="C2027" s="261" t="s">
        <v>4582</v>
      </c>
      <c r="D2027" s="261" t="s">
        <v>4379</v>
      </c>
      <c r="E2027" s="261" t="s">
        <v>4583</v>
      </c>
      <c r="F2027" s="261" t="s">
        <v>1608</v>
      </c>
    </row>
    <row r="2028" spans="2:6" ht="15" customHeight="1" x14ac:dyDescent="0.2">
      <c r="B2028" s="262" t="s">
        <v>4578</v>
      </c>
      <c r="C2028" s="262" t="s">
        <v>4582</v>
      </c>
      <c r="D2028" s="262" t="s">
        <v>4379</v>
      </c>
      <c r="E2028" s="262" t="s">
        <v>4582</v>
      </c>
      <c r="F2028" s="262" t="s">
        <v>1608</v>
      </c>
    </row>
    <row r="2029" spans="2:6" ht="15" customHeight="1" x14ac:dyDescent="0.25">
      <c r="B2029" s="261" t="s">
        <v>4578</v>
      </c>
      <c r="C2029" s="261" t="s">
        <v>4582</v>
      </c>
      <c r="D2029" s="261" t="s">
        <v>4584</v>
      </c>
      <c r="E2029" s="261" t="s">
        <v>4584</v>
      </c>
      <c r="F2029" s="261" t="s">
        <v>1608</v>
      </c>
    </row>
    <row r="2030" spans="2:6" ht="15" customHeight="1" x14ac:dyDescent="0.2">
      <c r="B2030" s="262" t="s">
        <v>4578</v>
      </c>
      <c r="C2030" s="262" t="s">
        <v>3443</v>
      </c>
      <c r="D2030" s="262" t="s">
        <v>4585</v>
      </c>
      <c r="E2030" s="262" t="s">
        <v>4586</v>
      </c>
      <c r="F2030" s="262" t="s">
        <v>1612</v>
      </c>
    </row>
    <row r="2031" spans="2:6" ht="15" customHeight="1" x14ac:dyDescent="0.25">
      <c r="B2031" s="261" t="s">
        <v>4578</v>
      </c>
      <c r="C2031" s="261" t="s">
        <v>3443</v>
      </c>
      <c r="D2031" s="261" t="s">
        <v>4585</v>
      </c>
      <c r="E2031" s="261" t="s">
        <v>4585</v>
      </c>
      <c r="F2031" s="261" t="s">
        <v>1608</v>
      </c>
    </row>
    <row r="2032" spans="2:6" ht="15" customHeight="1" x14ac:dyDescent="0.2">
      <c r="B2032" s="262" t="s">
        <v>4578</v>
      </c>
      <c r="C2032" s="262" t="s">
        <v>3443</v>
      </c>
      <c r="D2032" s="262" t="s">
        <v>3443</v>
      </c>
      <c r="E2032" s="262" t="s">
        <v>3443</v>
      </c>
      <c r="F2032" s="262" t="s">
        <v>1612</v>
      </c>
    </row>
    <row r="2033" spans="2:6" ht="15" customHeight="1" x14ac:dyDescent="0.25">
      <c r="B2033" s="261" t="s">
        <v>4578</v>
      </c>
      <c r="C2033" s="261" t="s">
        <v>3443</v>
      </c>
      <c r="D2033" s="261" t="s">
        <v>3443</v>
      </c>
      <c r="E2033" s="261" t="s">
        <v>4587</v>
      </c>
      <c r="F2033" s="261" t="s">
        <v>1608</v>
      </c>
    </row>
    <row r="2034" spans="2:6" ht="15" customHeight="1" x14ac:dyDescent="0.25">
      <c r="B2034" s="261" t="s">
        <v>4578</v>
      </c>
      <c r="C2034" s="261" t="s">
        <v>3443</v>
      </c>
      <c r="D2034" s="261" t="s">
        <v>3539</v>
      </c>
      <c r="E2034" s="261" t="s">
        <v>4588</v>
      </c>
      <c r="F2034" s="261" t="s">
        <v>1608</v>
      </c>
    </row>
    <row r="2035" spans="2:6" ht="15" customHeight="1" x14ac:dyDescent="0.25">
      <c r="B2035" s="261" t="s">
        <v>4578</v>
      </c>
      <c r="C2035" s="261" t="s">
        <v>3443</v>
      </c>
      <c r="D2035" s="261" t="s">
        <v>4589</v>
      </c>
      <c r="E2035" s="261" t="s">
        <v>4590</v>
      </c>
      <c r="F2035" s="261" t="s">
        <v>1612</v>
      </c>
    </row>
    <row r="2036" spans="2:6" ht="15" customHeight="1" x14ac:dyDescent="0.25">
      <c r="B2036" s="261" t="s">
        <v>4578</v>
      </c>
      <c r="C2036" s="261" t="s">
        <v>3514</v>
      </c>
      <c r="D2036" s="261" t="s">
        <v>4591</v>
      </c>
      <c r="E2036" s="261" t="s">
        <v>3514</v>
      </c>
      <c r="F2036" s="261" t="s">
        <v>1612</v>
      </c>
    </row>
    <row r="2037" spans="2:6" ht="15" customHeight="1" x14ac:dyDescent="0.2">
      <c r="B2037" s="262" t="s">
        <v>4578</v>
      </c>
      <c r="C2037" s="262" t="s">
        <v>3514</v>
      </c>
      <c r="D2037" s="262" t="s">
        <v>4592</v>
      </c>
      <c r="E2037" s="262" t="s">
        <v>4593</v>
      </c>
      <c r="F2037" s="262" t="s">
        <v>1608</v>
      </c>
    </row>
    <row r="2038" spans="2:6" ht="15" customHeight="1" x14ac:dyDescent="0.25">
      <c r="B2038" s="261" t="s">
        <v>4578</v>
      </c>
      <c r="C2038" s="261" t="s">
        <v>3514</v>
      </c>
      <c r="D2038" s="261" t="s">
        <v>4594</v>
      </c>
      <c r="E2038" s="261" t="s">
        <v>4595</v>
      </c>
      <c r="F2038" s="261" t="s">
        <v>1608</v>
      </c>
    </row>
    <row r="2039" spans="2:6" ht="15" customHeight="1" x14ac:dyDescent="0.25">
      <c r="B2039" s="261" t="s">
        <v>4578</v>
      </c>
      <c r="C2039" s="261" t="s">
        <v>4596</v>
      </c>
      <c r="D2039" s="261" t="s">
        <v>4597</v>
      </c>
      <c r="E2039" s="261" t="s">
        <v>4598</v>
      </c>
      <c r="F2039" s="261" t="s">
        <v>1640</v>
      </c>
    </row>
    <row r="2040" spans="2:6" ht="15" customHeight="1" x14ac:dyDescent="0.25">
      <c r="B2040" s="261" t="s">
        <v>4578</v>
      </c>
      <c r="C2040" s="261" t="s">
        <v>4596</v>
      </c>
      <c r="D2040" s="261" t="s">
        <v>4597</v>
      </c>
      <c r="E2040" s="261" t="s">
        <v>4599</v>
      </c>
      <c r="F2040" s="261" t="s">
        <v>1612</v>
      </c>
    </row>
    <row r="2041" spans="2:6" ht="15" customHeight="1" x14ac:dyDescent="0.25">
      <c r="B2041" s="261" t="s">
        <v>4578</v>
      </c>
      <c r="C2041" s="261" t="s">
        <v>4600</v>
      </c>
      <c r="D2041" s="261" t="s">
        <v>3472</v>
      </c>
      <c r="E2041" s="261" t="s">
        <v>4578</v>
      </c>
      <c r="F2041" s="261" t="s">
        <v>1614</v>
      </c>
    </row>
    <row r="2042" spans="2:6" ht="15" customHeight="1" x14ac:dyDescent="0.2">
      <c r="B2042" s="262" t="s">
        <v>4578</v>
      </c>
      <c r="C2042" s="262" t="s">
        <v>4601</v>
      </c>
      <c r="D2042" s="262" t="s">
        <v>4601</v>
      </c>
      <c r="E2042" s="262" t="s">
        <v>4601</v>
      </c>
      <c r="F2042" s="262" t="s">
        <v>1612</v>
      </c>
    </row>
    <row r="2043" spans="2:6" ht="15" customHeight="1" x14ac:dyDescent="0.25">
      <c r="B2043" s="261" t="s">
        <v>4578</v>
      </c>
      <c r="C2043" s="261" t="s">
        <v>4601</v>
      </c>
      <c r="D2043" s="261" t="s">
        <v>4602</v>
      </c>
      <c r="E2043" s="261" t="s">
        <v>4603</v>
      </c>
      <c r="F2043" s="261" t="s">
        <v>1648</v>
      </c>
    </row>
    <row r="2044" spans="2:6" ht="15" customHeight="1" x14ac:dyDescent="0.25">
      <c r="B2044" s="261" t="s">
        <v>4578</v>
      </c>
      <c r="C2044" s="261" t="s">
        <v>4601</v>
      </c>
      <c r="D2044" s="261" t="s">
        <v>4604</v>
      </c>
      <c r="E2044" s="261" t="s">
        <v>4605</v>
      </c>
      <c r="F2044" s="261" t="s">
        <v>1608</v>
      </c>
    </row>
    <row r="2045" spans="2:6" ht="15" customHeight="1" x14ac:dyDescent="0.25">
      <c r="B2045" s="261" t="s">
        <v>4578</v>
      </c>
      <c r="C2045" s="261" t="s">
        <v>4601</v>
      </c>
      <c r="D2045" s="261" t="s">
        <v>4606</v>
      </c>
      <c r="E2045" s="261" t="s">
        <v>4607</v>
      </c>
      <c r="F2045" s="261" t="s">
        <v>1608</v>
      </c>
    </row>
    <row r="2046" spans="2:6" ht="15" customHeight="1" x14ac:dyDescent="0.25">
      <c r="B2046" s="261" t="s">
        <v>4578</v>
      </c>
      <c r="C2046" s="261" t="s">
        <v>4601</v>
      </c>
      <c r="D2046" s="261" t="s">
        <v>4067</v>
      </c>
      <c r="E2046" s="261" t="s">
        <v>4608</v>
      </c>
      <c r="F2046" s="261" t="s">
        <v>1608</v>
      </c>
    </row>
    <row r="2047" spans="2:6" ht="15" customHeight="1" x14ac:dyDescent="0.25">
      <c r="B2047" s="261" t="s">
        <v>4578</v>
      </c>
      <c r="C2047" s="261" t="s">
        <v>4609</v>
      </c>
      <c r="D2047" s="261" t="s">
        <v>4610</v>
      </c>
      <c r="E2047" s="261" t="s">
        <v>4611</v>
      </c>
      <c r="F2047" s="261" t="s">
        <v>1608</v>
      </c>
    </row>
    <row r="2048" spans="2:6" ht="15" customHeight="1" x14ac:dyDescent="0.25">
      <c r="B2048" s="261" t="s">
        <v>4578</v>
      </c>
      <c r="C2048" s="261" t="s">
        <v>4609</v>
      </c>
      <c r="D2048" s="261" t="s">
        <v>4407</v>
      </c>
      <c r="E2048" s="261" t="s">
        <v>4407</v>
      </c>
      <c r="F2048" s="261" t="s">
        <v>1608</v>
      </c>
    </row>
    <row r="2049" spans="2:6" ht="15" customHeight="1" x14ac:dyDescent="0.25">
      <c r="B2049" s="261" t="s">
        <v>4578</v>
      </c>
      <c r="C2049" s="261" t="s">
        <v>4609</v>
      </c>
      <c r="D2049" s="261" t="s">
        <v>4373</v>
      </c>
      <c r="E2049" s="261" t="s">
        <v>4609</v>
      </c>
      <c r="F2049" s="261" t="s">
        <v>1684</v>
      </c>
    </row>
    <row r="2050" spans="2:6" ht="15" customHeight="1" x14ac:dyDescent="0.25">
      <c r="B2050" s="261" t="s">
        <v>4578</v>
      </c>
      <c r="C2050" s="261" t="s">
        <v>4612</v>
      </c>
      <c r="D2050" s="261" t="s">
        <v>4613</v>
      </c>
      <c r="E2050" s="261" t="s">
        <v>4614</v>
      </c>
      <c r="F2050" s="261" t="s">
        <v>1608</v>
      </c>
    </row>
    <row r="2051" spans="2:6" ht="15" customHeight="1" x14ac:dyDescent="0.25">
      <c r="B2051" s="261" t="s">
        <v>4578</v>
      </c>
      <c r="C2051" s="261" t="s">
        <v>4612</v>
      </c>
      <c r="D2051" s="261" t="s">
        <v>4615</v>
      </c>
      <c r="E2051" s="261" t="s">
        <v>4612</v>
      </c>
      <c r="F2051" s="261" t="s">
        <v>1684</v>
      </c>
    </row>
    <row r="2052" spans="2:6" ht="15" customHeight="1" x14ac:dyDescent="0.25">
      <c r="B2052" s="261" t="s">
        <v>4578</v>
      </c>
      <c r="C2052" s="261" t="s">
        <v>4612</v>
      </c>
      <c r="D2052" s="261" t="s">
        <v>2914</v>
      </c>
      <c r="E2052" s="261" t="s">
        <v>4616</v>
      </c>
      <c r="F2052" s="261" t="s">
        <v>1608</v>
      </c>
    </row>
    <row r="2053" spans="2:6" ht="15" customHeight="1" x14ac:dyDescent="0.25">
      <c r="B2053" s="261" t="s">
        <v>4578</v>
      </c>
      <c r="C2053" s="261" t="s">
        <v>4612</v>
      </c>
      <c r="D2053" s="261" t="s">
        <v>2914</v>
      </c>
      <c r="E2053" s="261" t="s">
        <v>4617</v>
      </c>
      <c r="F2053" s="261" t="s">
        <v>1640</v>
      </c>
    </row>
    <row r="2054" spans="2:6" ht="15" customHeight="1" x14ac:dyDescent="0.25">
      <c r="B2054" s="261" t="s">
        <v>4578</v>
      </c>
      <c r="C2054" s="261" t="s">
        <v>4612</v>
      </c>
      <c r="D2054" s="261" t="s">
        <v>4618</v>
      </c>
      <c r="E2054" s="261" t="s">
        <v>4619</v>
      </c>
      <c r="F2054" s="261" t="s">
        <v>1612</v>
      </c>
    </row>
    <row r="2055" spans="2:6" ht="15" customHeight="1" x14ac:dyDescent="0.25">
      <c r="B2055" s="261" t="s">
        <v>4578</v>
      </c>
      <c r="C2055" s="261" t="s">
        <v>4620</v>
      </c>
      <c r="D2055" s="261" t="s">
        <v>3417</v>
      </c>
      <c r="E2055" s="261" t="s">
        <v>4621</v>
      </c>
      <c r="F2055" s="261" t="s">
        <v>1612</v>
      </c>
    </row>
    <row r="2056" spans="2:6" ht="15" customHeight="1" x14ac:dyDescent="0.25">
      <c r="B2056" s="261" t="s">
        <v>4578</v>
      </c>
      <c r="C2056" s="261" t="s">
        <v>4620</v>
      </c>
      <c r="D2056" s="261" t="s">
        <v>4622</v>
      </c>
      <c r="E2056" s="261" t="s">
        <v>4623</v>
      </c>
      <c r="F2056" s="261" t="s">
        <v>1648</v>
      </c>
    </row>
    <row r="2057" spans="2:6" ht="15" customHeight="1" x14ac:dyDescent="0.25">
      <c r="B2057" s="261" t="s">
        <v>4578</v>
      </c>
      <c r="C2057" s="261" t="s">
        <v>4620</v>
      </c>
      <c r="D2057" s="261" t="s">
        <v>4620</v>
      </c>
      <c r="E2057" s="261" t="s">
        <v>4620</v>
      </c>
      <c r="F2057" s="261" t="s">
        <v>1612</v>
      </c>
    </row>
    <row r="2058" spans="2:6" ht="15" customHeight="1" x14ac:dyDescent="0.25">
      <c r="B2058" s="261" t="s">
        <v>4624</v>
      </c>
      <c r="C2058" s="261" t="s">
        <v>4624</v>
      </c>
      <c r="D2058" s="261" t="s">
        <v>4624</v>
      </c>
      <c r="E2058" s="261" t="s">
        <v>4624</v>
      </c>
      <c r="F2058" s="261" t="s">
        <v>1701</v>
      </c>
    </row>
    <row r="2059" spans="2:6" ht="15" customHeight="1" x14ac:dyDescent="0.25">
      <c r="B2059" s="262" t="s">
        <v>4624</v>
      </c>
      <c r="C2059" s="262" t="s">
        <v>4624</v>
      </c>
      <c r="D2059" s="262" t="s">
        <v>4624</v>
      </c>
      <c r="E2059" s="262" t="s">
        <v>4624</v>
      </c>
      <c r="F2059" s="261" t="s">
        <v>5524</v>
      </c>
    </row>
    <row r="2060" spans="2:6" ht="15" customHeight="1" x14ac:dyDescent="0.25">
      <c r="B2060" s="261" t="s">
        <v>4624</v>
      </c>
      <c r="C2060" s="261" t="s">
        <v>4625</v>
      </c>
      <c r="D2060" s="261" t="s">
        <v>4626</v>
      </c>
      <c r="E2060" s="261" t="s">
        <v>4627</v>
      </c>
      <c r="F2060" s="261" t="s">
        <v>1612</v>
      </c>
    </row>
    <row r="2061" spans="2:6" ht="15" customHeight="1" x14ac:dyDescent="0.25">
      <c r="B2061" s="261" t="s">
        <v>4624</v>
      </c>
      <c r="C2061" s="261" t="s">
        <v>4625</v>
      </c>
      <c r="D2061" s="261" t="s">
        <v>4628</v>
      </c>
      <c r="E2061" s="261" t="s">
        <v>4628</v>
      </c>
      <c r="F2061" s="261" t="s">
        <v>1612</v>
      </c>
    </row>
    <row r="2062" spans="2:6" ht="15" customHeight="1" x14ac:dyDescent="0.2">
      <c r="B2062" s="262" t="s">
        <v>4624</v>
      </c>
      <c r="C2062" s="262" t="s">
        <v>4625</v>
      </c>
      <c r="D2062" s="262" t="s">
        <v>4629</v>
      </c>
      <c r="E2062" s="262" t="s">
        <v>4630</v>
      </c>
      <c r="F2062" s="262" t="s">
        <v>1962</v>
      </c>
    </row>
    <row r="2063" spans="2:6" ht="15" customHeight="1" x14ac:dyDescent="0.2">
      <c r="B2063" s="262" t="s">
        <v>4624</v>
      </c>
      <c r="C2063" s="262" t="s">
        <v>4631</v>
      </c>
      <c r="D2063" s="262" t="s">
        <v>4632</v>
      </c>
      <c r="E2063" s="262" t="s">
        <v>4625</v>
      </c>
      <c r="F2063" s="262" t="s">
        <v>1614</v>
      </c>
    </row>
    <row r="2064" spans="2:6" ht="15" customHeight="1" x14ac:dyDescent="0.2">
      <c r="B2064" s="262" t="s">
        <v>4624</v>
      </c>
      <c r="C2064" s="262" t="s">
        <v>4631</v>
      </c>
      <c r="D2064" s="262" t="s">
        <v>4632</v>
      </c>
      <c r="E2064" s="262" t="s">
        <v>4633</v>
      </c>
      <c r="F2064" s="262" t="s">
        <v>1962</v>
      </c>
    </row>
    <row r="2065" spans="2:6" ht="15" customHeight="1" x14ac:dyDescent="0.25">
      <c r="B2065" s="261" t="s">
        <v>4624</v>
      </c>
      <c r="C2065" s="261" t="s">
        <v>4631</v>
      </c>
      <c r="D2065" s="261" t="s">
        <v>4632</v>
      </c>
      <c r="E2065" s="261" t="s">
        <v>4634</v>
      </c>
      <c r="F2065" s="261" t="s">
        <v>1648</v>
      </c>
    </row>
    <row r="2066" spans="2:6" ht="15" customHeight="1" x14ac:dyDescent="0.25">
      <c r="B2066" s="261" t="s">
        <v>4624</v>
      </c>
      <c r="C2066" s="261" t="s">
        <v>4631</v>
      </c>
      <c r="D2066" s="261" t="s">
        <v>4635</v>
      </c>
      <c r="E2066" s="261" t="s">
        <v>4636</v>
      </c>
      <c r="F2066" s="261" t="s">
        <v>1701</v>
      </c>
    </row>
    <row r="2067" spans="2:6" ht="15" customHeight="1" x14ac:dyDescent="0.2">
      <c r="B2067" s="262" t="s">
        <v>4624</v>
      </c>
      <c r="C2067" s="262" t="s">
        <v>4631</v>
      </c>
      <c r="D2067" s="262" t="s">
        <v>1911</v>
      </c>
      <c r="E2067" s="262" t="s">
        <v>4637</v>
      </c>
      <c r="F2067" s="262" t="s">
        <v>1630</v>
      </c>
    </row>
    <row r="2068" spans="2:6" ht="15" customHeight="1" x14ac:dyDescent="0.25">
      <c r="B2068" s="261" t="s">
        <v>4624</v>
      </c>
      <c r="C2068" s="261" t="s">
        <v>4638</v>
      </c>
      <c r="D2068" s="261" t="s">
        <v>4639</v>
      </c>
      <c r="E2068" s="261" t="s">
        <v>4640</v>
      </c>
      <c r="F2068" s="261" t="s">
        <v>1648</v>
      </c>
    </row>
    <row r="2069" spans="2:6" ht="15" customHeight="1" x14ac:dyDescent="0.25">
      <c r="B2069" s="261" t="s">
        <v>4624</v>
      </c>
      <c r="C2069" s="261" t="s">
        <v>4638</v>
      </c>
      <c r="D2069" s="261" t="s">
        <v>4641</v>
      </c>
      <c r="E2069" s="261" t="s">
        <v>4642</v>
      </c>
      <c r="F2069" s="261" t="s">
        <v>1640</v>
      </c>
    </row>
    <row r="2070" spans="2:6" ht="15" customHeight="1" x14ac:dyDescent="0.25">
      <c r="B2070" s="261" t="s">
        <v>4624</v>
      </c>
      <c r="C2070" s="261" t="s">
        <v>4638</v>
      </c>
      <c r="D2070" s="261" t="s">
        <v>4643</v>
      </c>
      <c r="E2070" s="261" t="s">
        <v>4644</v>
      </c>
      <c r="F2070" s="261" t="s">
        <v>1646</v>
      </c>
    </row>
    <row r="2071" spans="2:6" ht="15" customHeight="1" x14ac:dyDescent="0.25">
      <c r="B2071" s="261" t="s">
        <v>4624</v>
      </c>
      <c r="C2071" s="261" t="s">
        <v>4645</v>
      </c>
      <c r="D2071" s="261" t="s">
        <v>4646</v>
      </c>
      <c r="E2071" s="261" t="s">
        <v>4645</v>
      </c>
      <c r="F2071" s="261" t="s">
        <v>1612</v>
      </c>
    </row>
    <row r="2072" spans="2:6" ht="15" customHeight="1" x14ac:dyDescent="0.25">
      <c r="B2072" s="261" t="s">
        <v>4624</v>
      </c>
      <c r="C2072" s="261" t="s">
        <v>4647</v>
      </c>
      <c r="D2072" s="261" t="s">
        <v>4648</v>
      </c>
      <c r="E2072" s="261" t="s">
        <v>4649</v>
      </c>
      <c r="F2072" s="261" t="s">
        <v>1608</v>
      </c>
    </row>
    <row r="2073" spans="2:6" ht="15" customHeight="1" x14ac:dyDescent="0.25">
      <c r="B2073" s="261" t="s">
        <v>4624</v>
      </c>
      <c r="C2073" s="261" t="s">
        <v>4647</v>
      </c>
      <c r="D2073" s="261" t="s">
        <v>4650</v>
      </c>
      <c r="E2073" s="261" t="s">
        <v>4651</v>
      </c>
      <c r="F2073" s="261" t="s">
        <v>1608</v>
      </c>
    </row>
    <row r="2074" spans="2:6" ht="15" customHeight="1" x14ac:dyDescent="0.2">
      <c r="B2074" s="262" t="s">
        <v>4624</v>
      </c>
      <c r="C2074" s="262" t="s">
        <v>4647</v>
      </c>
      <c r="D2074" s="262" t="s">
        <v>4652</v>
      </c>
      <c r="E2074" s="262" t="s">
        <v>4647</v>
      </c>
      <c r="F2074" s="262" t="s">
        <v>1612</v>
      </c>
    </row>
    <row r="2075" spans="2:6" ht="15" customHeight="1" x14ac:dyDescent="0.2">
      <c r="B2075" s="262" t="s">
        <v>4624</v>
      </c>
      <c r="C2075" s="262" t="s">
        <v>4647</v>
      </c>
      <c r="D2075" s="262" t="s">
        <v>2626</v>
      </c>
      <c r="E2075" s="262" t="s">
        <v>4653</v>
      </c>
      <c r="F2075" s="262" t="s">
        <v>1648</v>
      </c>
    </row>
    <row r="2076" spans="2:6" ht="15" customHeight="1" x14ac:dyDescent="0.25">
      <c r="B2076" s="261" t="s">
        <v>4624</v>
      </c>
      <c r="C2076" s="261" t="s">
        <v>4654</v>
      </c>
      <c r="D2076" s="261" t="s">
        <v>4655</v>
      </c>
      <c r="E2076" s="261" t="s">
        <v>4656</v>
      </c>
      <c r="F2076" s="261" t="s">
        <v>1640</v>
      </c>
    </row>
    <row r="2077" spans="2:6" ht="15" customHeight="1" x14ac:dyDescent="0.25">
      <c r="B2077" s="261" t="s">
        <v>4624</v>
      </c>
      <c r="C2077" s="261" t="s">
        <v>4654</v>
      </c>
      <c r="D2077" s="261" t="s">
        <v>4657</v>
      </c>
      <c r="E2077" s="261" t="s">
        <v>4658</v>
      </c>
      <c r="F2077" s="261" t="s">
        <v>1612</v>
      </c>
    </row>
    <row r="2078" spans="2:6" ht="15" customHeight="1" x14ac:dyDescent="0.25">
      <c r="B2078" s="261" t="s">
        <v>4624</v>
      </c>
      <c r="C2078" s="261" t="s">
        <v>4659</v>
      </c>
      <c r="D2078" s="261" t="s">
        <v>3413</v>
      </c>
      <c r="E2078" s="261" t="s">
        <v>3412</v>
      </c>
      <c r="F2078" s="261" t="s">
        <v>1701</v>
      </c>
    </row>
    <row r="2079" spans="2:6" ht="15" customHeight="1" x14ac:dyDescent="0.2">
      <c r="B2079" s="262" t="s">
        <v>4624</v>
      </c>
      <c r="C2079" s="262" t="s">
        <v>4659</v>
      </c>
      <c r="D2079" s="262" t="s">
        <v>3413</v>
      </c>
      <c r="E2079" s="262" t="s">
        <v>4624</v>
      </c>
      <c r="F2079" s="262" t="s">
        <v>1734</v>
      </c>
    </row>
    <row r="2080" spans="2:6" ht="15" customHeight="1" x14ac:dyDescent="0.2">
      <c r="B2080" s="262" t="s">
        <v>4624</v>
      </c>
      <c r="C2080" s="262" t="s">
        <v>4660</v>
      </c>
      <c r="D2080" s="262" t="s">
        <v>4661</v>
      </c>
      <c r="E2080" s="262" t="s">
        <v>4662</v>
      </c>
      <c r="F2080" s="262" t="s">
        <v>1612</v>
      </c>
    </row>
    <row r="2081" spans="2:6" ht="15" customHeight="1" x14ac:dyDescent="0.2">
      <c r="B2081" s="262" t="s">
        <v>4624</v>
      </c>
      <c r="C2081" s="262" t="s">
        <v>4660</v>
      </c>
      <c r="D2081" s="262" t="s">
        <v>4663</v>
      </c>
      <c r="E2081" s="262" t="s">
        <v>4664</v>
      </c>
      <c r="F2081" s="262" t="s">
        <v>1608</v>
      </c>
    </row>
    <row r="2082" spans="2:6" ht="15" customHeight="1" x14ac:dyDescent="0.2">
      <c r="B2082" s="262" t="s">
        <v>4624</v>
      </c>
      <c r="C2082" s="262" t="s">
        <v>4660</v>
      </c>
      <c r="D2082" s="262" t="s">
        <v>4660</v>
      </c>
      <c r="E2082" s="262" t="s">
        <v>4660</v>
      </c>
      <c r="F2082" s="262" t="s">
        <v>1701</v>
      </c>
    </row>
    <row r="2083" spans="2:6" ht="15" customHeight="1" x14ac:dyDescent="0.2">
      <c r="B2083" s="262" t="s">
        <v>4624</v>
      </c>
      <c r="C2083" s="262" t="s">
        <v>4660</v>
      </c>
      <c r="D2083" s="262" t="s">
        <v>4660</v>
      </c>
      <c r="E2083" s="262" t="s">
        <v>4665</v>
      </c>
      <c r="F2083" s="262" t="s">
        <v>1734</v>
      </c>
    </row>
    <row r="2084" spans="2:6" ht="15" customHeight="1" x14ac:dyDescent="0.2">
      <c r="B2084" s="262" t="s">
        <v>4624</v>
      </c>
      <c r="C2084" s="262" t="s">
        <v>4660</v>
      </c>
      <c r="D2084" s="262" t="s">
        <v>4660</v>
      </c>
      <c r="E2084" s="262" t="s">
        <v>4666</v>
      </c>
      <c r="F2084" s="262" t="s">
        <v>1640</v>
      </c>
    </row>
    <row r="2085" spans="2:6" ht="15" customHeight="1" x14ac:dyDescent="0.25">
      <c r="B2085" s="261" t="s">
        <v>4624</v>
      </c>
      <c r="C2085" s="261" t="s">
        <v>4660</v>
      </c>
      <c r="D2085" s="261" t="s">
        <v>4660</v>
      </c>
      <c r="E2085" s="261" t="s">
        <v>4667</v>
      </c>
      <c r="F2085" s="261" t="s">
        <v>1648</v>
      </c>
    </row>
    <row r="2086" spans="2:6" ht="15" customHeight="1" x14ac:dyDescent="0.25">
      <c r="B2086" s="261" t="s">
        <v>4624</v>
      </c>
      <c r="C2086" s="261" t="s">
        <v>4668</v>
      </c>
      <c r="D2086" s="261" t="s">
        <v>4669</v>
      </c>
      <c r="E2086" s="261" t="s">
        <v>4670</v>
      </c>
      <c r="F2086" s="261" t="s">
        <v>1612</v>
      </c>
    </row>
    <row r="2087" spans="2:6" ht="15" customHeight="1" x14ac:dyDescent="0.25">
      <c r="B2087" s="261" t="s">
        <v>4624</v>
      </c>
      <c r="C2087" s="261" t="s">
        <v>4668</v>
      </c>
      <c r="D2087" s="261" t="s">
        <v>4671</v>
      </c>
      <c r="E2087" s="261" t="s">
        <v>4672</v>
      </c>
      <c r="F2087" s="261" t="s">
        <v>1648</v>
      </c>
    </row>
    <row r="2088" spans="2:6" ht="15" customHeight="1" x14ac:dyDescent="0.25">
      <c r="B2088" s="261" t="s">
        <v>4624</v>
      </c>
      <c r="C2088" s="261" t="s">
        <v>4673</v>
      </c>
      <c r="D2088" s="261" t="s">
        <v>3949</v>
      </c>
      <c r="E2088" s="261" t="s">
        <v>3949</v>
      </c>
      <c r="F2088" s="261" t="s">
        <v>1608</v>
      </c>
    </row>
    <row r="2089" spans="2:6" ht="15" customHeight="1" x14ac:dyDescent="0.25">
      <c r="B2089" s="261" t="s">
        <v>4624</v>
      </c>
      <c r="C2089" s="261" t="s">
        <v>4673</v>
      </c>
      <c r="D2089" s="261" t="s">
        <v>4673</v>
      </c>
      <c r="E2089" s="261" t="s">
        <v>4673</v>
      </c>
      <c r="F2089" s="261" t="s">
        <v>1612</v>
      </c>
    </row>
    <row r="2090" spans="2:6" ht="15" customHeight="1" x14ac:dyDescent="0.25">
      <c r="B2090" s="261" t="s">
        <v>4674</v>
      </c>
      <c r="C2090" s="261" t="s">
        <v>3092</v>
      </c>
      <c r="D2090" s="261" t="s">
        <v>4675</v>
      </c>
      <c r="E2090" s="261" t="s">
        <v>4676</v>
      </c>
      <c r="F2090" s="261" t="s">
        <v>1648</v>
      </c>
    </row>
    <row r="2091" spans="2:6" ht="15" customHeight="1" x14ac:dyDescent="0.2">
      <c r="B2091" s="262" t="s">
        <v>4674</v>
      </c>
      <c r="C2091" s="262" t="s">
        <v>3092</v>
      </c>
      <c r="D2091" s="262" t="s">
        <v>4677</v>
      </c>
      <c r="E2091" s="262" t="s">
        <v>4678</v>
      </c>
      <c r="F2091" s="262" t="s">
        <v>1612</v>
      </c>
    </row>
    <row r="2092" spans="2:6" ht="15" customHeight="1" x14ac:dyDescent="0.25">
      <c r="B2092" s="261" t="s">
        <v>4674</v>
      </c>
      <c r="C2092" s="261" t="s">
        <v>4679</v>
      </c>
      <c r="D2092" s="261" t="s">
        <v>4680</v>
      </c>
      <c r="E2092" s="261" t="s">
        <v>4681</v>
      </c>
      <c r="F2092" s="261" t="s">
        <v>1648</v>
      </c>
    </row>
    <row r="2093" spans="2:6" ht="15" customHeight="1" x14ac:dyDescent="0.25">
      <c r="B2093" s="261" t="s">
        <v>4674</v>
      </c>
      <c r="C2093" s="261" t="s">
        <v>4682</v>
      </c>
      <c r="D2093" s="261" t="s">
        <v>4682</v>
      </c>
      <c r="E2093" s="261" t="s">
        <v>4683</v>
      </c>
      <c r="F2093" s="261" t="s">
        <v>1612</v>
      </c>
    </row>
    <row r="2094" spans="2:6" ht="15" customHeight="1" x14ac:dyDescent="0.25">
      <c r="B2094" s="261" t="s">
        <v>4674</v>
      </c>
      <c r="C2094" s="261" t="s">
        <v>4684</v>
      </c>
      <c r="D2094" s="261" t="s">
        <v>4685</v>
      </c>
      <c r="E2094" s="261" t="s">
        <v>4686</v>
      </c>
      <c r="F2094" s="261" t="s">
        <v>1648</v>
      </c>
    </row>
    <row r="2095" spans="2:6" ht="15" customHeight="1" x14ac:dyDescent="0.25">
      <c r="B2095" s="261" t="s">
        <v>4674</v>
      </c>
      <c r="C2095" s="261" t="s">
        <v>4684</v>
      </c>
      <c r="D2095" s="261" t="s">
        <v>4687</v>
      </c>
      <c r="E2095" s="261" t="s">
        <v>4688</v>
      </c>
      <c r="F2095" s="261" t="s">
        <v>1630</v>
      </c>
    </row>
    <row r="2096" spans="2:6" ht="15" customHeight="1" x14ac:dyDescent="0.25">
      <c r="B2096" s="261" t="s">
        <v>4674</v>
      </c>
      <c r="C2096" s="261" t="s">
        <v>4684</v>
      </c>
      <c r="D2096" s="261" t="s">
        <v>4687</v>
      </c>
      <c r="E2096" s="261" t="s">
        <v>4674</v>
      </c>
      <c r="F2096" s="261" t="s">
        <v>5524</v>
      </c>
    </row>
    <row r="2097" spans="2:6" ht="15" customHeight="1" x14ac:dyDescent="0.25">
      <c r="B2097" s="261" t="s">
        <v>4689</v>
      </c>
      <c r="C2097" s="261" t="s">
        <v>4690</v>
      </c>
      <c r="D2097" s="261" t="s">
        <v>4691</v>
      </c>
      <c r="E2097" s="261" t="s">
        <v>4691</v>
      </c>
      <c r="F2097" s="261" t="s">
        <v>1648</v>
      </c>
    </row>
    <row r="2098" spans="2:6" ht="15" customHeight="1" x14ac:dyDescent="0.2">
      <c r="B2098" s="262" t="s">
        <v>4689</v>
      </c>
      <c r="C2098" s="262" t="s">
        <v>4690</v>
      </c>
      <c r="D2098" s="262" t="s">
        <v>4692</v>
      </c>
      <c r="E2098" s="262" t="s">
        <v>4690</v>
      </c>
      <c r="F2098" s="262" t="s">
        <v>1612</v>
      </c>
    </row>
    <row r="2099" spans="2:6" ht="15" customHeight="1" x14ac:dyDescent="0.25">
      <c r="B2099" s="261" t="s">
        <v>4689</v>
      </c>
      <c r="C2099" s="261" t="s">
        <v>4690</v>
      </c>
      <c r="D2099" s="261" t="s">
        <v>4693</v>
      </c>
      <c r="E2099" s="261" t="s">
        <v>4693</v>
      </c>
      <c r="F2099" s="261" t="s">
        <v>1608</v>
      </c>
    </row>
    <row r="2100" spans="2:6" ht="15" customHeight="1" x14ac:dyDescent="0.25">
      <c r="B2100" s="261" t="s">
        <v>4689</v>
      </c>
      <c r="C2100" s="261" t="s">
        <v>4690</v>
      </c>
      <c r="D2100" s="261" t="s">
        <v>4694</v>
      </c>
      <c r="E2100" s="261" t="s">
        <v>4695</v>
      </c>
      <c r="F2100" s="261" t="s">
        <v>1608</v>
      </c>
    </row>
    <row r="2101" spans="2:6" ht="15" customHeight="1" x14ac:dyDescent="0.2">
      <c r="B2101" s="262" t="s">
        <v>4689</v>
      </c>
      <c r="C2101" s="262" t="s">
        <v>4696</v>
      </c>
      <c r="D2101" s="262" t="s">
        <v>4697</v>
      </c>
      <c r="E2101" s="262" t="s">
        <v>4698</v>
      </c>
      <c r="F2101" s="262" t="s">
        <v>1612</v>
      </c>
    </row>
    <row r="2102" spans="2:6" ht="15" customHeight="1" x14ac:dyDescent="0.25">
      <c r="B2102" s="261" t="s">
        <v>4689</v>
      </c>
      <c r="C2102" s="261" t="s">
        <v>4696</v>
      </c>
      <c r="D2102" s="261" t="s">
        <v>4699</v>
      </c>
      <c r="E2102" s="261" t="s">
        <v>4700</v>
      </c>
      <c r="F2102" s="261" t="s">
        <v>1608</v>
      </c>
    </row>
    <row r="2103" spans="2:6" ht="15" customHeight="1" x14ac:dyDescent="0.25">
      <c r="B2103" s="261" t="s">
        <v>4689</v>
      </c>
      <c r="C2103" s="261" t="s">
        <v>4701</v>
      </c>
      <c r="D2103" s="261" t="s">
        <v>4702</v>
      </c>
      <c r="E2103" s="261" t="s">
        <v>4703</v>
      </c>
      <c r="F2103" s="261" t="s">
        <v>1608</v>
      </c>
    </row>
    <row r="2104" spans="2:6" ht="15" customHeight="1" x14ac:dyDescent="0.25">
      <c r="B2104" s="261" t="s">
        <v>4689</v>
      </c>
      <c r="C2104" s="261" t="s">
        <v>4701</v>
      </c>
      <c r="D2104" s="261" t="s">
        <v>4704</v>
      </c>
      <c r="E2104" s="261" t="s">
        <v>4701</v>
      </c>
      <c r="F2104" s="261" t="s">
        <v>1646</v>
      </c>
    </row>
    <row r="2105" spans="2:6" ht="15" customHeight="1" x14ac:dyDescent="0.25">
      <c r="B2105" s="261" t="s">
        <v>4689</v>
      </c>
      <c r="C2105" s="261" t="s">
        <v>4701</v>
      </c>
      <c r="D2105" s="261" t="s">
        <v>4704</v>
      </c>
      <c r="E2105" s="261" t="s">
        <v>4701</v>
      </c>
      <c r="F2105" s="261" t="s">
        <v>1608</v>
      </c>
    </row>
    <row r="2106" spans="2:6" ht="15" customHeight="1" x14ac:dyDescent="0.25">
      <c r="B2106" s="261" t="s">
        <v>4689</v>
      </c>
      <c r="C2106" s="261" t="s">
        <v>4701</v>
      </c>
      <c r="D2106" s="261" t="s">
        <v>4704</v>
      </c>
      <c r="E2106" s="261" t="s">
        <v>4705</v>
      </c>
      <c r="F2106" s="261" t="s">
        <v>1608</v>
      </c>
    </row>
    <row r="2107" spans="2:6" ht="15" customHeight="1" x14ac:dyDescent="0.2">
      <c r="B2107" s="262" t="s">
        <v>4689</v>
      </c>
      <c r="C2107" s="262" t="s">
        <v>4706</v>
      </c>
      <c r="D2107" s="262" t="s">
        <v>4707</v>
      </c>
      <c r="E2107" s="262" t="s">
        <v>4689</v>
      </c>
      <c r="F2107" s="262" t="s">
        <v>1630</v>
      </c>
    </row>
    <row r="2108" spans="2:6" ht="15" customHeight="1" x14ac:dyDescent="0.25">
      <c r="B2108" s="261" t="s">
        <v>4689</v>
      </c>
      <c r="C2108" s="261" t="s">
        <v>4706</v>
      </c>
      <c r="D2108" s="261" t="s">
        <v>4708</v>
      </c>
      <c r="E2108" s="261" t="s">
        <v>4709</v>
      </c>
      <c r="F2108" s="261" t="s">
        <v>1608</v>
      </c>
    </row>
    <row r="2109" spans="2:6" ht="15" customHeight="1" x14ac:dyDescent="0.2">
      <c r="B2109" s="262" t="s">
        <v>4689</v>
      </c>
      <c r="C2109" s="262" t="s">
        <v>4706</v>
      </c>
      <c r="D2109" s="262" t="s">
        <v>4710</v>
      </c>
      <c r="E2109" s="262" t="s">
        <v>4711</v>
      </c>
      <c r="F2109" s="262" t="s">
        <v>1684</v>
      </c>
    </row>
    <row r="2110" spans="2:6" ht="15" customHeight="1" x14ac:dyDescent="0.25">
      <c r="B2110" s="262" t="s">
        <v>4689</v>
      </c>
      <c r="C2110" s="262" t="s">
        <v>4706</v>
      </c>
      <c r="D2110" s="262" t="s">
        <v>4712</v>
      </c>
      <c r="E2110" s="262" t="s">
        <v>4689</v>
      </c>
      <c r="F2110" s="261" t="s">
        <v>5524</v>
      </c>
    </row>
    <row r="2111" spans="2:6" ht="15" customHeight="1" x14ac:dyDescent="0.25">
      <c r="B2111" s="261" t="s">
        <v>4689</v>
      </c>
      <c r="C2111" s="261" t="s">
        <v>4713</v>
      </c>
      <c r="D2111" s="261" t="s">
        <v>4591</v>
      </c>
      <c r="E2111" s="261" t="s">
        <v>4591</v>
      </c>
      <c r="F2111" s="261" t="s">
        <v>1608</v>
      </c>
    </row>
    <row r="2112" spans="2:6" ht="15" customHeight="1" x14ac:dyDescent="0.25">
      <c r="B2112" s="261" t="s">
        <v>4689</v>
      </c>
      <c r="C2112" s="261" t="s">
        <v>4713</v>
      </c>
      <c r="D2112" s="261" t="s">
        <v>4714</v>
      </c>
      <c r="E2112" s="261" t="s">
        <v>4714</v>
      </c>
      <c r="F2112" s="261" t="s">
        <v>1608</v>
      </c>
    </row>
    <row r="2113" spans="2:6" ht="15" customHeight="1" x14ac:dyDescent="0.25">
      <c r="B2113" s="261" t="s">
        <v>4689</v>
      </c>
      <c r="C2113" s="261" t="s">
        <v>4713</v>
      </c>
      <c r="D2113" s="261" t="s">
        <v>4715</v>
      </c>
      <c r="E2113" s="261" t="s">
        <v>4715</v>
      </c>
      <c r="F2113" s="261" t="s">
        <v>1608</v>
      </c>
    </row>
    <row r="2114" spans="2:6" ht="15" customHeight="1" x14ac:dyDescent="0.25">
      <c r="B2114" s="261" t="s">
        <v>4689</v>
      </c>
      <c r="C2114" s="261" t="s">
        <v>4713</v>
      </c>
      <c r="D2114" s="261" t="s">
        <v>4715</v>
      </c>
      <c r="E2114" s="261" t="s">
        <v>4716</v>
      </c>
      <c r="F2114" s="261" t="s">
        <v>1608</v>
      </c>
    </row>
    <row r="2115" spans="2:6" ht="15" customHeight="1" x14ac:dyDescent="0.25">
      <c r="B2115" s="261" t="s">
        <v>4689</v>
      </c>
      <c r="C2115" s="261" t="s">
        <v>4713</v>
      </c>
      <c r="D2115" s="261" t="s">
        <v>4717</v>
      </c>
      <c r="E2115" s="261" t="s">
        <v>4717</v>
      </c>
      <c r="F2115" s="261" t="s">
        <v>1648</v>
      </c>
    </row>
    <row r="2116" spans="2:6" ht="15" customHeight="1" x14ac:dyDescent="0.2">
      <c r="B2116" s="262" t="s">
        <v>4689</v>
      </c>
      <c r="C2116" s="262" t="s">
        <v>4713</v>
      </c>
      <c r="D2116" s="262" t="s">
        <v>4717</v>
      </c>
      <c r="E2116" s="262" t="s">
        <v>4717</v>
      </c>
      <c r="F2116" s="262" t="s">
        <v>1612</v>
      </c>
    </row>
    <row r="2117" spans="2:6" ht="15" customHeight="1" x14ac:dyDescent="0.25">
      <c r="B2117" s="261" t="s">
        <v>4689</v>
      </c>
      <c r="C2117" s="261" t="s">
        <v>4713</v>
      </c>
      <c r="D2117" s="261" t="s">
        <v>4718</v>
      </c>
      <c r="E2117" s="261" t="s">
        <v>4718</v>
      </c>
      <c r="F2117" s="261" t="s">
        <v>1648</v>
      </c>
    </row>
    <row r="2118" spans="2:6" ht="15" customHeight="1" x14ac:dyDescent="0.25">
      <c r="B2118" s="261" t="s">
        <v>4689</v>
      </c>
      <c r="C2118" s="261" t="s">
        <v>4713</v>
      </c>
      <c r="D2118" s="261" t="s">
        <v>4719</v>
      </c>
      <c r="E2118" s="261" t="s">
        <v>4720</v>
      </c>
      <c r="F2118" s="261" t="s">
        <v>1612</v>
      </c>
    </row>
    <row r="2119" spans="2:6" ht="15" customHeight="1" x14ac:dyDescent="0.25">
      <c r="B2119" s="261" t="s">
        <v>4689</v>
      </c>
      <c r="C2119" s="261" t="s">
        <v>4721</v>
      </c>
      <c r="D2119" s="261" t="s">
        <v>4722</v>
      </c>
      <c r="E2119" s="261" t="s">
        <v>4722</v>
      </c>
      <c r="F2119" s="261" t="s">
        <v>1608</v>
      </c>
    </row>
    <row r="2120" spans="2:6" ht="15" customHeight="1" x14ac:dyDescent="0.25">
      <c r="B2120" s="261" t="s">
        <v>4689</v>
      </c>
      <c r="C2120" s="261" t="s">
        <v>4721</v>
      </c>
      <c r="D2120" s="261" t="s">
        <v>4723</v>
      </c>
      <c r="E2120" s="261" t="s">
        <v>4723</v>
      </c>
      <c r="F2120" s="261" t="s">
        <v>1612</v>
      </c>
    </row>
    <row r="2121" spans="2:6" ht="15" customHeight="1" x14ac:dyDescent="0.25">
      <c r="B2121" s="261" t="s">
        <v>4689</v>
      </c>
      <c r="C2121" s="261" t="s">
        <v>4721</v>
      </c>
      <c r="D2121" s="261" t="s">
        <v>4724</v>
      </c>
      <c r="E2121" s="261" t="s">
        <v>4724</v>
      </c>
      <c r="F2121" s="261" t="s">
        <v>1608</v>
      </c>
    </row>
    <row r="2122" spans="2:6" ht="15" customHeight="1" x14ac:dyDescent="0.25">
      <c r="B2122" s="261" t="s">
        <v>4689</v>
      </c>
      <c r="C2122" s="261" t="s">
        <v>4721</v>
      </c>
      <c r="D2122" s="261" t="s">
        <v>4725</v>
      </c>
      <c r="E2122" s="261" t="s">
        <v>4726</v>
      </c>
      <c r="F2122" s="261" t="s">
        <v>1608</v>
      </c>
    </row>
    <row r="2123" spans="2:6" ht="15" customHeight="1" x14ac:dyDescent="0.2">
      <c r="B2123" s="262" t="s">
        <v>4689</v>
      </c>
      <c r="C2123" s="262" t="s">
        <v>3432</v>
      </c>
      <c r="D2123" s="262" t="s">
        <v>3326</v>
      </c>
      <c r="E2123" s="262" t="s">
        <v>4727</v>
      </c>
      <c r="F2123" s="262" t="s">
        <v>1684</v>
      </c>
    </row>
    <row r="2124" spans="2:6" ht="15" customHeight="1" x14ac:dyDescent="0.2">
      <c r="B2124" s="262" t="s">
        <v>4689</v>
      </c>
      <c r="C2124" s="262" t="s">
        <v>3432</v>
      </c>
      <c r="D2124" s="262" t="s">
        <v>3326</v>
      </c>
      <c r="E2124" s="262" t="s">
        <v>3432</v>
      </c>
      <c r="F2124" s="262" t="s">
        <v>1734</v>
      </c>
    </row>
    <row r="2125" spans="2:6" ht="15" customHeight="1" x14ac:dyDescent="0.25">
      <c r="B2125" s="261" t="s">
        <v>4689</v>
      </c>
      <c r="C2125" s="261" t="s">
        <v>3432</v>
      </c>
      <c r="D2125" s="261" t="s">
        <v>3326</v>
      </c>
      <c r="E2125" s="261" t="s">
        <v>4728</v>
      </c>
      <c r="F2125" s="261" t="s">
        <v>1608</v>
      </c>
    </row>
    <row r="2126" spans="2:6" ht="15" customHeight="1" x14ac:dyDescent="0.25">
      <c r="B2126" s="261" t="s">
        <v>4689</v>
      </c>
      <c r="C2126" s="261" t="s">
        <v>3432</v>
      </c>
      <c r="D2126" s="261" t="s">
        <v>4729</v>
      </c>
      <c r="E2126" s="261" t="s">
        <v>4729</v>
      </c>
      <c r="F2126" s="261" t="s">
        <v>1608</v>
      </c>
    </row>
    <row r="2127" spans="2:6" ht="15" customHeight="1" x14ac:dyDescent="0.25">
      <c r="B2127" s="261" t="s">
        <v>4689</v>
      </c>
      <c r="C2127" s="261" t="s">
        <v>3432</v>
      </c>
      <c r="D2127" s="261" t="s">
        <v>4730</v>
      </c>
      <c r="E2127" s="261" t="s">
        <v>4730</v>
      </c>
      <c r="F2127" s="261" t="s">
        <v>1608</v>
      </c>
    </row>
    <row r="2128" spans="2:6" ht="15" customHeight="1" x14ac:dyDescent="0.25">
      <c r="B2128" s="261" t="s">
        <v>4689</v>
      </c>
      <c r="C2128" s="261" t="s">
        <v>4731</v>
      </c>
      <c r="D2128" s="261" t="s">
        <v>3417</v>
      </c>
      <c r="E2128" s="261" t="s">
        <v>3417</v>
      </c>
      <c r="F2128" s="261" t="s">
        <v>1608</v>
      </c>
    </row>
    <row r="2129" spans="2:6" ht="15" customHeight="1" x14ac:dyDescent="0.25">
      <c r="B2129" s="261" t="s">
        <v>4689</v>
      </c>
      <c r="C2129" s="261" t="s">
        <v>4731</v>
      </c>
      <c r="D2129" s="261" t="s">
        <v>4732</v>
      </c>
      <c r="E2129" s="261" t="s">
        <v>4732</v>
      </c>
      <c r="F2129" s="261" t="s">
        <v>1608</v>
      </c>
    </row>
    <row r="2130" spans="2:6" ht="15" customHeight="1" x14ac:dyDescent="0.2">
      <c r="B2130" s="262" t="s">
        <v>4689</v>
      </c>
      <c r="C2130" s="262" t="s">
        <v>4731</v>
      </c>
      <c r="D2130" s="262" t="s">
        <v>4254</v>
      </c>
      <c r="E2130" s="262" t="s">
        <v>4731</v>
      </c>
      <c r="F2130" s="262" t="s">
        <v>1612</v>
      </c>
    </row>
    <row r="2131" spans="2:6" ht="15" customHeight="1" x14ac:dyDescent="0.25">
      <c r="B2131" s="261" t="s">
        <v>4689</v>
      </c>
      <c r="C2131" s="261" t="s">
        <v>4731</v>
      </c>
      <c r="D2131" s="261" t="s">
        <v>4254</v>
      </c>
      <c r="E2131" s="261" t="s">
        <v>4733</v>
      </c>
      <c r="F2131" s="261" t="s">
        <v>1962</v>
      </c>
    </row>
    <row r="2132" spans="2:6" ht="15" customHeight="1" x14ac:dyDescent="0.25">
      <c r="B2132" s="261" t="s">
        <v>4689</v>
      </c>
      <c r="C2132" s="261" t="s">
        <v>4734</v>
      </c>
      <c r="D2132" s="261" t="s">
        <v>4735</v>
      </c>
      <c r="E2132" s="261" t="s">
        <v>4734</v>
      </c>
      <c r="F2132" s="261" t="s">
        <v>1608</v>
      </c>
    </row>
    <row r="2133" spans="2:6" ht="15" customHeight="1" x14ac:dyDescent="0.25">
      <c r="B2133" s="261" t="s">
        <v>4689</v>
      </c>
      <c r="C2133" s="261" t="s">
        <v>4736</v>
      </c>
      <c r="D2133" s="261" t="s">
        <v>4737</v>
      </c>
      <c r="E2133" s="261" t="s">
        <v>4737</v>
      </c>
      <c r="F2133" s="261" t="s">
        <v>1612</v>
      </c>
    </row>
    <row r="2134" spans="2:6" ht="15" customHeight="1" x14ac:dyDescent="0.2">
      <c r="B2134" s="262" t="s">
        <v>4689</v>
      </c>
      <c r="C2134" s="262" t="s">
        <v>4736</v>
      </c>
      <c r="D2134" s="262" t="s">
        <v>4738</v>
      </c>
      <c r="E2134" s="262" t="s">
        <v>4738</v>
      </c>
      <c r="F2134" s="262" t="s">
        <v>1701</v>
      </c>
    </row>
    <row r="2135" spans="2:6" ht="15" customHeight="1" x14ac:dyDescent="0.2">
      <c r="B2135" s="262" t="s">
        <v>4689</v>
      </c>
      <c r="C2135" s="262" t="s">
        <v>4736</v>
      </c>
      <c r="D2135" s="262" t="s">
        <v>4738</v>
      </c>
      <c r="E2135" s="262" t="s">
        <v>4627</v>
      </c>
      <c r="F2135" s="262" t="s">
        <v>1614</v>
      </c>
    </row>
    <row r="2136" spans="2:6" ht="15" customHeight="1" x14ac:dyDescent="0.2">
      <c r="B2136" s="262" t="s">
        <v>4689</v>
      </c>
      <c r="C2136" s="262" t="s">
        <v>4739</v>
      </c>
      <c r="D2136" s="262" t="s">
        <v>4739</v>
      </c>
      <c r="E2136" s="262" t="s">
        <v>4739</v>
      </c>
      <c r="F2136" s="262" t="s">
        <v>1612</v>
      </c>
    </row>
    <row r="2137" spans="2:6" ht="15" customHeight="1" x14ac:dyDescent="0.2">
      <c r="B2137" s="262" t="s">
        <v>4689</v>
      </c>
      <c r="C2137" s="262" t="s">
        <v>4739</v>
      </c>
      <c r="D2137" s="262" t="s">
        <v>4740</v>
      </c>
      <c r="E2137" s="262" t="s">
        <v>4741</v>
      </c>
      <c r="F2137" s="262" t="s">
        <v>1612</v>
      </c>
    </row>
    <row r="2138" spans="2:6" ht="15" customHeight="1" x14ac:dyDescent="0.25">
      <c r="B2138" s="261" t="s">
        <v>4689</v>
      </c>
      <c r="C2138" s="261" t="s">
        <v>4739</v>
      </c>
      <c r="D2138" s="261" t="s">
        <v>4742</v>
      </c>
      <c r="E2138" s="261" t="s">
        <v>4742</v>
      </c>
      <c r="F2138" s="261" t="s">
        <v>1608</v>
      </c>
    </row>
    <row r="2139" spans="2:6" ht="15" customHeight="1" x14ac:dyDescent="0.25">
      <c r="B2139" s="261" t="s">
        <v>4689</v>
      </c>
      <c r="C2139" s="261" t="s">
        <v>4743</v>
      </c>
      <c r="D2139" s="261" t="s">
        <v>4744</v>
      </c>
      <c r="E2139" s="261" t="s">
        <v>4744</v>
      </c>
      <c r="F2139" s="261" t="s">
        <v>1608</v>
      </c>
    </row>
    <row r="2140" spans="2:6" ht="15" customHeight="1" x14ac:dyDescent="0.25">
      <c r="B2140" s="261" t="s">
        <v>4689</v>
      </c>
      <c r="C2140" s="261" t="s">
        <v>4743</v>
      </c>
      <c r="D2140" s="261" t="s">
        <v>4743</v>
      </c>
      <c r="E2140" s="261" t="s">
        <v>4745</v>
      </c>
      <c r="F2140" s="261" t="s">
        <v>1612</v>
      </c>
    </row>
    <row r="2141" spans="2:6" ht="15" customHeight="1" x14ac:dyDescent="0.2">
      <c r="B2141" s="262" t="s">
        <v>4689</v>
      </c>
      <c r="C2141" s="262" t="s">
        <v>4746</v>
      </c>
      <c r="D2141" s="262" t="s">
        <v>4747</v>
      </c>
      <c r="E2141" s="262" t="s">
        <v>4748</v>
      </c>
      <c r="F2141" s="262" t="s">
        <v>1608</v>
      </c>
    </row>
    <row r="2142" spans="2:6" ht="15" customHeight="1" x14ac:dyDescent="0.25">
      <c r="B2142" s="261" t="s">
        <v>4749</v>
      </c>
      <c r="C2142" s="261" t="s">
        <v>4750</v>
      </c>
      <c r="D2142" s="261" t="s">
        <v>4751</v>
      </c>
      <c r="E2142" s="261" t="s">
        <v>4749</v>
      </c>
      <c r="F2142" s="261" t="s">
        <v>5524</v>
      </c>
    </row>
    <row r="2143" spans="2:6" ht="15" customHeight="1" x14ac:dyDescent="0.25">
      <c r="B2143" s="261" t="s">
        <v>4749</v>
      </c>
      <c r="C2143" s="261" t="s">
        <v>4750</v>
      </c>
      <c r="D2143" s="261" t="s">
        <v>4751</v>
      </c>
      <c r="E2143" s="261" t="s">
        <v>4751</v>
      </c>
      <c r="F2143" s="261" t="s">
        <v>1684</v>
      </c>
    </row>
    <row r="2144" spans="2:6" ht="15" customHeight="1" x14ac:dyDescent="0.25">
      <c r="B2144" s="261" t="s">
        <v>4749</v>
      </c>
      <c r="C2144" s="261" t="s">
        <v>4752</v>
      </c>
      <c r="D2144" s="261" t="s">
        <v>1631</v>
      </c>
      <c r="E2144" s="261" t="s">
        <v>4753</v>
      </c>
      <c r="F2144" s="261" t="s">
        <v>1608</v>
      </c>
    </row>
    <row r="2145" spans="2:6" ht="15" customHeight="1" x14ac:dyDescent="0.25">
      <c r="B2145" s="261" t="s">
        <v>4749</v>
      </c>
      <c r="C2145" s="261" t="s">
        <v>4752</v>
      </c>
      <c r="D2145" s="261" t="s">
        <v>4752</v>
      </c>
      <c r="E2145" s="261" t="s">
        <v>4754</v>
      </c>
      <c r="F2145" s="261" t="s">
        <v>1612</v>
      </c>
    </row>
    <row r="2146" spans="2:6" ht="15" customHeight="1" x14ac:dyDescent="0.25">
      <c r="B2146" s="261" t="s">
        <v>4749</v>
      </c>
      <c r="C2146" s="261" t="s">
        <v>4755</v>
      </c>
      <c r="D2146" s="261" t="s">
        <v>4756</v>
      </c>
      <c r="E2146" s="261" t="s">
        <v>4749</v>
      </c>
      <c r="F2146" s="261" t="s">
        <v>1612</v>
      </c>
    </row>
    <row r="2147" spans="2:6" ht="15" customHeight="1" x14ac:dyDescent="0.25">
      <c r="B2147" s="261" t="s">
        <v>4749</v>
      </c>
      <c r="C2147" s="261" t="s">
        <v>4757</v>
      </c>
      <c r="D2147" s="261" t="s">
        <v>4758</v>
      </c>
      <c r="E2147" s="261" t="s">
        <v>4757</v>
      </c>
      <c r="F2147" s="261" t="s">
        <v>1612</v>
      </c>
    </row>
    <row r="2148" spans="2:6" ht="15" customHeight="1" x14ac:dyDescent="0.25">
      <c r="B2148" s="261" t="s">
        <v>4749</v>
      </c>
      <c r="C2148" s="261" t="s">
        <v>4757</v>
      </c>
      <c r="D2148" s="261" t="s">
        <v>4759</v>
      </c>
      <c r="E2148" s="261" t="s">
        <v>4760</v>
      </c>
      <c r="F2148" s="261" t="s">
        <v>1640</v>
      </c>
    </row>
    <row r="2149" spans="2:6" ht="15" customHeight="1" x14ac:dyDescent="0.25">
      <c r="B2149" s="261" t="s">
        <v>4749</v>
      </c>
      <c r="C2149" s="261" t="s">
        <v>4757</v>
      </c>
      <c r="D2149" s="261" t="s">
        <v>4761</v>
      </c>
      <c r="E2149" s="261" t="s">
        <v>4762</v>
      </c>
      <c r="F2149" s="261" t="s">
        <v>1648</v>
      </c>
    </row>
    <row r="2150" spans="2:6" ht="15" customHeight="1" x14ac:dyDescent="0.25">
      <c r="B2150" s="261" t="s">
        <v>4749</v>
      </c>
      <c r="C2150" s="261" t="s">
        <v>4757</v>
      </c>
      <c r="D2150" s="261" t="s">
        <v>4763</v>
      </c>
      <c r="E2150" s="261" t="s">
        <v>4764</v>
      </c>
      <c r="F2150" s="261" t="s">
        <v>1648</v>
      </c>
    </row>
    <row r="2151" spans="2:6" ht="15" customHeight="1" x14ac:dyDescent="0.2">
      <c r="B2151" s="262" t="s">
        <v>4749</v>
      </c>
      <c r="C2151" s="262" t="s">
        <v>4765</v>
      </c>
      <c r="D2151" s="262" t="s">
        <v>4766</v>
      </c>
      <c r="E2151" s="262" t="s">
        <v>4766</v>
      </c>
      <c r="F2151" s="262" t="s">
        <v>1646</v>
      </c>
    </row>
    <row r="2152" spans="2:6" ht="15" customHeight="1" x14ac:dyDescent="0.25">
      <c r="B2152" s="261" t="s">
        <v>4749</v>
      </c>
      <c r="C2152" s="261" t="s">
        <v>4767</v>
      </c>
      <c r="D2152" s="261" t="s">
        <v>4768</v>
      </c>
      <c r="E2152" s="261" t="s">
        <v>4767</v>
      </c>
      <c r="F2152" s="261" t="s">
        <v>1646</v>
      </c>
    </row>
    <row r="2153" spans="2:6" ht="15" customHeight="1" x14ac:dyDescent="0.25">
      <c r="B2153" s="261" t="s">
        <v>4749</v>
      </c>
      <c r="C2153" s="261" t="s">
        <v>4769</v>
      </c>
      <c r="D2153" s="261" t="s">
        <v>4770</v>
      </c>
      <c r="E2153" s="261" t="s">
        <v>4771</v>
      </c>
      <c r="F2153" s="261" t="s">
        <v>1608</v>
      </c>
    </row>
    <row r="2154" spans="2:6" ht="15" customHeight="1" x14ac:dyDescent="0.2">
      <c r="B2154" s="262" t="s">
        <v>4749</v>
      </c>
      <c r="C2154" s="262" t="s">
        <v>4769</v>
      </c>
      <c r="D2154" s="262" t="s">
        <v>4772</v>
      </c>
      <c r="E2154" s="262" t="s">
        <v>4769</v>
      </c>
      <c r="F2154" s="262" t="s">
        <v>1684</v>
      </c>
    </row>
    <row r="2155" spans="2:6" ht="15" customHeight="1" x14ac:dyDescent="0.2">
      <c r="B2155" s="262" t="s">
        <v>4773</v>
      </c>
      <c r="C2155" s="262" t="s">
        <v>4773</v>
      </c>
      <c r="D2155" s="262" t="s">
        <v>4773</v>
      </c>
      <c r="E2155" s="262" t="s">
        <v>4774</v>
      </c>
      <c r="F2155" s="262" t="s">
        <v>1701</v>
      </c>
    </row>
    <row r="2156" spans="2:6" ht="15" customHeight="1" x14ac:dyDescent="0.25">
      <c r="B2156" s="261" t="s">
        <v>4773</v>
      </c>
      <c r="C2156" s="261" t="s">
        <v>4773</v>
      </c>
      <c r="D2156" s="261" t="s">
        <v>4773</v>
      </c>
      <c r="E2156" s="261" t="s">
        <v>4773</v>
      </c>
      <c r="F2156" s="261" t="s">
        <v>5524</v>
      </c>
    </row>
    <row r="2157" spans="2:6" ht="15" customHeight="1" x14ac:dyDescent="0.25">
      <c r="B2157" s="261" t="s">
        <v>4773</v>
      </c>
      <c r="C2157" s="261" t="s">
        <v>4773</v>
      </c>
      <c r="D2157" s="261" t="s">
        <v>4773</v>
      </c>
      <c r="E2157" s="261" t="s">
        <v>4775</v>
      </c>
      <c r="F2157" s="261" t="s">
        <v>1608</v>
      </c>
    </row>
    <row r="2158" spans="2:6" ht="15" customHeight="1" x14ac:dyDescent="0.25">
      <c r="B2158" s="261" t="s">
        <v>4773</v>
      </c>
      <c r="C2158" s="261" t="s">
        <v>4776</v>
      </c>
      <c r="D2158" s="261" t="s">
        <v>4776</v>
      </c>
      <c r="E2158" s="261" t="s">
        <v>4776</v>
      </c>
      <c r="F2158" s="261" t="s">
        <v>1608</v>
      </c>
    </row>
    <row r="2159" spans="2:6" ht="15" customHeight="1" x14ac:dyDescent="0.25">
      <c r="B2159" s="261" t="s">
        <v>4773</v>
      </c>
      <c r="C2159" s="261" t="s">
        <v>4777</v>
      </c>
      <c r="D2159" s="261" t="s">
        <v>4777</v>
      </c>
      <c r="E2159" s="261" t="s">
        <v>4777</v>
      </c>
      <c r="F2159" s="261" t="s">
        <v>1608</v>
      </c>
    </row>
    <row r="2160" spans="2:6" ht="15" customHeight="1" x14ac:dyDescent="0.25">
      <c r="B2160" s="261" t="s">
        <v>4778</v>
      </c>
      <c r="C2160" s="261" t="s">
        <v>4779</v>
      </c>
      <c r="D2160" s="261" t="s">
        <v>3949</v>
      </c>
      <c r="E2160" s="261" t="s">
        <v>4780</v>
      </c>
      <c r="F2160" s="261" t="s">
        <v>1648</v>
      </c>
    </row>
    <row r="2161" spans="2:6" ht="15" customHeight="1" x14ac:dyDescent="0.25">
      <c r="B2161" s="261" t="s">
        <v>4778</v>
      </c>
      <c r="C2161" s="261" t="s">
        <v>4779</v>
      </c>
      <c r="D2161" s="261" t="s">
        <v>4781</v>
      </c>
      <c r="E2161" s="261" t="s">
        <v>4781</v>
      </c>
      <c r="F2161" s="261" t="s">
        <v>1612</v>
      </c>
    </row>
    <row r="2162" spans="2:6" ht="15" customHeight="1" x14ac:dyDescent="0.25">
      <c r="B2162" s="261" t="s">
        <v>4778</v>
      </c>
      <c r="C2162" s="261" t="s">
        <v>4779</v>
      </c>
      <c r="D2162" s="261" t="s">
        <v>4782</v>
      </c>
      <c r="E2162" s="261" t="s">
        <v>4783</v>
      </c>
      <c r="F2162" s="261" t="s">
        <v>1608</v>
      </c>
    </row>
    <row r="2163" spans="2:6" ht="15" customHeight="1" x14ac:dyDescent="0.25">
      <c r="B2163" s="261" t="s">
        <v>4778</v>
      </c>
      <c r="C2163" s="261" t="s">
        <v>4779</v>
      </c>
      <c r="D2163" s="261" t="s">
        <v>4784</v>
      </c>
      <c r="E2163" s="261" t="s">
        <v>4784</v>
      </c>
      <c r="F2163" s="261" t="s">
        <v>1648</v>
      </c>
    </row>
    <row r="2164" spans="2:6" ht="15" customHeight="1" x14ac:dyDescent="0.25">
      <c r="B2164" s="261" t="s">
        <v>4778</v>
      </c>
      <c r="C2164" s="261" t="s">
        <v>4785</v>
      </c>
      <c r="D2164" s="261" t="s">
        <v>4786</v>
      </c>
      <c r="E2164" s="261" t="s">
        <v>4787</v>
      </c>
      <c r="F2164" s="261" t="s">
        <v>1612</v>
      </c>
    </row>
    <row r="2165" spans="2:6" ht="15" customHeight="1" x14ac:dyDescent="0.25">
      <c r="B2165" s="261" t="s">
        <v>4778</v>
      </c>
      <c r="C2165" s="261" t="s">
        <v>4785</v>
      </c>
      <c r="D2165" s="261" t="s">
        <v>4788</v>
      </c>
      <c r="E2165" s="261" t="s">
        <v>4788</v>
      </c>
      <c r="F2165" s="261" t="s">
        <v>1608</v>
      </c>
    </row>
    <row r="2166" spans="2:6" ht="15" customHeight="1" x14ac:dyDescent="0.25">
      <c r="B2166" s="261" t="s">
        <v>4778</v>
      </c>
      <c r="C2166" s="261" t="s">
        <v>4785</v>
      </c>
      <c r="D2166" s="261" t="s">
        <v>4789</v>
      </c>
      <c r="E2166" s="261" t="s">
        <v>4790</v>
      </c>
      <c r="F2166" s="261" t="s">
        <v>1608</v>
      </c>
    </row>
    <row r="2167" spans="2:6" ht="15" customHeight="1" x14ac:dyDescent="0.25">
      <c r="B2167" s="261" t="s">
        <v>4778</v>
      </c>
      <c r="C2167" s="261" t="s">
        <v>4785</v>
      </c>
      <c r="D2167" s="261" t="s">
        <v>4791</v>
      </c>
      <c r="E2167" s="261" t="s">
        <v>4791</v>
      </c>
      <c r="F2167" s="261" t="s">
        <v>1608</v>
      </c>
    </row>
    <row r="2168" spans="2:6" ht="15" customHeight="1" x14ac:dyDescent="0.25">
      <c r="B2168" s="261" t="s">
        <v>4778</v>
      </c>
      <c r="C2168" s="261" t="s">
        <v>4792</v>
      </c>
      <c r="D2168" s="261" t="s">
        <v>3417</v>
      </c>
      <c r="E2168" s="261" t="s">
        <v>4793</v>
      </c>
      <c r="F2168" s="261" t="s">
        <v>1614</v>
      </c>
    </row>
    <row r="2169" spans="2:6" ht="15" customHeight="1" x14ac:dyDescent="0.2">
      <c r="B2169" s="262" t="s">
        <v>4778</v>
      </c>
      <c r="C2169" s="262" t="s">
        <v>4792</v>
      </c>
      <c r="D2169" s="262" t="s">
        <v>4794</v>
      </c>
      <c r="E2169" s="262" t="s">
        <v>4792</v>
      </c>
      <c r="F2169" s="262" t="s">
        <v>1612</v>
      </c>
    </row>
    <row r="2170" spans="2:6" ht="15" customHeight="1" x14ac:dyDescent="0.2">
      <c r="B2170" s="262" t="s">
        <v>4778</v>
      </c>
      <c r="C2170" s="262" t="s">
        <v>4778</v>
      </c>
      <c r="D2170" s="262" t="s">
        <v>4778</v>
      </c>
      <c r="E2170" s="262" t="s">
        <v>4778</v>
      </c>
      <c r="F2170" s="262" t="s">
        <v>1614</v>
      </c>
    </row>
    <row r="2171" spans="2:6" ht="15" customHeight="1" x14ac:dyDescent="0.25">
      <c r="B2171" s="262" t="s">
        <v>4778</v>
      </c>
      <c r="C2171" s="262" t="s">
        <v>4778</v>
      </c>
      <c r="D2171" s="262" t="s">
        <v>4778</v>
      </c>
      <c r="E2171" s="262" t="s">
        <v>4778</v>
      </c>
      <c r="F2171" s="261" t="s">
        <v>5524</v>
      </c>
    </row>
    <row r="2172" spans="2:6" ht="15" customHeight="1" x14ac:dyDescent="0.25">
      <c r="B2172" s="261" t="s">
        <v>4778</v>
      </c>
      <c r="C2172" s="261" t="s">
        <v>4359</v>
      </c>
      <c r="D2172" s="261" t="s">
        <v>4359</v>
      </c>
      <c r="E2172" s="261" t="s">
        <v>4795</v>
      </c>
      <c r="F2172" s="261" t="s">
        <v>1612</v>
      </c>
    </row>
    <row r="2173" spans="2:6" ht="15" customHeight="1" x14ac:dyDescent="0.25">
      <c r="B2173" s="261" t="s">
        <v>4778</v>
      </c>
      <c r="C2173" s="261" t="s">
        <v>4359</v>
      </c>
      <c r="D2173" s="261" t="s">
        <v>4359</v>
      </c>
      <c r="E2173" s="261" t="s">
        <v>4796</v>
      </c>
      <c r="F2173" s="261" t="s">
        <v>1608</v>
      </c>
    </row>
    <row r="2174" spans="2:6" ht="15" customHeight="1" x14ac:dyDescent="0.2">
      <c r="B2174" s="262" t="s">
        <v>4778</v>
      </c>
      <c r="C2174" s="262" t="s">
        <v>4359</v>
      </c>
      <c r="D2174" s="262" t="s">
        <v>4359</v>
      </c>
      <c r="E2174" s="262" t="s">
        <v>4359</v>
      </c>
      <c r="F2174" s="262" t="s">
        <v>2078</v>
      </c>
    </row>
    <row r="2175" spans="2:6" ht="15" customHeight="1" x14ac:dyDescent="0.25">
      <c r="B2175" s="261" t="s">
        <v>4778</v>
      </c>
      <c r="C2175" s="261" t="s">
        <v>4797</v>
      </c>
      <c r="D2175" s="261" t="s">
        <v>4407</v>
      </c>
      <c r="E2175" s="261" t="s">
        <v>4407</v>
      </c>
      <c r="F2175" s="261" t="s">
        <v>1608</v>
      </c>
    </row>
    <row r="2176" spans="2:6" ht="15" customHeight="1" x14ac:dyDescent="0.25">
      <c r="B2176" s="261" t="s">
        <v>4778</v>
      </c>
      <c r="C2176" s="261" t="s">
        <v>4797</v>
      </c>
      <c r="D2176" s="261" t="s">
        <v>4798</v>
      </c>
      <c r="E2176" s="261" t="s">
        <v>4798</v>
      </c>
      <c r="F2176" s="261" t="s">
        <v>1640</v>
      </c>
    </row>
    <row r="2177" spans="2:6" ht="15" customHeight="1" x14ac:dyDescent="0.25">
      <c r="B2177" s="261" t="s">
        <v>4778</v>
      </c>
      <c r="C2177" s="261" t="s">
        <v>4797</v>
      </c>
      <c r="D2177" s="261" t="s">
        <v>4797</v>
      </c>
      <c r="E2177" s="261" t="s">
        <v>4799</v>
      </c>
      <c r="F2177" s="261" t="s">
        <v>1684</v>
      </c>
    </row>
    <row r="2178" spans="2:6" ht="15" customHeight="1" x14ac:dyDescent="0.2">
      <c r="B2178" s="262" t="s">
        <v>4778</v>
      </c>
      <c r="C2178" s="262" t="s">
        <v>4800</v>
      </c>
      <c r="D2178" s="262" t="s">
        <v>3949</v>
      </c>
      <c r="E2178" s="262" t="s">
        <v>3949</v>
      </c>
      <c r="F2178" s="262" t="s">
        <v>1608</v>
      </c>
    </row>
    <row r="2179" spans="2:6" ht="15" customHeight="1" x14ac:dyDescent="0.25">
      <c r="B2179" s="261" t="s">
        <v>4778</v>
      </c>
      <c r="C2179" s="261" t="s">
        <v>4800</v>
      </c>
      <c r="D2179" s="261" t="s">
        <v>4801</v>
      </c>
      <c r="E2179" s="261" t="s">
        <v>4800</v>
      </c>
      <c r="F2179" s="261" t="s">
        <v>1612</v>
      </c>
    </row>
    <row r="2180" spans="2:6" ht="15" customHeight="1" x14ac:dyDescent="0.25">
      <c r="B2180" s="261" t="s">
        <v>4778</v>
      </c>
      <c r="C2180" s="261" t="s">
        <v>4800</v>
      </c>
      <c r="D2180" s="261" t="s">
        <v>4801</v>
      </c>
      <c r="E2180" s="261" t="s">
        <v>4802</v>
      </c>
      <c r="F2180" s="261" t="s">
        <v>1608</v>
      </c>
    </row>
    <row r="2181" spans="2:6" ht="15" customHeight="1" x14ac:dyDescent="0.25">
      <c r="B2181" s="261" t="s">
        <v>4803</v>
      </c>
      <c r="C2181" s="261" t="s">
        <v>3094</v>
      </c>
      <c r="D2181" s="261" t="s">
        <v>3094</v>
      </c>
      <c r="E2181" s="261" t="s">
        <v>3094</v>
      </c>
      <c r="F2181" s="261" t="s">
        <v>1612</v>
      </c>
    </row>
    <row r="2182" spans="2:6" ht="15" customHeight="1" x14ac:dyDescent="0.25">
      <c r="B2182" s="261" t="s">
        <v>4803</v>
      </c>
      <c r="C2182" s="261" t="s">
        <v>3094</v>
      </c>
      <c r="D2182" s="261" t="s">
        <v>4804</v>
      </c>
      <c r="E2182" s="261" t="s">
        <v>4805</v>
      </c>
      <c r="F2182" s="261" t="s">
        <v>1608</v>
      </c>
    </row>
    <row r="2183" spans="2:6" ht="15" customHeight="1" x14ac:dyDescent="0.25">
      <c r="B2183" s="261" t="s">
        <v>4803</v>
      </c>
      <c r="C2183" s="261" t="s">
        <v>3094</v>
      </c>
      <c r="D2183" s="261" t="s">
        <v>3049</v>
      </c>
      <c r="E2183" s="261" t="s">
        <v>4806</v>
      </c>
      <c r="F2183" s="261" t="s">
        <v>1608</v>
      </c>
    </row>
    <row r="2184" spans="2:6" ht="15" customHeight="1" x14ac:dyDescent="0.25">
      <c r="B2184" s="261" t="s">
        <v>4803</v>
      </c>
      <c r="C2184" s="261" t="s">
        <v>4807</v>
      </c>
      <c r="D2184" s="261" t="s">
        <v>3977</v>
      </c>
      <c r="E2184" s="261" t="s">
        <v>3977</v>
      </c>
      <c r="F2184" s="261" t="s">
        <v>1612</v>
      </c>
    </row>
    <row r="2185" spans="2:6" ht="15" customHeight="1" x14ac:dyDescent="0.25">
      <c r="B2185" s="261" t="s">
        <v>4803</v>
      </c>
      <c r="C2185" s="261" t="s">
        <v>4807</v>
      </c>
      <c r="D2185" s="261" t="s">
        <v>4808</v>
      </c>
      <c r="E2185" s="261" t="s">
        <v>4808</v>
      </c>
      <c r="F2185" s="261" t="s">
        <v>1608</v>
      </c>
    </row>
    <row r="2186" spans="2:6" ht="15" customHeight="1" x14ac:dyDescent="0.25">
      <c r="B2186" s="261" t="s">
        <v>4803</v>
      </c>
      <c r="C2186" s="261" t="s">
        <v>4809</v>
      </c>
      <c r="D2186" s="261" t="s">
        <v>4810</v>
      </c>
      <c r="E2186" s="261" t="s">
        <v>4810</v>
      </c>
      <c r="F2186" s="261" t="s">
        <v>1608</v>
      </c>
    </row>
    <row r="2187" spans="2:6" ht="15" customHeight="1" x14ac:dyDescent="0.2">
      <c r="B2187" s="262" t="s">
        <v>4803</v>
      </c>
      <c r="C2187" s="262" t="s">
        <v>4809</v>
      </c>
      <c r="D2187" s="262" t="s">
        <v>4811</v>
      </c>
      <c r="E2187" s="262" t="s">
        <v>4809</v>
      </c>
      <c r="F2187" s="262" t="s">
        <v>1612</v>
      </c>
    </row>
    <row r="2188" spans="2:6" ht="15" customHeight="1" x14ac:dyDescent="0.25">
      <c r="B2188" s="261" t="s">
        <v>4803</v>
      </c>
      <c r="C2188" s="261" t="s">
        <v>4812</v>
      </c>
      <c r="D2188" s="261" t="s">
        <v>4813</v>
      </c>
      <c r="E2188" s="261" t="s">
        <v>4814</v>
      </c>
      <c r="F2188" s="261" t="s">
        <v>1608</v>
      </c>
    </row>
    <row r="2189" spans="2:6" ht="15" customHeight="1" x14ac:dyDescent="0.25">
      <c r="B2189" s="261" t="s">
        <v>4803</v>
      </c>
      <c r="C2189" s="261" t="s">
        <v>4812</v>
      </c>
      <c r="D2189" s="261" t="s">
        <v>4813</v>
      </c>
      <c r="E2189" s="261" t="s">
        <v>4813</v>
      </c>
      <c r="F2189" s="261" t="s">
        <v>1608</v>
      </c>
    </row>
    <row r="2190" spans="2:6" ht="15" customHeight="1" x14ac:dyDescent="0.25">
      <c r="B2190" s="261" t="s">
        <v>4803</v>
      </c>
      <c r="C2190" s="261" t="s">
        <v>4812</v>
      </c>
      <c r="D2190" s="261" t="s">
        <v>4815</v>
      </c>
      <c r="E2190" s="261" t="s">
        <v>4816</v>
      </c>
      <c r="F2190" s="261" t="s">
        <v>1612</v>
      </c>
    </row>
    <row r="2191" spans="2:6" ht="15" customHeight="1" x14ac:dyDescent="0.25">
      <c r="B2191" s="261" t="s">
        <v>4803</v>
      </c>
      <c r="C2191" s="261" t="s">
        <v>4817</v>
      </c>
      <c r="D2191" s="261" t="s">
        <v>4818</v>
      </c>
      <c r="E2191" s="261" t="s">
        <v>4818</v>
      </c>
      <c r="F2191" s="261" t="s">
        <v>1608</v>
      </c>
    </row>
    <row r="2192" spans="2:6" ht="15" customHeight="1" x14ac:dyDescent="0.2">
      <c r="B2192" s="262" t="s">
        <v>4803</v>
      </c>
      <c r="C2192" s="262" t="s">
        <v>4817</v>
      </c>
      <c r="D2192" s="262" t="s">
        <v>4817</v>
      </c>
      <c r="E2192" s="262" t="s">
        <v>4817</v>
      </c>
      <c r="F2192" s="262" t="s">
        <v>1612</v>
      </c>
    </row>
    <row r="2193" spans="2:6" ht="15" customHeight="1" x14ac:dyDescent="0.25">
      <c r="B2193" s="261" t="s">
        <v>4803</v>
      </c>
      <c r="C2193" s="261" t="s">
        <v>4817</v>
      </c>
      <c r="D2193" s="261" t="s">
        <v>4819</v>
      </c>
      <c r="E2193" s="261" t="s">
        <v>4803</v>
      </c>
      <c r="F2193" s="261" t="s">
        <v>1614</v>
      </c>
    </row>
    <row r="2194" spans="2:6" ht="15" customHeight="1" x14ac:dyDescent="0.25">
      <c r="B2194" s="261" t="s">
        <v>4803</v>
      </c>
      <c r="C2194" s="261" t="s">
        <v>4820</v>
      </c>
      <c r="D2194" s="261" t="s">
        <v>4821</v>
      </c>
      <c r="E2194" s="261" t="s">
        <v>4822</v>
      </c>
      <c r="F2194" s="261" t="s">
        <v>1608</v>
      </c>
    </row>
    <row r="2195" spans="2:6" ht="15" customHeight="1" x14ac:dyDescent="0.25">
      <c r="B2195" s="261" t="s">
        <v>4803</v>
      </c>
      <c r="C2195" s="261" t="s">
        <v>4820</v>
      </c>
      <c r="D2195" s="261" t="s">
        <v>4823</v>
      </c>
      <c r="E2195" s="261" t="s">
        <v>4824</v>
      </c>
      <c r="F2195" s="261" t="s">
        <v>1608</v>
      </c>
    </row>
    <row r="2196" spans="2:6" ht="15" customHeight="1" x14ac:dyDescent="0.25">
      <c r="B2196" s="261" t="s">
        <v>4803</v>
      </c>
      <c r="C2196" s="261" t="s">
        <v>4820</v>
      </c>
      <c r="D2196" s="261" t="s">
        <v>4823</v>
      </c>
      <c r="E2196" s="261" t="s">
        <v>4820</v>
      </c>
      <c r="F2196" s="261" t="s">
        <v>1612</v>
      </c>
    </row>
    <row r="2197" spans="2:6" ht="15" customHeight="1" x14ac:dyDescent="0.25">
      <c r="B2197" s="261" t="s">
        <v>4803</v>
      </c>
      <c r="C2197" s="261" t="s">
        <v>4820</v>
      </c>
      <c r="D2197" s="261" t="s">
        <v>4825</v>
      </c>
      <c r="E2197" s="261" t="s">
        <v>4825</v>
      </c>
      <c r="F2197" s="261" t="s">
        <v>1608</v>
      </c>
    </row>
    <row r="2198" spans="2:6" ht="15" customHeight="1" x14ac:dyDescent="0.2">
      <c r="B2198" s="262" t="s">
        <v>4803</v>
      </c>
      <c r="C2198" s="262" t="s">
        <v>4803</v>
      </c>
      <c r="D2198" s="262" t="s">
        <v>4826</v>
      </c>
      <c r="E2198" s="262" t="s">
        <v>4803</v>
      </c>
      <c r="F2198" s="262" t="s">
        <v>1684</v>
      </c>
    </row>
    <row r="2199" spans="2:6" ht="15" customHeight="1" x14ac:dyDescent="0.25">
      <c r="B2199" s="261" t="s">
        <v>4803</v>
      </c>
      <c r="C2199" s="261" t="s">
        <v>4827</v>
      </c>
      <c r="D2199" s="261" t="s">
        <v>4828</v>
      </c>
      <c r="E2199" s="261" t="s">
        <v>4827</v>
      </c>
      <c r="F2199" s="261" t="s">
        <v>1646</v>
      </c>
    </row>
    <row r="2200" spans="2:6" ht="15" customHeight="1" x14ac:dyDescent="0.25">
      <c r="B2200" s="261" t="s">
        <v>4803</v>
      </c>
      <c r="C2200" s="261" t="s">
        <v>4829</v>
      </c>
      <c r="D2200" s="261" t="s">
        <v>4830</v>
      </c>
      <c r="E2200" s="261" t="s">
        <v>4830</v>
      </c>
      <c r="F2200" s="261" t="s">
        <v>1608</v>
      </c>
    </row>
    <row r="2201" spans="2:6" ht="15" customHeight="1" x14ac:dyDescent="0.25">
      <c r="B2201" s="262" t="s">
        <v>4803</v>
      </c>
      <c r="C2201" s="262" t="s">
        <v>4829</v>
      </c>
      <c r="D2201" s="262" t="s">
        <v>4831</v>
      </c>
      <c r="E2201" s="262" t="s">
        <v>4803</v>
      </c>
      <c r="F2201" s="261" t="s">
        <v>5524</v>
      </c>
    </row>
    <row r="2202" spans="2:6" ht="15" customHeight="1" x14ac:dyDescent="0.25">
      <c r="B2202" s="261" t="s">
        <v>4803</v>
      </c>
      <c r="C2202" s="261" t="s">
        <v>4829</v>
      </c>
      <c r="D2202" s="261" t="s">
        <v>4831</v>
      </c>
      <c r="E2202" s="261" t="s">
        <v>4832</v>
      </c>
      <c r="F2202" s="261" t="s">
        <v>1608</v>
      </c>
    </row>
    <row r="2203" spans="2:6" ht="15" customHeight="1" x14ac:dyDescent="0.25">
      <c r="B2203" s="261" t="s">
        <v>4803</v>
      </c>
      <c r="C2203" s="261" t="s">
        <v>4829</v>
      </c>
      <c r="D2203" s="261" t="s">
        <v>4833</v>
      </c>
      <c r="E2203" s="261" t="s">
        <v>4833</v>
      </c>
      <c r="F2203" s="261" t="s">
        <v>1648</v>
      </c>
    </row>
    <row r="2204" spans="2:6" ht="15" customHeight="1" x14ac:dyDescent="0.25">
      <c r="B2204" s="261" t="s">
        <v>4834</v>
      </c>
      <c r="C2204" s="261" t="s">
        <v>4835</v>
      </c>
      <c r="D2204" s="261" t="s">
        <v>4836</v>
      </c>
      <c r="E2204" s="261" t="s">
        <v>4836</v>
      </c>
      <c r="F2204" s="261" t="s">
        <v>1608</v>
      </c>
    </row>
    <row r="2205" spans="2:6" ht="15" customHeight="1" x14ac:dyDescent="0.25">
      <c r="B2205" s="261" t="s">
        <v>4834</v>
      </c>
      <c r="C2205" s="261" t="s">
        <v>4835</v>
      </c>
      <c r="D2205" s="261" t="s">
        <v>4836</v>
      </c>
      <c r="E2205" s="261" t="s">
        <v>4836</v>
      </c>
      <c r="F2205" s="261" t="s">
        <v>1648</v>
      </c>
    </row>
    <row r="2206" spans="2:6" ht="15" customHeight="1" x14ac:dyDescent="0.25">
      <c r="B2206" s="261" t="s">
        <v>4834</v>
      </c>
      <c r="C2206" s="261" t="s">
        <v>4835</v>
      </c>
      <c r="D2206" s="261" t="s">
        <v>4835</v>
      </c>
      <c r="E2206" s="261" t="s">
        <v>4835</v>
      </c>
      <c r="F2206" s="261" t="s">
        <v>1612</v>
      </c>
    </row>
    <row r="2207" spans="2:6" ht="15" customHeight="1" x14ac:dyDescent="0.25">
      <c r="B2207" s="261" t="s">
        <v>4834</v>
      </c>
      <c r="C2207" s="261" t="s">
        <v>4835</v>
      </c>
      <c r="D2207" s="261" t="s">
        <v>4837</v>
      </c>
      <c r="E2207" s="261" t="s">
        <v>4838</v>
      </c>
      <c r="F2207" s="261" t="s">
        <v>1608</v>
      </c>
    </row>
    <row r="2208" spans="2:6" ht="15" customHeight="1" x14ac:dyDescent="0.2">
      <c r="B2208" s="262" t="s">
        <v>4834</v>
      </c>
      <c r="C2208" s="262" t="s">
        <v>4839</v>
      </c>
      <c r="D2208" s="262" t="s">
        <v>4839</v>
      </c>
      <c r="E2208" s="262" t="s">
        <v>4839</v>
      </c>
      <c r="F2208" s="262" t="s">
        <v>1612</v>
      </c>
    </row>
    <row r="2209" spans="2:6" ht="15" customHeight="1" x14ac:dyDescent="0.25">
      <c r="B2209" s="261" t="s">
        <v>4834</v>
      </c>
      <c r="C2209" s="261" t="s">
        <v>4839</v>
      </c>
      <c r="D2209" s="261" t="s">
        <v>4840</v>
      </c>
      <c r="E2209" s="261" t="s">
        <v>4841</v>
      </c>
      <c r="F2209" s="261" t="s">
        <v>1648</v>
      </c>
    </row>
    <row r="2210" spans="2:6" ht="15" customHeight="1" x14ac:dyDescent="0.2">
      <c r="B2210" s="262" t="s">
        <v>4834</v>
      </c>
      <c r="C2210" s="262" t="s">
        <v>4839</v>
      </c>
      <c r="D2210" s="262" t="s">
        <v>4840</v>
      </c>
      <c r="E2210" s="262" t="s">
        <v>4842</v>
      </c>
      <c r="F2210" s="262" t="s">
        <v>1608</v>
      </c>
    </row>
    <row r="2211" spans="2:6" ht="15" customHeight="1" x14ac:dyDescent="0.25">
      <c r="B2211" s="261" t="s">
        <v>4834</v>
      </c>
      <c r="C2211" s="261" t="s">
        <v>4839</v>
      </c>
      <c r="D2211" s="261" t="s">
        <v>4843</v>
      </c>
      <c r="E2211" s="261" t="s">
        <v>4843</v>
      </c>
      <c r="F2211" s="261" t="s">
        <v>1648</v>
      </c>
    </row>
    <row r="2212" spans="2:6" ht="15" customHeight="1" x14ac:dyDescent="0.25">
      <c r="B2212" s="261" t="s">
        <v>4834</v>
      </c>
      <c r="C2212" s="261" t="s">
        <v>4839</v>
      </c>
      <c r="D2212" s="261" t="s">
        <v>3536</v>
      </c>
      <c r="E2212" s="261" t="s">
        <v>3536</v>
      </c>
      <c r="F2212" s="261" t="s">
        <v>1608</v>
      </c>
    </row>
    <row r="2213" spans="2:6" ht="15" customHeight="1" x14ac:dyDescent="0.25">
      <c r="B2213" s="261" t="s">
        <v>4834</v>
      </c>
      <c r="C2213" s="261" t="s">
        <v>3438</v>
      </c>
      <c r="D2213" s="261" t="s">
        <v>4844</v>
      </c>
      <c r="E2213" s="261" t="s">
        <v>4845</v>
      </c>
      <c r="F2213" s="261" t="s">
        <v>1608</v>
      </c>
    </row>
    <row r="2214" spans="2:6" ht="15" customHeight="1" x14ac:dyDescent="0.2">
      <c r="B2214" s="262" t="s">
        <v>4834</v>
      </c>
      <c r="C2214" s="262" t="s">
        <v>3438</v>
      </c>
      <c r="D2214" s="262" t="s">
        <v>4846</v>
      </c>
      <c r="E2214" s="262" t="s">
        <v>4846</v>
      </c>
      <c r="F2214" s="262" t="s">
        <v>1608</v>
      </c>
    </row>
    <row r="2215" spans="2:6" ht="15" customHeight="1" x14ac:dyDescent="0.25">
      <c r="B2215" s="261" t="s">
        <v>4834</v>
      </c>
      <c r="C2215" s="261" t="s">
        <v>3438</v>
      </c>
      <c r="D2215" s="261" t="s">
        <v>4846</v>
      </c>
      <c r="E2215" s="261" t="s">
        <v>4847</v>
      </c>
      <c r="F2215" s="261" t="s">
        <v>1648</v>
      </c>
    </row>
    <row r="2216" spans="2:6" ht="15" customHeight="1" x14ac:dyDescent="0.25">
      <c r="B2216" s="261" t="s">
        <v>4834</v>
      </c>
      <c r="C2216" s="261" t="s">
        <v>3438</v>
      </c>
      <c r="D2216" s="261" t="s">
        <v>4848</v>
      </c>
      <c r="E2216" s="261" t="s">
        <v>4849</v>
      </c>
      <c r="F2216" s="261" t="s">
        <v>1612</v>
      </c>
    </row>
    <row r="2217" spans="2:6" ht="15" customHeight="1" x14ac:dyDescent="0.25">
      <c r="B2217" s="261" t="s">
        <v>4834</v>
      </c>
      <c r="C2217" s="261" t="s">
        <v>4240</v>
      </c>
      <c r="D2217" s="261" t="s">
        <v>4850</v>
      </c>
      <c r="E2217" s="261" t="s">
        <v>4851</v>
      </c>
      <c r="F2217" s="261" t="s">
        <v>1608</v>
      </c>
    </row>
    <row r="2218" spans="2:6" ht="15" customHeight="1" x14ac:dyDescent="0.25">
      <c r="B2218" s="261" t="s">
        <v>4834</v>
      </c>
      <c r="C2218" s="261" t="s">
        <v>4240</v>
      </c>
      <c r="D2218" s="261" t="s">
        <v>4850</v>
      </c>
      <c r="E2218" s="261" t="s">
        <v>4852</v>
      </c>
      <c r="F2218" s="261" t="s">
        <v>1608</v>
      </c>
    </row>
    <row r="2219" spans="2:6" ht="15" customHeight="1" x14ac:dyDescent="0.25">
      <c r="B2219" s="261" t="s">
        <v>4834</v>
      </c>
      <c r="C2219" s="261" t="s">
        <v>4240</v>
      </c>
      <c r="D2219" s="261" t="s">
        <v>3100</v>
      </c>
      <c r="E2219" s="261" t="s">
        <v>3100</v>
      </c>
      <c r="F2219" s="261" t="s">
        <v>1608</v>
      </c>
    </row>
    <row r="2220" spans="2:6" ht="15" customHeight="1" x14ac:dyDescent="0.25">
      <c r="B2220" s="261" t="s">
        <v>4834</v>
      </c>
      <c r="C2220" s="261" t="s">
        <v>4240</v>
      </c>
      <c r="D2220" s="261" t="s">
        <v>4240</v>
      </c>
      <c r="E2220" s="261" t="s">
        <v>4240</v>
      </c>
      <c r="F2220" s="261" t="s">
        <v>1612</v>
      </c>
    </row>
    <row r="2221" spans="2:6" ht="15" customHeight="1" x14ac:dyDescent="0.25">
      <c r="B2221" s="261" t="s">
        <v>4834</v>
      </c>
      <c r="C2221" s="261" t="s">
        <v>4240</v>
      </c>
      <c r="D2221" s="261" t="s">
        <v>4240</v>
      </c>
      <c r="E2221" s="261" t="s">
        <v>4853</v>
      </c>
      <c r="F2221" s="261" t="s">
        <v>1608</v>
      </c>
    </row>
    <row r="2222" spans="2:6" ht="15" customHeight="1" x14ac:dyDescent="0.25">
      <c r="B2222" s="261" t="s">
        <v>4834</v>
      </c>
      <c r="C2222" s="261" t="s">
        <v>4240</v>
      </c>
      <c r="D2222" s="261" t="s">
        <v>4854</v>
      </c>
      <c r="E2222" s="261" t="s">
        <v>4854</v>
      </c>
      <c r="F2222" s="261" t="s">
        <v>1648</v>
      </c>
    </row>
    <row r="2223" spans="2:6" ht="15" customHeight="1" x14ac:dyDescent="0.25">
      <c r="B2223" s="261" t="s">
        <v>4834</v>
      </c>
      <c r="C2223" s="261" t="s">
        <v>4240</v>
      </c>
      <c r="D2223" s="261" t="s">
        <v>4855</v>
      </c>
      <c r="E2223" s="261" t="s">
        <v>4856</v>
      </c>
      <c r="F2223" s="261" t="s">
        <v>1648</v>
      </c>
    </row>
    <row r="2224" spans="2:6" ht="15" customHeight="1" x14ac:dyDescent="0.25">
      <c r="B2224" s="261" t="s">
        <v>4834</v>
      </c>
      <c r="C2224" s="261" t="s">
        <v>4834</v>
      </c>
      <c r="D2224" s="261" t="s">
        <v>2510</v>
      </c>
      <c r="E2224" s="261" t="s">
        <v>4857</v>
      </c>
      <c r="F2224" s="261" t="s">
        <v>1608</v>
      </c>
    </row>
    <row r="2225" spans="2:6" ht="15" customHeight="1" x14ac:dyDescent="0.25">
      <c r="B2225" s="261" t="s">
        <v>4834</v>
      </c>
      <c r="C2225" s="261" t="s">
        <v>4834</v>
      </c>
      <c r="D2225" s="261" t="s">
        <v>4618</v>
      </c>
      <c r="E2225" s="261" t="s">
        <v>4618</v>
      </c>
      <c r="F2225" s="261" t="s">
        <v>1648</v>
      </c>
    </row>
    <row r="2226" spans="2:6" ht="15" customHeight="1" x14ac:dyDescent="0.25">
      <c r="B2226" s="261" t="s">
        <v>4834</v>
      </c>
      <c r="C2226" s="261" t="s">
        <v>4834</v>
      </c>
      <c r="D2226" s="261" t="s">
        <v>4858</v>
      </c>
      <c r="E2226" s="261" t="s">
        <v>4859</v>
      </c>
      <c r="F2226" s="261" t="s">
        <v>1648</v>
      </c>
    </row>
    <row r="2227" spans="2:6" ht="15" customHeight="1" x14ac:dyDescent="0.25">
      <c r="B2227" s="262" t="s">
        <v>4834</v>
      </c>
      <c r="C2227" s="262" t="s">
        <v>4834</v>
      </c>
      <c r="D2227" s="262" t="s">
        <v>4834</v>
      </c>
      <c r="E2227" s="262" t="s">
        <v>4834</v>
      </c>
      <c r="F2227" s="261" t="s">
        <v>5524</v>
      </c>
    </row>
    <row r="2228" spans="2:6" ht="15" customHeight="1" x14ac:dyDescent="0.25">
      <c r="B2228" s="261" t="s">
        <v>4834</v>
      </c>
      <c r="C2228" s="261" t="s">
        <v>4834</v>
      </c>
      <c r="D2228" s="261" t="s">
        <v>4834</v>
      </c>
      <c r="E2228" s="261" t="s">
        <v>4834</v>
      </c>
      <c r="F2228" s="261" t="s">
        <v>1612</v>
      </c>
    </row>
    <row r="2229" spans="2:6" ht="15" customHeight="1" x14ac:dyDescent="0.25">
      <c r="B2229" s="261" t="s">
        <v>4834</v>
      </c>
      <c r="C2229" s="261" t="s">
        <v>4834</v>
      </c>
      <c r="D2229" s="261" t="s">
        <v>4834</v>
      </c>
      <c r="E2229" s="261" t="s">
        <v>4860</v>
      </c>
      <c r="F2229" s="261" t="s">
        <v>1608</v>
      </c>
    </row>
    <row r="2230" spans="2:6" ht="15" customHeight="1" x14ac:dyDescent="0.25">
      <c r="B2230" s="261" t="s">
        <v>4834</v>
      </c>
      <c r="C2230" s="261" t="s">
        <v>4834</v>
      </c>
      <c r="D2230" s="261" t="s">
        <v>4861</v>
      </c>
      <c r="E2230" s="261" t="s">
        <v>4862</v>
      </c>
      <c r="F2230" s="261" t="s">
        <v>1608</v>
      </c>
    </row>
    <row r="2231" spans="2:6" ht="15" customHeight="1" x14ac:dyDescent="0.25">
      <c r="B2231" s="261" t="s">
        <v>4834</v>
      </c>
      <c r="C2231" s="261" t="s">
        <v>4863</v>
      </c>
      <c r="D2231" s="261" t="s">
        <v>4864</v>
      </c>
      <c r="E2231" s="261" t="s">
        <v>4864</v>
      </c>
      <c r="F2231" s="261" t="s">
        <v>1612</v>
      </c>
    </row>
    <row r="2232" spans="2:6" ht="15" customHeight="1" x14ac:dyDescent="0.25">
      <c r="B2232" s="261" t="s">
        <v>4834</v>
      </c>
      <c r="C2232" s="261" t="s">
        <v>4863</v>
      </c>
      <c r="D2232" s="261" t="s">
        <v>4864</v>
      </c>
      <c r="E2232" s="261" t="s">
        <v>4864</v>
      </c>
      <c r="F2232" s="261" t="s">
        <v>1640</v>
      </c>
    </row>
    <row r="2233" spans="2:6" ht="15" customHeight="1" x14ac:dyDescent="0.25">
      <c r="B2233" s="261" t="s">
        <v>4834</v>
      </c>
      <c r="C2233" s="261" t="s">
        <v>4863</v>
      </c>
      <c r="D2233" s="261" t="s">
        <v>4865</v>
      </c>
      <c r="E2233" s="261" t="s">
        <v>4865</v>
      </c>
      <c r="F2233" s="261" t="s">
        <v>1608</v>
      </c>
    </row>
    <row r="2234" spans="2:6" ht="15" customHeight="1" x14ac:dyDescent="0.25">
      <c r="B2234" s="261" t="s">
        <v>4834</v>
      </c>
      <c r="C2234" s="261" t="s">
        <v>4863</v>
      </c>
      <c r="D2234" s="261" t="s">
        <v>4866</v>
      </c>
      <c r="E2234" s="261" t="s">
        <v>4866</v>
      </c>
      <c r="F2234" s="261" t="s">
        <v>1640</v>
      </c>
    </row>
    <row r="2235" spans="2:6" ht="15" customHeight="1" x14ac:dyDescent="0.2">
      <c r="B2235" s="262" t="s">
        <v>4834</v>
      </c>
      <c r="C2235" s="262" t="s">
        <v>4863</v>
      </c>
      <c r="D2235" s="262" t="s">
        <v>4863</v>
      </c>
      <c r="E2235" s="262" t="s">
        <v>4863</v>
      </c>
      <c r="F2235" s="262" t="s">
        <v>1684</v>
      </c>
    </row>
    <row r="2236" spans="2:6" ht="15" customHeight="1" x14ac:dyDescent="0.2">
      <c r="B2236" s="262" t="s">
        <v>4867</v>
      </c>
      <c r="C2236" s="262" t="s">
        <v>4868</v>
      </c>
      <c r="D2236" s="262" t="s">
        <v>1741</v>
      </c>
      <c r="E2236" s="262" t="s">
        <v>4869</v>
      </c>
      <c r="F2236" s="262" t="s">
        <v>1612</v>
      </c>
    </row>
    <row r="2237" spans="2:6" ht="15" customHeight="1" x14ac:dyDescent="0.2">
      <c r="B2237" s="262" t="s">
        <v>4867</v>
      </c>
      <c r="C2237" s="262" t="s">
        <v>4870</v>
      </c>
      <c r="D2237" s="262" t="s">
        <v>4871</v>
      </c>
      <c r="E2237" s="262" t="s">
        <v>4872</v>
      </c>
      <c r="F2237" s="262" t="s">
        <v>1684</v>
      </c>
    </row>
    <row r="2238" spans="2:6" ht="15" customHeight="1" x14ac:dyDescent="0.25">
      <c r="B2238" s="261" t="s">
        <v>4867</v>
      </c>
      <c r="C2238" s="261" t="s">
        <v>4870</v>
      </c>
      <c r="D2238" s="261" t="s">
        <v>4871</v>
      </c>
      <c r="E2238" s="261" t="s">
        <v>4873</v>
      </c>
      <c r="F2238" s="261" t="s">
        <v>1640</v>
      </c>
    </row>
    <row r="2239" spans="2:6" ht="15" customHeight="1" x14ac:dyDescent="0.2">
      <c r="B2239" s="262" t="s">
        <v>4867</v>
      </c>
      <c r="C2239" s="262" t="s">
        <v>4874</v>
      </c>
      <c r="D2239" s="262" t="s">
        <v>4875</v>
      </c>
      <c r="E2239" s="262" t="s">
        <v>4875</v>
      </c>
      <c r="F2239" s="262" t="s">
        <v>1612</v>
      </c>
    </row>
    <row r="2240" spans="2:6" ht="15" customHeight="1" x14ac:dyDescent="0.25">
      <c r="B2240" s="261" t="s">
        <v>4867</v>
      </c>
      <c r="C2240" s="261" t="s">
        <v>4874</v>
      </c>
      <c r="D2240" s="261" t="s">
        <v>4876</v>
      </c>
      <c r="E2240" s="261" t="s">
        <v>4876</v>
      </c>
      <c r="F2240" s="261" t="s">
        <v>1612</v>
      </c>
    </row>
    <row r="2241" spans="2:6" ht="15" customHeight="1" x14ac:dyDescent="0.25">
      <c r="B2241" s="261" t="s">
        <v>4867</v>
      </c>
      <c r="C2241" s="261" t="s">
        <v>4874</v>
      </c>
      <c r="D2241" s="261" t="s">
        <v>4877</v>
      </c>
      <c r="E2241" s="261" t="s">
        <v>4877</v>
      </c>
      <c r="F2241" s="261" t="s">
        <v>1612</v>
      </c>
    </row>
    <row r="2242" spans="2:6" ht="15" customHeight="1" x14ac:dyDescent="0.25">
      <c r="B2242" s="261" t="s">
        <v>4867</v>
      </c>
      <c r="C2242" s="261" t="s">
        <v>4874</v>
      </c>
      <c r="D2242" s="261" t="s">
        <v>4877</v>
      </c>
      <c r="E2242" s="261" t="s">
        <v>4878</v>
      </c>
      <c r="F2242" s="261" t="s">
        <v>1608</v>
      </c>
    </row>
    <row r="2243" spans="2:6" ht="15" customHeight="1" x14ac:dyDescent="0.25">
      <c r="B2243" s="261" t="s">
        <v>4867</v>
      </c>
      <c r="C2243" s="261" t="s">
        <v>4879</v>
      </c>
      <c r="D2243" s="261" t="s">
        <v>4880</v>
      </c>
      <c r="E2243" s="261" t="s">
        <v>4881</v>
      </c>
      <c r="F2243" s="261" t="s">
        <v>1608</v>
      </c>
    </row>
    <row r="2244" spans="2:6" ht="15" customHeight="1" x14ac:dyDescent="0.2">
      <c r="B2244" s="262" t="s">
        <v>4867</v>
      </c>
      <c r="C2244" s="262" t="s">
        <v>4879</v>
      </c>
      <c r="D2244" s="262" t="s">
        <v>4882</v>
      </c>
      <c r="E2244" s="262" t="s">
        <v>4879</v>
      </c>
      <c r="F2244" s="262" t="s">
        <v>1612</v>
      </c>
    </row>
    <row r="2245" spans="2:6" ht="15" customHeight="1" x14ac:dyDescent="0.2">
      <c r="B2245" s="262" t="s">
        <v>4867</v>
      </c>
      <c r="C2245" s="262" t="s">
        <v>4883</v>
      </c>
      <c r="D2245" s="262" t="s">
        <v>4884</v>
      </c>
      <c r="E2245" s="262" t="s">
        <v>4883</v>
      </c>
      <c r="F2245" s="262" t="s">
        <v>1612</v>
      </c>
    </row>
    <row r="2246" spans="2:6" ht="15" customHeight="1" x14ac:dyDescent="0.25">
      <c r="B2246" s="261" t="s">
        <v>4867</v>
      </c>
      <c r="C2246" s="261" t="s">
        <v>4883</v>
      </c>
      <c r="D2246" s="261" t="s">
        <v>4885</v>
      </c>
      <c r="E2246" s="261" t="s">
        <v>4886</v>
      </c>
      <c r="F2246" s="261" t="s">
        <v>1608</v>
      </c>
    </row>
    <row r="2247" spans="2:6" ht="15" customHeight="1" x14ac:dyDescent="0.25">
      <c r="B2247" s="261" t="s">
        <v>4887</v>
      </c>
      <c r="C2247" s="261" t="s">
        <v>4888</v>
      </c>
      <c r="D2247" s="261" t="s">
        <v>4889</v>
      </c>
      <c r="E2247" s="261" t="s">
        <v>4888</v>
      </c>
      <c r="F2247" s="261" t="s">
        <v>1608</v>
      </c>
    </row>
    <row r="2248" spans="2:6" ht="15" customHeight="1" x14ac:dyDescent="0.2">
      <c r="B2248" s="262" t="s">
        <v>4887</v>
      </c>
      <c r="C2248" s="262" t="s">
        <v>4888</v>
      </c>
      <c r="D2248" s="262" t="s">
        <v>4890</v>
      </c>
      <c r="E2248" s="262" t="s">
        <v>4891</v>
      </c>
      <c r="F2248" s="262" t="s">
        <v>1612</v>
      </c>
    </row>
    <row r="2249" spans="2:6" ht="15" customHeight="1" x14ac:dyDescent="0.25">
      <c r="B2249" s="261" t="s">
        <v>4887</v>
      </c>
      <c r="C2249" s="261" t="s">
        <v>4892</v>
      </c>
      <c r="D2249" s="261" t="s">
        <v>4893</v>
      </c>
      <c r="E2249" s="261" t="s">
        <v>4894</v>
      </c>
      <c r="F2249" s="261" t="s">
        <v>1648</v>
      </c>
    </row>
    <row r="2250" spans="2:6" ht="15" customHeight="1" x14ac:dyDescent="0.2">
      <c r="B2250" s="262" t="s">
        <v>4887</v>
      </c>
      <c r="C2250" s="262" t="s">
        <v>4892</v>
      </c>
      <c r="D2250" s="262" t="s">
        <v>4895</v>
      </c>
      <c r="E2250" s="262" t="s">
        <v>4892</v>
      </c>
      <c r="F2250" s="262" t="s">
        <v>1612</v>
      </c>
    </row>
    <row r="2251" spans="2:6" ht="15" customHeight="1" x14ac:dyDescent="0.25">
      <c r="B2251" s="261" t="s">
        <v>4887</v>
      </c>
      <c r="C2251" s="261" t="s">
        <v>4896</v>
      </c>
      <c r="D2251" s="261" t="s">
        <v>4897</v>
      </c>
      <c r="E2251" s="261" t="s">
        <v>4896</v>
      </c>
      <c r="F2251" s="261" t="s">
        <v>1612</v>
      </c>
    </row>
    <row r="2252" spans="2:6" ht="15" customHeight="1" x14ac:dyDescent="0.25">
      <c r="B2252" s="261" t="s">
        <v>4887</v>
      </c>
      <c r="C2252" s="261" t="s">
        <v>4896</v>
      </c>
      <c r="D2252" s="261" t="s">
        <v>4898</v>
      </c>
      <c r="E2252" s="261" t="s">
        <v>4899</v>
      </c>
      <c r="F2252" s="261" t="s">
        <v>1640</v>
      </c>
    </row>
    <row r="2253" spans="2:6" ht="15" customHeight="1" x14ac:dyDescent="0.25">
      <c r="B2253" s="261" t="s">
        <v>4887</v>
      </c>
      <c r="C2253" s="261" t="s">
        <v>4896</v>
      </c>
      <c r="D2253" s="261" t="s">
        <v>4898</v>
      </c>
      <c r="E2253" s="261" t="s">
        <v>3941</v>
      </c>
      <c r="F2253" s="261" t="s">
        <v>1612</v>
      </c>
    </row>
    <row r="2254" spans="2:6" ht="15" customHeight="1" x14ac:dyDescent="0.25">
      <c r="B2254" s="261" t="s">
        <v>4887</v>
      </c>
      <c r="C2254" s="261" t="s">
        <v>4900</v>
      </c>
      <c r="D2254" s="261" t="s">
        <v>4901</v>
      </c>
      <c r="E2254" s="261" t="s">
        <v>4900</v>
      </c>
      <c r="F2254" s="261" t="s">
        <v>1701</v>
      </c>
    </row>
    <row r="2255" spans="2:6" ht="15" customHeight="1" x14ac:dyDescent="0.25">
      <c r="B2255" s="261" t="s">
        <v>4887</v>
      </c>
      <c r="C2255" s="261" t="s">
        <v>4900</v>
      </c>
      <c r="D2255" s="261" t="s">
        <v>4902</v>
      </c>
      <c r="E2255" s="261" t="s">
        <v>4887</v>
      </c>
      <c r="F2255" s="261" t="s">
        <v>5524</v>
      </c>
    </row>
    <row r="2256" spans="2:6" ht="15" customHeight="1" x14ac:dyDescent="0.25">
      <c r="B2256" s="261" t="s">
        <v>4887</v>
      </c>
      <c r="C2256" s="261" t="s">
        <v>4903</v>
      </c>
      <c r="D2256" s="261" t="s">
        <v>4904</v>
      </c>
      <c r="E2256" s="261" t="s">
        <v>4904</v>
      </c>
      <c r="F2256" s="261" t="s">
        <v>1640</v>
      </c>
    </row>
    <row r="2257" spans="2:6" ht="15" customHeight="1" x14ac:dyDescent="0.25">
      <c r="B2257" s="261" t="s">
        <v>4887</v>
      </c>
      <c r="C2257" s="261" t="s">
        <v>4905</v>
      </c>
      <c r="D2257" s="261" t="s">
        <v>2706</v>
      </c>
      <c r="E2257" s="261" t="s">
        <v>4903</v>
      </c>
      <c r="F2257" s="261" t="s">
        <v>1612</v>
      </c>
    </row>
    <row r="2258" spans="2:6" ht="15" customHeight="1" x14ac:dyDescent="0.25">
      <c r="B2258" s="261" t="s">
        <v>4887</v>
      </c>
      <c r="C2258" s="261" t="s">
        <v>4906</v>
      </c>
      <c r="D2258" s="261" t="s">
        <v>4907</v>
      </c>
      <c r="E2258" s="261" t="s">
        <v>4908</v>
      </c>
      <c r="F2258" s="261" t="s">
        <v>1608</v>
      </c>
    </row>
    <row r="2259" spans="2:6" ht="15" customHeight="1" x14ac:dyDescent="0.25">
      <c r="B2259" s="261" t="s">
        <v>4887</v>
      </c>
      <c r="C2259" s="261" t="s">
        <v>4906</v>
      </c>
      <c r="D2259" s="261" t="s">
        <v>4909</v>
      </c>
      <c r="E2259" s="261" t="s">
        <v>4906</v>
      </c>
      <c r="F2259" s="261" t="s">
        <v>1612</v>
      </c>
    </row>
    <row r="2260" spans="2:6" ht="15" customHeight="1" x14ac:dyDescent="0.2">
      <c r="B2260" s="262" t="s">
        <v>4867</v>
      </c>
      <c r="C2260" s="262" t="s">
        <v>4910</v>
      </c>
      <c r="D2260" s="262" t="s">
        <v>4911</v>
      </c>
      <c r="E2260" s="262" t="s">
        <v>4910</v>
      </c>
      <c r="F2260" s="262" t="s">
        <v>1612</v>
      </c>
    </row>
    <row r="2261" spans="2:6" ht="15" customHeight="1" x14ac:dyDescent="0.25">
      <c r="B2261" s="261" t="s">
        <v>4867</v>
      </c>
      <c r="C2261" s="261" t="s">
        <v>4912</v>
      </c>
      <c r="D2261" s="261" t="s">
        <v>4913</v>
      </c>
      <c r="E2261" s="261" t="s">
        <v>4913</v>
      </c>
      <c r="F2261" s="261" t="s">
        <v>1608</v>
      </c>
    </row>
    <row r="2262" spans="2:6" ht="15" customHeight="1" x14ac:dyDescent="0.2">
      <c r="B2262" s="262" t="s">
        <v>4867</v>
      </c>
      <c r="C2262" s="262" t="s">
        <v>4912</v>
      </c>
      <c r="D2262" s="262" t="s">
        <v>4914</v>
      </c>
      <c r="E2262" s="262" t="s">
        <v>4912</v>
      </c>
      <c r="F2262" s="262" t="s">
        <v>1608</v>
      </c>
    </row>
    <row r="2263" spans="2:6" ht="15" customHeight="1" x14ac:dyDescent="0.2">
      <c r="B2263" s="262" t="s">
        <v>4867</v>
      </c>
      <c r="C2263" s="262" t="s">
        <v>4912</v>
      </c>
      <c r="D2263" s="262" t="s">
        <v>4914</v>
      </c>
      <c r="E2263" s="262" t="s">
        <v>4915</v>
      </c>
      <c r="F2263" s="262" t="s">
        <v>1612</v>
      </c>
    </row>
    <row r="2264" spans="2:6" ht="15" customHeight="1" x14ac:dyDescent="0.25">
      <c r="B2264" s="261" t="s">
        <v>4867</v>
      </c>
      <c r="C2264" s="261" t="s">
        <v>4912</v>
      </c>
      <c r="D2264" s="261" t="s">
        <v>4914</v>
      </c>
      <c r="E2264" s="261" t="s">
        <v>4916</v>
      </c>
      <c r="F2264" s="261" t="s">
        <v>1640</v>
      </c>
    </row>
    <row r="2265" spans="2:6" ht="15" customHeight="1" x14ac:dyDescent="0.25">
      <c r="B2265" s="261" t="s">
        <v>4867</v>
      </c>
      <c r="C2265" s="261" t="s">
        <v>4917</v>
      </c>
      <c r="D2265" s="261" t="s">
        <v>4493</v>
      </c>
      <c r="E2265" s="261" t="s">
        <v>4918</v>
      </c>
      <c r="F2265" s="261" t="s">
        <v>1612</v>
      </c>
    </row>
    <row r="2266" spans="2:6" ht="15" customHeight="1" x14ac:dyDescent="0.25">
      <c r="B2266" s="261" t="s">
        <v>4867</v>
      </c>
      <c r="C2266" s="261" t="s">
        <v>4917</v>
      </c>
      <c r="D2266" s="261" t="s">
        <v>4493</v>
      </c>
      <c r="E2266" s="261" t="s">
        <v>4919</v>
      </c>
      <c r="F2266" s="261" t="s">
        <v>1640</v>
      </c>
    </row>
    <row r="2267" spans="2:6" ht="15" customHeight="1" x14ac:dyDescent="0.25">
      <c r="B2267" s="261" t="s">
        <v>4867</v>
      </c>
      <c r="C2267" s="261" t="s">
        <v>4867</v>
      </c>
      <c r="D2267" s="261" t="s">
        <v>4920</v>
      </c>
      <c r="E2267" s="261" t="s">
        <v>4921</v>
      </c>
      <c r="F2267" s="261" t="s">
        <v>1608</v>
      </c>
    </row>
    <row r="2268" spans="2:6" ht="15" customHeight="1" x14ac:dyDescent="0.2">
      <c r="B2268" s="262" t="s">
        <v>4867</v>
      </c>
      <c r="C2268" s="262" t="s">
        <v>4867</v>
      </c>
      <c r="D2268" s="262" t="s">
        <v>4920</v>
      </c>
      <c r="E2268" s="262" t="s">
        <v>4922</v>
      </c>
      <c r="F2268" s="262" t="s">
        <v>1640</v>
      </c>
    </row>
    <row r="2269" spans="2:6" ht="15" customHeight="1" x14ac:dyDescent="0.25">
      <c r="B2269" s="261" t="s">
        <v>4867</v>
      </c>
      <c r="C2269" s="261" t="s">
        <v>4867</v>
      </c>
      <c r="D2269" s="261" t="s">
        <v>4923</v>
      </c>
      <c r="E2269" s="261" t="s">
        <v>4923</v>
      </c>
      <c r="F2269" s="261" t="s">
        <v>1630</v>
      </c>
    </row>
    <row r="2270" spans="2:6" ht="15" customHeight="1" x14ac:dyDescent="0.25">
      <c r="B2270" s="262" t="s">
        <v>4867</v>
      </c>
      <c r="C2270" s="262" t="s">
        <v>4924</v>
      </c>
      <c r="D2270" s="262" t="s">
        <v>2706</v>
      </c>
      <c r="E2270" s="262" t="s">
        <v>4867</v>
      </c>
      <c r="F2270" s="261" t="s">
        <v>5524</v>
      </c>
    </row>
    <row r="2271" spans="2:6" ht="15" customHeight="1" x14ac:dyDescent="0.25">
      <c r="B2271" s="261" t="s">
        <v>4867</v>
      </c>
      <c r="C2271" s="261" t="s">
        <v>4924</v>
      </c>
      <c r="D2271" s="261" t="s">
        <v>2706</v>
      </c>
      <c r="E2271" s="261" t="s">
        <v>4925</v>
      </c>
      <c r="F2271" s="261" t="s">
        <v>1608</v>
      </c>
    </row>
    <row r="2272" spans="2:6" ht="15" customHeight="1" x14ac:dyDescent="0.25">
      <c r="B2272" s="261" t="s">
        <v>4867</v>
      </c>
      <c r="C2272" s="261" t="s">
        <v>4924</v>
      </c>
      <c r="D2272" s="261" t="s">
        <v>2706</v>
      </c>
      <c r="E2272" s="261" t="s">
        <v>4867</v>
      </c>
      <c r="F2272" s="261" t="s">
        <v>1614</v>
      </c>
    </row>
    <row r="2273" spans="2:6" ht="15" customHeight="1" x14ac:dyDescent="0.25">
      <c r="B2273" s="261" t="s">
        <v>4867</v>
      </c>
      <c r="C2273" s="261" t="s">
        <v>4926</v>
      </c>
      <c r="D2273" s="261" t="s">
        <v>4927</v>
      </c>
      <c r="E2273" s="261" t="s">
        <v>4928</v>
      </c>
      <c r="F2273" s="261" t="s">
        <v>1701</v>
      </c>
    </row>
    <row r="2274" spans="2:6" ht="15" customHeight="1" x14ac:dyDescent="0.2">
      <c r="B2274" s="262" t="s">
        <v>4867</v>
      </c>
      <c r="C2274" s="262" t="s">
        <v>4926</v>
      </c>
      <c r="D2274" s="262" t="s">
        <v>4927</v>
      </c>
      <c r="E2274" s="262" t="s">
        <v>4926</v>
      </c>
      <c r="F2274" s="262" t="s">
        <v>1612</v>
      </c>
    </row>
    <row r="2275" spans="2:6" ht="15" customHeight="1" x14ac:dyDescent="0.2">
      <c r="B2275" s="262" t="s">
        <v>4867</v>
      </c>
      <c r="C2275" s="262" t="s">
        <v>4929</v>
      </c>
      <c r="D2275" s="262" t="s">
        <v>4930</v>
      </c>
      <c r="E2275" s="262" t="s">
        <v>4931</v>
      </c>
      <c r="F2275" s="262" t="s">
        <v>1612</v>
      </c>
    </row>
    <row r="2276" spans="2:6" ht="15" customHeight="1" x14ac:dyDescent="0.2">
      <c r="B2276" s="262" t="s">
        <v>3200</v>
      </c>
      <c r="C2276" s="262" t="s">
        <v>4932</v>
      </c>
      <c r="D2276" s="262" t="s">
        <v>3408</v>
      </c>
      <c r="E2276" s="262" t="s">
        <v>4932</v>
      </c>
      <c r="F2276" s="262" t="s">
        <v>1612</v>
      </c>
    </row>
    <row r="2277" spans="2:6" ht="15" customHeight="1" x14ac:dyDescent="0.25">
      <c r="B2277" s="261" t="s">
        <v>3200</v>
      </c>
      <c r="C2277" s="261" t="s">
        <v>4932</v>
      </c>
      <c r="D2277" s="261" t="s">
        <v>4933</v>
      </c>
      <c r="E2277" s="261" t="s">
        <v>4933</v>
      </c>
      <c r="F2277" s="261" t="s">
        <v>1608</v>
      </c>
    </row>
    <row r="2278" spans="2:6" ht="15" customHeight="1" x14ac:dyDescent="0.25">
      <c r="B2278" s="261" t="s">
        <v>3200</v>
      </c>
      <c r="C2278" s="261" t="s">
        <v>2798</v>
      </c>
      <c r="D2278" s="261" t="s">
        <v>4934</v>
      </c>
      <c r="E2278" s="261" t="s">
        <v>4934</v>
      </c>
      <c r="F2278" s="261" t="s">
        <v>1608</v>
      </c>
    </row>
    <row r="2279" spans="2:6" ht="15" customHeight="1" x14ac:dyDescent="0.25">
      <c r="B2279" s="261" t="s">
        <v>3200</v>
      </c>
      <c r="C2279" s="261" t="s">
        <v>2798</v>
      </c>
      <c r="D2279" s="261" t="s">
        <v>4935</v>
      </c>
      <c r="E2279" s="261" t="s">
        <v>4935</v>
      </c>
      <c r="F2279" s="261" t="s">
        <v>1612</v>
      </c>
    </row>
    <row r="2280" spans="2:6" ht="15" customHeight="1" x14ac:dyDescent="0.25">
      <c r="B2280" s="261" t="s">
        <v>3200</v>
      </c>
      <c r="C2280" s="261" t="s">
        <v>2798</v>
      </c>
      <c r="D2280" s="261" t="s">
        <v>4936</v>
      </c>
      <c r="E2280" s="261" t="s">
        <v>2798</v>
      </c>
      <c r="F2280" s="261" t="s">
        <v>1608</v>
      </c>
    </row>
    <row r="2281" spans="2:6" ht="15" customHeight="1" x14ac:dyDescent="0.25">
      <c r="B2281" s="261" t="s">
        <v>3200</v>
      </c>
      <c r="C2281" s="261" t="s">
        <v>4937</v>
      </c>
      <c r="D2281" s="261" t="s">
        <v>4938</v>
      </c>
      <c r="E2281" s="261" t="s">
        <v>4938</v>
      </c>
      <c r="F2281" s="261" t="s">
        <v>1612</v>
      </c>
    </row>
    <row r="2282" spans="2:6" ht="15" customHeight="1" x14ac:dyDescent="0.25">
      <c r="B2282" s="261" t="s">
        <v>3200</v>
      </c>
      <c r="C2282" s="261" t="s">
        <v>4939</v>
      </c>
      <c r="D2282" s="261" t="s">
        <v>4940</v>
      </c>
      <c r="E2282" s="261" t="s">
        <v>4940</v>
      </c>
      <c r="F2282" s="261" t="s">
        <v>1608</v>
      </c>
    </row>
    <row r="2283" spans="2:6" ht="15" customHeight="1" x14ac:dyDescent="0.2">
      <c r="B2283" s="262" t="s">
        <v>3200</v>
      </c>
      <c r="C2283" s="262" t="s">
        <v>4939</v>
      </c>
      <c r="D2283" s="262" t="s">
        <v>4941</v>
      </c>
      <c r="E2283" s="262" t="s">
        <v>4941</v>
      </c>
      <c r="F2283" s="262" t="s">
        <v>1684</v>
      </c>
    </row>
    <row r="2284" spans="2:6" ht="15" customHeight="1" x14ac:dyDescent="0.25">
      <c r="B2284" s="261" t="s">
        <v>3200</v>
      </c>
      <c r="C2284" s="261" t="s">
        <v>4942</v>
      </c>
      <c r="D2284" s="261" t="s">
        <v>4943</v>
      </c>
      <c r="E2284" s="261" t="s">
        <v>4943</v>
      </c>
      <c r="F2284" s="261" t="s">
        <v>1608</v>
      </c>
    </row>
    <row r="2285" spans="2:6" ht="15" customHeight="1" x14ac:dyDescent="0.25">
      <c r="B2285" s="261" t="s">
        <v>3200</v>
      </c>
      <c r="C2285" s="261" t="s">
        <v>4942</v>
      </c>
      <c r="D2285" s="261" t="s">
        <v>4942</v>
      </c>
      <c r="E2285" s="261" t="s">
        <v>4942</v>
      </c>
      <c r="F2285" s="261" t="s">
        <v>1614</v>
      </c>
    </row>
    <row r="2286" spans="2:6" ht="15" customHeight="1" x14ac:dyDescent="0.25">
      <c r="B2286" s="261" t="s">
        <v>3200</v>
      </c>
      <c r="C2286" s="261" t="s">
        <v>3200</v>
      </c>
      <c r="D2286" s="261" t="s">
        <v>2107</v>
      </c>
      <c r="E2286" s="261" t="s">
        <v>2107</v>
      </c>
      <c r="F2286" s="261" t="s">
        <v>1608</v>
      </c>
    </row>
    <row r="2287" spans="2:6" ht="15" customHeight="1" x14ac:dyDescent="0.25">
      <c r="B2287" s="261" t="s">
        <v>3200</v>
      </c>
      <c r="C2287" s="261" t="s">
        <v>3200</v>
      </c>
      <c r="D2287" s="261" t="s">
        <v>4944</v>
      </c>
      <c r="E2287" s="261" t="s">
        <v>4944</v>
      </c>
      <c r="F2287" s="261" t="s">
        <v>1608</v>
      </c>
    </row>
    <row r="2288" spans="2:6" ht="15" customHeight="1" x14ac:dyDescent="0.2">
      <c r="B2288" s="262" t="s">
        <v>3200</v>
      </c>
      <c r="C2288" s="262" t="s">
        <v>4945</v>
      </c>
      <c r="D2288" s="262" t="s">
        <v>2706</v>
      </c>
      <c r="E2288" s="262" t="s">
        <v>3200</v>
      </c>
      <c r="F2288" s="262" t="s">
        <v>1612</v>
      </c>
    </row>
    <row r="2289" spans="2:6" ht="15" customHeight="1" x14ac:dyDescent="0.25">
      <c r="B2289" s="262" t="s">
        <v>3200</v>
      </c>
      <c r="C2289" s="262" t="s">
        <v>4945</v>
      </c>
      <c r="D2289" s="262" t="s">
        <v>2805</v>
      </c>
      <c r="E2289" s="262" t="s">
        <v>3200</v>
      </c>
      <c r="F2289" s="261" t="s">
        <v>5524</v>
      </c>
    </row>
    <row r="2290" spans="2:6" ht="15" customHeight="1" x14ac:dyDescent="0.25">
      <c r="B2290" s="261" t="s">
        <v>3200</v>
      </c>
      <c r="C2290" s="261" t="s">
        <v>4946</v>
      </c>
      <c r="D2290" s="261" t="s">
        <v>4947</v>
      </c>
      <c r="E2290" s="261" t="s">
        <v>4946</v>
      </c>
      <c r="F2290" s="261" t="s">
        <v>1612</v>
      </c>
    </row>
    <row r="2291" spans="2:6" ht="15" customHeight="1" x14ac:dyDescent="0.25">
      <c r="B2291" s="261" t="s">
        <v>3200</v>
      </c>
      <c r="C2291" s="261" t="s">
        <v>4946</v>
      </c>
      <c r="D2291" s="261" t="s">
        <v>4948</v>
      </c>
      <c r="E2291" s="261" t="s">
        <v>4948</v>
      </c>
      <c r="F2291" s="261" t="s">
        <v>1608</v>
      </c>
    </row>
    <row r="2292" spans="2:6" ht="15" customHeight="1" x14ac:dyDescent="0.2">
      <c r="B2292" s="262" t="s">
        <v>3200</v>
      </c>
      <c r="C2292" s="262" t="s">
        <v>4946</v>
      </c>
      <c r="D2292" s="262" t="s">
        <v>4359</v>
      </c>
      <c r="E2292" s="262" t="s">
        <v>4359</v>
      </c>
      <c r="F2292" s="262" t="s">
        <v>1608</v>
      </c>
    </row>
    <row r="2293" spans="2:6" ht="15" customHeight="1" x14ac:dyDescent="0.25">
      <c r="B2293" s="261" t="s">
        <v>3200</v>
      </c>
      <c r="C2293" s="261" t="s">
        <v>4949</v>
      </c>
      <c r="D2293" s="261" t="s">
        <v>4950</v>
      </c>
      <c r="E2293" s="261" t="s">
        <v>4950</v>
      </c>
      <c r="F2293" s="261" t="s">
        <v>1608</v>
      </c>
    </row>
    <row r="2294" spans="2:6" ht="15" customHeight="1" x14ac:dyDescent="0.25">
      <c r="B2294" s="261" t="s">
        <v>3200</v>
      </c>
      <c r="C2294" s="261" t="s">
        <v>4949</v>
      </c>
      <c r="D2294" s="261" t="s">
        <v>4949</v>
      </c>
      <c r="E2294" s="261" t="s">
        <v>4949</v>
      </c>
      <c r="F2294" s="261" t="s">
        <v>1612</v>
      </c>
    </row>
    <row r="2295" spans="2:6" ht="15" customHeight="1" x14ac:dyDescent="0.25">
      <c r="B2295" s="261" t="s">
        <v>3200</v>
      </c>
      <c r="C2295" s="261" t="s">
        <v>4938</v>
      </c>
      <c r="D2295" s="261" t="s">
        <v>4951</v>
      </c>
      <c r="E2295" s="261" t="s">
        <v>4951</v>
      </c>
      <c r="F2295" s="261" t="s">
        <v>1608</v>
      </c>
    </row>
    <row r="2296" spans="2:6" ht="15" customHeight="1" x14ac:dyDescent="0.2">
      <c r="B2296" s="262" t="s">
        <v>3200</v>
      </c>
      <c r="C2296" s="262" t="s">
        <v>4938</v>
      </c>
      <c r="D2296" s="262" t="s">
        <v>4938</v>
      </c>
      <c r="E2296" s="262" t="s">
        <v>4533</v>
      </c>
      <c r="F2296" s="262" t="s">
        <v>1684</v>
      </c>
    </row>
    <row r="2297" spans="2:6" ht="15" customHeight="1" x14ac:dyDescent="0.25">
      <c r="B2297" s="261" t="s">
        <v>3200</v>
      </c>
      <c r="C2297" s="261" t="s">
        <v>4938</v>
      </c>
      <c r="D2297" s="261" t="s">
        <v>4952</v>
      </c>
      <c r="E2297" s="261" t="s">
        <v>4952</v>
      </c>
      <c r="F2297" s="261" t="s">
        <v>1608</v>
      </c>
    </row>
    <row r="2298" spans="2:6" ht="15" customHeight="1" x14ac:dyDescent="0.25">
      <c r="B2298" s="261" t="s">
        <v>3200</v>
      </c>
      <c r="C2298" s="261" t="s">
        <v>4953</v>
      </c>
      <c r="D2298" s="261" t="s">
        <v>4954</v>
      </c>
      <c r="E2298" s="261" t="s">
        <v>4955</v>
      </c>
      <c r="F2298" s="261" t="s">
        <v>1608</v>
      </c>
    </row>
    <row r="2299" spans="2:6" ht="15" customHeight="1" x14ac:dyDescent="0.25">
      <c r="B2299" s="261" t="s">
        <v>3200</v>
      </c>
      <c r="C2299" s="261" t="s">
        <v>4953</v>
      </c>
      <c r="D2299" s="261" t="s">
        <v>4956</v>
      </c>
      <c r="E2299" s="261" t="s">
        <v>4953</v>
      </c>
      <c r="F2299" s="261" t="s">
        <v>1612</v>
      </c>
    </row>
    <row r="2300" spans="2:6" ht="15" customHeight="1" x14ac:dyDescent="0.25">
      <c r="B2300" s="261" t="s">
        <v>3200</v>
      </c>
      <c r="C2300" s="261" t="s">
        <v>3197</v>
      </c>
      <c r="D2300" s="261" t="s">
        <v>4957</v>
      </c>
      <c r="E2300" s="261" t="s">
        <v>3197</v>
      </c>
      <c r="F2300" s="261" t="s">
        <v>1612</v>
      </c>
    </row>
    <row r="2301" spans="2:6" ht="15" customHeight="1" x14ac:dyDescent="0.25">
      <c r="B2301" s="261" t="s">
        <v>3200</v>
      </c>
      <c r="C2301" s="261" t="s">
        <v>3197</v>
      </c>
      <c r="D2301" s="261" t="s">
        <v>4957</v>
      </c>
      <c r="E2301" s="261" t="s">
        <v>4958</v>
      </c>
      <c r="F2301" s="261" t="s">
        <v>1648</v>
      </c>
    </row>
    <row r="2302" spans="2:6" ht="15" customHeight="1" x14ac:dyDescent="0.2">
      <c r="B2302" s="262" t="s">
        <v>3200</v>
      </c>
      <c r="C2302" s="262" t="s">
        <v>4359</v>
      </c>
      <c r="D2302" s="262" t="s">
        <v>2791</v>
      </c>
      <c r="E2302" s="262" t="s">
        <v>4359</v>
      </c>
      <c r="F2302" s="262" t="s">
        <v>1612</v>
      </c>
    </row>
    <row r="2303" spans="2:6" ht="15" customHeight="1" x14ac:dyDescent="0.25">
      <c r="B2303" s="261" t="s">
        <v>3200</v>
      </c>
      <c r="C2303" s="261" t="s">
        <v>4359</v>
      </c>
      <c r="D2303" s="261" t="s">
        <v>4959</v>
      </c>
      <c r="E2303" s="261" t="s">
        <v>4357</v>
      </c>
      <c r="F2303" s="261" t="s">
        <v>1608</v>
      </c>
    </row>
    <row r="2304" spans="2:6" ht="15" customHeight="1" x14ac:dyDescent="0.2">
      <c r="B2304" s="262" t="s">
        <v>3200</v>
      </c>
      <c r="C2304" s="262" t="s">
        <v>2180</v>
      </c>
      <c r="D2304" s="262" t="s">
        <v>4960</v>
      </c>
      <c r="E2304" s="262" t="s">
        <v>2180</v>
      </c>
      <c r="F2304" s="262" t="s">
        <v>1684</v>
      </c>
    </row>
    <row r="2305" spans="2:6" ht="15" customHeight="1" x14ac:dyDescent="0.25">
      <c r="B2305" s="261" t="s">
        <v>3200</v>
      </c>
      <c r="C2305" s="261" t="s">
        <v>2188</v>
      </c>
      <c r="D2305" s="261" t="s">
        <v>4322</v>
      </c>
      <c r="E2305" s="261" t="s">
        <v>2188</v>
      </c>
      <c r="F2305" s="261" t="s">
        <v>1612</v>
      </c>
    </row>
    <row r="2306" spans="2:6" ht="15" customHeight="1" x14ac:dyDescent="0.25">
      <c r="B2306" s="261" t="s">
        <v>3200</v>
      </c>
      <c r="C2306" s="261" t="s">
        <v>2188</v>
      </c>
      <c r="D2306" s="261" t="s">
        <v>4961</v>
      </c>
      <c r="E2306" s="261" t="s">
        <v>4962</v>
      </c>
      <c r="F2306" s="261" t="s">
        <v>1608</v>
      </c>
    </row>
    <row r="2307" spans="2:6" ht="15" customHeight="1" x14ac:dyDescent="0.25">
      <c r="B2307" s="261" t="s">
        <v>4963</v>
      </c>
      <c r="C2307" s="261" t="s">
        <v>4964</v>
      </c>
      <c r="D2307" s="261" t="s">
        <v>4965</v>
      </c>
      <c r="E2307" s="261" t="s">
        <v>4966</v>
      </c>
      <c r="F2307" s="261" t="s">
        <v>1612</v>
      </c>
    </row>
    <row r="2308" spans="2:6" ht="15" customHeight="1" x14ac:dyDescent="0.25">
      <c r="B2308" s="261" t="s">
        <v>4963</v>
      </c>
      <c r="C2308" s="261" t="s">
        <v>4964</v>
      </c>
      <c r="D2308" s="261" t="s">
        <v>4967</v>
      </c>
      <c r="E2308" s="261" t="s">
        <v>4967</v>
      </c>
      <c r="F2308" s="261" t="s">
        <v>1608</v>
      </c>
    </row>
    <row r="2309" spans="2:6" ht="15" customHeight="1" x14ac:dyDescent="0.2">
      <c r="B2309" s="262" t="s">
        <v>4963</v>
      </c>
      <c r="C2309" s="262" t="s">
        <v>4964</v>
      </c>
      <c r="D2309" s="262" t="s">
        <v>4968</v>
      </c>
      <c r="E2309" s="262" t="s">
        <v>4969</v>
      </c>
      <c r="F2309" s="262" t="s">
        <v>1612</v>
      </c>
    </row>
    <row r="2310" spans="2:6" ht="15" customHeight="1" x14ac:dyDescent="0.2">
      <c r="B2310" s="262" t="s">
        <v>4963</v>
      </c>
      <c r="C2310" s="262" t="s">
        <v>4970</v>
      </c>
      <c r="D2310" s="262" t="s">
        <v>4971</v>
      </c>
      <c r="E2310" s="262" t="s">
        <v>4963</v>
      </c>
      <c r="F2310" s="262" t="s">
        <v>1701</v>
      </c>
    </row>
    <row r="2311" spans="2:6" ht="15" customHeight="1" x14ac:dyDescent="0.25">
      <c r="B2311" s="261" t="s">
        <v>4963</v>
      </c>
      <c r="C2311" s="261" t="s">
        <v>4970</v>
      </c>
      <c r="D2311" s="261" t="s">
        <v>4971</v>
      </c>
      <c r="E2311" s="261" t="s">
        <v>4963</v>
      </c>
      <c r="F2311" s="261" t="s">
        <v>5524</v>
      </c>
    </row>
    <row r="2312" spans="2:6" ht="15" customHeight="1" x14ac:dyDescent="0.25">
      <c r="B2312" s="261" t="s">
        <v>4963</v>
      </c>
      <c r="C2312" s="261" t="s">
        <v>4970</v>
      </c>
      <c r="D2312" s="261" t="s">
        <v>1851</v>
      </c>
      <c r="E2312" s="261" t="s">
        <v>4970</v>
      </c>
      <c r="F2312" s="261" t="s">
        <v>1612</v>
      </c>
    </row>
    <row r="2313" spans="2:6" ht="15" customHeight="1" x14ac:dyDescent="0.2">
      <c r="B2313" s="262" t="s">
        <v>4963</v>
      </c>
      <c r="C2313" s="262" t="s">
        <v>4972</v>
      </c>
      <c r="D2313" s="262" t="s">
        <v>4973</v>
      </c>
      <c r="E2313" s="262" t="s">
        <v>4972</v>
      </c>
      <c r="F2313" s="262" t="s">
        <v>1612</v>
      </c>
    </row>
    <row r="2314" spans="2:6" ht="15" customHeight="1" x14ac:dyDescent="0.2">
      <c r="B2314" s="262" t="s">
        <v>4963</v>
      </c>
      <c r="C2314" s="262" t="s">
        <v>4974</v>
      </c>
      <c r="D2314" s="262" t="s">
        <v>4975</v>
      </c>
      <c r="E2314" s="262" t="s">
        <v>4974</v>
      </c>
      <c r="F2314" s="262" t="s">
        <v>1612</v>
      </c>
    </row>
    <row r="2315" spans="2:6" ht="15" customHeight="1" x14ac:dyDescent="0.25">
      <c r="B2315" s="261" t="s">
        <v>4963</v>
      </c>
      <c r="C2315" s="261" t="s">
        <v>4974</v>
      </c>
      <c r="D2315" s="261" t="s">
        <v>4976</v>
      </c>
      <c r="E2315" s="261" t="s">
        <v>4977</v>
      </c>
      <c r="F2315" s="261" t="s">
        <v>1612</v>
      </c>
    </row>
    <row r="2316" spans="2:6" ht="15" customHeight="1" x14ac:dyDescent="0.2">
      <c r="B2316" s="262" t="s">
        <v>4963</v>
      </c>
      <c r="C2316" s="262" t="s">
        <v>4974</v>
      </c>
      <c r="D2316" s="262" t="s">
        <v>4976</v>
      </c>
      <c r="E2316" s="262" t="s">
        <v>4978</v>
      </c>
      <c r="F2316" s="262" t="s">
        <v>1612</v>
      </c>
    </row>
    <row r="2317" spans="2:6" ht="15" customHeight="1" x14ac:dyDescent="0.25">
      <c r="B2317" s="261" t="s">
        <v>4963</v>
      </c>
      <c r="C2317" s="261" t="s">
        <v>4979</v>
      </c>
      <c r="D2317" s="261" t="s">
        <v>4980</v>
      </c>
      <c r="E2317" s="261" t="s">
        <v>4979</v>
      </c>
      <c r="F2317" s="261" t="s">
        <v>1608</v>
      </c>
    </row>
    <row r="2318" spans="2:6" ht="15" customHeight="1" x14ac:dyDescent="0.25">
      <c r="B2318" s="261" t="s">
        <v>4963</v>
      </c>
      <c r="C2318" s="261" t="s">
        <v>4981</v>
      </c>
      <c r="D2318" s="261" t="s">
        <v>4982</v>
      </c>
      <c r="E2318" s="261" t="s">
        <v>4982</v>
      </c>
      <c r="F2318" s="261" t="s">
        <v>1608</v>
      </c>
    </row>
    <row r="2319" spans="2:6" ht="15" customHeight="1" x14ac:dyDescent="0.25">
      <c r="B2319" s="261" t="s">
        <v>4963</v>
      </c>
      <c r="C2319" s="261" t="s">
        <v>4981</v>
      </c>
      <c r="D2319" s="261" t="s">
        <v>4983</v>
      </c>
      <c r="E2319" s="261" t="s">
        <v>4984</v>
      </c>
      <c r="F2319" s="261" t="s">
        <v>1612</v>
      </c>
    </row>
    <row r="2320" spans="2:6" ht="15" customHeight="1" x14ac:dyDescent="0.2">
      <c r="B2320" s="262" t="s">
        <v>4963</v>
      </c>
      <c r="C2320" s="262" t="s">
        <v>4985</v>
      </c>
      <c r="D2320" s="262" t="s">
        <v>4986</v>
      </c>
      <c r="E2320" s="262" t="s">
        <v>4987</v>
      </c>
      <c r="F2320" s="262" t="s">
        <v>1612</v>
      </c>
    </row>
    <row r="2321" spans="2:6" ht="15" customHeight="1" x14ac:dyDescent="0.25">
      <c r="B2321" s="261" t="s">
        <v>1834</v>
      </c>
      <c r="C2321" s="261" t="s">
        <v>4988</v>
      </c>
      <c r="D2321" s="261" t="s">
        <v>4989</v>
      </c>
      <c r="E2321" s="261" t="s">
        <v>4990</v>
      </c>
      <c r="F2321" s="261" t="s">
        <v>1608</v>
      </c>
    </row>
    <row r="2322" spans="2:6" ht="15" customHeight="1" x14ac:dyDescent="0.2">
      <c r="B2322" s="262" t="s">
        <v>1834</v>
      </c>
      <c r="C2322" s="262" t="s">
        <v>4988</v>
      </c>
      <c r="D2322" s="262" t="s">
        <v>4991</v>
      </c>
      <c r="E2322" s="262" t="s">
        <v>4992</v>
      </c>
      <c r="F2322" s="262" t="s">
        <v>1612</v>
      </c>
    </row>
    <row r="2323" spans="2:6" ht="15" customHeight="1" x14ac:dyDescent="0.25">
      <c r="B2323" s="261" t="s">
        <v>1834</v>
      </c>
      <c r="C2323" s="261" t="s">
        <v>4988</v>
      </c>
      <c r="D2323" s="261" t="s">
        <v>4991</v>
      </c>
      <c r="E2323" s="261" t="s">
        <v>4993</v>
      </c>
      <c r="F2323" s="261" t="s">
        <v>1612</v>
      </c>
    </row>
    <row r="2324" spans="2:6" ht="15" customHeight="1" x14ac:dyDescent="0.25">
      <c r="B2324" s="261" t="s">
        <v>1834</v>
      </c>
      <c r="C2324" s="261" t="s">
        <v>4988</v>
      </c>
      <c r="D2324" s="261" t="s">
        <v>4994</v>
      </c>
      <c r="E2324" s="261" t="s">
        <v>4995</v>
      </c>
      <c r="F2324" s="261" t="s">
        <v>1608</v>
      </c>
    </row>
    <row r="2325" spans="2:6" ht="15" customHeight="1" x14ac:dyDescent="0.25">
      <c r="B2325" s="261" t="s">
        <v>1834</v>
      </c>
      <c r="C2325" s="261" t="s">
        <v>4996</v>
      </c>
      <c r="D2325" s="261" t="s">
        <v>4997</v>
      </c>
      <c r="E2325" s="261" t="s">
        <v>4998</v>
      </c>
      <c r="F2325" s="261" t="s">
        <v>1640</v>
      </c>
    </row>
    <row r="2326" spans="2:6" ht="15" customHeight="1" x14ac:dyDescent="0.25">
      <c r="B2326" s="261" t="s">
        <v>1834</v>
      </c>
      <c r="C2326" s="261" t="s">
        <v>4996</v>
      </c>
      <c r="D2326" s="261" t="s">
        <v>4999</v>
      </c>
      <c r="E2326" s="261" t="s">
        <v>4999</v>
      </c>
      <c r="F2326" s="261" t="s">
        <v>1608</v>
      </c>
    </row>
    <row r="2327" spans="2:6" ht="15" customHeight="1" x14ac:dyDescent="0.25">
      <c r="B2327" s="261" t="s">
        <v>1834</v>
      </c>
      <c r="C2327" s="261" t="s">
        <v>5000</v>
      </c>
      <c r="D2327" s="261" t="s">
        <v>5001</v>
      </c>
      <c r="E2327" s="261" t="s">
        <v>5002</v>
      </c>
      <c r="F2327" s="261" t="s">
        <v>1614</v>
      </c>
    </row>
    <row r="2328" spans="2:6" ht="15" customHeight="1" x14ac:dyDescent="0.25">
      <c r="B2328" s="261" t="s">
        <v>1834</v>
      </c>
      <c r="C2328" s="261" t="s">
        <v>5003</v>
      </c>
      <c r="D2328" s="261" t="s">
        <v>5004</v>
      </c>
      <c r="E2328" s="261" t="s">
        <v>5004</v>
      </c>
      <c r="F2328" s="261" t="s">
        <v>1648</v>
      </c>
    </row>
    <row r="2329" spans="2:6" ht="15" customHeight="1" x14ac:dyDescent="0.25">
      <c r="B2329" s="261" t="s">
        <v>1834</v>
      </c>
      <c r="C2329" s="261" t="s">
        <v>5003</v>
      </c>
      <c r="D2329" s="261" t="s">
        <v>5004</v>
      </c>
      <c r="E2329" s="261" t="s">
        <v>5005</v>
      </c>
      <c r="F2329" s="261" t="s">
        <v>1640</v>
      </c>
    </row>
    <row r="2330" spans="2:6" ht="15" customHeight="1" x14ac:dyDescent="0.25">
      <c r="B2330" s="261" t="s">
        <v>1834</v>
      </c>
      <c r="C2330" s="261" t="s">
        <v>5003</v>
      </c>
      <c r="D2330" s="261" t="s">
        <v>5006</v>
      </c>
      <c r="E2330" s="261" t="s">
        <v>5007</v>
      </c>
      <c r="F2330" s="261" t="s">
        <v>1640</v>
      </c>
    </row>
    <row r="2331" spans="2:6" ht="15" customHeight="1" x14ac:dyDescent="0.25">
      <c r="B2331" s="261" t="s">
        <v>1834</v>
      </c>
      <c r="C2331" s="261" t="s">
        <v>5003</v>
      </c>
      <c r="D2331" s="261" t="s">
        <v>1895</v>
      </c>
      <c r="E2331" s="261" t="s">
        <v>5003</v>
      </c>
      <c r="F2331" s="261" t="s">
        <v>1612</v>
      </c>
    </row>
    <row r="2332" spans="2:6" ht="15" customHeight="1" x14ac:dyDescent="0.25">
      <c r="B2332" s="261" t="s">
        <v>1834</v>
      </c>
      <c r="C2332" s="261" t="s">
        <v>5003</v>
      </c>
      <c r="D2332" s="261" t="s">
        <v>5008</v>
      </c>
      <c r="E2332" s="261" t="s">
        <v>5008</v>
      </c>
      <c r="F2332" s="261" t="s">
        <v>1640</v>
      </c>
    </row>
    <row r="2333" spans="2:6" ht="15" customHeight="1" x14ac:dyDescent="0.2">
      <c r="B2333" s="262" t="s">
        <v>1834</v>
      </c>
      <c r="C2333" s="262" t="s">
        <v>5009</v>
      </c>
      <c r="D2333" s="262" t="s">
        <v>5010</v>
      </c>
      <c r="E2333" s="262" t="s">
        <v>5009</v>
      </c>
      <c r="F2333" s="262" t="s">
        <v>1684</v>
      </c>
    </row>
    <row r="2334" spans="2:6" ht="15" customHeight="1" x14ac:dyDescent="0.25">
      <c r="B2334" s="261" t="s">
        <v>1834</v>
      </c>
      <c r="C2334" s="261" t="s">
        <v>5011</v>
      </c>
      <c r="D2334" s="261" t="s">
        <v>5008</v>
      </c>
      <c r="E2334" s="261" t="s">
        <v>5012</v>
      </c>
      <c r="F2334" s="261" t="s">
        <v>1612</v>
      </c>
    </row>
    <row r="2335" spans="2:6" ht="15" customHeight="1" x14ac:dyDescent="0.25">
      <c r="B2335" s="261" t="s">
        <v>5013</v>
      </c>
      <c r="C2335" s="261" t="s">
        <v>5014</v>
      </c>
      <c r="D2335" s="261" t="s">
        <v>5015</v>
      </c>
      <c r="E2335" s="261" t="s">
        <v>5014</v>
      </c>
      <c r="F2335" s="261" t="s">
        <v>1608</v>
      </c>
    </row>
    <row r="2336" spans="2:6" ht="15" customHeight="1" x14ac:dyDescent="0.25">
      <c r="B2336" s="261" t="s">
        <v>5013</v>
      </c>
      <c r="C2336" s="261" t="s">
        <v>5014</v>
      </c>
      <c r="D2336" s="261" t="s">
        <v>5016</v>
      </c>
      <c r="E2336" s="261" t="s">
        <v>5016</v>
      </c>
      <c r="F2336" s="261" t="s">
        <v>1608</v>
      </c>
    </row>
    <row r="2337" spans="2:6" ht="15" customHeight="1" x14ac:dyDescent="0.2">
      <c r="B2337" s="262" t="s">
        <v>5013</v>
      </c>
      <c r="C2337" s="262" t="s">
        <v>5014</v>
      </c>
      <c r="D2337" s="262" t="s">
        <v>5017</v>
      </c>
      <c r="E2337" s="262" t="s">
        <v>5014</v>
      </c>
      <c r="F2337" s="262" t="s">
        <v>1701</v>
      </c>
    </row>
    <row r="2338" spans="2:6" ht="15" customHeight="1" x14ac:dyDescent="0.25">
      <c r="B2338" s="261" t="s">
        <v>5013</v>
      </c>
      <c r="C2338" s="261" t="s">
        <v>5014</v>
      </c>
      <c r="D2338" s="261" t="s">
        <v>5018</v>
      </c>
      <c r="E2338" s="261" t="s">
        <v>5019</v>
      </c>
      <c r="F2338" s="261" t="s">
        <v>1608</v>
      </c>
    </row>
    <row r="2339" spans="2:6" ht="15" customHeight="1" x14ac:dyDescent="0.25">
      <c r="B2339" s="262" t="s">
        <v>5013</v>
      </c>
      <c r="C2339" s="262" t="s">
        <v>1807</v>
      </c>
      <c r="D2339" s="262" t="s">
        <v>5020</v>
      </c>
      <c r="E2339" s="262" t="s">
        <v>5013</v>
      </c>
      <c r="F2339" s="261" t="s">
        <v>5524</v>
      </c>
    </row>
    <row r="2340" spans="2:6" ht="15" customHeight="1" x14ac:dyDescent="0.25">
      <c r="B2340" s="261" t="s">
        <v>5013</v>
      </c>
      <c r="C2340" s="261" t="s">
        <v>1807</v>
      </c>
      <c r="D2340" s="261" t="s">
        <v>5020</v>
      </c>
      <c r="E2340" s="261" t="s">
        <v>5020</v>
      </c>
      <c r="F2340" s="261" t="s">
        <v>1684</v>
      </c>
    </row>
    <row r="2341" spans="2:6" ht="15" customHeight="1" x14ac:dyDescent="0.25">
      <c r="B2341" s="261" t="s">
        <v>5013</v>
      </c>
      <c r="C2341" s="261" t="s">
        <v>5021</v>
      </c>
      <c r="D2341" s="261" t="s">
        <v>5022</v>
      </c>
      <c r="E2341" s="261" t="s">
        <v>5021</v>
      </c>
      <c r="F2341" s="261" t="s">
        <v>1608</v>
      </c>
    </row>
    <row r="2342" spans="2:6" ht="15" customHeight="1" x14ac:dyDescent="0.2">
      <c r="B2342" s="262" t="s">
        <v>5013</v>
      </c>
      <c r="C2342" s="262" t="s">
        <v>5021</v>
      </c>
      <c r="D2342" s="262" t="s">
        <v>5023</v>
      </c>
      <c r="E2342" s="262" t="s">
        <v>5021</v>
      </c>
      <c r="F2342" s="262" t="s">
        <v>1640</v>
      </c>
    </row>
    <row r="2343" spans="2:6" ht="15" customHeight="1" x14ac:dyDescent="0.25">
      <c r="B2343" s="261" t="s">
        <v>5013</v>
      </c>
      <c r="C2343" s="261" t="s">
        <v>5021</v>
      </c>
      <c r="D2343" s="261" t="s">
        <v>5023</v>
      </c>
      <c r="E2343" s="261" t="s">
        <v>5024</v>
      </c>
      <c r="F2343" s="261" t="s">
        <v>1608</v>
      </c>
    </row>
    <row r="2344" spans="2:6" ht="15" customHeight="1" x14ac:dyDescent="0.25">
      <c r="B2344" s="261" t="s">
        <v>5013</v>
      </c>
      <c r="C2344" s="261" t="s">
        <v>5021</v>
      </c>
      <c r="D2344" s="261" t="s">
        <v>5025</v>
      </c>
      <c r="E2344" s="261" t="s">
        <v>5026</v>
      </c>
      <c r="F2344" s="261" t="s">
        <v>1608</v>
      </c>
    </row>
    <row r="2345" spans="2:6" ht="15" customHeight="1" x14ac:dyDescent="0.25">
      <c r="B2345" s="261" t="s">
        <v>5013</v>
      </c>
      <c r="C2345" s="261" t="s">
        <v>5027</v>
      </c>
      <c r="D2345" s="261" t="s">
        <v>5028</v>
      </c>
      <c r="E2345" s="261" t="s">
        <v>5028</v>
      </c>
      <c r="F2345" s="261" t="s">
        <v>1608</v>
      </c>
    </row>
    <row r="2346" spans="2:6" ht="15" customHeight="1" x14ac:dyDescent="0.25">
      <c r="B2346" s="261" t="s">
        <v>5013</v>
      </c>
      <c r="C2346" s="261" t="s">
        <v>5027</v>
      </c>
      <c r="D2346" s="261" t="s">
        <v>1779</v>
      </c>
      <c r="E2346" s="261" t="s">
        <v>5027</v>
      </c>
      <c r="F2346" s="261" t="s">
        <v>1608</v>
      </c>
    </row>
    <row r="2347" spans="2:6" ht="15" customHeight="1" x14ac:dyDescent="0.25">
      <c r="B2347" s="261" t="s">
        <v>5013</v>
      </c>
      <c r="C2347" s="261" t="s">
        <v>5027</v>
      </c>
      <c r="D2347" s="261" t="s">
        <v>5029</v>
      </c>
      <c r="E2347" s="261" t="s">
        <v>5029</v>
      </c>
      <c r="F2347" s="261" t="s">
        <v>1612</v>
      </c>
    </row>
    <row r="2348" spans="2:6" ht="15" customHeight="1" x14ac:dyDescent="0.25">
      <c r="B2348" s="261" t="s">
        <v>5013</v>
      </c>
      <c r="C2348" s="261" t="s">
        <v>2319</v>
      </c>
      <c r="D2348" s="261" t="s">
        <v>5030</v>
      </c>
      <c r="E2348" s="261" t="s">
        <v>2319</v>
      </c>
      <c r="F2348" s="261" t="s">
        <v>1608</v>
      </c>
    </row>
    <row r="2349" spans="2:6" ht="15" customHeight="1" x14ac:dyDescent="0.25">
      <c r="B2349" s="261" t="s">
        <v>5013</v>
      </c>
      <c r="C2349" s="261" t="s">
        <v>5031</v>
      </c>
      <c r="D2349" s="261" t="s">
        <v>5032</v>
      </c>
      <c r="E2349" s="261" t="s">
        <v>5031</v>
      </c>
      <c r="F2349" s="261" t="s">
        <v>1612</v>
      </c>
    </row>
    <row r="2350" spans="2:6" ht="15" customHeight="1" x14ac:dyDescent="0.25">
      <c r="B2350" s="261" t="s">
        <v>5013</v>
      </c>
      <c r="C2350" s="261" t="s">
        <v>5031</v>
      </c>
      <c r="D2350" s="261" t="s">
        <v>5033</v>
      </c>
      <c r="E2350" s="261" t="s">
        <v>5034</v>
      </c>
      <c r="F2350" s="261" t="s">
        <v>1608</v>
      </c>
    </row>
    <row r="2351" spans="2:6" ht="15" customHeight="1" x14ac:dyDescent="0.25">
      <c r="B2351" s="261" t="s">
        <v>5013</v>
      </c>
      <c r="C2351" s="261" t="s">
        <v>5031</v>
      </c>
      <c r="D2351" s="261" t="s">
        <v>5033</v>
      </c>
      <c r="E2351" s="261" t="s">
        <v>5035</v>
      </c>
      <c r="F2351" s="261" t="s">
        <v>1608</v>
      </c>
    </row>
    <row r="2352" spans="2:6" ht="15" customHeight="1" x14ac:dyDescent="0.25">
      <c r="B2352" s="261" t="s">
        <v>5013</v>
      </c>
      <c r="C2352" s="261" t="s">
        <v>5036</v>
      </c>
      <c r="D2352" s="261" t="s">
        <v>5037</v>
      </c>
      <c r="E2352" s="261" t="s">
        <v>5037</v>
      </c>
      <c r="F2352" s="261" t="s">
        <v>1608</v>
      </c>
    </row>
    <row r="2353" spans="2:6" ht="15" customHeight="1" x14ac:dyDescent="0.25">
      <c r="B2353" s="261" t="s">
        <v>5013</v>
      </c>
      <c r="C2353" s="261" t="s">
        <v>5036</v>
      </c>
      <c r="D2353" s="261" t="s">
        <v>5038</v>
      </c>
      <c r="E2353" s="261" t="s">
        <v>5039</v>
      </c>
      <c r="F2353" s="261" t="s">
        <v>1612</v>
      </c>
    </row>
    <row r="2354" spans="2:6" ht="15" customHeight="1" x14ac:dyDescent="0.25">
      <c r="B2354" s="261" t="s">
        <v>5013</v>
      </c>
      <c r="C2354" s="261" t="s">
        <v>5036</v>
      </c>
      <c r="D2354" s="261" t="s">
        <v>5040</v>
      </c>
      <c r="E2354" s="261" t="s">
        <v>5036</v>
      </c>
      <c r="F2354" s="261" t="s">
        <v>1612</v>
      </c>
    </row>
    <row r="2355" spans="2:6" ht="15" customHeight="1" x14ac:dyDescent="0.25">
      <c r="B2355" s="261" t="s">
        <v>5041</v>
      </c>
      <c r="C2355" s="261" t="s">
        <v>5042</v>
      </c>
      <c r="D2355" s="261" t="s">
        <v>5043</v>
      </c>
      <c r="E2355" s="261" t="s">
        <v>5044</v>
      </c>
      <c r="F2355" s="261" t="s">
        <v>1608</v>
      </c>
    </row>
    <row r="2356" spans="2:6" ht="15" customHeight="1" x14ac:dyDescent="0.25">
      <c r="B2356" s="261" t="s">
        <v>5041</v>
      </c>
      <c r="C2356" s="261" t="s">
        <v>5042</v>
      </c>
      <c r="D2356" s="261" t="s">
        <v>5045</v>
      </c>
      <c r="E2356" s="261" t="s">
        <v>5046</v>
      </c>
      <c r="F2356" s="261" t="s">
        <v>1608</v>
      </c>
    </row>
    <row r="2357" spans="2:6" ht="15" customHeight="1" x14ac:dyDescent="0.25">
      <c r="B2357" s="261" t="s">
        <v>5041</v>
      </c>
      <c r="C2357" s="261" t="s">
        <v>5042</v>
      </c>
      <c r="D2357" s="261" t="s">
        <v>5045</v>
      </c>
      <c r="E2357" s="261" t="s">
        <v>5047</v>
      </c>
      <c r="F2357" s="261" t="s">
        <v>1608</v>
      </c>
    </row>
    <row r="2358" spans="2:6" ht="15" customHeight="1" x14ac:dyDescent="0.2">
      <c r="B2358" s="262" t="s">
        <v>5041</v>
      </c>
      <c r="C2358" s="262" t="s">
        <v>5048</v>
      </c>
      <c r="D2358" s="262" t="s">
        <v>1743</v>
      </c>
      <c r="E2358" s="262" t="s">
        <v>5048</v>
      </c>
      <c r="F2358" s="262" t="s">
        <v>1612</v>
      </c>
    </row>
    <row r="2359" spans="2:6" ht="15" customHeight="1" x14ac:dyDescent="0.25">
      <c r="B2359" s="261" t="s">
        <v>5041</v>
      </c>
      <c r="C2359" s="261" t="s">
        <v>5048</v>
      </c>
      <c r="D2359" s="261" t="s">
        <v>5049</v>
      </c>
      <c r="E2359" s="261" t="s">
        <v>5050</v>
      </c>
      <c r="F2359" s="261" t="s">
        <v>1640</v>
      </c>
    </row>
    <row r="2360" spans="2:6" ht="15" customHeight="1" x14ac:dyDescent="0.2">
      <c r="B2360" s="262" t="s">
        <v>5041</v>
      </c>
      <c r="C2360" s="262" t="s">
        <v>1751</v>
      </c>
      <c r="D2360" s="262" t="s">
        <v>1724</v>
      </c>
      <c r="E2360" s="262" t="s">
        <v>2337</v>
      </c>
      <c r="F2360" s="262" t="s">
        <v>1612</v>
      </c>
    </row>
    <row r="2361" spans="2:6" ht="15" customHeight="1" x14ac:dyDescent="0.2">
      <c r="B2361" s="262" t="s">
        <v>5041</v>
      </c>
      <c r="C2361" s="262" t="s">
        <v>1751</v>
      </c>
      <c r="D2361" s="262" t="s">
        <v>5051</v>
      </c>
      <c r="E2361" s="262" t="s">
        <v>5051</v>
      </c>
      <c r="F2361" s="262" t="s">
        <v>1608</v>
      </c>
    </row>
    <row r="2362" spans="2:6" ht="15" customHeight="1" x14ac:dyDescent="0.25">
      <c r="B2362" s="261" t="s">
        <v>5041</v>
      </c>
      <c r="C2362" s="261" t="s">
        <v>1751</v>
      </c>
      <c r="D2362" s="261" t="s">
        <v>5051</v>
      </c>
      <c r="E2362" s="261" t="s">
        <v>5052</v>
      </c>
      <c r="F2362" s="261" t="s">
        <v>1640</v>
      </c>
    </row>
    <row r="2363" spans="2:6" ht="15" customHeight="1" x14ac:dyDescent="0.25">
      <c r="B2363" s="261" t="s">
        <v>5041</v>
      </c>
      <c r="C2363" s="261" t="s">
        <v>5053</v>
      </c>
      <c r="D2363" s="261" t="s">
        <v>5053</v>
      </c>
      <c r="E2363" s="261" t="s">
        <v>5053</v>
      </c>
      <c r="F2363" s="261" t="s">
        <v>1608</v>
      </c>
    </row>
    <row r="2364" spans="2:6" ht="15" customHeight="1" x14ac:dyDescent="0.25">
      <c r="B2364" s="261" t="s">
        <v>5041</v>
      </c>
      <c r="C2364" s="261" t="s">
        <v>5054</v>
      </c>
      <c r="D2364" s="261" t="s">
        <v>5055</v>
      </c>
      <c r="E2364" s="261" t="s">
        <v>5054</v>
      </c>
      <c r="F2364" s="261" t="s">
        <v>1612</v>
      </c>
    </row>
    <row r="2365" spans="2:6" ht="15" customHeight="1" x14ac:dyDescent="0.25">
      <c r="B2365" s="261" t="s">
        <v>5041</v>
      </c>
      <c r="C2365" s="261" t="s">
        <v>5054</v>
      </c>
      <c r="D2365" s="261" t="s">
        <v>5056</v>
      </c>
      <c r="E2365" s="261" t="s">
        <v>5057</v>
      </c>
      <c r="F2365" s="261" t="s">
        <v>1608</v>
      </c>
    </row>
    <row r="2366" spans="2:6" ht="15" customHeight="1" x14ac:dyDescent="0.25">
      <c r="B2366" s="261" t="s">
        <v>5041</v>
      </c>
      <c r="C2366" s="261" t="s">
        <v>5058</v>
      </c>
      <c r="D2366" s="261" t="s">
        <v>5059</v>
      </c>
      <c r="E2366" s="261" t="s">
        <v>5060</v>
      </c>
      <c r="F2366" s="261" t="s">
        <v>1608</v>
      </c>
    </row>
    <row r="2367" spans="2:6" ht="15" customHeight="1" x14ac:dyDescent="0.25">
      <c r="B2367" s="261" t="s">
        <v>5041</v>
      </c>
      <c r="C2367" s="261" t="s">
        <v>5058</v>
      </c>
      <c r="D2367" s="261" t="s">
        <v>5059</v>
      </c>
      <c r="E2367" s="261" t="s">
        <v>5061</v>
      </c>
      <c r="F2367" s="261" t="s">
        <v>1608</v>
      </c>
    </row>
    <row r="2368" spans="2:6" ht="15" customHeight="1" x14ac:dyDescent="0.25">
      <c r="B2368" s="261" t="s">
        <v>5041</v>
      </c>
      <c r="C2368" s="261" t="s">
        <v>5058</v>
      </c>
      <c r="D2368" s="261" t="s">
        <v>5062</v>
      </c>
      <c r="E2368" s="261" t="s">
        <v>5063</v>
      </c>
      <c r="F2368" s="261" t="s">
        <v>1648</v>
      </c>
    </row>
    <row r="2369" spans="2:6" ht="15" customHeight="1" x14ac:dyDescent="0.25">
      <c r="B2369" s="262" t="s">
        <v>5041</v>
      </c>
      <c r="C2369" s="262" t="s">
        <v>5064</v>
      </c>
      <c r="D2369" s="262" t="s">
        <v>5065</v>
      </c>
      <c r="E2369" s="262" t="s">
        <v>5041</v>
      </c>
      <c r="F2369" s="261" t="s">
        <v>5524</v>
      </c>
    </row>
    <row r="2370" spans="2:6" ht="15" customHeight="1" x14ac:dyDescent="0.25">
      <c r="B2370" s="261" t="s">
        <v>5041</v>
      </c>
      <c r="C2370" s="261" t="s">
        <v>5064</v>
      </c>
      <c r="D2370" s="261" t="s">
        <v>5066</v>
      </c>
      <c r="E2370" s="261" t="s">
        <v>5041</v>
      </c>
      <c r="F2370" s="261" t="s">
        <v>1612</v>
      </c>
    </row>
    <row r="2371" spans="2:6" ht="15" customHeight="1" x14ac:dyDescent="0.25">
      <c r="B2371" s="261" t="s">
        <v>5041</v>
      </c>
      <c r="C2371" s="261" t="s">
        <v>5067</v>
      </c>
      <c r="D2371" s="261" t="s">
        <v>5068</v>
      </c>
      <c r="E2371" s="261" t="s">
        <v>5068</v>
      </c>
      <c r="F2371" s="261" t="s">
        <v>1608</v>
      </c>
    </row>
    <row r="2372" spans="2:6" ht="15" customHeight="1" x14ac:dyDescent="0.25">
      <c r="B2372" s="261" t="s">
        <v>5041</v>
      </c>
      <c r="C2372" s="261" t="s">
        <v>5067</v>
      </c>
      <c r="D2372" s="261" t="s">
        <v>5069</v>
      </c>
      <c r="E2372" s="261" t="s">
        <v>5070</v>
      </c>
      <c r="F2372" s="261" t="s">
        <v>1608</v>
      </c>
    </row>
    <row r="2373" spans="2:6" ht="15" customHeight="1" x14ac:dyDescent="0.25">
      <c r="B2373" s="261" t="s">
        <v>5041</v>
      </c>
      <c r="C2373" s="261" t="s">
        <v>5067</v>
      </c>
      <c r="D2373" s="261" t="s">
        <v>5071</v>
      </c>
      <c r="E2373" s="261" t="s">
        <v>5071</v>
      </c>
      <c r="F2373" s="261" t="s">
        <v>1608</v>
      </c>
    </row>
    <row r="2374" spans="2:6" ht="15" customHeight="1" x14ac:dyDescent="0.2">
      <c r="B2374" s="262" t="s">
        <v>5041</v>
      </c>
      <c r="C2374" s="262" t="s">
        <v>5067</v>
      </c>
      <c r="D2374" s="262" t="s">
        <v>2317</v>
      </c>
      <c r="E2374" s="262" t="s">
        <v>5067</v>
      </c>
      <c r="F2374" s="262" t="s">
        <v>1684</v>
      </c>
    </row>
    <row r="2375" spans="2:6" ht="15" customHeight="1" x14ac:dyDescent="0.2">
      <c r="B2375" s="262" t="s">
        <v>5072</v>
      </c>
      <c r="C2375" s="262" t="s">
        <v>5073</v>
      </c>
      <c r="D2375" s="262" t="s">
        <v>5074</v>
      </c>
      <c r="E2375" s="262" t="s">
        <v>5075</v>
      </c>
      <c r="F2375" s="262" t="s">
        <v>1608</v>
      </c>
    </row>
    <row r="2376" spans="2:6" ht="15" customHeight="1" x14ac:dyDescent="0.25">
      <c r="B2376" s="261" t="s">
        <v>5072</v>
      </c>
      <c r="C2376" s="261" t="s">
        <v>5073</v>
      </c>
      <c r="D2376" s="261" t="s">
        <v>5076</v>
      </c>
      <c r="E2376" s="261" t="s">
        <v>5073</v>
      </c>
      <c r="F2376" s="261" t="s">
        <v>1612</v>
      </c>
    </row>
    <row r="2377" spans="2:6" ht="15" customHeight="1" x14ac:dyDescent="0.2">
      <c r="B2377" s="262" t="s">
        <v>5072</v>
      </c>
      <c r="C2377" s="262" t="s">
        <v>5077</v>
      </c>
      <c r="D2377" s="262" t="s">
        <v>5078</v>
      </c>
      <c r="E2377" s="262" t="s">
        <v>5077</v>
      </c>
      <c r="F2377" s="262" t="s">
        <v>1612</v>
      </c>
    </row>
    <row r="2378" spans="2:6" ht="15" customHeight="1" x14ac:dyDescent="0.25">
      <c r="B2378" s="261" t="s">
        <v>5072</v>
      </c>
      <c r="C2378" s="261" t="s">
        <v>5077</v>
      </c>
      <c r="D2378" s="261" t="s">
        <v>5078</v>
      </c>
      <c r="E2378" s="261" t="s">
        <v>5079</v>
      </c>
      <c r="F2378" s="261" t="s">
        <v>1608</v>
      </c>
    </row>
    <row r="2379" spans="2:6" ht="15" customHeight="1" x14ac:dyDescent="0.25">
      <c r="B2379" s="261" t="s">
        <v>5072</v>
      </c>
      <c r="C2379" s="261" t="s">
        <v>5077</v>
      </c>
      <c r="D2379" s="261" t="s">
        <v>5045</v>
      </c>
      <c r="E2379" s="261" t="s">
        <v>5080</v>
      </c>
      <c r="F2379" s="261" t="s">
        <v>1608</v>
      </c>
    </row>
    <row r="2380" spans="2:6" ht="15" customHeight="1" x14ac:dyDescent="0.2">
      <c r="B2380" s="262" t="s">
        <v>5072</v>
      </c>
      <c r="C2380" s="262" t="s">
        <v>5077</v>
      </c>
      <c r="D2380" s="262" t="s">
        <v>5045</v>
      </c>
      <c r="E2380" s="262" t="s">
        <v>4807</v>
      </c>
      <c r="F2380" s="262" t="s">
        <v>2205</v>
      </c>
    </row>
    <row r="2381" spans="2:6" ht="15" customHeight="1" x14ac:dyDescent="0.25">
      <c r="B2381" s="262" t="s">
        <v>5072</v>
      </c>
      <c r="C2381" s="262" t="s">
        <v>5077</v>
      </c>
      <c r="D2381" s="262" t="s">
        <v>5045</v>
      </c>
      <c r="E2381" s="262" t="s">
        <v>5072</v>
      </c>
      <c r="F2381" s="261" t="s">
        <v>5524</v>
      </c>
    </row>
    <row r="2382" spans="2:6" ht="15" customHeight="1" x14ac:dyDescent="0.25">
      <c r="B2382" s="261" t="s">
        <v>5072</v>
      </c>
      <c r="C2382" s="261" t="s">
        <v>5077</v>
      </c>
      <c r="D2382" s="261" t="s">
        <v>5081</v>
      </c>
      <c r="E2382" s="261" t="s">
        <v>5081</v>
      </c>
      <c r="F2382" s="261" t="s">
        <v>1608</v>
      </c>
    </row>
    <row r="2383" spans="2:6" ht="15" customHeight="1" x14ac:dyDescent="0.25">
      <c r="B2383" s="261" t="s">
        <v>5072</v>
      </c>
      <c r="C2383" s="261" t="s">
        <v>5082</v>
      </c>
      <c r="D2383" s="261" t="s">
        <v>5083</v>
      </c>
      <c r="E2383" s="261" t="s">
        <v>5083</v>
      </c>
      <c r="F2383" s="261" t="s">
        <v>1608</v>
      </c>
    </row>
    <row r="2384" spans="2:6" ht="15" customHeight="1" x14ac:dyDescent="0.25">
      <c r="B2384" s="261" t="s">
        <v>5072</v>
      </c>
      <c r="C2384" s="261" t="s">
        <v>5082</v>
      </c>
      <c r="D2384" s="261" t="s">
        <v>5084</v>
      </c>
      <c r="E2384" s="261" t="s">
        <v>5085</v>
      </c>
      <c r="F2384" s="261" t="s">
        <v>1608</v>
      </c>
    </row>
    <row r="2385" spans="2:6" ht="15" customHeight="1" x14ac:dyDescent="0.25">
      <c r="B2385" s="261" t="s">
        <v>5072</v>
      </c>
      <c r="C2385" s="261" t="s">
        <v>5082</v>
      </c>
      <c r="D2385" s="261" t="s">
        <v>5084</v>
      </c>
      <c r="E2385" s="261" t="s">
        <v>5086</v>
      </c>
      <c r="F2385" s="261" t="s">
        <v>1608</v>
      </c>
    </row>
    <row r="2386" spans="2:6" ht="15" customHeight="1" x14ac:dyDescent="0.2">
      <c r="B2386" s="262" t="s">
        <v>5072</v>
      </c>
      <c r="C2386" s="262" t="s">
        <v>5082</v>
      </c>
      <c r="D2386" s="262" t="s">
        <v>5087</v>
      </c>
      <c r="E2386" s="262" t="s">
        <v>5088</v>
      </c>
      <c r="F2386" s="262" t="s">
        <v>1612</v>
      </c>
    </row>
    <row r="2387" spans="2:6" ht="15" customHeight="1" x14ac:dyDescent="0.25">
      <c r="B2387" s="261" t="s">
        <v>5072</v>
      </c>
      <c r="C2387" s="261" t="s">
        <v>5089</v>
      </c>
      <c r="D2387" s="261" t="s">
        <v>5090</v>
      </c>
      <c r="E2387" s="261" t="s">
        <v>5091</v>
      </c>
      <c r="F2387" s="261" t="s">
        <v>1608</v>
      </c>
    </row>
    <row r="2388" spans="2:6" ht="15" customHeight="1" x14ac:dyDescent="0.25">
      <c r="B2388" s="261" t="s">
        <v>5072</v>
      </c>
      <c r="C2388" s="261" t="s">
        <v>5089</v>
      </c>
      <c r="D2388" s="261" t="s">
        <v>5090</v>
      </c>
      <c r="E2388" s="261" t="s">
        <v>1628</v>
      </c>
      <c r="F2388" s="261" t="s">
        <v>1608</v>
      </c>
    </row>
    <row r="2389" spans="2:6" ht="15" customHeight="1" x14ac:dyDescent="0.2">
      <c r="B2389" s="262" t="s">
        <v>5072</v>
      </c>
      <c r="C2389" s="262" t="s">
        <v>5089</v>
      </c>
      <c r="D2389" s="262" t="s">
        <v>5092</v>
      </c>
      <c r="E2389" s="262" t="s">
        <v>5089</v>
      </c>
      <c r="F2389" s="262" t="s">
        <v>1612</v>
      </c>
    </row>
    <row r="2390" spans="2:6" ht="15" customHeight="1" x14ac:dyDescent="0.2">
      <c r="B2390" s="262" t="s">
        <v>5072</v>
      </c>
      <c r="C2390" s="262" t="s">
        <v>5089</v>
      </c>
      <c r="D2390" s="262" t="s">
        <v>5092</v>
      </c>
      <c r="E2390" s="262" t="s">
        <v>5093</v>
      </c>
      <c r="F2390" s="262" t="s">
        <v>1608</v>
      </c>
    </row>
    <row r="2391" spans="2:6" ht="15" customHeight="1" x14ac:dyDescent="0.25">
      <c r="B2391" s="261" t="s">
        <v>5072</v>
      </c>
      <c r="C2391" s="261" t="s">
        <v>5089</v>
      </c>
      <c r="D2391" s="261" t="s">
        <v>5094</v>
      </c>
      <c r="E2391" s="261" t="s">
        <v>5095</v>
      </c>
      <c r="F2391" s="261" t="s">
        <v>1608</v>
      </c>
    </row>
    <row r="2392" spans="2:6" ht="15" customHeight="1" x14ac:dyDescent="0.25">
      <c r="B2392" s="261" t="s">
        <v>5072</v>
      </c>
      <c r="C2392" s="261" t="s">
        <v>5096</v>
      </c>
      <c r="D2392" s="261" t="s">
        <v>5097</v>
      </c>
      <c r="E2392" s="261" t="s">
        <v>5098</v>
      </c>
      <c r="F2392" s="261" t="s">
        <v>1612</v>
      </c>
    </row>
    <row r="2393" spans="2:6" ht="15" customHeight="1" x14ac:dyDescent="0.2">
      <c r="B2393" s="262" t="s">
        <v>5072</v>
      </c>
      <c r="C2393" s="262" t="s">
        <v>5096</v>
      </c>
      <c r="D2393" s="262" t="s">
        <v>5097</v>
      </c>
      <c r="E2393" s="262" t="s">
        <v>5096</v>
      </c>
      <c r="F2393" s="262" t="s">
        <v>1608</v>
      </c>
    </row>
    <row r="2394" spans="2:6" ht="15" customHeight="1" x14ac:dyDescent="0.25">
      <c r="B2394" s="261" t="s">
        <v>5072</v>
      </c>
      <c r="C2394" s="261" t="s">
        <v>5096</v>
      </c>
      <c r="D2394" s="261" t="s">
        <v>5097</v>
      </c>
      <c r="E2394" s="261" t="s">
        <v>5099</v>
      </c>
      <c r="F2394" s="261" t="s">
        <v>1608</v>
      </c>
    </row>
    <row r="2395" spans="2:6" ht="15" customHeight="1" x14ac:dyDescent="0.25">
      <c r="B2395" s="261" t="s">
        <v>5072</v>
      </c>
      <c r="C2395" s="261" t="s">
        <v>5100</v>
      </c>
      <c r="D2395" s="261" t="s">
        <v>5101</v>
      </c>
      <c r="E2395" s="261" t="s">
        <v>5102</v>
      </c>
      <c r="F2395" s="261" t="s">
        <v>1612</v>
      </c>
    </row>
    <row r="2396" spans="2:6" ht="15" customHeight="1" x14ac:dyDescent="0.25">
      <c r="B2396" s="261" t="s">
        <v>5072</v>
      </c>
      <c r="C2396" s="261" t="s">
        <v>5100</v>
      </c>
      <c r="D2396" s="261" t="s">
        <v>5103</v>
      </c>
      <c r="E2396" s="261" t="s">
        <v>5104</v>
      </c>
      <c r="F2396" s="261" t="s">
        <v>1608</v>
      </c>
    </row>
    <row r="2397" spans="2:6" ht="15" customHeight="1" x14ac:dyDescent="0.25">
      <c r="B2397" s="261" t="s">
        <v>5072</v>
      </c>
      <c r="C2397" s="261" t="s">
        <v>5100</v>
      </c>
      <c r="D2397" s="261" t="s">
        <v>5103</v>
      </c>
      <c r="E2397" s="261" t="s">
        <v>5100</v>
      </c>
      <c r="F2397" s="261" t="s">
        <v>1608</v>
      </c>
    </row>
    <row r="2398" spans="2:6" ht="15" customHeight="1" x14ac:dyDescent="0.2">
      <c r="B2398" s="262" t="s">
        <v>5072</v>
      </c>
      <c r="C2398" s="262" t="s">
        <v>5105</v>
      </c>
      <c r="D2398" s="262" t="s">
        <v>5106</v>
      </c>
      <c r="E2398" s="262" t="s">
        <v>5105</v>
      </c>
      <c r="F2398" s="262" t="s">
        <v>1612</v>
      </c>
    </row>
    <row r="2399" spans="2:6" ht="15" customHeight="1" x14ac:dyDescent="0.25">
      <c r="B2399" s="261" t="s">
        <v>5072</v>
      </c>
      <c r="C2399" s="261" t="s">
        <v>5105</v>
      </c>
      <c r="D2399" s="261" t="s">
        <v>5107</v>
      </c>
      <c r="E2399" s="261" t="s">
        <v>5107</v>
      </c>
      <c r="F2399" s="261" t="s">
        <v>1608</v>
      </c>
    </row>
    <row r="2400" spans="2:6" ht="15" customHeight="1" x14ac:dyDescent="0.25">
      <c r="B2400" s="261" t="s">
        <v>5072</v>
      </c>
      <c r="C2400" s="261" t="s">
        <v>5105</v>
      </c>
      <c r="D2400" s="261" t="s">
        <v>5108</v>
      </c>
      <c r="E2400" s="261" t="s">
        <v>5109</v>
      </c>
      <c r="F2400" s="261" t="s">
        <v>1608</v>
      </c>
    </row>
    <row r="2401" spans="2:6" ht="15" customHeight="1" x14ac:dyDescent="0.25">
      <c r="B2401" s="261" t="s">
        <v>5072</v>
      </c>
      <c r="C2401" s="261" t="s">
        <v>5110</v>
      </c>
      <c r="D2401" s="261" t="s">
        <v>5111</v>
      </c>
      <c r="E2401" s="261" t="s">
        <v>5112</v>
      </c>
      <c r="F2401" s="261" t="s">
        <v>1608</v>
      </c>
    </row>
    <row r="2402" spans="2:6" ht="15" customHeight="1" x14ac:dyDescent="0.25">
      <c r="B2402" s="261" t="s">
        <v>5072</v>
      </c>
      <c r="C2402" s="261" t="s">
        <v>5110</v>
      </c>
      <c r="D2402" s="261" t="s">
        <v>5111</v>
      </c>
      <c r="E2402" s="261" t="s">
        <v>5113</v>
      </c>
      <c r="F2402" s="261" t="s">
        <v>1608</v>
      </c>
    </row>
    <row r="2403" spans="2:6" ht="15" customHeight="1" x14ac:dyDescent="0.2">
      <c r="B2403" s="262" t="s">
        <v>5072</v>
      </c>
      <c r="C2403" s="262" t="s">
        <v>5114</v>
      </c>
      <c r="D2403" s="262" t="s">
        <v>1743</v>
      </c>
      <c r="E2403" s="262" t="s">
        <v>5114</v>
      </c>
      <c r="F2403" s="262" t="s">
        <v>1612</v>
      </c>
    </row>
    <row r="2404" spans="2:6" ht="15" customHeight="1" x14ac:dyDescent="0.25">
      <c r="B2404" s="261" t="s">
        <v>5072</v>
      </c>
      <c r="C2404" s="261" t="s">
        <v>5114</v>
      </c>
      <c r="D2404" s="261" t="s">
        <v>5115</v>
      </c>
      <c r="E2404" s="261" t="s">
        <v>5116</v>
      </c>
      <c r="F2404" s="261" t="s">
        <v>1608</v>
      </c>
    </row>
    <row r="2405" spans="2:6" ht="15" customHeight="1" x14ac:dyDescent="0.2">
      <c r="B2405" s="262" t="s">
        <v>5072</v>
      </c>
      <c r="C2405" s="262" t="s">
        <v>5117</v>
      </c>
      <c r="D2405" s="262" t="s">
        <v>5118</v>
      </c>
      <c r="E2405" s="262" t="s">
        <v>5117</v>
      </c>
      <c r="F2405" s="262" t="s">
        <v>1612</v>
      </c>
    </row>
    <row r="2406" spans="2:6" ht="15" customHeight="1" x14ac:dyDescent="0.25">
      <c r="B2406" s="261" t="s">
        <v>5072</v>
      </c>
      <c r="C2406" s="261" t="s">
        <v>5117</v>
      </c>
      <c r="D2406" s="261" t="s">
        <v>5062</v>
      </c>
      <c r="E2406" s="261" t="s">
        <v>5119</v>
      </c>
      <c r="F2406" s="261" t="s">
        <v>1608</v>
      </c>
    </row>
    <row r="2407" spans="2:6" ht="15" customHeight="1" x14ac:dyDescent="0.25">
      <c r="B2407" s="261" t="s">
        <v>5120</v>
      </c>
      <c r="C2407" s="261" t="s">
        <v>5121</v>
      </c>
      <c r="D2407" s="261" t="s">
        <v>5121</v>
      </c>
      <c r="E2407" s="261" t="s">
        <v>5122</v>
      </c>
      <c r="F2407" s="261" t="s">
        <v>1684</v>
      </c>
    </row>
    <row r="2408" spans="2:6" ht="15" customHeight="1" x14ac:dyDescent="0.25">
      <c r="B2408" s="261" t="s">
        <v>5120</v>
      </c>
      <c r="C2408" s="261" t="s">
        <v>5121</v>
      </c>
      <c r="D2408" s="261" t="s">
        <v>3769</v>
      </c>
      <c r="E2408" s="261" t="s">
        <v>3769</v>
      </c>
      <c r="F2408" s="261" t="s">
        <v>1608</v>
      </c>
    </row>
    <row r="2409" spans="2:6" ht="15" customHeight="1" x14ac:dyDescent="0.25">
      <c r="B2409" s="261" t="s">
        <v>5120</v>
      </c>
      <c r="C2409" s="261" t="s">
        <v>5123</v>
      </c>
      <c r="D2409" s="261" t="s">
        <v>5123</v>
      </c>
      <c r="E2409" s="261" t="s">
        <v>5123</v>
      </c>
      <c r="F2409" s="261" t="s">
        <v>1612</v>
      </c>
    </row>
    <row r="2410" spans="2:6" ht="15" customHeight="1" x14ac:dyDescent="0.2">
      <c r="B2410" s="262" t="s">
        <v>5120</v>
      </c>
      <c r="C2410" s="262" t="s">
        <v>5123</v>
      </c>
      <c r="D2410" s="262" t="s">
        <v>5124</v>
      </c>
      <c r="E2410" s="262" t="s">
        <v>5124</v>
      </c>
      <c r="F2410" s="262" t="s">
        <v>1608</v>
      </c>
    </row>
    <row r="2411" spans="2:6" ht="15" customHeight="1" x14ac:dyDescent="0.2">
      <c r="B2411" s="262" t="s">
        <v>5120</v>
      </c>
      <c r="C2411" s="262" t="s">
        <v>5125</v>
      </c>
      <c r="D2411" s="262" t="s">
        <v>5125</v>
      </c>
      <c r="E2411" s="262" t="s">
        <v>5125</v>
      </c>
      <c r="F2411" s="262" t="s">
        <v>1612</v>
      </c>
    </row>
    <row r="2412" spans="2:6" ht="15" customHeight="1" x14ac:dyDescent="0.25">
      <c r="B2412" s="261" t="s">
        <v>5120</v>
      </c>
      <c r="C2412" s="261" t="s">
        <v>5125</v>
      </c>
      <c r="D2412" s="261" t="s">
        <v>5126</v>
      </c>
      <c r="E2412" s="261" t="s">
        <v>5126</v>
      </c>
      <c r="F2412" s="261" t="s">
        <v>2205</v>
      </c>
    </row>
    <row r="2413" spans="2:6" ht="15" customHeight="1" x14ac:dyDescent="0.2">
      <c r="B2413" s="262" t="s">
        <v>5120</v>
      </c>
      <c r="C2413" s="262" t="s">
        <v>4364</v>
      </c>
      <c r="D2413" s="262" t="s">
        <v>5127</v>
      </c>
      <c r="E2413" s="262" t="s">
        <v>5128</v>
      </c>
      <c r="F2413" s="262" t="s">
        <v>1608</v>
      </c>
    </row>
    <row r="2414" spans="2:6" ht="15" customHeight="1" x14ac:dyDescent="0.25">
      <c r="B2414" s="261" t="s">
        <v>5120</v>
      </c>
      <c r="C2414" s="261" t="s">
        <v>4364</v>
      </c>
      <c r="D2414" s="261" t="s">
        <v>5129</v>
      </c>
      <c r="E2414" s="261" t="s">
        <v>5129</v>
      </c>
      <c r="F2414" s="261" t="s">
        <v>1630</v>
      </c>
    </row>
    <row r="2415" spans="2:6" ht="15" customHeight="1" x14ac:dyDescent="0.25">
      <c r="B2415" s="261" t="s">
        <v>5120</v>
      </c>
      <c r="C2415" s="261" t="s">
        <v>4364</v>
      </c>
      <c r="D2415" s="261" t="s">
        <v>5130</v>
      </c>
      <c r="E2415" s="261" t="s">
        <v>4364</v>
      </c>
      <c r="F2415" s="261" t="s">
        <v>1612</v>
      </c>
    </row>
    <row r="2416" spans="2:6" ht="15" customHeight="1" x14ac:dyDescent="0.25">
      <c r="B2416" s="261" t="s">
        <v>5120</v>
      </c>
      <c r="C2416" s="261" t="s">
        <v>5131</v>
      </c>
      <c r="D2416" s="261" t="s">
        <v>5131</v>
      </c>
      <c r="E2416" s="261" t="s">
        <v>5132</v>
      </c>
      <c r="F2416" s="261" t="s">
        <v>1640</v>
      </c>
    </row>
    <row r="2417" spans="2:6" ht="15" customHeight="1" x14ac:dyDescent="0.25">
      <c r="B2417" s="261" t="s">
        <v>5120</v>
      </c>
      <c r="C2417" s="261" t="s">
        <v>5131</v>
      </c>
      <c r="D2417" s="261" t="s">
        <v>5133</v>
      </c>
      <c r="E2417" s="261" t="s">
        <v>5134</v>
      </c>
      <c r="F2417" s="261" t="s">
        <v>1612</v>
      </c>
    </row>
    <row r="2418" spans="2:6" ht="15" customHeight="1" x14ac:dyDescent="0.25">
      <c r="B2418" s="261" t="s">
        <v>5135</v>
      </c>
      <c r="C2418" s="261" t="s">
        <v>5136</v>
      </c>
      <c r="D2418" s="261" t="s">
        <v>5136</v>
      </c>
      <c r="E2418" s="261" t="s">
        <v>5136</v>
      </c>
      <c r="F2418" s="261" t="s">
        <v>1612</v>
      </c>
    </row>
    <row r="2419" spans="2:6" ht="15" customHeight="1" x14ac:dyDescent="0.25">
      <c r="B2419" s="261" t="s">
        <v>5135</v>
      </c>
      <c r="C2419" s="261" t="s">
        <v>5137</v>
      </c>
      <c r="D2419" s="261" t="s">
        <v>5137</v>
      </c>
      <c r="E2419" s="261" t="s">
        <v>5137</v>
      </c>
      <c r="F2419" s="261" t="s">
        <v>1612</v>
      </c>
    </row>
    <row r="2420" spans="2:6" ht="15" customHeight="1" x14ac:dyDescent="0.25">
      <c r="B2420" s="261" t="s">
        <v>5135</v>
      </c>
      <c r="C2420" s="261" t="s">
        <v>5137</v>
      </c>
      <c r="D2420" s="261" t="s">
        <v>5138</v>
      </c>
      <c r="E2420" s="261" t="s">
        <v>5138</v>
      </c>
      <c r="F2420" s="261" t="s">
        <v>1612</v>
      </c>
    </row>
    <row r="2421" spans="2:6" ht="15" customHeight="1" x14ac:dyDescent="0.25">
      <c r="B2421" s="261" t="s">
        <v>5135</v>
      </c>
      <c r="C2421" s="261" t="s">
        <v>5135</v>
      </c>
      <c r="D2421" s="261" t="s">
        <v>5135</v>
      </c>
      <c r="E2421" s="261" t="s">
        <v>5135</v>
      </c>
      <c r="F2421" s="261" t="s">
        <v>1684</v>
      </c>
    </row>
    <row r="2422" spans="2:6" ht="15" customHeight="1" x14ac:dyDescent="0.25">
      <c r="B2422" s="262" t="s">
        <v>5135</v>
      </c>
      <c r="C2422" s="262" t="s">
        <v>5135</v>
      </c>
      <c r="D2422" s="262" t="s">
        <v>5135</v>
      </c>
      <c r="E2422" s="262" t="s">
        <v>5135</v>
      </c>
      <c r="F2422" s="261" t="s">
        <v>5524</v>
      </c>
    </row>
    <row r="2423" spans="2:6" ht="15" customHeight="1" x14ac:dyDescent="0.25">
      <c r="B2423" s="261" t="s">
        <v>5135</v>
      </c>
      <c r="C2423" s="261" t="s">
        <v>5139</v>
      </c>
      <c r="D2423" s="261" t="s">
        <v>5140</v>
      </c>
      <c r="E2423" s="261" t="s">
        <v>5140</v>
      </c>
      <c r="F2423" s="261" t="s">
        <v>1608</v>
      </c>
    </row>
    <row r="2424" spans="2:6" ht="15" customHeight="1" x14ac:dyDescent="0.2">
      <c r="B2424" s="262" t="s">
        <v>5135</v>
      </c>
      <c r="C2424" s="262" t="s">
        <v>5139</v>
      </c>
      <c r="D2424" s="262" t="s">
        <v>5139</v>
      </c>
      <c r="E2424" s="262" t="s">
        <v>5139</v>
      </c>
      <c r="F2424" s="262" t="s">
        <v>1646</v>
      </c>
    </row>
    <row r="2425" spans="2:6" ht="15" customHeight="1" x14ac:dyDescent="0.2">
      <c r="B2425" s="262" t="s">
        <v>5135</v>
      </c>
      <c r="C2425" s="262" t="s">
        <v>5139</v>
      </c>
      <c r="D2425" s="262" t="s">
        <v>5141</v>
      </c>
      <c r="E2425" s="262" t="s">
        <v>5141</v>
      </c>
      <c r="F2425" s="262" t="s">
        <v>1608</v>
      </c>
    </row>
    <row r="2426" spans="2:6" ht="15" customHeight="1" x14ac:dyDescent="0.25">
      <c r="B2426" s="261" t="s">
        <v>5135</v>
      </c>
      <c r="C2426" s="261" t="s">
        <v>5139</v>
      </c>
      <c r="D2426" s="261" t="s">
        <v>5142</v>
      </c>
      <c r="E2426" s="261" t="s">
        <v>5142</v>
      </c>
      <c r="F2426" s="261" t="s">
        <v>1608</v>
      </c>
    </row>
    <row r="2427" spans="2:6" ht="15" customHeight="1" x14ac:dyDescent="0.2">
      <c r="B2427" s="262" t="s">
        <v>5135</v>
      </c>
      <c r="C2427" s="262" t="s">
        <v>5143</v>
      </c>
      <c r="D2427" s="262" t="s">
        <v>5143</v>
      </c>
      <c r="E2427" s="262" t="s">
        <v>5143</v>
      </c>
      <c r="F2427" s="262" t="s">
        <v>1612</v>
      </c>
    </row>
    <row r="2428" spans="2:6" ht="15" customHeight="1" x14ac:dyDescent="0.25">
      <c r="B2428" s="261" t="s">
        <v>5135</v>
      </c>
      <c r="C2428" s="261" t="s">
        <v>5144</v>
      </c>
      <c r="D2428" s="261" t="s">
        <v>5145</v>
      </c>
      <c r="E2428" s="261" t="s">
        <v>5144</v>
      </c>
      <c r="F2428" s="261" t="s">
        <v>1640</v>
      </c>
    </row>
    <row r="2429" spans="2:6" ht="15" customHeight="1" x14ac:dyDescent="0.25">
      <c r="B2429" s="261" t="s">
        <v>5135</v>
      </c>
      <c r="C2429" s="261" t="s">
        <v>5144</v>
      </c>
      <c r="D2429" s="261" t="s">
        <v>5146</v>
      </c>
      <c r="E2429" s="261" t="s">
        <v>5147</v>
      </c>
      <c r="F2429" s="261" t="s">
        <v>1640</v>
      </c>
    </row>
    <row r="2430" spans="2:6" ht="15" customHeight="1" x14ac:dyDescent="0.2">
      <c r="B2430" s="262" t="s">
        <v>5135</v>
      </c>
      <c r="C2430" s="262" t="s">
        <v>5144</v>
      </c>
      <c r="D2430" s="262" t="s">
        <v>5148</v>
      </c>
      <c r="E2430" s="262" t="s">
        <v>5148</v>
      </c>
      <c r="F2430" s="262" t="s">
        <v>1612</v>
      </c>
    </row>
    <row r="2431" spans="2:6" ht="15" customHeight="1" x14ac:dyDescent="0.2">
      <c r="B2431" s="262" t="s">
        <v>5135</v>
      </c>
      <c r="C2431" s="262" t="s">
        <v>5149</v>
      </c>
      <c r="D2431" s="262" t="s">
        <v>5149</v>
      </c>
      <c r="E2431" s="262" t="s">
        <v>5149</v>
      </c>
      <c r="F2431" s="262" t="s">
        <v>1612</v>
      </c>
    </row>
    <row r="2432" spans="2:6" ht="15" customHeight="1" x14ac:dyDescent="0.2">
      <c r="B2432" s="262" t="s">
        <v>5120</v>
      </c>
      <c r="C2432" s="262" t="s">
        <v>5150</v>
      </c>
      <c r="D2432" s="262" t="s">
        <v>5151</v>
      </c>
      <c r="E2432" s="262" t="s">
        <v>5150</v>
      </c>
      <c r="F2432" s="262" t="s">
        <v>1612</v>
      </c>
    </row>
    <row r="2433" spans="2:6" ht="15" customHeight="1" x14ac:dyDescent="0.25">
      <c r="B2433" s="261" t="s">
        <v>5120</v>
      </c>
      <c r="C2433" s="261" t="s">
        <v>5150</v>
      </c>
      <c r="D2433" s="261" t="s">
        <v>5151</v>
      </c>
      <c r="E2433" s="261" t="s">
        <v>5152</v>
      </c>
      <c r="F2433" s="261" t="s">
        <v>1646</v>
      </c>
    </row>
    <row r="2434" spans="2:6" ht="15" customHeight="1" x14ac:dyDescent="0.25">
      <c r="B2434" s="261" t="s">
        <v>5120</v>
      </c>
      <c r="C2434" s="261" t="s">
        <v>5153</v>
      </c>
      <c r="D2434" s="261" t="s">
        <v>5153</v>
      </c>
      <c r="E2434" s="261" t="s">
        <v>5154</v>
      </c>
      <c r="F2434" s="261" t="s">
        <v>1612</v>
      </c>
    </row>
    <row r="2435" spans="2:6" ht="15" customHeight="1" x14ac:dyDescent="0.25">
      <c r="B2435" s="261" t="s">
        <v>5120</v>
      </c>
      <c r="C2435" s="261" t="s">
        <v>5153</v>
      </c>
      <c r="D2435" s="261" t="s">
        <v>5155</v>
      </c>
      <c r="E2435" s="261" t="s">
        <v>5155</v>
      </c>
      <c r="F2435" s="261" t="s">
        <v>1608</v>
      </c>
    </row>
    <row r="2436" spans="2:6" ht="15" customHeight="1" x14ac:dyDescent="0.2">
      <c r="B2436" s="262" t="s">
        <v>5120</v>
      </c>
      <c r="C2436" s="262" t="s">
        <v>5156</v>
      </c>
      <c r="D2436" s="262" t="s">
        <v>5157</v>
      </c>
      <c r="E2436" s="262" t="s">
        <v>5156</v>
      </c>
      <c r="F2436" s="262" t="s">
        <v>1612</v>
      </c>
    </row>
    <row r="2437" spans="2:6" ht="15" customHeight="1" x14ac:dyDescent="0.25">
      <c r="B2437" s="261" t="s">
        <v>5120</v>
      </c>
      <c r="C2437" s="261" t="s">
        <v>5156</v>
      </c>
      <c r="D2437" s="261" t="s">
        <v>5156</v>
      </c>
      <c r="E2437" s="261" t="s">
        <v>5158</v>
      </c>
      <c r="F2437" s="261" t="s">
        <v>1608</v>
      </c>
    </row>
    <row r="2438" spans="2:6" ht="15" customHeight="1" x14ac:dyDescent="0.25">
      <c r="B2438" s="261" t="s">
        <v>5120</v>
      </c>
      <c r="C2438" s="261" t="s">
        <v>5159</v>
      </c>
      <c r="D2438" s="261" t="s">
        <v>5159</v>
      </c>
      <c r="E2438" s="261" t="s">
        <v>5159</v>
      </c>
      <c r="F2438" s="261" t="s">
        <v>1612</v>
      </c>
    </row>
    <row r="2439" spans="2:6" ht="15" customHeight="1" x14ac:dyDescent="0.2">
      <c r="B2439" s="262" t="s">
        <v>5120</v>
      </c>
      <c r="C2439" s="262" t="s">
        <v>5160</v>
      </c>
      <c r="D2439" s="262" t="s">
        <v>5160</v>
      </c>
      <c r="E2439" s="262" t="s">
        <v>5160</v>
      </c>
      <c r="F2439" s="262" t="s">
        <v>1612</v>
      </c>
    </row>
    <row r="2440" spans="2:6" ht="15" customHeight="1" x14ac:dyDescent="0.2">
      <c r="B2440" s="262" t="s">
        <v>5120</v>
      </c>
      <c r="C2440" s="262" t="s">
        <v>5160</v>
      </c>
      <c r="D2440" s="262" t="s">
        <v>5161</v>
      </c>
      <c r="E2440" s="262" t="s">
        <v>5161</v>
      </c>
      <c r="F2440" s="262" t="s">
        <v>1608</v>
      </c>
    </row>
    <row r="2441" spans="2:6" ht="15" customHeight="1" x14ac:dyDescent="0.25">
      <c r="B2441" s="261" t="s">
        <v>5120</v>
      </c>
      <c r="C2441" s="261" t="s">
        <v>5120</v>
      </c>
      <c r="D2441" s="261" t="s">
        <v>5162</v>
      </c>
      <c r="E2441" s="261" t="s">
        <v>5163</v>
      </c>
      <c r="F2441" s="261" t="s">
        <v>1612</v>
      </c>
    </row>
    <row r="2442" spans="2:6" ht="15" customHeight="1" x14ac:dyDescent="0.25">
      <c r="B2442" s="261" t="s">
        <v>5120</v>
      </c>
      <c r="C2442" s="261" t="s">
        <v>5164</v>
      </c>
      <c r="D2442" s="261" t="s">
        <v>5165</v>
      </c>
      <c r="E2442" s="261" t="s">
        <v>5166</v>
      </c>
      <c r="F2442" s="261" t="s">
        <v>1612</v>
      </c>
    </row>
    <row r="2443" spans="2:6" ht="15" customHeight="1" x14ac:dyDescent="0.25">
      <c r="B2443" s="262" t="s">
        <v>5120</v>
      </c>
      <c r="C2443" s="262" t="s">
        <v>5164</v>
      </c>
      <c r="D2443" s="262" t="s">
        <v>5167</v>
      </c>
      <c r="E2443" s="262" t="s">
        <v>5120</v>
      </c>
      <c r="F2443" s="261" t="s">
        <v>5524</v>
      </c>
    </row>
    <row r="2444" spans="2:6" ht="15" customHeight="1" x14ac:dyDescent="0.2">
      <c r="B2444" s="262" t="s">
        <v>5120</v>
      </c>
      <c r="C2444" s="262" t="s">
        <v>5164</v>
      </c>
      <c r="D2444" s="262" t="s">
        <v>5168</v>
      </c>
      <c r="E2444" s="262" t="s">
        <v>5120</v>
      </c>
      <c r="F2444" s="262" t="s">
        <v>1614</v>
      </c>
    </row>
    <row r="2445" spans="2:6" ht="15" customHeight="1" x14ac:dyDescent="0.2">
      <c r="B2445" s="262" t="s">
        <v>5120</v>
      </c>
      <c r="C2445" s="262" t="s">
        <v>5164</v>
      </c>
      <c r="D2445" s="262" t="s">
        <v>5168</v>
      </c>
      <c r="E2445" s="262" t="s">
        <v>5169</v>
      </c>
      <c r="F2445" s="262" t="s">
        <v>1648</v>
      </c>
    </row>
    <row r="2446" spans="2:6" ht="15" customHeight="1" x14ac:dyDescent="0.25">
      <c r="B2446" s="261" t="s">
        <v>5120</v>
      </c>
      <c r="C2446" s="261" t="s">
        <v>5170</v>
      </c>
      <c r="D2446" s="261" t="s">
        <v>5171</v>
      </c>
      <c r="E2446" s="261" t="s">
        <v>5172</v>
      </c>
      <c r="F2446" s="261" t="s">
        <v>1612</v>
      </c>
    </row>
    <row r="2447" spans="2:6" ht="15" customHeight="1" x14ac:dyDescent="0.2">
      <c r="B2447" s="262" t="s">
        <v>5120</v>
      </c>
      <c r="C2447" s="262" t="s">
        <v>5170</v>
      </c>
      <c r="D2447" s="262" t="s">
        <v>5173</v>
      </c>
      <c r="E2447" s="262" t="s">
        <v>5173</v>
      </c>
      <c r="F2447" s="262" t="s">
        <v>1612</v>
      </c>
    </row>
    <row r="2448" spans="2:6" ht="15" customHeight="1" x14ac:dyDescent="0.2">
      <c r="B2448" s="262" t="s">
        <v>5120</v>
      </c>
      <c r="C2448" s="262" t="s">
        <v>5170</v>
      </c>
      <c r="D2448" s="262" t="s">
        <v>5174</v>
      </c>
      <c r="E2448" s="262" t="s">
        <v>5174</v>
      </c>
      <c r="F2448" s="262" t="s">
        <v>1608</v>
      </c>
    </row>
    <row r="2449" spans="2:6" ht="15" customHeight="1" x14ac:dyDescent="0.25">
      <c r="B2449" s="261" t="s">
        <v>5120</v>
      </c>
      <c r="C2449" s="261" t="s">
        <v>5175</v>
      </c>
      <c r="D2449" s="261" t="s">
        <v>5175</v>
      </c>
      <c r="E2449" s="261" t="s">
        <v>5175</v>
      </c>
      <c r="F2449" s="261" t="s">
        <v>1612</v>
      </c>
    </row>
    <row r="2450" spans="2:6" ht="15" customHeight="1" x14ac:dyDescent="0.25">
      <c r="B2450" s="261" t="s">
        <v>5176</v>
      </c>
      <c r="C2450" s="261" t="s">
        <v>5177</v>
      </c>
      <c r="D2450" s="261" t="s">
        <v>5177</v>
      </c>
      <c r="E2450" s="261" t="s">
        <v>5178</v>
      </c>
      <c r="F2450" s="261" t="s">
        <v>1608</v>
      </c>
    </row>
    <row r="2451" spans="2:6" ht="15" customHeight="1" x14ac:dyDescent="0.25">
      <c r="B2451" s="261" t="s">
        <v>5176</v>
      </c>
      <c r="C2451" s="261" t="s">
        <v>5177</v>
      </c>
      <c r="D2451" s="261" t="s">
        <v>5177</v>
      </c>
      <c r="E2451" s="261" t="s">
        <v>5177</v>
      </c>
      <c r="F2451" s="261" t="s">
        <v>1684</v>
      </c>
    </row>
    <row r="2452" spans="2:6" ht="15" customHeight="1" x14ac:dyDescent="0.25">
      <c r="B2452" s="261" t="s">
        <v>5176</v>
      </c>
      <c r="C2452" s="261" t="s">
        <v>5177</v>
      </c>
      <c r="D2452" s="261" t="s">
        <v>5179</v>
      </c>
      <c r="E2452" s="261" t="s">
        <v>5180</v>
      </c>
      <c r="F2452" s="261" t="s">
        <v>1646</v>
      </c>
    </row>
    <row r="2453" spans="2:6" ht="15" customHeight="1" x14ac:dyDescent="0.25">
      <c r="B2453" s="261" t="s">
        <v>5176</v>
      </c>
      <c r="C2453" s="261" t="s">
        <v>5181</v>
      </c>
      <c r="D2453" s="261" t="s">
        <v>5182</v>
      </c>
      <c r="E2453" s="261" t="s">
        <v>5181</v>
      </c>
      <c r="F2453" s="261" t="s">
        <v>1612</v>
      </c>
    </row>
    <row r="2454" spans="2:6" ht="15" customHeight="1" x14ac:dyDescent="0.25">
      <c r="B2454" s="261" t="s">
        <v>5176</v>
      </c>
      <c r="C2454" s="261" t="s">
        <v>2819</v>
      </c>
      <c r="D2454" s="261" t="s">
        <v>2431</v>
      </c>
      <c r="E2454" s="261" t="s">
        <v>2819</v>
      </c>
      <c r="F2454" s="261" t="s">
        <v>1612</v>
      </c>
    </row>
    <row r="2455" spans="2:6" ht="15" customHeight="1" x14ac:dyDescent="0.25">
      <c r="B2455" s="261" t="s">
        <v>5176</v>
      </c>
      <c r="C2455" s="261" t="s">
        <v>2819</v>
      </c>
      <c r="D2455" s="261" t="s">
        <v>5183</v>
      </c>
      <c r="E2455" s="261" t="s">
        <v>5183</v>
      </c>
      <c r="F2455" s="261" t="s">
        <v>1608</v>
      </c>
    </row>
    <row r="2456" spans="2:6" ht="15" customHeight="1" x14ac:dyDescent="0.25">
      <c r="B2456" s="261" t="s">
        <v>5176</v>
      </c>
      <c r="C2456" s="261" t="s">
        <v>5184</v>
      </c>
      <c r="D2456" s="261" t="s">
        <v>5184</v>
      </c>
      <c r="E2456" s="261" t="s">
        <v>5184</v>
      </c>
      <c r="F2456" s="261" t="s">
        <v>1612</v>
      </c>
    </row>
    <row r="2457" spans="2:6" ht="15" customHeight="1" x14ac:dyDescent="0.25">
      <c r="B2457" s="261" t="s">
        <v>5176</v>
      </c>
      <c r="C2457" s="261" t="s">
        <v>5185</v>
      </c>
      <c r="D2457" s="261" t="s">
        <v>5186</v>
      </c>
      <c r="E2457" s="261" t="s">
        <v>5186</v>
      </c>
      <c r="F2457" s="261" t="s">
        <v>1608</v>
      </c>
    </row>
    <row r="2458" spans="2:6" ht="15" customHeight="1" x14ac:dyDescent="0.25">
      <c r="B2458" s="261" t="s">
        <v>5176</v>
      </c>
      <c r="C2458" s="261" t="s">
        <v>5185</v>
      </c>
      <c r="D2458" s="261" t="s">
        <v>5187</v>
      </c>
      <c r="E2458" s="261" t="s">
        <v>5188</v>
      </c>
      <c r="F2458" s="261" t="s">
        <v>1648</v>
      </c>
    </row>
    <row r="2459" spans="2:6" ht="15" customHeight="1" x14ac:dyDescent="0.25">
      <c r="B2459" s="261" t="s">
        <v>5176</v>
      </c>
      <c r="C2459" s="261" t="s">
        <v>5185</v>
      </c>
      <c r="D2459" s="261" t="s">
        <v>5187</v>
      </c>
      <c r="E2459" s="261" t="s">
        <v>5185</v>
      </c>
      <c r="F2459" s="261" t="s">
        <v>1612</v>
      </c>
    </row>
    <row r="2460" spans="2:6" ht="15" customHeight="1" x14ac:dyDescent="0.2">
      <c r="B2460" s="262" t="s">
        <v>5176</v>
      </c>
      <c r="C2460" s="262" t="s">
        <v>5185</v>
      </c>
      <c r="D2460" s="262" t="s">
        <v>5189</v>
      </c>
      <c r="E2460" s="262" t="s">
        <v>5189</v>
      </c>
      <c r="F2460" s="262" t="s">
        <v>1608</v>
      </c>
    </row>
    <row r="2461" spans="2:6" ht="15" customHeight="1" x14ac:dyDescent="0.25">
      <c r="B2461" s="261" t="s">
        <v>5176</v>
      </c>
      <c r="C2461" s="261" t="s">
        <v>5185</v>
      </c>
      <c r="D2461" s="261" t="s">
        <v>5190</v>
      </c>
      <c r="E2461" s="261" t="s">
        <v>5190</v>
      </c>
      <c r="F2461" s="261" t="s">
        <v>1608</v>
      </c>
    </row>
    <row r="2462" spans="2:6" ht="15" customHeight="1" x14ac:dyDescent="0.25">
      <c r="B2462" s="261" t="s">
        <v>5176</v>
      </c>
      <c r="C2462" s="261" t="s">
        <v>5191</v>
      </c>
      <c r="D2462" s="261" t="s">
        <v>5191</v>
      </c>
      <c r="E2462" s="261" t="s">
        <v>5191</v>
      </c>
      <c r="F2462" s="261" t="s">
        <v>1612</v>
      </c>
    </row>
    <row r="2463" spans="2:6" ht="15" customHeight="1" x14ac:dyDescent="0.25">
      <c r="B2463" s="261" t="s">
        <v>5176</v>
      </c>
      <c r="C2463" s="261" t="s">
        <v>3507</v>
      </c>
      <c r="D2463" s="261" t="s">
        <v>4824</v>
      </c>
      <c r="E2463" s="261" t="s">
        <v>4824</v>
      </c>
      <c r="F2463" s="261" t="s">
        <v>1612</v>
      </c>
    </row>
    <row r="2464" spans="2:6" ht="15" customHeight="1" x14ac:dyDescent="0.25">
      <c r="B2464" s="261" t="s">
        <v>5176</v>
      </c>
      <c r="C2464" s="261" t="s">
        <v>3507</v>
      </c>
      <c r="D2464" s="261" t="s">
        <v>5192</v>
      </c>
      <c r="E2464" s="261" t="s">
        <v>5193</v>
      </c>
      <c r="F2464" s="261" t="s">
        <v>1734</v>
      </c>
    </row>
    <row r="2465" spans="2:6" ht="15" customHeight="1" x14ac:dyDescent="0.25">
      <c r="B2465" s="261" t="s">
        <v>5176</v>
      </c>
      <c r="C2465" s="261" t="s">
        <v>5194</v>
      </c>
      <c r="D2465" s="261" t="s">
        <v>5195</v>
      </c>
      <c r="E2465" s="261" t="s">
        <v>5196</v>
      </c>
      <c r="F2465" s="261" t="s">
        <v>1612</v>
      </c>
    </row>
    <row r="2466" spans="2:6" ht="15" customHeight="1" x14ac:dyDescent="0.25">
      <c r="B2466" s="261" t="s">
        <v>5176</v>
      </c>
      <c r="C2466" s="261" t="s">
        <v>5194</v>
      </c>
      <c r="D2466" s="261" t="s">
        <v>5197</v>
      </c>
      <c r="E2466" s="261" t="s">
        <v>5198</v>
      </c>
      <c r="F2466" s="261" t="s">
        <v>1608</v>
      </c>
    </row>
    <row r="2467" spans="2:6" ht="15" customHeight="1" x14ac:dyDescent="0.25">
      <c r="B2467" s="261" t="s">
        <v>5176</v>
      </c>
      <c r="C2467" s="261" t="s">
        <v>5199</v>
      </c>
      <c r="D2467" s="261" t="s">
        <v>5200</v>
      </c>
      <c r="E2467" s="261" t="s">
        <v>5200</v>
      </c>
      <c r="F2467" s="261" t="s">
        <v>1608</v>
      </c>
    </row>
    <row r="2468" spans="2:6" ht="15" customHeight="1" x14ac:dyDescent="0.25">
      <c r="B2468" s="261" t="s">
        <v>5176</v>
      </c>
      <c r="C2468" s="261" t="s">
        <v>5199</v>
      </c>
      <c r="D2468" s="261" t="s">
        <v>4381</v>
      </c>
      <c r="E2468" s="261" t="s">
        <v>4381</v>
      </c>
      <c r="F2468" s="261" t="s">
        <v>1612</v>
      </c>
    </row>
    <row r="2469" spans="2:6" ht="15" customHeight="1" x14ac:dyDescent="0.25">
      <c r="B2469" s="261" t="s">
        <v>5176</v>
      </c>
      <c r="C2469" s="261" t="s">
        <v>5201</v>
      </c>
      <c r="D2469" s="261" t="s">
        <v>4809</v>
      </c>
      <c r="E2469" s="261" t="s">
        <v>3438</v>
      </c>
      <c r="F2469" s="261" t="s">
        <v>1608</v>
      </c>
    </row>
    <row r="2470" spans="2:6" ht="15" customHeight="1" x14ac:dyDescent="0.25">
      <c r="B2470" s="261" t="s">
        <v>5176</v>
      </c>
      <c r="C2470" s="261" t="s">
        <v>5201</v>
      </c>
      <c r="D2470" s="261" t="s">
        <v>5202</v>
      </c>
      <c r="E2470" s="261" t="s">
        <v>5203</v>
      </c>
      <c r="F2470" s="261" t="s">
        <v>1612</v>
      </c>
    </row>
    <row r="2471" spans="2:6" ht="15" customHeight="1" x14ac:dyDescent="0.25">
      <c r="B2471" s="261" t="s">
        <v>5176</v>
      </c>
      <c r="C2471" s="261" t="s">
        <v>5201</v>
      </c>
      <c r="D2471" s="261" t="s">
        <v>5204</v>
      </c>
      <c r="E2471" s="261" t="s">
        <v>5205</v>
      </c>
      <c r="F2471" s="261" t="s">
        <v>1608</v>
      </c>
    </row>
    <row r="2472" spans="2:6" ht="15" customHeight="1" x14ac:dyDescent="0.25">
      <c r="B2472" s="261" t="s">
        <v>5176</v>
      </c>
      <c r="C2472" s="261" t="s">
        <v>5201</v>
      </c>
      <c r="D2472" s="261" t="s">
        <v>5206</v>
      </c>
      <c r="E2472" s="261" t="s">
        <v>5207</v>
      </c>
      <c r="F2472" s="261" t="s">
        <v>1608</v>
      </c>
    </row>
    <row r="2473" spans="2:6" ht="15" customHeight="1" x14ac:dyDescent="0.25">
      <c r="B2473" s="261" t="s">
        <v>5176</v>
      </c>
      <c r="C2473" s="261" t="s">
        <v>5201</v>
      </c>
      <c r="D2473" s="261" t="s">
        <v>5208</v>
      </c>
      <c r="E2473" s="261" t="s">
        <v>3961</v>
      </c>
      <c r="F2473" s="261" t="s">
        <v>1608</v>
      </c>
    </row>
    <row r="2474" spans="2:6" ht="15" customHeight="1" x14ac:dyDescent="0.25">
      <c r="B2474" s="261" t="s">
        <v>5176</v>
      </c>
      <c r="C2474" s="261" t="s">
        <v>5209</v>
      </c>
      <c r="D2474" s="261" t="s">
        <v>5210</v>
      </c>
      <c r="E2474" s="261" t="s">
        <v>5210</v>
      </c>
      <c r="F2474" s="261" t="s">
        <v>1608</v>
      </c>
    </row>
    <row r="2475" spans="2:6" ht="15" customHeight="1" x14ac:dyDescent="0.25">
      <c r="B2475" s="261" t="s">
        <v>5176</v>
      </c>
      <c r="C2475" s="261" t="s">
        <v>5209</v>
      </c>
      <c r="D2475" s="261" t="s">
        <v>5211</v>
      </c>
      <c r="E2475" s="261" t="s">
        <v>5211</v>
      </c>
      <c r="F2475" s="261" t="s">
        <v>1608</v>
      </c>
    </row>
    <row r="2476" spans="2:6" ht="15" customHeight="1" x14ac:dyDescent="0.25">
      <c r="B2476" s="261" t="s">
        <v>5176</v>
      </c>
      <c r="C2476" s="261" t="s">
        <v>5209</v>
      </c>
      <c r="D2476" s="261" t="s">
        <v>5212</v>
      </c>
      <c r="E2476" s="261" t="s">
        <v>5212</v>
      </c>
      <c r="F2476" s="261" t="s">
        <v>1608</v>
      </c>
    </row>
    <row r="2477" spans="2:6" ht="15" customHeight="1" x14ac:dyDescent="0.2">
      <c r="B2477" s="262" t="s">
        <v>5176</v>
      </c>
      <c r="C2477" s="262" t="s">
        <v>5209</v>
      </c>
      <c r="D2477" s="262" t="s">
        <v>5213</v>
      </c>
      <c r="E2477" s="262" t="s">
        <v>5214</v>
      </c>
      <c r="F2477" s="262" t="s">
        <v>1612</v>
      </c>
    </row>
    <row r="2478" spans="2:6" ht="15" customHeight="1" x14ac:dyDescent="0.2">
      <c r="B2478" s="262" t="s">
        <v>5176</v>
      </c>
      <c r="C2478" s="262" t="s">
        <v>5209</v>
      </c>
      <c r="D2478" s="262" t="s">
        <v>5213</v>
      </c>
      <c r="E2478" s="262" t="s">
        <v>5214</v>
      </c>
      <c r="F2478" s="262" t="s">
        <v>1648</v>
      </c>
    </row>
    <row r="2479" spans="2:6" ht="15" customHeight="1" x14ac:dyDescent="0.25">
      <c r="B2479" s="261" t="s">
        <v>5176</v>
      </c>
      <c r="C2479" s="261" t="s">
        <v>5209</v>
      </c>
      <c r="D2479" s="261" t="s">
        <v>5215</v>
      </c>
      <c r="E2479" s="261" t="s">
        <v>5215</v>
      </c>
      <c r="F2479" s="261" t="s">
        <v>1608</v>
      </c>
    </row>
    <row r="2480" spans="2:6" ht="15" customHeight="1" x14ac:dyDescent="0.25">
      <c r="B2480" s="261" t="s">
        <v>5176</v>
      </c>
      <c r="C2480" s="261" t="s">
        <v>2628</v>
      </c>
      <c r="D2480" s="261" t="s">
        <v>3841</v>
      </c>
      <c r="E2480" s="261" t="s">
        <v>3841</v>
      </c>
      <c r="F2480" s="261" t="s">
        <v>1608</v>
      </c>
    </row>
    <row r="2481" spans="2:6" ht="15" customHeight="1" x14ac:dyDescent="0.2">
      <c r="B2481" s="262" t="s">
        <v>5176</v>
      </c>
      <c r="C2481" s="262" t="s">
        <v>2628</v>
      </c>
      <c r="D2481" s="262" t="s">
        <v>5216</v>
      </c>
      <c r="E2481" s="262" t="s">
        <v>2628</v>
      </c>
      <c r="F2481" s="262" t="s">
        <v>1612</v>
      </c>
    </row>
    <row r="2482" spans="2:6" ht="15" customHeight="1" x14ac:dyDescent="0.2">
      <c r="B2482" s="262" t="s">
        <v>5176</v>
      </c>
      <c r="C2482" s="262" t="s">
        <v>5217</v>
      </c>
      <c r="D2482" s="262" t="s">
        <v>5218</v>
      </c>
      <c r="E2482" s="262" t="s">
        <v>5176</v>
      </c>
      <c r="F2482" s="262" t="s">
        <v>1614</v>
      </c>
    </row>
    <row r="2483" spans="2:6" ht="15" customHeight="1" x14ac:dyDescent="0.25">
      <c r="B2483" s="262" t="s">
        <v>5176</v>
      </c>
      <c r="C2483" s="262" t="s">
        <v>5217</v>
      </c>
      <c r="D2483" s="262" t="s">
        <v>5218</v>
      </c>
      <c r="E2483" s="262" t="s">
        <v>5176</v>
      </c>
      <c r="F2483" s="261" t="s">
        <v>5524</v>
      </c>
    </row>
    <row r="2484" spans="2:6" ht="15" customHeight="1" x14ac:dyDescent="0.25">
      <c r="B2484" s="261" t="s">
        <v>5176</v>
      </c>
      <c r="C2484" s="261" t="s">
        <v>2167</v>
      </c>
      <c r="D2484" s="261" t="s">
        <v>5219</v>
      </c>
      <c r="E2484" s="261" t="s">
        <v>5220</v>
      </c>
      <c r="F2484" s="261" t="s">
        <v>1648</v>
      </c>
    </row>
    <row r="2485" spans="2:6" ht="15" customHeight="1" x14ac:dyDescent="0.25">
      <c r="B2485" s="261" t="s">
        <v>5176</v>
      </c>
      <c r="C2485" s="261" t="s">
        <v>2167</v>
      </c>
      <c r="D2485" s="261" t="s">
        <v>5221</v>
      </c>
      <c r="E2485" s="261" t="s">
        <v>5221</v>
      </c>
      <c r="F2485" s="261" t="s">
        <v>1608</v>
      </c>
    </row>
    <row r="2486" spans="2:6" ht="15" customHeight="1" x14ac:dyDescent="0.25">
      <c r="B2486" s="261" t="s">
        <v>5176</v>
      </c>
      <c r="C2486" s="261" t="s">
        <v>2167</v>
      </c>
      <c r="D2486" s="261" t="s">
        <v>5222</v>
      </c>
      <c r="E2486" s="261" t="s">
        <v>2167</v>
      </c>
      <c r="F2486" s="261" t="s">
        <v>1612</v>
      </c>
    </row>
    <row r="2487" spans="2:6" ht="15" customHeight="1" x14ac:dyDescent="0.2">
      <c r="B2487" s="262" t="s">
        <v>5176</v>
      </c>
      <c r="C2487" s="262" t="s">
        <v>4131</v>
      </c>
      <c r="D2487" s="262" t="s">
        <v>5223</v>
      </c>
      <c r="E2487" s="262" t="s">
        <v>4131</v>
      </c>
      <c r="F2487" s="262" t="s">
        <v>1614</v>
      </c>
    </row>
    <row r="2488" spans="2:6" ht="15" customHeight="1" x14ac:dyDescent="0.25">
      <c r="B2488" s="261" t="s">
        <v>5176</v>
      </c>
      <c r="C2488" s="261" t="s">
        <v>4131</v>
      </c>
      <c r="D2488" s="261" t="s">
        <v>5224</v>
      </c>
      <c r="E2488" s="261" t="s">
        <v>5224</v>
      </c>
      <c r="F2488" s="261" t="s">
        <v>1962</v>
      </c>
    </row>
    <row r="2489" spans="2:6" ht="15" customHeight="1" x14ac:dyDescent="0.25">
      <c r="B2489" s="261" t="s">
        <v>5176</v>
      </c>
      <c r="C2489" s="261" t="s">
        <v>5225</v>
      </c>
      <c r="D2489" s="261" t="s">
        <v>5226</v>
      </c>
      <c r="E2489" s="261" t="s">
        <v>5226</v>
      </c>
      <c r="F2489" s="261" t="s">
        <v>1962</v>
      </c>
    </row>
    <row r="2490" spans="2:6" ht="15" customHeight="1" x14ac:dyDescent="0.25">
      <c r="B2490" s="261" t="s">
        <v>5176</v>
      </c>
      <c r="C2490" s="261" t="s">
        <v>5225</v>
      </c>
      <c r="D2490" s="261" t="s">
        <v>3513</v>
      </c>
      <c r="E2490" s="261" t="s">
        <v>3513</v>
      </c>
      <c r="F2490" s="261" t="s">
        <v>1608</v>
      </c>
    </row>
    <row r="2491" spans="2:6" ht="15" customHeight="1" x14ac:dyDescent="0.25">
      <c r="B2491" s="261" t="s">
        <v>5176</v>
      </c>
      <c r="C2491" s="261" t="s">
        <v>5225</v>
      </c>
      <c r="D2491" s="261" t="s">
        <v>5227</v>
      </c>
      <c r="E2491" s="261" t="s">
        <v>5225</v>
      </c>
      <c r="F2491" s="261" t="s">
        <v>1612</v>
      </c>
    </row>
    <row r="2492" spans="2:6" ht="15" customHeight="1" x14ac:dyDescent="0.25">
      <c r="B2492" s="261" t="s">
        <v>5176</v>
      </c>
      <c r="C2492" s="261" t="s">
        <v>5225</v>
      </c>
      <c r="D2492" s="261" t="s">
        <v>5227</v>
      </c>
      <c r="E2492" s="261" t="s">
        <v>5228</v>
      </c>
      <c r="F2492" s="261" t="s">
        <v>1640</v>
      </c>
    </row>
    <row r="2493" spans="2:6" ht="15" customHeight="1" x14ac:dyDescent="0.25">
      <c r="B2493" s="261" t="s">
        <v>5176</v>
      </c>
      <c r="C2493" s="261" t="s">
        <v>4161</v>
      </c>
      <c r="D2493" s="261" t="s">
        <v>5229</v>
      </c>
      <c r="E2493" s="261" t="s">
        <v>5229</v>
      </c>
      <c r="F2493" s="261" t="s">
        <v>1608</v>
      </c>
    </row>
    <row r="2494" spans="2:6" ht="15" customHeight="1" x14ac:dyDescent="0.2">
      <c r="B2494" s="262" t="s">
        <v>5176</v>
      </c>
      <c r="C2494" s="262" t="s">
        <v>4161</v>
      </c>
      <c r="D2494" s="262" t="s">
        <v>5229</v>
      </c>
      <c r="E2494" s="262" t="s">
        <v>5230</v>
      </c>
      <c r="F2494" s="262" t="s">
        <v>1962</v>
      </c>
    </row>
    <row r="2495" spans="2:6" ht="15" customHeight="1" x14ac:dyDescent="0.2">
      <c r="B2495" s="262" t="s">
        <v>5176</v>
      </c>
      <c r="C2495" s="262" t="s">
        <v>4161</v>
      </c>
      <c r="D2495" s="262" t="s">
        <v>5231</v>
      </c>
      <c r="E2495" s="262" t="s">
        <v>5232</v>
      </c>
      <c r="F2495" s="262" t="s">
        <v>1648</v>
      </c>
    </row>
    <row r="2496" spans="2:6" ht="15" customHeight="1" x14ac:dyDescent="0.25">
      <c r="B2496" s="261" t="s">
        <v>5176</v>
      </c>
      <c r="C2496" s="261" t="s">
        <v>4161</v>
      </c>
      <c r="D2496" s="261" t="s">
        <v>5231</v>
      </c>
      <c r="E2496" s="261" t="s">
        <v>5231</v>
      </c>
      <c r="F2496" s="261" t="s">
        <v>1612</v>
      </c>
    </row>
    <row r="2497" spans="2:6" ht="15" customHeight="1" x14ac:dyDescent="0.2">
      <c r="B2497" s="262" t="s">
        <v>5176</v>
      </c>
      <c r="C2497" s="262" t="s">
        <v>5233</v>
      </c>
      <c r="D2497" s="262" t="s">
        <v>5234</v>
      </c>
      <c r="E2497" s="262" t="s">
        <v>5235</v>
      </c>
      <c r="F2497" s="262" t="s">
        <v>1962</v>
      </c>
    </row>
    <row r="2498" spans="2:6" ht="15" customHeight="1" x14ac:dyDescent="0.25">
      <c r="B2498" s="261" t="s">
        <v>5176</v>
      </c>
      <c r="C2498" s="261" t="s">
        <v>5236</v>
      </c>
      <c r="D2498" s="261" t="s">
        <v>3322</v>
      </c>
      <c r="E2498" s="261" t="s">
        <v>3322</v>
      </c>
      <c r="F2498" s="261" t="s">
        <v>1608</v>
      </c>
    </row>
    <row r="2499" spans="2:6" ht="15" customHeight="1" x14ac:dyDescent="0.25">
      <c r="B2499" s="261" t="s">
        <v>5176</v>
      </c>
      <c r="C2499" s="261" t="s">
        <v>5236</v>
      </c>
      <c r="D2499" s="261" t="s">
        <v>5236</v>
      </c>
      <c r="E2499" s="261" t="s">
        <v>5236</v>
      </c>
      <c r="F2499" s="261" t="s">
        <v>1612</v>
      </c>
    </row>
    <row r="2500" spans="2:6" ht="15" customHeight="1" x14ac:dyDescent="0.25">
      <c r="B2500" s="261" t="s">
        <v>5176</v>
      </c>
      <c r="C2500" s="261" t="s">
        <v>5237</v>
      </c>
      <c r="D2500" s="261" t="s">
        <v>5238</v>
      </c>
      <c r="E2500" s="261" t="s">
        <v>5239</v>
      </c>
      <c r="F2500" s="261" t="s">
        <v>1648</v>
      </c>
    </row>
    <row r="2501" spans="2:6" ht="15" customHeight="1" x14ac:dyDescent="0.25">
      <c r="B2501" s="261" t="s">
        <v>5176</v>
      </c>
      <c r="C2501" s="261" t="s">
        <v>5237</v>
      </c>
      <c r="D2501" s="261" t="s">
        <v>5237</v>
      </c>
      <c r="E2501" s="261" t="s">
        <v>5237</v>
      </c>
      <c r="F2501" s="261" t="s">
        <v>1612</v>
      </c>
    </row>
    <row r="2502" spans="2:6" ht="15" customHeight="1" x14ac:dyDescent="0.2">
      <c r="B2502" s="262" t="s">
        <v>5176</v>
      </c>
      <c r="C2502" s="262" t="s">
        <v>5237</v>
      </c>
      <c r="D2502" s="262" t="s">
        <v>5240</v>
      </c>
      <c r="E2502" s="262" t="s">
        <v>5241</v>
      </c>
      <c r="F2502" s="262" t="s">
        <v>1648</v>
      </c>
    </row>
    <row r="2503" spans="2:6" ht="15" customHeight="1" x14ac:dyDescent="0.25">
      <c r="B2503" s="261" t="s">
        <v>5176</v>
      </c>
      <c r="C2503" s="261" t="s">
        <v>5237</v>
      </c>
      <c r="D2503" s="261" t="s">
        <v>5240</v>
      </c>
      <c r="E2503" s="261" t="s">
        <v>5240</v>
      </c>
      <c r="F2503" s="261" t="s">
        <v>1608</v>
      </c>
    </row>
    <row r="2504" spans="2:6" ht="15" customHeight="1" x14ac:dyDescent="0.25">
      <c r="B2504" s="261" t="s">
        <v>5242</v>
      </c>
      <c r="C2504" s="261" t="s">
        <v>2153</v>
      </c>
      <c r="D2504" s="261" t="s">
        <v>5243</v>
      </c>
      <c r="E2504" s="261" t="s">
        <v>5243</v>
      </c>
      <c r="F2504" s="261" t="s">
        <v>1608</v>
      </c>
    </row>
    <row r="2505" spans="2:6" ht="15" customHeight="1" x14ac:dyDescent="0.25">
      <c r="B2505" s="261" t="s">
        <v>5242</v>
      </c>
      <c r="C2505" s="261" t="s">
        <v>2153</v>
      </c>
      <c r="D2505" s="261" t="s">
        <v>5244</v>
      </c>
      <c r="E2505" s="261" t="s">
        <v>2153</v>
      </c>
      <c r="F2505" s="261" t="s">
        <v>1612</v>
      </c>
    </row>
    <row r="2506" spans="2:6" ht="15" customHeight="1" x14ac:dyDescent="0.25">
      <c r="B2506" s="261" t="s">
        <v>5242</v>
      </c>
      <c r="C2506" s="261" t="s">
        <v>2153</v>
      </c>
      <c r="D2506" s="261" t="s">
        <v>5245</v>
      </c>
      <c r="E2506" s="261" t="s">
        <v>5245</v>
      </c>
      <c r="F2506" s="261" t="s">
        <v>1608</v>
      </c>
    </row>
    <row r="2507" spans="2:6" ht="15" customHeight="1" x14ac:dyDescent="0.25">
      <c r="B2507" s="261" t="s">
        <v>5242</v>
      </c>
      <c r="C2507" s="261" t="s">
        <v>5246</v>
      </c>
      <c r="D2507" s="261" t="s">
        <v>2431</v>
      </c>
      <c r="E2507" s="261" t="s">
        <v>5246</v>
      </c>
      <c r="F2507" s="261" t="s">
        <v>1684</v>
      </c>
    </row>
    <row r="2508" spans="2:6" ht="15" customHeight="1" x14ac:dyDescent="0.2">
      <c r="B2508" s="262" t="s">
        <v>5242</v>
      </c>
      <c r="C2508" s="262" t="s">
        <v>5246</v>
      </c>
      <c r="D2508" s="262" t="s">
        <v>5247</v>
      </c>
      <c r="E2508" s="262" t="s">
        <v>5248</v>
      </c>
      <c r="F2508" s="262" t="s">
        <v>1608</v>
      </c>
    </row>
    <row r="2509" spans="2:6" ht="15" customHeight="1" x14ac:dyDescent="0.25">
      <c r="B2509" s="261" t="s">
        <v>5242</v>
      </c>
      <c r="C2509" s="261" t="s">
        <v>5246</v>
      </c>
      <c r="D2509" s="261" t="s">
        <v>5249</v>
      </c>
      <c r="E2509" s="261" t="s">
        <v>5250</v>
      </c>
      <c r="F2509" s="261" t="s">
        <v>1640</v>
      </c>
    </row>
    <row r="2510" spans="2:6" ht="15" customHeight="1" x14ac:dyDescent="0.25">
      <c r="B2510" s="261" t="s">
        <v>5242</v>
      </c>
      <c r="C2510" s="261" t="s">
        <v>5246</v>
      </c>
      <c r="D2510" s="261" t="s">
        <v>5251</v>
      </c>
      <c r="E2510" s="261" t="s">
        <v>5247</v>
      </c>
      <c r="F2510" s="261" t="s">
        <v>1608</v>
      </c>
    </row>
    <row r="2511" spans="2:6" ht="15" customHeight="1" x14ac:dyDescent="0.2">
      <c r="B2511" s="262" t="s">
        <v>5242</v>
      </c>
      <c r="C2511" s="262" t="s">
        <v>5246</v>
      </c>
      <c r="D2511" s="262" t="s">
        <v>5252</v>
      </c>
      <c r="E2511" s="262" t="s">
        <v>5253</v>
      </c>
      <c r="F2511" s="262" t="s">
        <v>1608</v>
      </c>
    </row>
    <row r="2512" spans="2:6" ht="15" customHeight="1" x14ac:dyDescent="0.25">
      <c r="B2512" s="261" t="s">
        <v>5242</v>
      </c>
      <c r="C2512" s="261" t="s">
        <v>5254</v>
      </c>
      <c r="D2512" s="261" t="s">
        <v>5255</v>
      </c>
      <c r="E2512" s="261" t="s">
        <v>5254</v>
      </c>
      <c r="F2512" s="261" t="s">
        <v>1612</v>
      </c>
    </row>
    <row r="2513" spans="2:6" ht="15" customHeight="1" x14ac:dyDescent="0.25">
      <c r="B2513" s="261" t="s">
        <v>5242</v>
      </c>
      <c r="C2513" s="261" t="s">
        <v>5254</v>
      </c>
      <c r="D2513" s="261" t="s">
        <v>5256</v>
      </c>
      <c r="E2513" s="261" t="s">
        <v>5256</v>
      </c>
      <c r="F2513" s="261" t="s">
        <v>1608</v>
      </c>
    </row>
    <row r="2514" spans="2:6" ht="15" customHeight="1" x14ac:dyDescent="0.25">
      <c r="B2514" s="261" t="s">
        <v>5242</v>
      </c>
      <c r="C2514" s="261" t="s">
        <v>5257</v>
      </c>
      <c r="D2514" s="261" t="s">
        <v>5258</v>
      </c>
      <c r="E2514" s="261" t="s">
        <v>5258</v>
      </c>
      <c r="F2514" s="261" t="s">
        <v>1608</v>
      </c>
    </row>
    <row r="2515" spans="2:6" ht="15" customHeight="1" x14ac:dyDescent="0.25">
      <c r="B2515" s="261" t="s">
        <v>5242</v>
      </c>
      <c r="C2515" s="261" t="s">
        <v>5257</v>
      </c>
      <c r="D2515" s="261" t="s">
        <v>2417</v>
      </c>
      <c r="E2515" s="261" t="s">
        <v>2417</v>
      </c>
      <c r="F2515" s="261" t="s">
        <v>1608</v>
      </c>
    </row>
    <row r="2516" spans="2:6" ht="15" customHeight="1" x14ac:dyDescent="0.2">
      <c r="B2516" s="262" t="s">
        <v>5242</v>
      </c>
      <c r="C2516" s="262" t="s">
        <v>5257</v>
      </c>
      <c r="D2516" s="262" t="s">
        <v>5259</v>
      </c>
      <c r="E2516" s="262" t="s">
        <v>5259</v>
      </c>
      <c r="F2516" s="262" t="s">
        <v>2205</v>
      </c>
    </row>
    <row r="2517" spans="2:6" ht="15" customHeight="1" x14ac:dyDescent="0.25">
      <c r="B2517" s="261" t="s">
        <v>5242</v>
      </c>
      <c r="C2517" s="261" t="s">
        <v>5257</v>
      </c>
      <c r="D2517" s="261" t="s">
        <v>4940</v>
      </c>
      <c r="E2517" s="261" t="s">
        <v>4940</v>
      </c>
      <c r="F2517" s="261" t="s">
        <v>1608</v>
      </c>
    </row>
    <row r="2518" spans="2:6" ht="15" customHeight="1" x14ac:dyDescent="0.25">
      <c r="B2518" s="261" t="s">
        <v>5242</v>
      </c>
      <c r="C2518" s="261" t="s">
        <v>5257</v>
      </c>
      <c r="D2518" s="261" t="s">
        <v>5260</v>
      </c>
      <c r="E2518" s="261" t="s">
        <v>5261</v>
      </c>
      <c r="F2518" s="261" t="s">
        <v>1962</v>
      </c>
    </row>
    <row r="2519" spans="2:6" ht="15" customHeight="1" x14ac:dyDescent="0.2">
      <c r="B2519" s="262" t="s">
        <v>5242</v>
      </c>
      <c r="C2519" s="262" t="s">
        <v>5262</v>
      </c>
      <c r="D2519" s="262" t="s">
        <v>5262</v>
      </c>
      <c r="E2519" s="262" t="s">
        <v>5262</v>
      </c>
      <c r="F2519" s="262" t="s">
        <v>1684</v>
      </c>
    </row>
    <row r="2520" spans="2:6" ht="15" customHeight="1" x14ac:dyDescent="0.25">
      <c r="B2520" s="261" t="s">
        <v>5242</v>
      </c>
      <c r="C2520" s="261" t="s">
        <v>5262</v>
      </c>
      <c r="D2520" s="261" t="s">
        <v>5263</v>
      </c>
      <c r="E2520" s="261" t="s">
        <v>5264</v>
      </c>
      <c r="F2520" s="261" t="s">
        <v>1648</v>
      </c>
    </row>
    <row r="2521" spans="2:6" ht="15" customHeight="1" x14ac:dyDescent="0.25">
      <c r="B2521" s="261" t="s">
        <v>5242</v>
      </c>
      <c r="C2521" s="261" t="s">
        <v>5265</v>
      </c>
      <c r="D2521" s="261" t="s">
        <v>5265</v>
      </c>
      <c r="E2521" s="261" t="s">
        <v>5266</v>
      </c>
      <c r="F2521" s="261" t="s">
        <v>1640</v>
      </c>
    </row>
    <row r="2522" spans="2:6" ht="15" customHeight="1" x14ac:dyDescent="0.25">
      <c r="B2522" s="261" t="s">
        <v>5242</v>
      </c>
      <c r="C2522" s="261" t="s">
        <v>5265</v>
      </c>
      <c r="D2522" s="261" t="s">
        <v>5265</v>
      </c>
      <c r="E2522" s="261" t="s">
        <v>5265</v>
      </c>
      <c r="F2522" s="261" t="s">
        <v>1612</v>
      </c>
    </row>
    <row r="2523" spans="2:6" ht="15" customHeight="1" x14ac:dyDescent="0.25">
      <c r="B2523" s="261" t="s">
        <v>5242</v>
      </c>
      <c r="C2523" s="261" t="s">
        <v>5265</v>
      </c>
      <c r="D2523" s="261" t="s">
        <v>5267</v>
      </c>
      <c r="E2523" s="261" t="s">
        <v>5268</v>
      </c>
      <c r="F2523" s="261" t="s">
        <v>1640</v>
      </c>
    </row>
    <row r="2524" spans="2:6" ht="15" customHeight="1" x14ac:dyDescent="0.25">
      <c r="B2524" s="261" t="s">
        <v>5242</v>
      </c>
      <c r="C2524" s="261" t="s">
        <v>5269</v>
      </c>
      <c r="D2524" s="261" t="s">
        <v>5269</v>
      </c>
      <c r="E2524" s="261" t="s">
        <v>5269</v>
      </c>
      <c r="F2524" s="261" t="s">
        <v>1612</v>
      </c>
    </row>
    <row r="2525" spans="2:6" ht="15" customHeight="1" x14ac:dyDescent="0.25">
      <c r="B2525" s="261" t="s">
        <v>5242</v>
      </c>
      <c r="C2525" s="261" t="s">
        <v>5269</v>
      </c>
      <c r="D2525" s="261" t="s">
        <v>5270</v>
      </c>
      <c r="E2525" s="261" t="s">
        <v>5270</v>
      </c>
      <c r="F2525" s="261" t="s">
        <v>1608</v>
      </c>
    </row>
    <row r="2526" spans="2:6" ht="15" customHeight="1" x14ac:dyDescent="0.25">
      <c r="B2526" s="261" t="s">
        <v>5242</v>
      </c>
      <c r="C2526" s="261" t="s">
        <v>5269</v>
      </c>
      <c r="D2526" s="261" t="s">
        <v>5271</v>
      </c>
      <c r="E2526" s="261" t="s">
        <v>5271</v>
      </c>
      <c r="F2526" s="261" t="s">
        <v>1612</v>
      </c>
    </row>
    <row r="2527" spans="2:6" ht="15" customHeight="1" x14ac:dyDescent="0.25">
      <c r="B2527" s="261" t="s">
        <v>5242</v>
      </c>
      <c r="C2527" s="261" t="s">
        <v>2788</v>
      </c>
      <c r="D2527" s="261" t="s">
        <v>5272</v>
      </c>
      <c r="E2527" s="261" t="s">
        <v>5272</v>
      </c>
      <c r="F2527" s="261" t="s">
        <v>1608</v>
      </c>
    </row>
    <row r="2528" spans="2:6" ht="15" customHeight="1" x14ac:dyDescent="0.2">
      <c r="B2528" s="262" t="s">
        <v>5242</v>
      </c>
      <c r="C2528" s="262" t="s">
        <v>2788</v>
      </c>
      <c r="D2528" s="262" t="s">
        <v>5273</v>
      </c>
      <c r="E2528" s="262" t="s">
        <v>5242</v>
      </c>
      <c r="F2528" s="262" t="s">
        <v>1612</v>
      </c>
    </row>
    <row r="2529" spans="2:6" ht="15" customHeight="1" x14ac:dyDescent="0.25">
      <c r="B2529" s="261" t="s">
        <v>5242</v>
      </c>
      <c r="C2529" s="261" t="s">
        <v>5274</v>
      </c>
      <c r="D2529" s="261" t="s">
        <v>5275</v>
      </c>
      <c r="E2529" s="261" t="s">
        <v>5275</v>
      </c>
      <c r="F2529" s="261" t="s">
        <v>1648</v>
      </c>
    </row>
    <row r="2530" spans="2:6" ht="15" customHeight="1" x14ac:dyDescent="0.25">
      <c r="B2530" s="261" t="s">
        <v>5242</v>
      </c>
      <c r="C2530" s="261" t="s">
        <v>5274</v>
      </c>
      <c r="D2530" s="261" t="s">
        <v>4357</v>
      </c>
      <c r="E2530" s="261" t="s">
        <v>5274</v>
      </c>
      <c r="F2530" s="261" t="s">
        <v>1612</v>
      </c>
    </row>
    <row r="2531" spans="2:6" ht="15" customHeight="1" x14ac:dyDescent="0.25">
      <c r="B2531" s="261" t="s">
        <v>5242</v>
      </c>
      <c r="C2531" s="261" t="s">
        <v>5274</v>
      </c>
      <c r="D2531" s="261" t="s">
        <v>5276</v>
      </c>
      <c r="E2531" s="261" t="s">
        <v>5277</v>
      </c>
      <c r="F2531" s="261" t="s">
        <v>1608</v>
      </c>
    </row>
    <row r="2532" spans="2:6" ht="15" customHeight="1" x14ac:dyDescent="0.25">
      <c r="B2532" s="261" t="s">
        <v>5242</v>
      </c>
      <c r="C2532" s="261" t="s">
        <v>5274</v>
      </c>
      <c r="D2532" s="261" t="s">
        <v>5278</v>
      </c>
      <c r="E2532" s="261" t="s">
        <v>5278</v>
      </c>
      <c r="F2532" s="261" t="s">
        <v>1648</v>
      </c>
    </row>
    <row r="2533" spans="2:6" ht="15" customHeight="1" x14ac:dyDescent="0.2">
      <c r="B2533" s="262" t="s">
        <v>5242</v>
      </c>
      <c r="C2533" s="262" t="s">
        <v>5279</v>
      </c>
      <c r="D2533" s="262" t="s">
        <v>5280</v>
      </c>
      <c r="E2533" s="262" t="s">
        <v>5279</v>
      </c>
      <c r="F2533" s="262" t="s">
        <v>1612</v>
      </c>
    </row>
    <row r="2534" spans="2:6" ht="15" customHeight="1" x14ac:dyDescent="0.25">
      <c r="B2534" s="261" t="s">
        <v>5242</v>
      </c>
      <c r="C2534" s="261" t="s">
        <v>5281</v>
      </c>
      <c r="D2534" s="261" t="s">
        <v>3219</v>
      </c>
      <c r="E2534" s="261" t="s">
        <v>5282</v>
      </c>
      <c r="F2534" s="261" t="s">
        <v>2205</v>
      </c>
    </row>
    <row r="2535" spans="2:6" ht="15" customHeight="1" x14ac:dyDescent="0.25">
      <c r="B2535" s="262" t="s">
        <v>5242</v>
      </c>
      <c r="C2535" s="262" t="s">
        <v>5281</v>
      </c>
      <c r="D2535" s="262" t="s">
        <v>2359</v>
      </c>
      <c r="E2535" s="262" t="s">
        <v>5242</v>
      </c>
      <c r="F2535" s="261" t="s">
        <v>5524</v>
      </c>
    </row>
    <row r="2536" spans="2:6" ht="15" customHeight="1" x14ac:dyDescent="0.25">
      <c r="B2536" s="261" t="s">
        <v>5242</v>
      </c>
      <c r="C2536" s="261" t="s">
        <v>5281</v>
      </c>
      <c r="D2536" s="261" t="s">
        <v>2359</v>
      </c>
      <c r="E2536" s="261" t="s">
        <v>5283</v>
      </c>
      <c r="F2536" s="261" t="s">
        <v>1640</v>
      </c>
    </row>
    <row r="2537" spans="2:6" ht="15" customHeight="1" x14ac:dyDescent="0.25">
      <c r="B2537" s="261" t="s">
        <v>5242</v>
      </c>
      <c r="C2537" s="261" t="s">
        <v>5281</v>
      </c>
      <c r="D2537" s="261" t="s">
        <v>5284</v>
      </c>
      <c r="E2537" s="261" t="s">
        <v>5285</v>
      </c>
      <c r="F2537" s="261" t="s">
        <v>1608</v>
      </c>
    </row>
    <row r="2538" spans="2:6" ht="15" customHeight="1" x14ac:dyDescent="0.25">
      <c r="B2538" s="261" t="s">
        <v>5286</v>
      </c>
      <c r="C2538" s="261" t="s">
        <v>5287</v>
      </c>
      <c r="D2538" s="261" t="s">
        <v>5288</v>
      </c>
      <c r="E2538" s="261" t="s">
        <v>5287</v>
      </c>
      <c r="F2538" s="261" t="s">
        <v>1646</v>
      </c>
    </row>
    <row r="2539" spans="2:6" ht="15" customHeight="1" x14ac:dyDescent="0.25">
      <c r="B2539" s="261" t="s">
        <v>5286</v>
      </c>
      <c r="C2539" s="261" t="s">
        <v>5287</v>
      </c>
      <c r="D2539" s="261" t="s">
        <v>5289</v>
      </c>
      <c r="E2539" s="261" t="s">
        <v>5290</v>
      </c>
      <c r="F2539" s="261" t="s">
        <v>1612</v>
      </c>
    </row>
    <row r="2540" spans="2:6" ht="15" customHeight="1" x14ac:dyDescent="0.25">
      <c r="B2540" s="261" t="s">
        <v>5286</v>
      </c>
      <c r="C2540" s="261" t="s">
        <v>5287</v>
      </c>
      <c r="D2540" s="261" t="s">
        <v>5291</v>
      </c>
      <c r="E2540" s="261" t="s">
        <v>5292</v>
      </c>
      <c r="F2540" s="261" t="s">
        <v>1608</v>
      </c>
    </row>
    <row r="2541" spans="2:6" ht="15" customHeight="1" x14ac:dyDescent="0.25">
      <c r="B2541" s="261" t="s">
        <v>5286</v>
      </c>
      <c r="C2541" s="261" t="s">
        <v>5293</v>
      </c>
      <c r="D2541" s="261" t="s">
        <v>5294</v>
      </c>
      <c r="E2541" s="261" t="s">
        <v>5294</v>
      </c>
      <c r="F2541" s="261" t="s">
        <v>1612</v>
      </c>
    </row>
    <row r="2542" spans="2:6" ht="15" customHeight="1" x14ac:dyDescent="0.2">
      <c r="B2542" s="262" t="s">
        <v>5286</v>
      </c>
      <c r="C2542" s="262" t="s">
        <v>5293</v>
      </c>
      <c r="D2542" s="262" t="s">
        <v>5294</v>
      </c>
      <c r="E2542" s="262" t="s">
        <v>5294</v>
      </c>
      <c r="F2542" s="262" t="s">
        <v>1962</v>
      </c>
    </row>
    <row r="2543" spans="2:6" ht="15" customHeight="1" x14ac:dyDescent="0.2">
      <c r="B2543" s="262" t="s">
        <v>5286</v>
      </c>
      <c r="C2543" s="262" t="s">
        <v>5293</v>
      </c>
      <c r="D2543" s="262" t="s">
        <v>5294</v>
      </c>
      <c r="E2543" s="262" t="s">
        <v>5295</v>
      </c>
      <c r="F2543" s="262" t="s">
        <v>1612</v>
      </c>
    </row>
    <row r="2544" spans="2:6" ht="15" customHeight="1" x14ac:dyDescent="0.25">
      <c r="B2544" s="261" t="s">
        <v>5286</v>
      </c>
      <c r="C2544" s="261" t="s">
        <v>5293</v>
      </c>
      <c r="D2544" s="261" t="s">
        <v>5296</v>
      </c>
      <c r="E2544" s="261" t="s">
        <v>5297</v>
      </c>
      <c r="F2544" s="261" t="s">
        <v>1612</v>
      </c>
    </row>
    <row r="2545" spans="2:6" ht="15" customHeight="1" x14ac:dyDescent="0.25">
      <c r="B2545" s="261" t="s">
        <v>5286</v>
      </c>
      <c r="C2545" s="261" t="s">
        <v>5293</v>
      </c>
      <c r="D2545" s="261" t="s">
        <v>5298</v>
      </c>
      <c r="E2545" s="261" t="s">
        <v>5299</v>
      </c>
      <c r="F2545" s="261" t="s">
        <v>1612</v>
      </c>
    </row>
    <row r="2546" spans="2:6" ht="15" customHeight="1" x14ac:dyDescent="0.2">
      <c r="B2546" s="262" t="s">
        <v>5286</v>
      </c>
      <c r="C2546" s="262" t="s">
        <v>5300</v>
      </c>
      <c r="D2546" s="262" t="s">
        <v>5301</v>
      </c>
      <c r="E2546" s="262" t="s">
        <v>5302</v>
      </c>
      <c r="F2546" s="262" t="s">
        <v>1684</v>
      </c>
    </row>
    <row r="2547" spans="2:6" ht="15" customHeight="1" x14ac:dyDescent="0.2">
      <c r="B2547" s="262" t="s">
        <v>5286</v>
      </c>
      <c r="C2547" s="262" t="s">
        <v>5300</v>
      </c>
      <c r="D2547" s="262" t="s">
        <v>5303</v>
      </c>
      <c r="E2547" s="262" t="s">
        <v>5304</v>
      </c>
      <c r="F2547" s="262" t="s">
        <v>1962</v>
      </c>
    </row>
    <row r="2548" spans="2:6" ht="15" customHeight="1" x14ac:dyDescent="0.25">
      <c r="B2548" s="261" t="s">
        <v>5286</v>
      </c>
      <c r="C2548" s="261" t="s">
        <v>5305</v>
      </c>
      <c r="D2548" s="261" t="s">
        <v>5305</v>
      </c>
      <c r="E2548" s="261" t="s">
        <v>5306</v>
      </c>
      <c r="F2548" s="261" t="s">
        <v>1612</v>
      </c>
    </row>
    <row r="2549" spans="2:6" ht="15" customHeight="1" x14ac:dyDescent="0.2">
      <c r="B2549" s="262" t="s">
        <v>5286</v>
      </c>
      <c r="C2549" s="262" t="s">
        <v>5305</v>
      </c>
      <c r="D2549" s="262" t="s">
        <v>5305</v>
      </c>
      <c r="E2549" s="262" t="s">
        <v>5305</v>
      </c>
      <c r="F2549" s="262" t="s">
        <v>1612</v>
      </c>
    </row>
    <row r="2550" spans="2:6" ht="15" customHeight="1" x14ac:dyDescent="0.25">
      <c r="B2550" s="261" t="s">
        <v>5286</v>
      </c>
      <c r="C2550" s="261" t="s">
        <v>5305</v>
      </c>
      <c r="D2550" s="261" t="s">
        <v>5307</v>
      </c>
      <c r="E2550" s="261" t="s">
        <v>5307</v>
      </c>
      <c r="F2550" s="261" t="s">
        <v>1608</v>
      </c>
    </row>
    <row r="2551" spans="2:6" ht="15" customHeight="1" x14ac:dyDescent="0.2">
      <c r="B2551" s="262" t="s">
        <v>5286</v>
      </c>
      <c r="C2551" s="262" t="s">
        <v>5305</v>
      </c>
      <c r="D2551" s="262" t="s">
        <v>5308</v>
      </c>
      <c r="E2551" s="262" t="s">
        <v>5309</v>
      </c>
      <c r="F2551" s="262" t="s">
        <v>1640</v>
      </c>
    </row>
    <row r="2552" spans="2:6" ht="15" customHeight="1" x14ac:dyDescent="0.2">
      <c r="B2552" s="262" t="s">
        <v>5286</v>
      </c>
      <c r="C2552" s="262" t="s">
        <v>5310</v>
      </c>
      <c r="D2552" s="262" t="s">
        <v>5311</v>
      </c>
      <c r="E2552" s="262" t="s">
        <v>5310</v>
      </c>
      <c r="F2552" s="262" t="s">
        <v>1612</v>
      </c>
    </row>
    <row r="2553" spans="2:6" ht="15" customHeight="1" x14ac:dyDescent="0.25">
      <c r="B2553" s="261" t="s">
        <v>5286</v>
      </c>
      <c r="C2553" s="261" t="s">
        <v>5312</v>
      </c>
      <c r="D2553" s="261" t="s">
        <v>5313</v>
      </c>
      <c r="E2553" s="261" t="s">
        <v>5313</v>
      </c>
      <c r="F2553" s="261" t="s">
        <v>1608</v>
      </c>
    </row>
    <row r="2554" spans="2:6" ht="15" customHeight="1" x14ac:dyDescent="0.25">
      <c r="B2554" s="261" t="s">
        <v>5286</v>
      </c>
      <c r="C2554" s="261" t="s">
        <v>5312</v>
      </c>
      <c r="D2554" s="261" t="s">
        <v>5314</v>
      </c>
      <c r="E2554" s="261" t="s">
        <v>5312</v>
      </c>
      <c r="F2554" s="261" t="s">
        <v>1612</v>
      </c>
    </row>
    <row r="2555" spans="2:6" ht="15" customHeight="1" x14ac:dyDescent="0.25">
      <c r="B2555" s="261" t="s">
        <v>5286</v>
      </c>
      <c r="C2555" s="261" t="s">
        <v>5315</v>
      </c>
      <c r="D2555" s="261" t="s">
        <v>5316</v>
      </c>
      <c r="E2555" s="261" t="s">
        <v>5316</v>
      </c>
      <c r="F2555" s="261" t="s">
        <v>1684</v>
      </c>
    </row>
    <row r="2556" spans="2:6" ht="15" customHeight="1" x14ac:dyDescent="0.25">
      <c r="B2556" s="261" t="s">
        <v>5286</v>
      </c>
      <c r="C2556" s="261" t="s">
        <v>5317</v>
      </c>
      <c r="D2556" s="261" t="s">
        <v>2357</v>
      </c>
      <c r="E2556" s="261" t="s">
        <v>5286</v>
      </c>
      <c r="F2556" s="261" t="s">
        <v>1612</v>
      </c>
    </row>
    <row r="2557" spans="2:6" ht="15" customHeight="1" x14ac:dyDescent="0.25">
      <c r="B2557" s="262" t="s">
        <v>5286</v>
      </c>
      <c r="C2557" s="262" t="s">
        <v>5317</v>
      </c>
      <c r="D2557" s="262" t="s">
        <v>2357</v>
      </c>
      <c r="E2557" s="262" t="s">
        <v>5286</v>
      </c>
      <c r="F2557" s="261" t="s">
        <v>5524</v>
      </c>
    </row>
    <row r="2558" spans="2:6" ht="15" customHeight="1" x14ac:dyDescent="0.25">
      <c r="B2558" s="261" t="s">
        <v>5286</v>
      </c>
      <c r="C2558" s="261" t="s">
        <v>5318</v>
      </c>
      <c r="D2558" s="261" t="s">
        <v>5319</v>
      </c>
      <c r="E2558" s="261" t="s">
        <v>5320</v>
      </c>
      <c r="F2558" s="261" t="s">
        <v>1608</v>
      </c>
    </row>
    <row r="2559" spans="2:6" ht="15" customHeight="1" x14ac:dyDescent="0.25">
      <c r="B2559" s="261" t="s">
        <v>5286</v>
      </c>
      <c r="C2559" s="261" t="s">
        <v>5318</v>
      </c>
      <c r="D2559" s="261" t="s">
        <v>5319</v>
      </c>
      <c r="E2559" s="261" t="s">
        <v>5321</v>
      </c>
      <c r="F2559" s="261" t="s">
        <v>1640</v>
      </c>
    </row>
    <row r="2560" spans="2:6" ht="15" customHeight="1" x14ac:dyDescent="0.25">
      <c r="B2560" s="261" t="s">
        <v>5286</v>
      </c>
      <c r="C2560" s="261" t="s">
        <v>5322</v>
      </c>
      <c r="D2560" s="261" t="s">
        <v>5323</v>
      </c>
      <c r="E2560" s="261" t="s">
        <v>5323</v>
      </c>
      <c r="F2560" s="261" t="s">
        <v>1608</v>
      </c>
    </row>
    <row r="2561" spans="2:6" ht="15" customHeight="1" x14ac:dyDescent="0.25">
      <c r="B2561" s="261" t="s">
        <v>5286</v>
      </c>
      <c r="C2561" s="261" t="s">
        <v>5322</v>
      </c>
      <c r="D2561" s="261" t="s">
        <v>5324</v>
      </c>
      <c r="E2561" s="261" t="s">
        <v>5325</v>
      </c>
      <c r="F2561" s="261" t="s">
        <v>1648</v>
      </c>
    </row>
    <row r="2562" spans="2:6" ht="15" customHeight="1" x14ac:dyDescent="0.25">
      <c r="B2562" s="261" t="s">
        <v>5326</v>
      </c>
      <c r="C2562" s="261" t="s">
        <v>5327</v>
      </c>
      <c r="D2562" s="261" t="s">
        <v>5328</v>
      </c>
      <c r="E2562" s="261" t="s">
        <v>5329</v>
      </c>
      <c r="F2562" s="261" t="s">
        <v>1612</v>
      </c>
    </row>
    <row r="2563" spans="2:6" ht="15" customHeight="1" x14ac:dyDescent="0.2">
      <c r="B2563" s="262" t="s">
        <v>5326</v>
      </c>
      <c r="C2563" s="262" t="s">
        <v>5327</v>
      </c>
      <c r="D2563" s="262" t="s">
        <v>5330</v>
      </c>
      <c r="E2563" s="262" t="s">
        <v>5327</v>
      </c>
      <c r="F2563" s="262" t="s">
        <v>1612</v>
      </c>
    </row>
    <row r="2564" spans="2:6" ht="15" customHeight="1" x14ac:dyDescent="0.25">
      <c r="B2564" s="261" t="s">
        <v>5326</v>
      </c>
      <c r="C2564" s="261" t="s">
        <v>5331</v>
      </c>
      <c r="D2564" s="261" t="s">
        <v>5331</v>
      </c>
      <c r="E2564" s="261" t="s">
        <v>5331</v>
      </c>
      <c r="F2564" s="261" t="s">
        <v>1612</v>
      </c>
    </row>
    <row r="2565" spans="2:6" ht="15" customHeight="1" x14ac:dyDescent="0.25">
      <c r="B2565" s="261" t="s">
        <v>5326</v>
      </c>
      <c r="C2565" s="261" t="s">
        <v>5331</v>
      </c>
      <c r="D2565" s="261" t="s">
        <v>3459</v>
      </c>
      <c r="E2565" s="261" t="s">
        <v>3459</v>
      </c>
      <c r="F2565" s="261" t="s">
        <v>1640</v>
      </c>
    </row>
    <row r="2566" spans="2:6" ht="15" customHeight="1" x14ac:dyDescent="0.25">
      <c r="B2566" s="261" t="s">
        <v>5326</v>
      </c>
      <c r="C2566" s="261" t="s">
        <v>5332</v>
      </c>
      <c r="D2566" s="261" t="s">
        <v>5333</v>
      </c>
      <c r="E2566" s="261" t="s">
        <v>5333</v>
      </c>
      <c r="F2566" s="261" t="s">
        <v>1612</v>
      </c>
    </row>
    <row r="2567" spans="2:6" ht="15" customHeight="1" x14ac:dyDescent="0.25">
      <c r="B2567" s="261" t="s">
        <v>5326</v>
      </c>
      <c r="C2567" s="261" t="s">
        <v>5334</v>
      </c>
      <c r="D2567" s="261" t="s">
        <v>5335</v>
      </c>
      <c r="E2567" s="261" t="s">
        <v>5336</v>
      </c>
      <c r="F2567" s="261" t="s">
        <v>1612</v>
      </c>
    </row>
    <row r="2568" spans="2:6" ht="15" customHeight="1" x14ac:dyDescent="0.25">
      <c r="B2568" s="261" t="s">
        <v>5326</v>
      </c>
      <c r="C2568" s="261" t="s">
        <v>5337</v>
      </c>
      <c r="D2568" s="261" t="s">
        <v>5338</v>
      </c>
      <c r="E2568" s="261" t="s">
        <v>5339</v>
      </c>
      <c r="F2568" s="261" t="s">
        <v>1612</v>
      </c>
    </row>
    <row r="2569" spans="2:6" ht="15" customHeight="1" x14ac:dyDescent="0.2">
      <c r="B2569" s="262" t="s">
        <v>5326</v>
      </c>
      <c r="C2569" s="262" t="s">
        <v>5337</v>
      </c>
      <c r="D2569" s="262" t="s">
        <v>5340</v>
      </c>
      <c r="E2569" s="262" t="s">
        <v>5296</v>
      </c>
      <c r="F2569" s="262" t="s">
        <v>1612</v>
      </c>
    </row>
    <row r="2570" spans="2:6" ht="15" customHeight="1" x14ac:dyDescent="0.25">
      <c r="B2570" s="261" t="s">
        <v>5326</v>
      </c>
      <c r="C2570" s="261" t="s">
        <v>5341</v>
      </c>
      <c r="D2570" s="261" t="s">
        <v>5342</v>
      </c>
      <c r="E2570" s="261" t="s">
        <v>5341</v>
      </c>
      <c r="F2570" s="261" t="s">
        <v>1608</v>
      </c>
    </row>
    <row r="2571" spans="2:6" ht="15" customHeight="1" x14ac:dyDescent="0.2">
      <c r="B2571" s="262" t="s">
        <v>5326</v>
      </c>
      <c r="C2571" s="262" t="s">
        <v>5343</v>
      </c>
      <c r="D2571" s="262" t="s">
        <v>5344</v>
      </c>
      <c r="E2571" s="262" t="s">
        <v>5343</v>
      </c>
      <c r="F2571" s="262" t="s">
        <v>1684</v>
      </c>
    </row>
    <row r="2572" spans="2:6" ht="15" customHeight="1" x14ac:dyDescent="0.25">
      <c r="B2572" s="262" t="s">
        <v>5326</v>
      </c>
      <c r="C2572" s="262" t="s">
        <v>5343</v>
      </c>
      <c r="D2572" s="262" t="s">
        <v>5344</v>
      </c>
      <c r="E2572" s="262" t="s">
        <v>5326</v>
      </c>
      <c r="F2572" s="261" t="s">
        <v>5524</v>
      </c>
    </row>
    <row r="2573" spans="2:6" ht="15" customHeight="1" x14ac:dyDescent="0.25">
      <c r="B2573" s="261" t="s">
        <v>5326</v>
      </c>
      <c r="C2573" s="261" t="s">
        <v>5345</v>
      </c>
      <c r="D2573" s="261" t="s">
        <v>5346</v>
      </c>
      <c r="E2573" s="261" t="s">
        <v>5347</v>
      </c>
      <c r="F2573" s="261" t="s">
        <v>1648</v>
      </c>
    </row>
    <row r="2574" spans="2:6" ht="15" customHeight="1" x14ac:dyDescent="0.25">
      <c r="B2574" s="261" t="s">
        <v>5348</v>
      </c>
      <c r="C2574" s="261" t="s">
        <v>4245</v>
      </c>
      <c r="D2574" s="261" t="s">
        <v>4245</v>
      </c>
      <c r="E2574" s="261" t="s">
        <v>4245</v>
      </c>
      <c r="F2574" s="261" t="s">
        <v>1612</v>
      </c>
    </row>
    <row r="2575" spans="2:6" ht="15" customHeight="1" x14ac:dyDescent="0.25">
      <c r="B2575" s="261" t="s">
        <v>5348</v>
      </c>
      <c r="C2575" s="261" t="s">
        <v>4245</v>
      </c>
      <c r="D2575" s="261" t="s">
        <v>5349</v>
      </c>
      <c r="E2575" s="261" t="s">
        <v>5349</v>
      </c>
      <c r="F2575" s="261" t="s">
        <v>1608</v>
      </c>
    </row>
    <row r="2576" spans="2:6" ht="15" customHeight="1" x14ac:dyDescent="0.25">
      <c r="B2576" s="261" t="s">
        <v>5348</v>
      </c>
      <c r="C2576" s="261" t="s">
        <v>4245</v>
      </c>
      <c r="D2576" s="261" t="s">
        <v>5350</v>
      </c>
      <c r="E2576" s="261" t="s">
        <v>2903</v>
      </c>
      <c r="F2576" s="261" t="s">
        <v>1684</v>
      </c>
    </row>
    <row r="2577" spans="2:6" ht="15" customHeight="1" x14ac:dyDescent="0.25">
      <c r="B2577" s="261" t="s">
        <v>5348</v>
      </c>
      <c r="C2577" s="261" t="s">
        <v>5351</v>
      </c>
      <c r="D2577" s="261" t="s">
        <v>5351</v>
      </c>
      <c r="E2577" s="261" t="s">
        <v>5351</v>
      </c>
      <c r="F2577" s="261" t="s">
        <v>1612</v>
      </c>
    </row>
    <row r="2578" spans="2:6" ht="15" customHeight="1" x14ac:dyDescent="0.25">
      <c r="B2578" s="261" t="s">
        <v>5348</v>
      </c>
      <c r="C2578" s="261" t="s">
        <v>5351</v>
      </c>
      <c r="D2578" s="261" t="s">
        <v>5352</v>
      </c>
      <c r="E2578" s="261" t="s">
        <v>5352</v>
      </c>
      <c r="F2578" s="261" t="s">
        <v>1608</v>
      </c>
    </row>
    <row r="2579" spans="2:6" ht="15" customHeight="1" x14ac:dyDescent="0.25">
      <c r="B2579" s="261" t="s">
        <v>5348</v>
      </c>
      <c r="C2579" s="261" t="s">
        <v>5353</v>
      </c>
      <c r="D2579" s="261" t="s">
        <v>5354</v>
      </c>
      <c r="E2579" s="261" t="s">
        <v>5354</v>
      </c>
      <c r="F2579" s="261" t="s">
        <v>1608</v>
      </c>
    </row>
    <row r="2580" spans="2:6" ht="15" customHeight="1" x14ac:dyDescent="0.25">
      <c r="B2580" s="261" t="s">
        <v>5348</v>
      </c>
      <c r="C2580" s="261" t="s">
        <v>5353</v>
      </c>
      <c r="D2580" s="261" t="s">
        <v>5355</v>
      </c>
      <c r="E2580" s="261" t="s">
        <v>5355</v>
      </c>
      <c r="F2580" s="261" t="s">
        <v>1640</v>
      </c>
    </row>
    <row r="2581" spans="2:6" ht="15" customHeight="1" x14ac:dyDescent="0.25">
      <c r="B2581" s="261" t="s">
        <v>5348</v>
      </c>
      <c r="C2581" s="261" t="s">
        <v>5353</v>
      </c>
      <c r="D2581" s="261" t="s">
        <v>5353</v>
      </c>
      <c r="E2581" s="261" t="s">
        <v>5353</v>
      </c>
      <c r="F2581" s="261" t="s">
        <v>1612</v>
      </c>
    </row>
    <row r="2582" spans="2:6" ht="15" customHeight="1" x14ac:dyDescent="0.25">
      <c r="B2582" s="261" t="s">
        <v>5348</v>
      </c>
      <c r="C2582" s="261" t="s">
        <v>5356</v>
      </c>
      <c r="D2582" s="261" t="s">
        <v>5356</v>
      </c>
      <c r="E2582" s="261" t="s">
        <v>5357</v>
      </c>
      <c r="F2582" s="261" t="s">
        <v>1640</v>
      </c>
    </row>
    <row r="2583" spans="2:6" ht="15" customHeight="1" x14ac:dyDescent="0.25">
      <c r="B2583" s="261" t="s">
        <v>5348</v>
      </c>
      <c r="C2583" s="261" t="s">
        <v>5356</v>
      </c>
      <c r="D2583" s="261" t="s">
        <v>5356</v>
      </c>
      <c r="E2583" s="261" t="s">
        <v>5356</v>
      </c>
      <c r="F2583" s="261" t="s">
        <v>1612</v>
      </c>
    </row>
    <row r="2584" spans="2:6" ht="15" customHeight="1" x14ac:dyDescent="0.25">
      <c r="B2584" s="261" t="s">
        <v>5348</v>
      </c>
      <c r="C2584" s="261" t="s">
        <v>5358</v>
      </c>
      <c r="D2584" s="261" t="s">
        <v>5359</v>
      </c>
      <c r="E2584" s="261" t="s">
        <v>5359</v>
      </c>
      <c r="F2584" s="261" t="s">
        <v>1608</v>
      </c>
    </row>
    <row r="2585" spans="2:6" ht="15" customHeight="1" x14ac:dyDescent="0.25">
      <c r="B2585" s="261" t="s">
        <v>5348</v>
      </c>
      <c r="C2585" s="261" t="s">
        <v>5358</v>
      </c>
      <c r="D2585" s="261" t="s">
        <v>5360</v>
      </c>
      <c r="E2585" s="261" t="s">
        <v>5358</v>
      </c>
      <c r="F2585" s="261" t="s">
        <v>1612</v>
      </c>
    </row>
    <row r="2586" spans="2:6" ht="15" customHeight="1" x14ac:dyDescent="0.25">
      <c r="B2586" s="261" t="s">
        <v>5348</v>
      </c>
      <c r="C2586" s="261" t="s">
        <v>5361</v>
      </c>
      <c r="D2586" s="261" t="s">
        <v>5362</v>
      </c>
      <c r="E2586" s="261" t="s">
        <v>5363</v>
      </c>
      <c r="F2586" s="261" t="s">
        <v>1608</v>
      </c>
    </row>
    <row r="2587" spans="2:6" ht="15" customHeight="1" x14ac:dyDescent="0.25">
      <c r="B2587" s="261" t="s">
        <v>5348</v>
      </c>
      <c r="C2587" s="261" t="s">
        <v>5361</v>
      </c>
      <c r="D2587" s="261" t="s">
        <v>5362</v>
      </c>
      <c r="E2587" s="261" t="s">
        <v>5362</v>
      </c>
      <c r="F2587" s="261" t="s">
        <v>1608</v>
      </c>
    </row>
    <row r="2588" spans="2:6" ht="15" customHeight="1" x14ac:dyDescent="0.25">
      <c r="B2588" s="261" t="s">
        <v>5348</v>
      </c>
      <c r="C2588" s="261" t="s">
        <v>5361</v>
      </c>
      <c r="D2588" s="261" t="s">
        <v>5361</v>
      </c>
      <c r="E2588" s="261" t="s">
        <v>5361</v>
      </c>
      <c r="F2588" s="261" t="s">
        <v>1612</v>
      </c>
    </row>
    <row r="2589" spans="2:6" ht="15" customHeight="1" x14ac:dyDescent="0.25">
      <c r="B2589" s="261" t="s">
        <v>5348</v>
      </c>
      <c r="C2589" s="261" t="s">
        <v>5364</v>
      </c>
      <c r="D2589" s="261" t="s">
        <v>3384</v>
      </c>
      <c r="E2589" s="261" t="s">
        <v>3384</v>
      </c>
      <c r="F2589" s="261" t="s">
        <v>1608</v>
      </c>
    </row>
    <row r="2590" spans="2:6" ht="15" customHeight="1" x14ac:dyDescent="0.25">
      <c r="B2590" s="261" t="s">
        <v>5348</v>
      </c>
      <c r="C2590" s="261" t="s">
        <v>5364</v>
      </c>
      <c r="D2590" s="261" t="s">
        <v>5365</v>
      </c>
      <c r="E2590" s="261" t="s">
        <v>5366</v>
      </c>
      <c r="F2590" s="261" t="s">
        <v>1640</v>
      </c>
    </row>
    <row r="2591" spans="2:6" ht="15" customHeight="1" x14ac:dyDescent="0.2">
      <c r="B2591" s="262" t="s">
        <v>5348</v>
      </c>
      <c r="C2591" s="262" t="s">
        <v>5364</v>
      </c>
      <c r="D2591" s="262" t="s">
        <v>5367</v>
      </c>
      <c r="E2591" s="262" t="s">
        <v>5348</v>
      </c>
      <c r="F2591" s="262" t="s">
        <v>1684</v>
      </c>
    </row>
    <row r="2592" spans="2:6" ht="15" customHeight="1" x14ac:dyDescent="0.25">
      <c r="B2592" s="261" t="s">
        <v>5348</v>
      </c>
      <c r="C2592" s="261" t="s">
        <v>5364</v>
      </c>
      <c r="D2592" s="261" t="s">
        <v>5367</v>
      </c>
      <c r="E2592" s="261" t="s">
        <v>5348</v>
      </c>
      <c r="F2592" s="261" t="s">
        <v>5524</v>
      </c>
    </row>
    <row r="2593" spans="2:6" ht="15" customHeight="1" x14ac:dyDescent="0.25">
      <c r="B2593" s="261" t="s">
        <v>5368</v>
      </c>
      <c r="C2593" s="261" t="s">
        <v>5369</v>
      </c>
      <c r="D2593" s="261" t="s">
        <v>5370</v>
      </c>
      <c r="E2593" s="261" t="s">
        <v>5370</v>
      </c>
      <c r="F2593" s="261" t="s">
        <v>1612</v>
      </c>
    </row>
    <row r="2594" spans="2:6" ht="15" customHeight="1" x14ac:dyDescent="0.25">
      <c r="B2594" s="261" t="s">
        <v>5368</v>
      </c>
      <c r="C2594" s="261" t="s">
        <v>5371</v>
      </c>
      <c r="D2594" s="261" t="s">
        <v>3796</v>
      </c>
      <c r="E2594" s="261" t="s">
        <v>5371</v>
      </c>
      <c r="F2594" s="261" t="s">
        <v>1612</v>
      </c>
    </row>
    <row r="2595" spans="2:6" ht="15" customHeight="1" x14ac:dyDescent="0.25">
      <c r="B2595" s="261" t="s">
        <v>5368</v>
      </c>
      <c r="C2595" s="261" t="s">
        <v>5371</v>
      </c>
      <c r="D2595" s="261" t="s">
        <v>5372</v>
      </c>
      <c r="E2595" s="261" t="s">
        <v>5372</v>
      </c>
      <c r="F2595" s="261" t="s">
        <v>1648</v>
      </c>
    </row>
    <row r="2596" spans="2:6" ht="15" customHeight="1" x14ac:dyDescent="0.25">
      <c r="B2596" s="261" t="s">
        <v>5368</v>
      </c>
      <c r="C2596" s="261" t="s">
        <v>5371</v>
      </c>
      <c r="D2596" s="261" t="s">
        <v>5373</v>
      </c>
      <c r="E2596" s="261" t="s">
        <v>5373</v>
      </c>
      <c r="F2596" s="261" t="s">
        <v>1608</v>
      </c>
    </row>
    <row r="2597" spans="2:6" ht="15" customHeight="1" x14ac:dyDescent="0.25">
      <c r="B2597" s="261" t="s">
        <v>5368</v>
      </c>
      <c r="C2597" s="261" t="s">
        <v>5374</v>
      </c>
      <c r="D2597" s="261" t="s">
        <v>5375</v>
      </c>
      <c r="E2597" s="261" t="s">
        <v>5375</v>
      </c>
      <c r="F2597" s="261" t="s">
        <v>1608</v>
      </c>
    </row>
    <row r="2598" spans="2:6" ht="15" customHeight="1" x14ac:dyDescent="0.25">
      <c r="B2598" s="261" t="s">
        <v>5368</v>
      </c>
      <c r="C2598" s="261" t="s">
        <v>5374</v>
      </c>
      <c r="D2598" s="261" t="s">
        <v>5376</v>
      </c>
      <c r="E2598" s="261" t="s">
        <v>5377</v>
      </c>
      <c r="F2598" s="261" t="s">
        <v>1608</v>
      </c>
    </row>
    <row r="2599" spans="2:6" ht="15" customHeight="1" x14ac:dyDescent="0.25">
      <c r="B2599" s="261" t="s">
        <v>5368</v>
      </c>
      <c r="C2599" s="261" t="s">
        <v>5374</v>
      </c>
      <c r="D2599" s="261" t="s">
        <v>5374</v>
      </c>
      <c r="E2599" s="261" t="s">
        <v>5374</v>
      </c>
      <c r="F2599" s="261" t="s">
        <v>1612</v>
      </c>
    </row>
    <row r="2600" spans="2:6" ht="15" customHeight="1" x14ac:dyDescent="0.25">
      <c r="B2600" s="261" t="s">
        <v>5368</v>
      </c>
      <c r="C2600" s="261" t="s">
        <v>5378</v>
      </c>
      <c r="D2600" s="261" t="s">
        <v>5379</v>
      </c>
      <c r="E2600" s="261" t="s">
        <v>5378</v>
      </c>
      <c r="F2600" s="261" t="s">
        <v>1612</v>
      </c>
    </row>
    <row r="2601" spans="2:6" ht="15" customHeight="1" x14ac:dyDescent="0.2">
      <c r="B2601" s="262" t="s">
        <v>5368</v>
      </c>
      <c r="C2601" s="262" t="s">
        <v>5378</v>
      </c>
      <c r="D2601" s="262" t="s">
        <v>5378</v>
      </c>
      <c r="E2601" s="262" t="s">
        <v>5380</v>
      </c>
      <c r="F2601" s="262" t="s">
        <v>1684</v>
      </c>
    </row>
    <row r="2602" spans="2:6" ht="15" customHeight="1" x14ac:dyDescent="0.2">
      <c r="B2602" s="262" t="s">
        <v>5368</v>
      </c>
      <c r="C2602" s="262" t="s">
        <v>5381</v>
      </c>
      <c r="D2602" s="262" t="s">
        <v>5382</v>
      </c>
      <c r="E2602" s="262" t="s">
        <v>5382</v>
      </c>
      <c r="F2602" s="262" t="s">
        <v>1608</v>
      </c>
    </row>
    <row r="2603" spans="2:6" ht="15" customHeight="1" x14ac:dyDescent="0.25">
      <c r="B2603" s="261" t="s">
        <v>5368</v>
      </c>
      <c r="C2603" s="261" t="s">
        <v>5368</v>
      </c>
      <c r="D2603" s="261" t="s">
        <v>5383</v>
      </c>
      <c r="E2603" s="261" t="s">
        <v>5368</v>
      </c>
      <c r="F2603" s="261" t="s">
        <v>1612</v>
      </c>
    </row>
    <row r="2604" spans="2:6" ht="15" customHeight="1" x14ac:dyDescent="0.2">
      <c r="B2604" s="262" t="s">
        <v>5368</v>
      </c>
      <c r="C2604" s="262" t="s">
        <v>5384</v>
      </c>
      <c r="D2604" s="262" t="s">
        <v>5385</v>
      </c>
      <c r="E2604" s="262" t="s">
        <v>5384</v>
      </c>
      <c r="F2604" s="262" t="s">
        <v>1612</v>
      </c>
    </row>
    <row r="2605" spans="2:6" ht="15" customHeight="1" x14ac:dyDescent="0.2">
      <c r="B2605" s="262" t="s">
        <v>5368</v>
      </c>
      <c r="C2605" s="262" t="s">
        <v>2873</v>
      </c>
      <c r="D2605" s="262" t="s">
        <v>5386</v>
      </c>
      <c r="E2605" s="262" t="s">
        <v>5387</v>
      </c>
      <c r="F2605" s="262" t="s">
        <v>1648</v>
      </c>
    </row>
    <row r="2606" spans="2:6" ht="15" customHeight="1" x14ac:dyDescent="0.25">
      <c r="B2606" s="261" t="s">
        <v>5368</v>
      </c>
      <c r="C2606" s="261" t="s">
        <v>2873</v>
      </c>
      <c r="D2606" s="261" t="s">
        <v>5388</v>
      </c>
      <c r="E2606" s="261" t="s">
        <v>2873</v>
      </c>
      <c r="F2606" s="261" t="s">
        <v>1612</v>
      </c>
    </row>
    <row r="2607" spans="2:6" ht="15" customHeight="1" x14ac:dyDescent="0.25">
      <c r="B2607" s="261" t="s">
        <v>5368</v>
      </c>
      <c r="C2607" s="261" t="s">
        <v>2742</v>
      </c>
      <c r="D2607" s="261" t="s">
        <v>5389</v>
      </c>
      <c r="E2607" s="261" t="s">
        <v>5390</v>
      </c>
      <c r="F2607" s="261" t="s">
        <v>1640</v>
      </c>
    </row>
    <row r="2608" spans="2:6" ht="15" customHeight="1" x14ac:dyDescent="0.25">
      <c r="B2608" s="261" t="s">
        <v>5368</v>
      </c>
      <c r="C2608" s="261" t="s">
        <v>2742</v>
      </c>
      <c r="D2608" s="261" t="s">
        <v>5391</v>
      </c>
      <c r="E2608" s="261" t="s">
        <v>5368</v>
      </c>
      <c r="F2608" s="261" t="s">
        <v>1614</v>
      </c>
    </row>
    <row r="2609" spans="2:6" ht="15" customHeight="1" x14ac:dyDescent="0.25">
      <c r="B2609" s="261" t="s">
        <v>5368</v>
      </c>
      <c r="C2609" s="261" t="s">
        <v>2742</v>
      </c>
      <c r="D2609" s="261" t="s">
        <v>5391</v>
      </c>
      <c r="E2609" s="261" t="s">
        <v>2742</v>
      </c>
      <c r="F2609" s="261" t="s">
        <v>1612</v>
      </c>
    </row>
    <row r="2610" spans="2:6" ht="15" customHeight="1" x14ac:dyDescent="0.2">
      <c r="B2610" s="262" t="s">
        <v>5368</v>
      </c>
      <c r="C2610" s="262" t="s">
        <v>2742</v>
      </c>
      <c r="D2610" s="262" t="s">
        <v>5392</v>
      </c>
      <c r="E2610" s="262" t="s">
        <v>5393</v>
      </c>
      <c r="F2610" s="262" t="s">
        <v>1684</v>
      </c>
    </row>
    <row r="2611" spans="2:6" ht="15" customHeight="1" x14ac:dyDescent="0.25">
      <c r="B2611" s="262" t="s">
        <v>5368</v>
      </c>
      <c r="C2611" s="262" t="s">
        <v>2876</v>
      </c>
      <c r="D2611" s="262" t="s">
        <v>5394</v>
      </c>
      <c r="E2611" s="262" t="s">
        <v>5368</v>
      </c>
      <c r="F2611" s="261" t="s">
        <v>5524</v>
      </c>
    </row>
    <row r="2612" spans="2:6" ht="15" customHeight="1" x14ac:dyDescent="0.25">
      <c r="B2612" s="261" t="s">
        <v>5368</v>
      </c>
      <c r="C2612" s="261" t="s">
        <v>2876</v>
      </c>
      <c r="D2612" s="261" t="s">
        <v>3894</v>
      </c>
      <c r="E2612" s="261" t="s">
        <v>2876</v>
      </c>
      <c r="F2612" s="261" t="s">
        <v>1612</v>
      </c>
    </row>
    <row r="2613" spans="2:6" ht="15" customHeight="1" x14ac:dyDescent="0.2">
      <c r="B2613" s="262" t="s">
        <v>5368</v>
      </c>
      <c r="C2613" s="262" t="s">
        <v>2876</v>
      </c>
      <c r="D2613" s="262" t="s">
        <v>3894</v>
      </c>
      <c r="E2613" s="262" t="s">
        <v>5395</v>
      </c>
      <c r="F2613" s="262" t="s">
        <v>1648</v>
      </c>
    </row>
    <row r="2614" spans="2:6" ht="15" customHeight="1" x14ac:dyDescent="0.25">
      <c r="B2614" s="261" t="s">
        <v>5396</v>
      </c>
      <c r="C2614" s="261" t="s">
        <v>5397</v>
      </c>
      <c r="D2614" s="261" t="s">
        <v>2945</v>
      </c>
      <c r="E2614" s="261" t="s">
        <v>2945</v>
      </c>
      <c r="F2614" s="261" t="s">
        <v>1608</v>
      </c>
    </row>
    <row r="2615" spans="2:6" ht="15" customHeight="1" x14ac:dyDescent="0.25">
      <c r="B2615" s="261" t="s">
        <v>5396</v>
      </c>
      <c r="C2615" s="261" t="s">
        <v>5397</v>
      </c>
      <c r="D2615" s="261" t="s">
        <v>5398</v>
      </c>
      <c r="E2615" s="261" t="s">
        <v>5399</v>
      </c>
      <c r="F2615" s="261" t="s">
        <v>1612</v>
      </c>
    </row>
    <row r="2616" spans="2:6" ht="15" customHeight="1" x14ac:dyDescent="0.25">
      <c r="B2616" s="261" t="s">
        <v>5396</v>
      </c>
      <c r="C2616" s="261" t="s">
        <v>5397</v>
      </c>
      <c r="D2616" s="261" t="s">
        <v>5400</v>
      </c>
      <c r="E2616" s="261" t="s">
        <v>5400</v>
      </c>
      <c r="F2616" s="261" t="s">
        <v>1608</v>
      </c>
    </row>
    <row r="2617" spans="2:6" ht="15" customHeight="1" x14ac:dyDescent="0.25">
      <c r="B2617" s="261" t="s">
        <v>5396</v>
      </c>
      <c r="C2617" s="261" t="s">
        <v>5397</v>
      </c>
      <c r="D2617" s="261" t="s">
        <v>5401</v>
      </c>
      <c r="E2617" s="261" t="s">
        <v>5402</v>
      </c>
      <c r="F2617" s="261" t="s">
        <v>1608</v>
      </c>
    </row>
    <row r="2618" spans="2:6" ht="15" customHeight="1" x14ac:dyDescent="0.25">
      <c r="B2618" s="261" t="s">
        <v>5396</v>
      </c>
      <c r="C2618" s="261" t="s">
        <v>5403</v>
      </c>
      <c r="D2618" s="261" t="s">
        <v>5403</v>
      </c>
      <c r="E2618" s="261" t="s">
        <v>5403</v>
      </c>
      <c r="F2618" s="261" t="s">
        <v>1684</v>
      </c>
    </row>
    <row r="2619" spans="2:6" ht="15" customHeight="1" x14ac:dyDescent="0.25">
      <c r="B2619" s="261" t="s">
        <v>5396</v>
      </c>
      <c r="C2619" s="261" t="s">
        <v>5403</v>
      </c>
      <c r="D2619" s="261" t="s">
        <v>5403</v>
      </c>
      <c r="E2619" s="261" t="s">
        <v>5404</v>
      </c>
      <c r="F2619" s="261" t="s">
        <v>1640</v>
      </c>
    </row>
    <row r="2620" spans="2:6" ht="15" customHeight="1" x14ac:dyDescent="0.25">
      <c r="B2620" s="261" t="s">
        <v>5396</v>
      </c>
      <c r="C2620" s="261" t="s">
        <v>5405</v>
      </c>
      <c r="D2620" s="261" t="s">
        <v>5406</v>
      </c>
      <c r="E2620" s="261" t="s">
        <v>5407</v>
      </c>
      <c r="F2620" s="261" t="s">
        <v>1640</v>
      </c>
    </row>
    <row r="2621" spans="2:6" ht="15" customHeight="1" x14ac:dyDescent="0.25">
      <c r="B2621" s="261" t="s">
        <v>5396</v>
      </c>
      <c r="C2621" s="261" t="s">
        <v>5405</v>
      </c>
      <c r="D2621" s="261" t="s">
        <v>5408</v>
      </c>
      <c r="E2621" s="261" t="s">
        <v>2193</v>
      </c>
      <c r="F2621" s="261" t="s">
        <v>1608</v>
      </c>
    </row>
    <row r="2622" spans="2:6" ht="15" customHeight="1" x14ac:dyDescent="0.25">
      <c r="B2622" s="261" t="s">
        <v>5396</v>
      </c>
      <c r="C2622" s="261" t="s">
        <v>5405</v>
      </c>
      <c r="D2622" s="261" t="s">
        <v>5409</v>
      </c>
      <c r="E2622" s="261" t="s">
        <v>5405</v>
      </c>
      <c r="F2622" s="261" t="s">
        <v>1962</v>
      </c>
    </row>
    <row r="2623" spans="2:6" ht="15" customHeight="1" x14ac:dyDescent="0.25">
      <c r="B2623" s="261" t="s">
        <v>5396</v>
      </c>
      <c r="C2623" s="261" t="s">
        <v>5410</v>
      </c>
      <c r="D2623" s="261" t="s">
        <v>5410</v>
      </c>
      <c r="E2623" s="261" t="s">
        <v>5410</v>
      </c>
      <c r="F2623" s="261" t="s">
        <v>1612</v>
      </c>
    </row>
    <row r="2624" spans="2:6" ht="15" customHeight="1" x14ac:dyDescent="0.2">
      <c r="B2624" s="262" t="s">
        <v>5396</v>
      </c>
      <c r="C2624" s="262" t="s">
        <v>5410</v>
      </c>
      <c r="D2624" s="262" t="s">
        <v>5410</v>
      </c>
      <c r="E2624" s="262" t="s">
        <v>5411</v>
      </c>
      <c r="F2624" s="262" t="s">
        <v>1640</v>
      </c>
    </row>
    <row r="2625" spans="2:6" ht="15" customHeight="1" x14ac:dyDescent="0.25">
      <c r="B2625" s="261" t="s">
        <v>5396</v>
      </c>
      <c r="C2625" s="261" t="s">
        <v>5410</v>
      </c>
      <c r="D2625" s="261" t="s">
        <v>5412</v>
      </c>
      <c r="E2625" s="261" t="s">
        <v>5413</v>
      </c>
      <c r="F2625" s="261" t="s">
        <v>1608</v>
      </c>
    </row>
    <row r="2626" spans="2:6" ht="15" customHeight="1" x14ac:dyDescent="0.25">
      <c r="B2626" s="261" t="s">
        <v>5396</v>
      </c>
      <c r="C2626" s="261" t="s">
        <v>5414</v>
      </c>
      <c r="D2626" s="261" t="s">
        <v>3443</v>
      </c>
      <c r="E2626" s="261" t="s">
        <v>3959</v>
      </c>
      <c r="F2626" s="261" t="s">
        <v>1608</v>
      </c>
    </row>
    <row r="2627" spans="2:6" ht="15" customHeight="1" x14ac:dyDescent="0.25">
      <c r="B2627" s="261" t="s">
        <v>5396</v>
      </c>
      <c r="C2627" s="261" t="s">
        <v>5414</v>
      </c>
      <c r="D2627" s="261" t="s">
        <v>5415</v>
      </c>
      <c r="E2627" s="261" t="s">
        <v>5416</v>
      </c>
      <c r="F2627" s="261" t="s">
        <v>1640</v>
      </c>
    </row>
    <row r="2628" spans="2:6" ht="15" customHeight="1" x14ac:dyDescent="0.25">
      <c r="B2628" s="261" t="s">
        <v>5396</v>
      </c>
      <c r="C2628" s="261" t="s">
        <v>5414</v>
      </c>
      <c r="D2628" s="261" t="s">
        <v>5414</v>
      </c>
      <c r="E2628" s="261" t="s">
        <v>5414</v>
      </c>
      <c r="F2628" s="261" t="s">
        <v>1612</v>
      </c>
    </row>
    <row r="2629" spans="2:6" ht="15" customHeight="1" x14ac:dyDescent="0.25">
      <c r="B2629" s="261" t="s">
        <v>5396</v>
      </c>
      <c r="C2629" s="261" t="s">
        <v>5414</v>
      </c>
      <c r="D2629" s="261" t="s">
        <v>5414</v>
      </c>
      <c r="E2629" s="261" t="s">
        <v>5417</v>
      </c>
      <c r="F2629" s="261" t="s">
        <v>2205</v>
      </c>
    </row>
    <row r="2630" spans="2:6" ht="15" customHeight="1" x14ac:dyDescent="0.25">
      <c r="B2630" s="261" t="s">
        <v>5396</v>
      </c>
      <c r="C2630" s="261" t="s">
        <v>5414</v>
      </c>
      <c r="D2630" s="261" t="s">
        <v>5418</v>
      </c>
      <c r="E2630" s="261" t="s">
        <v>5418</v>
      </c>
      <c r="F2630" s="261" t="s">
        <v>1608</v>
      </c>
    </row>
    <row r="2631" spans="2:6" ht="15" customHeight="1" x14ac:dyDescent="0.25">
      <c r="B2631" s="261" t="s">
        <v>5396</v>
      </c>
      <c r="C2631" s="261" t="s">
        <v>5419</v>
      </c>
      <c r="D2631" s="261" t="s">
        <v>5420</v>
      </c>
      <c r="E2631" s="261" t="s">
        <v>2557</v>
      </c>
      <c r="F2631" s="261" t="s">
        <v>1608</v>
      </c>
    </row>
    <row r="2632" spans="2:6" ht="15" customHeight="1" x14ac:dyDescent="0.25">
      <c r="B2632" s="261" t="s">
        <v>5396</v>
      </c>
      <c r="C2632" s="261" t="s">
        <v>5421</v>
      </c>
      <c r="D2632" s="261" t="s">
        <v>5422</v>
      </c>
      <c r="E2632" s="261" t="s">
        <v>5423</v>
      </c>
      <c r="F2632" s="261" t="s">
        <v>1684</v>
      </c>
    </row>
    <row r="2633" spans="2:6" ht="15" customHeight="1" x14ac:dyDescent="0.25">
      <c r="B2633" s="261" t="s">
        <v>5396</v>
      </c>
      <c r="C2633" s="261" t="s">
        <v>5421</v>
      </c>
      <c r="D2633" s="261" t="s">
        <v>5422</v>
      </c>
      <c r="E2633" s="261" t="s">
        <v>5396</v>
      </c>
      <c r="F2633" s="261" t="s">
        <v>5524</v>
      </c>
    </row>
    <row r="2634" spans="2:6" ht="15" customHeight="1" x14ac:dyDescent="0.25">
      <c r="B2634" s="261" t="s">
        <v>5424</v>
      </c>
      <c r="C2634" s="261" t="s">
        <v>5425</v>
      </c>
      <c r="D2634" s="261" t="s">
        <v>5425</v>
      </c>
      <c r="E2634" s="261" t="s">
        <v>5425</v>
      </c>
      <c r="F2634" s="261" t="s">
        <v>1612</v>
      </c>
    </row>
    <row r="2635" spans="2:6" ht="15" customHeight="1" x14ac:dyDescent="0.25">
      <c r="B2635" s="261" t="s">
        <v>5424</v>
      </c>
      <c r="C2635" s="261" t="s">
        <v>5425</v>
      </c>
      <c r="D2635" s="261" t="s">
        <v>5426</v>
      </c>
      <c r="E2635" s="261" t="s">
        <v>5427</v>
      </c>
      <c r="F2635" s="261" t="s">
        <v>1608</v>
      </c>
    </row>
    <row r="2636" spans="2:6" ht="15" customHeight="1" x14ac:dyDescent="0.25">
      <c r="B2636" s="261" t="s">
        <v>5424</v>
      </c>
      <c r="C2636" s="261" t="s">
        <v>5428</v>
      </c>
      <c r="D2636" s="261" t="s">
        <v>5428</v>
      </c>
      <c r="E2636" s="261" t="s">
        <v>5428</v>
      </c>
      <c r="F2636" s="261" t="s">
        <v>1612</v>
      </c>
    </row>
    <row r="2637" spans="2:6" ht="15" customHeight="1" x14ac:dyDescent="0.25">
      <c r="B2637" s="261" t="s">
        <v>5424</v>
      </c>
      <c r="C2637" s="261" t="s">
        <v>5428</v>
      </c>
      <c r="D2637" s="261" t="s">
        <v>5429</v>
      </c>
      <c r="E2637" s="261" t="s">
        <v>5429</v>
      </c>
      <c r="F2637" s="261" t="s">
        <v>1612</v>
      </c>
    </row>
    <row r="2638" spans="2:6" ht="15" customHeight="1" x14ac:dyDescent="0.2">
      <c r="B2638" s="262" t="s">
        <v>5424</v>
      </c>
      <c r="C2638" s="262" t="s">
        <v>5430</v>
      </c>
      <c r="D2638" s="262" t="s">
        <v>5430</v>
      </c>
      <c r="E2638" s="262" t="s">
        <v>5430</v>
      </c>
      <c r="F2638" s="262" t="s">
        <v>1612</v>
      </c>
    </row>
    <row r="2639" spans="2:6" ht="15" customHeight="1" x14ac:dyDescent="0.25">
      <c r="B2639" s="261" t="s">
        <v>5424</v>
      </c>
      <c r="C2639" s="261" t="s">
        <v>5431</v>
      </c>
      <c r="D2639" s="261" t="s">
        <v>5432</v>
      </c>
      <c r="E2639" s="261" t="s">
        <v>5432</v>
      </c>
      <c r="F2639" s="261" t="s">
        <v>1612</v>
      </c>
    </row>
    <row r="2640" spans="2:6" ht="15" customHeight="1" x14ac:dyDescent="0.2">
      <c r="B2640" s="262" t="s">
        <v>5424</v>
      </c>
      <c r="C2640" s="262" t="s">
        <v>5433</v>
      </c>
      <c r="D2640" s="262" t="s">
        <v>5434</v>
      </c>
      <c r="E2640" s="262" t="s">
        <v>5433</v>
      </c>
      <c r="F2640" s="262" t="s">
        <v>1684</v>
      </c>
    </row>
    <row r="2641" spans="2:6" ht="15" customHeight="1" x14ac:dyDescent="0.25">
      <c r="B2641" s="261" t="s">
        <v>5424</v>
      </c>
      <c r="C2641" s="261" t="s">
        <v>5433</v>
      </c>
      <c r="D2641" s="261" t="s">
        <v>3109</v>
      </c>
      <c r="E2641" s="261" t="s">
        <v>3109</v>
      </c>
      <c r="F2641" s="261" t="s">
        <v>1608</v>
      </c>
    </row>
    <row r="2642" spans="2:6" ht="15" customHeight="1" x14ac:dyDescent="0.25">
      <c r="B2642" s="261" t="s">
        <v>5424</v>
      </c>
      <c r="C2642" s="261" t="s">
        <v>5433</v>
      </c>
      <c r="D2642" s="261" t="s">
        <v>5435</v>
      </c>
      <c r="E2642" s="261" t="s">
        <v>5436</v>
      </c>
      <c r="F2642" s="261" t="s">
        <v>1608</v>
      </c>
    </row>
    <row r="2643" spans="2:6" ht="15" customHeight="1" x14ac:dyDescent="0.25">
      <c r="B2643" s="261" t="s">
        <v>5424</v>
      </c>
      <c r="C2643" s="261" t="s">
        <v>5437</v>
      </c>
      <c r="D2643" s="261" t="s">
        <v>5438</v>
      </c>
      <c r="E2643" s="261" t="s">
        <v>5439</v>
      </c>
      <c r="F2643" s="261" t="s">
        <v>1608</v>
      </c>
    </row>
    <row r="2644" spans="2:6" ht="15" customHeight="1" x14ac:dyDescent="0.2">
      <c r="B2644" s="262" t="s">
        <v>5424</v>
      </c>
      <c r="C2644" s="262" t="s">
        <v>5437</v>
      </c>
      <c r="D2644" s="262" t="s">
        <v>5437</v>
      </c>
      <c r="E2644" s="262" t="s">
        <v>5440</v>
      </c>
      <c r="F2644" s="262" t="s">
        <v>1640</v>
      </c>
    </row>
    <row r="2645" spans="2:6" ht="15" customHeight="1" x14ac:dyDescent="0.25">
      <c r="B2645" s="261" t="s">
        <v>5424</v>
      </c>
      <c r="C2645" s="261" t="s">
        <v>5437</v>
      </c>
      <c r="D2645" s="261" t="s">
        <v>5437</v>
      </c>
      <c r="E2645" s="261" t="s">
        <v>5437</v>
      </c>
      <c r="F2645" s="261" t="s">
        <v>1612</v>
      </c>
    </row>
    <row r="2646" spans="2:6" ht="15" customHeight="1" x14ac:dyDescent="0.25">
      <c r="B2646" s="261" t="s">
        <v>5424</v>
      </c>
      <c r="C2646" s="261" t="s">
        <v>2873</v>
      </c>
      <c r="D2646" s="261" t="s">
        <v>5441</v>
      </c>
      <c r="E2646" s="261" t="s">
        <v>3802</v>
      </c>
      <c r="F2646" s="261" t="s">
        <v>2205</v>
      </c>
    </row>
    <row r="2647" spans="2:6" ht="15" customHeight="1" x14ac:dyDescent="0.25">
      <c r="B2647" s="261" t="s">
        <v>5424</v>
      </c>
      <c r="C2647" s="261" t="s">
        <v>2873</v>
      </c>
      <c r="D2647" s="261" t="s">
        <v>5441</v>
      </c>
      <c r="E2647" s="261" t="s">
        <v>5442</v>
      </c>
      <c r="F2647" s="261" t="s">
        <v>1608</v>
      </c>
    </row>
    <row r="2648" spans="2:6" ht="15" customHeight="1" x14ac:dyDescent="0.25">
      <c r="B2648" s="261" t="s">
        <v>5424</v>
      </c>
      <c r="C2648" s="261" t="s">
        <v>2873</v>
      </c>
      <c r="D2648" s="261" t="s">
        <v>5441</v>
      </c>
      <c r="E2648" s="261" t="s">
        <v>5443</v>
      </c>
      <c r="F2648" s="261" t="s">
        <v>1612</v>
      </c>
    </row>
    <row r="2649" spans="2:6" ht="15" customHeight="1" x14ac:dyDescent="0.2">
      <c r="B2649" s="262" t="s">
        <v>5424</v>
      </c>
      <c r="C2649" s="262" t="s">
        <v>2873</v>
      </c>
      <c r="D2649" s="262" t="s">
        <v>5444</v>
      </c>
      <c r="E2649" s="262" t="s">
        <v>5445</v>
      </c>
      <c r="F2649" s="262" t="s">
        <v>1608</v>
      </c>
    </row>
    <row r="2650" spans="2:6" ht="15" customHeight="1" x14ac:dyDescent="0.2">
      <c r="B2650" s="262" t="s">
        <v>5424</v>
      </c>
      <c r="C2650" s="262" t="s">
        <v>2873</v>
      </c>
      <c r="D2650" s="262" t="s">
        <v>5444</v>
      </c>
      <c r="E2650" s="262" t="s">
        <v>5424</v>
      </c>
      <c r="F2650" s="262" t="s">
        <v>1614</v>
      </c>
    </row>
    <row r="2651" spans="2:6" ht="15" customHeight="1" x14ac:dyDescent="0.25">
      <c r="B2651" s="262" t="s">
        <v>5424</v>
      </c>
      <c r="C2651" s="262" t="s">
        <v>2873</v>
      </c>
      <c r="D2651" s="262" t="s">
        <v>5444</v>
      </c>
      <c r="E2651" s="262" t="s">
        <v>5424</v>
      </c>
      <c r="F2651" s="261" t="s">
        <v>5524</v>
      </c>
    </row>
    <row r="2652" spans="2:6" ht="15" customHeight="1" x14ac:dyDescent="0.25">
      <c r="B2652" s="261" t="s">
        <v>5424</v>
      </c>
      <c r="C2652" s="261" t="s">
        <v>2876</v>
      </c>
      <c r="D2652" s="261" t="s">
        <v>5446</v>
      </c>
      <c r="E2652" s="261" t="s">
        <v>5447</v>
      </c>
      <c r="F2652" s="261" t="s">
        <v>1608</v>
      </c>
    </row>
    <row r="2653" spans="2:6" ht="15" customHeight="1" x14ac:dyDescent="0.25">
      <c r="B2653" s="261" t="s">
        <v>5424</v>
      </c>
      <c r="C2653" s="261" t="s">
        <v>5448</v>
      </c>
      <c r="D2653" s="261" t="s">
        <v>5449</v>
      </c>
      <c r="E2653" s="261" t="s">
        <v>5450</v>
      </c>
      <c r="F2653" s="261" t="s">
        <v>1646</v>
      </c>
    </row>
    <row r="2654" spans="2:6" ht="15" customHeight="1" x14ac:dyDescent="0.25">
      <c r="B2654" s="261" t="s">
        <v>5424</v>
      </c>
      <c r="C2654" s="261" t="s">
        <v>5448</v>
      </c>
      <c r="D2654" s="261" t="s">
        <v>5449</v>
      </c>
      <c r="E2654" s="261" t="s">
        <v>5448</v>
      </c>
      <c r="F2654" s="261" t="s">
        <v>1608</v>
      </c>
    </row>
    <row r="2655" spans="2:6" ht="15" customHeight="1" x14ac:dyDescent="0.2">
      <c r="B2655" s="262" t="s">
        <v>5424</v>
      </c>
      <c r="C2655" s="262" t="s">
        <v>5448</v>
      </c>
      <c r="D2655" s="262" t="s">
        <v>5449</v>
      </c>
      <c r="E2655" s="262" t="s">
        <v>5451</v>
      </c>
      <c r="F2655" s="262" t="s">
        <v>1608</v>
      </c>
    </row>
    <row r="2656" spans="2:6" ht="15" customHeight="1" x14ac:dyDescent="0.25">
      <c r="B2656" s="261" t="s">
        <v>5424</v>
      </c>
      <c r="C2656" s="261" t="s">
        <v>5452</v>
      </c>
      <c r="D2656" s="261" t="s">
        <v>5452</v>
      </c>
      <c r="E2656" s="261" t="s">
        <v>5453</v>
      </c>
      <c r="F2656" s="261" t="s">
        <v>1612</v>
      </c>
    </row>
    <row r="2657" spans="2:6" ht="15" customHeight="1" x14ac:dyDescent="0.2">
      <c r="B2657" s="262" t="s">
        <v>5424</v>
      </c>
      <c r="C2657" s="262" t="s">
        <v>5452</v>
      </c>
      <c r="D2657" s="262" t="s">
        <v>5454</v>
      </c>
      <c r="E2657" s="262" t="s">
        <v>5454</v>
      </c>
      <c r="F2657" s="262" t="s">
        <v>1640</v>
      </c>
    </row>
    <row r="2658" spans="2:6" ht="15" customHeight="1" x14ac:dyDescent="0.25">
      <c r="B2658" s="261" t="s">
        <v>5424</v>
      </c>
      <c r="C2658" s="261" t="s">
        <v>5455</v>
      </c>
      <c r="D2658" s="261" t="s">
        <v>5455</v>
      </c>
      <c r="E2658" s="261" t="s">
        <v>5455</v>
      </c>
      <c r="F2658" s="261" t="s">
        <v>1608</v>
      </c>
    </row>
    <row r="2659" spans="2:6" ht="15" customHeight="1" x14ac:dyDescent="0.2">
      <c r="B2659" s="262" t="s">
        <v>5424</v>
      </c>
      <c r="C2659" s="262" t="s">
        <v>5456</v>
      </c>
      <c r="D2659" s="262" t="s">
        <v>5456</v>
      </c>
      <c r="E2659" s="262" t="s">
        <v>5456</v>
      </c>
      <c r="F2659" s="262" t="s">
        <v>1684</v>
      </c>
    </row>
    <row r="2660" spans="2:6" ht="15" customHeight="1" x14ac:dyDescent="0.25">
      <c r="B2660" s="261" t="s">
        <v>5424</v>
      </c>
      <c r="C2660" s="261" t="s">
        <v>5456</v>
      </c>
      <c r="D2660" s="261" t="s">
        <v>5457</v>
      </c>
      <c r="E2660" s="261" t="s">
        <v>5457</v>
      </c>
      <c r="F2660" s="261" t="s">
        <v>1608</v>
      </c>
    </row>
    <row r="2661" spans="2:6" ht="15" customHeight="1" x14ac:dyDescent="0.25">
      <c r="B2661" s="261" t="s">
        <v>5424</v>
      </c>
      <c r="C2661" s="261" t="s">
        <v>5458</v>
      </c>
      <c r="D2661" s="261" t="s">
        <v>5459</v>
      </c>
      <c r="E2661" s="261" t="s">
        <v>5460</v>
      </c>
      <c r="F2661" s="261" t="s">
        <v>1608</v>
      </c>
    </row>
    <row r="2662" spans="2:6" ht="15" customHeight="1" x14ac:dyDescent="0.25">
      <c r="B2662" s="261" t="s">
        <v>5424</v>
      </c>
      <c r="C2662" s="261" t="s">
        <v>5458</v>
      </c>
      <c r="D2662" s="261" t="s">
        <v>5461</v>
      </c>
      <c r="E2662" s="261" t="s">
        <v>5462</v>
      </c>
      <c r="F2662" s="261" t="s">
        <v>1612</v>
      </c>
    </row>
    <row r="2663" spans="2:6" ht="15" customHeight="1" x14ac:dyDescent="0.2">
      <c r="B2663" s="262" t="s">
        <v>5424</v>
      </c>
      <c r="C2663" s="262" t="s">
        <v>5463</v>
      </c>
      <c r="D2663" s="262" t="s">
        <v>5463</v>
      </c>
      <c r="E2663" s="262" t="s">
        <v>5463</v>
      </c>
      <c r="F2663" s="262" t="s">
        <v>1684</v>
      </c>
    </row>
    <row r="2664" spans="2:6" ht="15" customHeight="1" x14ac:dyDescent="0.2">
      <c r="B2664" s="262" t="s">
        <v>5424</v>
      </c>
      <c r="C2664" s="262" t="s">
        <v>5463</v>
      </c>
      <c r="D2664" s="262" t="s">
        <v>5463</v>
      </c>
      <c r="E2664" s="262" t="s">
        <v>5463</v>
      </c>
      <c r="F2664" s="262" t="s">
        <v>1734</v>
      </c>
    </row>
    <row r="2665" spans="2:6" ht="15" customHeight="1" x14ac:dyDescent="0.2">
      <c r="B2665" s="262" t="s">
        <v>5424</v>
      </c>
      <c r="C2665" s="262" t="s">
        <v>5464</v>
      </c>
      <c r="D2665" s="262" t="s">
        <v>5464</v>
      </c>
      <c r="E2665" s="262" t="s">
        <v>5464</v>
      </c>
      <c r="F2665" s="262" t="s">
        <v>1612</v>
      </c>
    </row>
    <row r="2666" spans="2:6" ht="15" customHeight="1" x14ac:dyDescent="0.25">
      <c r="B2666" s="261" t="s">
        <v>5424</v>
      </c>
      <c r="C2666" s="261" t="s">
        <v>5465</v>
      </c>
      <c r="D2666" s="261" t="s">
        <v>5465</v>
      </c>
      <c r="E2666" s="261" t="s">
        <v>5465</v>
      </c>
      <c r="F2666" s="261" t="s">
        <v>1612</v>
      </c>
    </row>
    <row r="2667" spans="2:6" ht="15" customHeight="1" x14ac:dyDescent="0.25">
      <c r="B2667" s="261" t="s">
        <v>5424</v>
      </c>
      <c r="C2667" s="261" t="s">
        <v>5466</v>
      </c>
      <c r="D2667" s="261" t="s">
        <v>3104</v>
      </c>
      <c r="E2667" s="261" t="s">
        <v>5467</v>
      </c>
      <c r="F2667" s="261" t="s">
        <v>1608</v>
      </c>
    </row>
    <row r="2668" spans="2:6" ht="15" customHeight="1" x14ac:dyDescent="0.25">
      <c r="B2668" s="261" t="s">
        <v>5424</v>
      </c>
      <c r="C2668" s="261" t="s">
        <v>5466</v>
      </c>
      <c r="D2668" s="261" t="s">
        <v>5468</v>
      </c>
      <c r="E2668" s="261" t="s">
        <v>5466</v>
      </c>
      <c r="F2668" s="261" t="s">
        <v>1614</v>
      </c>
    </row>
    <row r="2669" spans="2:6" ht="15" customHeight="1" x14ac:dyDescent="0.2">
      <c r="B2669" s="262" t="s">
        <v>5424</v>
      </c>
      <c r="C2669" s="262" t="s">
        <v>5466</v>
      </c>
      <c r="D2669" s="262" t="s">
        <v>5469</v>
      </c>
      <c r="E2669" s="262" t="s">
        <v>5469</v>
      </c>
      <c r="F2669" s="262" t="s">
        <v>1608</v>
      </c>
    </row>
    <row r="2670" spans="2:6" ht="15" customHeight="1" x14ac:dyDescent="0.25">
      <c r="B2670" s="261" t="s">
        <v>5470</v>
      </c>
      <c r="C2670" s="261" t="s">
        <v>5471</v>
      </c>
      <c r="D2670" s="261" t="s">
        <v>5472</v>
      </c>
      <c r="E2670" s="261" t="s">
        <v>5473</v>
      </c>
      <c r="F2670" s="261" t="s">
        <v>1640</v>
      </c>
    </row>
    <row r="2671" spans="2:6" ht="15" customHeight="1" x14ac:dyDescent="0.25">
      <c r="B2671" s="261" t="s">
        <v>5470</v>
      </c>
      <c r="C2671" s="261" t="s">
        <v>5471</v>
      </c>
      <c r="D2671" s="261" t="s">
        <v>5472</v>
      </c>
      <c r="E2671" s="261" t="s">
        <v>5474</v>
      </c>
      <c r="F2671" s="261" t="s">
        <v>1608</v>
      </c>
    </row>
    <row r="2672" spans="2:6" ht="15" customHeight="1" x14ac:dyDescent="0.25">
      <c r="B2672" s="261" t="s">
        <v>5470</v>
      </c>
      <c r="C2672" s="261" t="s">
        <v>5471</v>
      </c>
      <c r="D2672" s="261" t="s">
        <v>5472</v>
      </c>
      <c r="E2672" s="261" t="s">
        <v>5471</v>
      </c>
      <c r="F2672" s="261" t="s">
        <v>1612</v>
      </c>
    </row>
    <row r="2673" spans="2:6" ht="15" customHeight="1" x14ac:dyDescent="0.2">
      <c r="B2673" s="262" t="s">
        <v>5470</v>
      </c>
      <c r="C2673" s="262" t="s">
        <v>5471</v>
      </c>
      <c r="D2673" s="262" t="s">
        <v>5472</v>
      </c>
      <c r="E2673" s="262" t="s">
        <v>5475</v>
      </c>
      <c r="F2673" s="262" t="s">
        <v>1646</v>
      </c>
    </row>
    <row r="2674" spans="2:6" ht="15" customHeight="1" x14ac:dyDescent="0.25">
      <c r="B2674" s="261" t="s">
        <v>5470</v>
      </c>
      <c r="C2674" s="261" t="s">
        <v>5471</v>
      </c>
      <c r="D2674" s="261" t="s">
        <v>5476</v>
      </c>
      <c r="E2674" s="261" t="s">
        <v>5477</v>
      </c>
      <c r="F2674" s="261" t="s">
        <v>1612</v>
      </c>
    </row>
    <row r="2675" spans="2:6" ht="15" customHeight="1" x14ac:dyDescent="0.25">
      <c r="B2675" s="261" t="s">
        <v>5470</v>
      </c>
      <c r="C2675" s="261" t="s">
        <v>5471</v>
      </c>
      <c r="D2675" s="261" t="s">
        <v>5476</v>
      </c>
      <c r="E2675" s="261" t="s">
        <v>5478</v>
      </c>
      <c r="F2675" s="261" t="s">
        <v>1608</v>
      </c>
    </row>
    <row r="2676" spans="2:6" ht="15" customHeight="1" x14ac:dyDescent="0.25">
      <c r="B2676" s="261" t="s">
        <v>5470</v>
      </c>
      <c r="C2676" s="261" t="s">
        <v>5471</v>
      </c>
      <c r="D2676" s="261" t="s">
        <v>5476</v>
      </c>
      <c r="E2676" s="261" t="s">
        <v>5479</v>
      </c>
      <c r="F2676" s="261" t="s">
        <v>1640</v>
      </c>
    </row>
    <row r="2677" spans="2:6" ht="15" customHeight="1" x14ac:dyDescent="0.25">
      <c r="B2677" s="261" t="s">
        <v>5470</v>
      </c>
      <c r="C2677" s="261" t="s">
        <v>5480</v>
      </c>
      <c r="D2677" s="261" t="s">
        <v>5481</v>
      </c>
      <c r="E2677" s="261" t="s">
        <v>5481</v>
      </c>
      <c r="F2677" s="261" t="s">
        <v>1608</v>
      </c>
    </row>
    <row r="2678" spans="2:6" ht="15" customHeight="1" x14ac:dyDescent="0.2">
      <c r="B2678" s="262" t="s">
        <v>5470</v>
      </c>
      <c r="C2678" s="262" t="s">
        <v>5480</v>
      </c>
      <c r="D2678" s="262" t="s">
        <v>5481</v>
      </c>
      <c r="E2678" s="262" t="s">
        <v>5482</v>
      </c>
      <c r="F2678" s="262" t="s">
        <v>1640</v>
      </c>
    </row>
    <row r="2679" spans="2:6" ht="15" customHeight="1" x14ac:dyDescent="0.25">
      <c r="B2679" s="261" t="s">
        <v>5470</v>
      </c>
      <c r="C2679" s="261" t="s">
        <v>5480</v>
      </c>
      <c r="D2679" s="261" t="s">
        <v>5480</v>
      </c>
      <c r="E2679" s="261" t="s">
        <v>5483</v>
      </c>
      <c r="F2679" s="261" t="s">
        <v>1612</v>
      </c>
    </row>
    <row r="2680" spans="2:6" ht="15" customHeight="1" x14ac:dyDescent="0.25">
      <c r="B2680" s="261" t="s">
        <v>5470</v>
      </c>
      <c r="C2680" s="261" t="s">
        <v>5480</v>
      </c>
      <c r="D2680" s="261" t="s">
        <v>5480</v>
      </c>
      <c r="E2680" s="261" t="s">
        <v>5480</v>
      </c>
      <c r="F2680" s="261" t="s">
        <v>1612</v>
      </c>
    </row>
    <row r="2681" spans="2:6" ht="15" customHeight="1" x14ac:dyDescent="0.2">
      <c r="B2681" s="262" t="s">
        <v>5470</v>
      </c>
      <c r="C2681" s="262" t="s">
        <v>5484</v>
      </c>
      <c r="D2681" s="262" t="s">
        <v>5485</v>
      </c>
      <c r="E2681" s="262" t="s">
        <v>5485</v>
      </c>
      <c r="F2681" s="262" t="s">
        <v>1701</v>
      </c>
    </row>
    <row r="2682" spans="2:6" ht="15" customHeight="1" x14ac:dyDescent="0.25">
      <c r="B2682" s="261" t="s">
        <v>5470</v>
      </c>
      <c r="C2682" s="261" t="s">
        <v>5484</v>
      </c>
      <c r="D2682" s="261" t="s">
        <v>5486</v>
      </c>
      <c r="E2682" s="261" t="s">
        <v>5486</v>
      </c>
      <c r="F2682" s="261" t="s">
        <v>1608</v>
      </c>
    </row>
    <row r="2683" spans="2:6" ht="15" customHeight="1" x14ac:dyDescent="0.25">
      <c r="B2683" s="261" t="s">
        <v>5470</v>
      </c>
      <c r="C2683" s="261" t="s">
        <v>5484</v>
      </c>
      <c r="D2683" s="261" t="s">
        <v>5487</v>
      </c>
      <c r="E2683" s="261" t="s">
        <v>5487</v>
      </c>
      <c r="F2683" s="261" t="s">
        <v>1608</v>
      </c>
    </row>
    <row r="2684" spans="2:6" ht="15" customHeight="1" x14ac:dyDescent="0.2">
      <c r="B2684" s="262" t="s">
        <v>5470</v>
      </c>
      <c r="C2684" s="262" t="s">
        <v>5484</v>
      </c>
      <c r="D2684" s="262" t="s">
        <v>5488</v>
      </c>
      <c r="E2684" s="262" t="s">
        <v>5489</v>
      </c>
      <c r="F2684" s="262" t="s">
        <v>1684</v>
      </c>
    </row>
    <row r="2685" spans="2:6" ht="15" customHeight="1" x14ac:dyDescent="0.25">
      <c r="B2685" s="261" t="s">
        <v>5470</v>
      </c>
      <c r="C2685" s="261" t="s">
        <v>5490</v>
      </c>
      <c r="D2685" s="261" t="s">
        <v>5491</v>
      </c>
      <c r="E2685" s="261" t="s">
        <v>5492</v>
      </c>
      <c r="F2685" s="261" t="s">
        <v>1608</v>
      </c>
    </row>
    <row r="2686" spans="2:6" ht="15" customHeight="1" x14ac:dyDescent="0.25">
      <c r="B2686" s="261" t="s">
        <v>5470</v>
      </c>
      <c r="C2686" s="261" t="s">
        <v>5490</v>
      </c>
      <c r="D2686" s="261" t="s">
        <v>5493</v>
      </c>
      <c r="E2686" s="261" t="s">
        <v>5493</v>
      </c>
      <c r="F2686" s="261" t="s">
        <v>1608</v>
      </c>
    </row>
    <row r="2687" spans="2:6" ht="15" customHeight="1" x14ac:dyDescent="0.25">
      <c r="B2687" s="261" t="s">
        <v>5470</v>
      </c>
      <c r="C2687" s="261" t="s">
        <v>5490</v>
      </c>
      <c r="D2687" s="261" t="s">
        <v>5494</v>
      </c>
      <c r="E2687" s="261" t="s">
        <v>5494</v>
      </c>
      <c r="F2687" s="261" t="s">
        <v>1608</v>
      </c>
    </row>
    <row r="2688" spans="2:6" ht="15" customHeight="1" x14ac:dyDescent="0.25">
      <c r="B2688" s="261" t="s">
        <v>5470</v>
      </c>
      <c r="C2688" s="261" t="s">
        <v>5490</v>
      </c>
      <c r="D2688" s="261" t="s">
        <v>5495</v>
      </c>
      <c r="E2688" s="261" t="s">
        <v>5496</v>
      </c>
      <c r="F2688" s="261" t="s">
        <v>1612</v>
      </c>
    </row>
    <row r="2689" spans="2:6" ht="15" customHeight="1" x14ac:dyDescent="0.25">
      <c r="B2689" s="261" t="s">
        <v>5470</v>
      </c>
      <c r="C2689" s="261" t="s">
        <v>5490</v>
      </c>
      <c r="D2689" s="261" t="s">
        <v>5495</v>
      </c>
      <c r="E2689" s="261" t="s">
        <v>5497</v>
      </c>
      <c r="F2689" s="261" t="s">
        <v>1612</v>
      </c>
    </row>
    <row r="2690" spans="2:6" ht="15" customHeight="1" x14ac:dyDescent="0.25">
      <c r="B2690" s="261" t="s">
        <v>5470</v>
      </c>
      <c r="C2690" s="261" t="s">
        <v>5490</v>
      </c>
      <c r="D2690" s="261" t="s">
        <v>5490</v>
      </c>
      <c r="E2690" s="261" t="s">
        <v>3525</v>
      </c>
      <c r="F2690" s="261" t="s">
        <v>1608</v>
      </c>
    </row>
    <row r="2691" spans="2:6" ht="15" customHeight="1" x14ac:dyDescent="0.2">
      <c r="B2691" s="262" t="s">
        <v>5470</v>
      </c>
      <c r="C2691" s="262" t="s">
        <v>5490</v>
      </c>
      <c r="D2691" s="262" t="s">
        <v>5490</v>
      </c>
      <c r="E2691" s="262" t="s">
        <v>5498</v>
      </c>
      <c r="F2691" s="262" t="s">
        <v>1640</v>
      </c>
    </row>
    <row r="2692" spans="2:6" ht="15" customHeight="1" x14ac:dyDescent="0.25">
      <c r="B2692" s="261" t="s">
        <v>5470</v>
      </c>
      <c r="C2692" s="261" t="s">
        <v>5499</v>
      </c>
      <c r="D2692" s="261" t="s">
        <v>5500</v>
      </c>
      <c r="E2692" s="261" t="s">
        <v>5501</v>
      </c>
      <c r="F2692" s="261" t="s">
        <v>1608</v>
      </c>
    </row>
    <row r="2693" spans="2:6" ht="15" customHeight="1" x14ac:dyDescent="0.25">
      <c r="B2693" s="261" t="s">
        <v>5470</v>
      </c>
      <c r="C2693" s="261" t="s">
        <v>5499</v>
      </c>
      <c r="D2693" s="261" t="s">
        <v>5502</v>
      </c>
      <c r="E2693" s="261" t="s">
        <v>5503</v>
      </c>
      <c r="F2693" s="261" t="s">
        <v>1614</v>
      </c>
    </row>
    <row r="2694" spans="2:6" ht="15" customHeight="1" x14ac:dyDescent="0.2">
      <c r="B2694" s="262" t="s">
        <v>5470</v>
      </c>
      <c r="C2694" s="262" t="s">
        <v>5499</v>
      </c>
      <c r="D2694" s="262" t="s">
        <v>5504</v>
      </c>
      <c r="E2694" s="262" t="s">
        <v>5505</v>
      </c>
      <c r="F2694" s="262" t="s">
        <v>1684</v>
      </c>
    </row>
    <row r="2695" spans="2:6" ht="15" customHeight="1" x14ac:dyDescent="0.25">
      <c r="B2695" s="261" t="s">
        <v>5470</v>
      </c>
      <c r="C2695" s="261" t="s">
        <v>5506</v>
      </c>
      <c r="D2695" s="261" t="s">
        <v>5507</v>
      </c>
      <c r="E2695" s="261" t="s">
        <v>5507</v>
      </c>
      <c r="F2695" s="261" t="s">
        <v>1608</v>
      </c>
    </row>
    <row r="2696" spans="2:6" ht="15" customHeight="1" x14ac:dyDescent="0.25">
      <c r="B2696" s="261" t="s">
        <v>5470</v>
      </c>
      <c r="C2696" s="261" t="s">
        <v>5506</v>
      </c>
      <c r="D2696" s="261" t="s">
        <v>5508</v>
      </c>
      <c r="E2696" s="261" t="s">
        <v>5509</v>
      </c>
      <c r="F2696" s="261" t="s">
        <v>1646</v>
      </c>
    </row>
    <row r="2697" spans="2:6" ht="15" customHeight="1" x14ac:dyDescent="0.2">
      <c r="B2697" s="262" t="s">
        <v>5470</v>
      </c>
      <c r="C2697" s="262" t="s">
        <v>5506</v>
      </c>
      <c r="D2697" s="262" t="s">
        <v>5508</v>
      </c>
      <c r="E2697" s="262" t="s">
        <v>5510</v>
      </c>
      <c r="F2697" s="262" t="s">
        <v>2078</v>
      </c>
    </row>
    <row r="2698" spans="2:6" ht="15" customHeight="1" x14ac:dyDescent="0.25">
      <c r="B2698" s="261" t="s">
        <v>5470</v>
      </c>
      <c r="C2698" s="261" t="s">
        <v>5506</v>
      </c>
      <c r="D2698" s="261" t="s">
        <v>5511</v>
      </c>
      <c r="E2698" s="261" t="s">
        <v>5511</v>
      </c>
      <c r="F2698" s="261" t="s">
        <v>1640</v>
      </c>
    </row>
    <row r="2699" spans="2:6" ht="15" customHeight="1" x14ac:dyDescent="0.2">
      <c r="B2699" s="262" t="s">
        <v>5470</v>
      </c>
      <c r="C2699" s="262" t="s">
        <v>5506</v>
      </c>
      <c r="D2699" s="262" t="s">
        <v>5506</v>
      </c>
      <c r="E2699" s="262" t="s">
        <v>5506</v>
      </c>
      <c r="F2699" s="262" t="s">
        <v>1612</v>
      </c>
    </row>
    <row r="2700" spans="2:6" ht="15" customHeight="1" x14ac:dyDescent="0.25">
      <c r="B2700" s="261" t="s">
        <v>5470</v>
      </c>
      <c r="C2700" s="261" t="s">
        <v>5506</v>
      </c>
      <c r="D2700" s="261" t="s">
        <v>5506</v>
      </c>
      <c r="E2700" s="261" t="s">
        <v>5512</v>
      </c>
      <c r="F2700" s="261" t="s">
        <v>1608</v>
      </c>
    </row>
    <row r="2701" spans="2:6" ht="15" customHeight="1" x14ac:dyDescent="0.25">
      <c r="B2701" s="261" t="s">
        <v>5470</v>
      </c>
      <c r="C2701" s="261" t="s">
        <v>5513</v>
      </c>
      <c r="D2701" s="261" t="s">
        <v>5514</v>
      </c>
      <c r="E2701" s="261" t="s">
        <v>5514</v>
      </c>
      <c r="F2701" s="261" t="s">
        <v>1648</v>
      </c>
    </row>
    <row r="2702" spans="2:6" ht="15" customHeight="1" x14ac:dyDescent="0.2">
      <c r="B2702" s="262" t="s">
        <v>5470</v>
      </c>
      <c r="C2702" s="262" t="s">
        <v>5513</v>
      </c>
      <c r="D2702" s="262" t="s">
        <v>5514</v>
      </c>
      <c r="E2702" s="262" t="s">
        <v>5515</v>
      </c>
      <c r="F2702" s="262" t="s">
        <v>1612</v>
      </c>
    </row>
    <row r="2703" spans="2:6" ht="15" customHeight="1" x14ac:dyDescent="0.25">
      <c r="B2703" s="261" t="s">
        <v>5470</v>
      </c>
      <c r="C2703" s="261" t="s">
        <v>5513</v>
      </c>
      <c r="D2703" s="261" t="s">
        <v>5516</v>
      </c>
      <c r="E2703" s="261" t="s">
        <v>5516</v>
      </c>
      <c r="F2703" s="261" t="s">
        <v>1612</v>
      </c>
    </row>
    <row r="2704" spans="2:6" ht="15" customHeight="1" x14ac:dyDescent="0.25">
      <c r="B2704" s="261" t="s">
        <v>5470</v>
      </c>
      <c r="C2704" s="261" t="s">
        <v>5470</v>
      </c>
      <c r="D2704" s="261" t="s">
        <v>1953</v>
      </c>
      <c r="E2704" s="261" t="s">
        <v>5517</v>
      </c>
      <c r="F2704" s="261" t="s">
        <v>1962</v>
      </c>
    </row>
    <row r="2705" spans="2:6" ht="15" customHeight="1" x14ac:dyDescent="0.25">
      <c r="B2705" s="261" t="s">
        <v>5470</v>
      </c>
      <c r="C2705" s="261" t="s">
        <v>5470</v>
      </c>
      <c r="D2705" s="261" t="s">
        <v>5518</v>
      </c>
      <c r="E2705" s="261" t="s">
        <v>5518</v>
      </c>
      <c r="F2705" s="261" t="s">
        <v>1612</v>
      </c>
    </row>
    <row r="2706" spans="2:6" ht="15" customHeight="1" x14ac:dyDescent="0.25">
      <c r="B2706" s="261" t="s">
        <v>5470</v>
      </c>
      <c r="C2706" s="261" t="s">
        <v>5470</v>
      </c>
      <c r="D2706" s="261" t="s">
        <v>5519</v>
      </c>
      <c r="E2706" s="261" t="s">
        <v>5520</v>
      </c>
      <c r="F2706" s="261" t="s">
        <v>1648</v>
      </c>
    </row>
    <row r="2707" spans="2:6" ht="15" customHeight="1" x14ac:dyDescent="0.2">
      <c r="B2707" s="262" t="s">
        <v>5470</v>
      </c>
      <c r="C2707" s="262" t="s">
        <v>5521</v>
      </c>
      <c r="D2707" s="262" t="s">
        <v>5522</v>
      </c>
      <c r="E2707" s="262" t="s">
        <v>5470</v>
      </c>
      <c r="F2707" s="262" t="s">
        <v>1684</v>
      </c>
    </row>
    <row r="2708" spans="2:6" ht="15" customHeight="1" x14ac:dyDescent="0.25">
      <c r="B2708" s="262" t="s">
        <v>5470</v>
      </c>
      <c r="C2708" s="262" t="s">
        <v>5521</v>
      </c>
      <c r="D2708" s="262" t="s">
        <v>5523</v>
      </c>
      <c r="E2708" s="262" t="s">
        <v>5524</v>
      </c>
      <c r="F2708" s="261" t="s">
        <v>5524</v>
      </c>
    </row>
    <row r="2709" spans="2:6" ht="15" customHeight="1" x14ac:dyDescent="0.2">
      <c r="B2709" s="262" t="s">
        <v>5470</v>
      </c>
      <c r="C2709" s="262" t="s">
        <v>5525</v>
      </c>
      <c r="D2709" s="262" t="s">
        <v>2357</v>
      </c>
      <c r="E2709" s="262" t="s">
        <v>5526</v>
      </c>
      <c r="F2709" s="262" t="s">
        <v>1614</v>
      </c>
    </row>
    <row r="2710" spans="2:6" ht="15" customHeight="1" x14ac:dyDescent="0.25">
      <c r="B2710" s="261" t="s">
        <v>5470</v>
      </c>
      <c r="C2710" s="261" t="s">
        <v>5525</v>
      </c>
      <c r="D2710" s="261" t="s">
        <v>2357</v>
      </c>
      <c r="E2710" s="261" t="s">
        <v>5527</v>
      </c>
      <c r="F2710" s="261" t="s">
        <v>2205</v>
      </c>
    </row>
    <row r="2711" spans="2:6" ht="15" customHeight="1" x14ac:dyDescent="0.2">
      <c r="B2711" s="262" t="s">
        <v>5470</v>
      </c>
      <c r="C2711" s="262" t="s">
        <v>5525</v>
      </c>
      <c r="D2711" s="262" t="s">
        <v>2357</v>
      </c>
      <c r="E2711" s="262" t="s">
        <v>5528</v>
      </c>
      <c r="F2711" s="262" t="s">
        <v>5748</v>
      </c>
    </row>
    <row r="2712" spans="2:6" ht="15" customHeight="1" x14ac:dyDescent="0.2">
      <c r="B2712" s="262" t="s">
        <v>5470</v>
      </c>
      <c r="C2712" s="262" t="s">
        <v>5525</v>
      </c>
      <c r="D2712" s="262" t="s">
        <v>2357</v>
      </c>
      <c r="E2712" s="262" t="s">
        <v>4735</v>
      </c>
      <c r="F2712" s="262" t="s">
        <v>5529</v>
      </c>
    </row>
    <row r="2713" spans="2:6" ht="15" customHeight="1" x14ac:dyDescent="0.25">
      <c r="B2713" s="261" t="s">
        <v>5470</v>
      </c>
      <c r="C2713" s="261" t="s">
        <v>5525</v>
      </c>
      <c r="D2713" s="261" t="s">
        <v>2357</v>
      </c>
      <c r="E2713" s="261" t="s">
        <v>5530</v>
      </c>
      <c r="F2713" s="261" t="s">
        <v>1608</v>
      </c>
    </row>
    <row r="2714" spans="2:6" ht="15" customHeight="1" x14ac:dyDescent="0.2">
      <c r="B2714" s="262" t="s">
        <v>5470</v>
      </c>
      <c r="C2714" s="262" t="s">
        <v>5525</v>
      </c>
      <c r="D2714" s="262" t="s">
        <v>2357</v>
      </c>
      <c r="E2714" s="262" t="s">
        <v>5531</v>
      </c>
      <c r="F2714" s="262" t="s">
        <v>1608</v>
      </c>
    </row>
    <row r="2715" spans="2:6" ht="15" customHeight="1" x14ac:dyDescent="0.2">
      <c r="B2715" s="262" t="s">
        <v>5470</v>
      </c>
      <c r="C2715" s="262" t="s">
        <v>5525</v>
      </c>
      <c r="D2715" s="262" t="s">
        <v>2357</v>
      </c>
      <c r="E2715" s="262" t="s">
        <v>5532</v>
      </c>
      <c r="F2715" s="262" t="s">
        <v>1608</v>
      </c>
    </row>
    <row r="2716" spans="2:6" ht="15" customHeight="1" x14ac:dyDescent="0.2">
      <c r="B2716" s="262" t="s">
        <v>5470</v>
      </c>
      <c r="C2716" s="262" t="s">
        <v>5525</v>
      </c>
      <c r="D2716" s="262" t="s">
        <v>5533</v>
      </c>
      <c r="E2716" s="262" t="s">
        <v>5534</v>
      </c>
      <c r="F2716" s="262" t="s">
        <v>1608</v>
      </c>
    </row>
    <row r="2717" spans="2:6" ht="15" customHeight="1" x14ac:dyDescent="0.2">
      <c r="B2717" s="262" t="s">
        <v>5470</v>
      </c>
      <c r="C2717" s="262" t="s">
        <v>5525</v>
      </c>
      <c r="D2717" s="262" t="s">
        <v>5533</v>
      </c>
      <c r="E2717" s="262" t="s">
        <v>5535</v>
      </c>
      <c r="F2717" s="262" t="s">
        <v>1608</v>
      </c>
    </row>
    <row r="2718" spans="2:6" ht="15" customHeight="1" x14ac:dyDescent="0.25">
      <c r="B2718" s="261" t="s">
        <v>5470</v>
      </c>
      <c r="C2718" s="261" t="s">
        <v>5536</v>
      </c>
      <c r="D2718" s="261" t="s">
        <v>5537</v>
      </c>
      <c r="E2718" s="261" t="s">
        <v>5538</v>
      </c>
      <c r="F2718" s="261" t="s">
        <v>1612</v>
      </c>
    </row>
    <row r="2719" spans="2:6" ht="15" customHeight="1" x14ac:dyDescent="0.25">
      <c r="B2719" s="261" t="s">
        <v>5470</v>
      </c>
      <c r="C2719" s="261" t="s">
        <v>5536</v>
      </c>
      <c r="D2719" s="261" t="s">
        <v>5539</v>
      </c>
      <c r="E2719" s="261" t="s">
        <v>5540</v>
      </c>
      <c r="F2719" s="261" t="s">
        <v>1640</v>
      </c>
    </row>
    <row r="2720" spans="2:6" ht="15" customHeight="1" x14ac:dyDescent="0.25">
      <c r="B2720" s="261" t="s">
        <v>5470</v>
      </c>
      <c r="C2720" s="261" t="s">
        <v>5536</v>
      </c>
      <c r="D2720" s="261" t="s">
        <v>5539</v>
      </c>
      <c r="E2720" s="261" t="s">
        <v>5541</v>
      </c>
      <c r="F2720" s="261" t="s">
        <v>1962</v>
      </c>
    </row>
    <row r="2721" spans="2:6" ht="15" customHeight="1" x14ac:dyDescent="0.25">
      <c r="B2721" s="261" t="s">
        <v>5470</v>
      </c>
      <c r="C2721" s="261" t="s">
        <v>5536</v>
      </c>
      <c r="D2721" s="261" t="s">
        <v>5539</v>
      </c>
      <c r="E2721" s="261" t="s">
        <v>5542</v>
      </c>
      <c r="F2721" s="261" t="s">
        <v>1962</v>
      </c>
    </row>
    <row r="2722" spans="2:6" ht="15" customHeight="1" x14ac:dyDescent="0.25">
      <c r="B2722" s="261" t="s">
        <v>5470</v>
      </c>
      <c r="C2722" s="261" t="s">
        <v>5543</v>
      </c>
      <c r="D2722" s="261" t="s">
        <v>5543</v>
      </c>
      <c r="E2722" s="261" t="s">
        <v>5544</v>
      </c>
      <c r="F2722" s="261" t="s">
        <v>1612</v>
      </c>
    </row>
    <row r="2723" spans="2:6" ht="15" customHeight="1" x14ac:dyDescent="0.25">
      <c r="B2723" s="261" t="s">
        <v>5470</v>
      </c>
      <c r="C2723" s="261" t="s">
        <v>5543</v>
      </c>
      <c r="D2723" s="261" t="s">
        <v>5545</v>
      </c>
      <c r="E2723" s="261" t="s">
        <v>5546</v>
      </c>
      <c r="F2723" s="261" t="s">
        <v>1612</v>
      </c>
    </row>
    <row r="2724" spans="2:6" ht="15" customHeight="1" x14ac:dyDescent="0.25">
      <c r="B2724" s="261" t="s">
        <v>5470</v>
      </c>
      <c r="C2724" s="261" t="s">
        <v>5543</v>
      </c>
      <c r="D2724" s="261" t="s">
        <v>5547</v>
      </c>
      <c r="E2724" s="261" t="s">
        <v>5548</v>
      </c>
      <c r="F2724" s="261" t="s">
        <v>1646</v>
      </c>
    </row>
    <row r="2725" spans="2:6" ht="15" customHeight="1" x14ac:dyDescent="0.25">
      <c r="B2725" s="261" t="s">
        <v>5470</v>
      </c>
      <c r="C2725" s="261" t="s">
        <v>5543</v>
      </c>
      <c r="D2725" s="261" t="s">
        <v>5547</v>
      </c>
      <c r="E2725" s="261" t="s">
        <v>5549</v>
      </c>
      <c r="F2725" s="261" t="s">
        <v>1608</v>
      </c>
    </row>
    <row r="2726" spans="2:6" ht="15" customHeight="1" x14ac:dyDescent="0.25">
      <c r="B2726" s="261" t="s">
        <v>5470</v>
      </c>
      <c r="C2726" s="261" t="s">
        <v>5543</v>
      </c>
      <c r="D2726" s="261" t="s">
        <v>3990</v>
      </c>
      <c r="E2726" s="261" t="s">
        <v>3137</v>
      </c>
      <c r="F2726" s="261" t="s">
        <v>1612</v>
      </c>
    </row>
    <row r="2727" spans="2:6" ht="15" customHeight="1" x14ac:dyDescent="0.2">
      <c r="B2727" s="262" t="s">
        <v>5470</v>
      </c>
      <c r="C2727" s="262" t="s">
        <v>4513</v>
      </c>
      <c r="D2727" s="262" t="s">
        <v>5550</v>
      </c>
      <c r="E2727" s="262" t="s">
        <v>5550</v>
      </c>
      <c r="F2727" s="262" t="s">
        <v>1684</v>
      </c>
    </row>
    <row r="2728" spans="2:6" ht="15" customHeight="1" x14ac:dyDescent="0.25">
      <c r="B2728" s="261" t="s">
        <v>5470</v>
      </c>
      <c r="C2728" s="261" t="s">
        <v>4513</v>
      </c>
      <c r="D2728" s="261" t="s">
        <v>4513</v>
      </c>
      <c r="E2728" s="261" t="s">
        <v>4513</v>
      </c>
      <c r="F2728" s="261" t="s">
        <v>1608</v>
      </c>
    </row>
    <row r="2729" spans="2:6" ht="15" customHeight="1" x14ac:dyDescent="0.25">
      <c r="B2729" s="261" t="s">
        <v>5470</v>
      </c>
      <c r="C2729" s="261" t="s">
        <v>4513</v>
      </c>
      <c r="D2729" s="261" t="s">
        <v>5551</v>
      </c>
      <c r="E2729" s="261" t="s">
        <v>5552</v>
      </c>
      <c r="F2729" s="261" t="s">
        <v>1608</v>
      </c>
    </row>
    <row r="2730" spans="2:6" ht="15" customHeight="1" x14ac:dyDescent="0.25">
      <c r="B2730" s="261" t="s">
        <v>5470</v>
      </c>
      <c r="C2730" s="261" t="s">
        <v>4513</v>
      </c>
      <c r="D2730" s="261" t="s">
        <v>3989</v>
      </c>
      <c r="E2730" s="261" t="s">
        <v>3989</v>
      </c>
      <c r="F2730" s="261" t="s">
        <v>1608</v>
      </c>
    </row>
    <row r="2731" spans="2:6" ht="15" customHeight="1" x14ac:dyDescent="0.2">
      <c r="B2731" s="262" t="s">
        <v>5470</v>
      </c>
      <c r="C2731" s="262" t="s">
        <v>4513</v>
      </c>
      <c r="D2731" s="262" t="s">
        <v>5553</v>
      </c>
      <c r="E2731" s="262" t="s">
        <v>5553</v>
      </c>
      <c r="F2731" s="262" t="s">
        <v>1646</v>
      </c>
    </row>
    <row r="2732" spans="2:6" ht="15" customHeight="1" x14ac:dyDescent="0.2">
      <c r="B2732" s="262" t="s">
        <v>5470</v>
      </c>
      <c r="C2732" s="262" t="s">
        <v>5554</v>
      </c>
      <c r="D2732" s="262" t="s">
        <v>5555</v>
      </c>
      <c r="E2732" s="262" t="s">
        <v>5556</v>
      </c>
      <c r="F2732" s="262" t="s">
        <v>1640</v>
      </c>
    </row>
    <row r="2733" spans="2:6" ht="15" customHeight="1" x14ac:dyDescent="0.25">
      <c r="B2733" s="261" t="s">
        <v>5470</v>
      </c>
      <c r="C2733" s="261" t="s">
        <v>5554</v>
      </c>
      <c r="D2733" s="261" t="s">
        <v>5555</v>
      </c>
      <c r="E2733" s="261" t="s">
        <v>5555</v>
      </c>
      <c r="F2733" s="261" t="s">
        <v>1608</v>
      </c>
    </row>
    <row r="2734" spans="2:6" ht="15" customHeight="1" x14ac:dyDescent="0.2">
      <c r="B2734" s="262" t="s">
        <v>5470</v>
      </c>
      <c r="C2734" s="262" t="s">
        <v>5554</v>
      </c>
      <c r="D2734" s="262" t="s">
        <v>5555</v>
      </c>
      <c r="E2734" s="262" t="s">
        <v>5557</v>
      </c>
      <c r="F2734" s="262" t="s">
        <v>1646</v>
      </c>
    </row>
    <row r="2735" spans="2:6" ht="15" customHeight="1" x14ac:dyDescent="0.25">
      <c r="B2735" s="261" t="s">
        <v>5470</v>
      </c>
      <c r="C2735" s="261" t="s">
        <v>5554</v>
      </c>
      <c r="D2735" s="261" t="s">
        <v>5555</v>
      </c>
      <c r="E2735" s="261" t="s">
        <v>5558</v>
      </c>
      <c r="F2735" s="261" t="s">
        <v>1640</v>
      </c>
    </row>
    <row r="2736" spans="2:6" ht="15" customHeight="1" x14ac:dyDescent="0.25">
      <c r="B2736" s="261" t="s">
        <v>5470</v>
      </c>
      <c r="C2736" s="261" t="s">
        <v>5554</v>
      </c>
      <c r="D2736" s="261" t="s">
        <v>5555</v>
      </c>
      <c r="E2736" s="261" t="s">
        <v>4162</v>
      </c>
      <c r="F2736" s="261" t="s">
        <v>1648</v>
      </c>
    </row>
    <row r="2737" spans="2:6" ht="15" customHeight="1" x14ac:dyDescent="0.2">
      <c r="B2737" s="262" t="s">
        <v>5470</v>
      </c>
      <c r="C2737" s="262" t="s">
        <v>5554</v>
      </c>
      <c r="D2737" s="262" t="s">
        <v>5554</v>
      </c>
      <c r="E2737" s="262" t="s">
        <v>5554</v>
      </c>
      <c r="F2737" s="262" t="s">
        <v>1612</v>
      </c>
    </row>
    <row r="2738" spans="2:6" ht="15" customHeight="1" x14ac:dyDescent="0.2">
      <c r="B2738" s="262" t="s">
        <v>5470</v>
      </c>
      <c r="C2738" s="262" t="s">
        <v>5554</v>
      </c>
      <c r="D2738" s="262" t="s">
        <v>5554</v>
      </c>
      <c r="E2738" s="262" t="s">
        <v>5559</v>
      </c>
      <c r="F2738" s="262" t="s">
        <v>1701</v>
      </c>
    </row>
    <row r="2739" spans="2:6" ht="15" customHeight="1" x14ac:dyDescent="0.2">
      <c r="B2739" s="262" t="s">
        <v>5470</v>
      </c>
      <c r="C2739" s="262" t="s">
        <v>5554</v>
      </c>
      <c r="D2739" s="262" t="s">
        <v>5554</v>
      </c>
      <c r="E2739" s="262" t="s">
        <v>5560</v>
      </c>
      <c r="F2739" s="262" t="s">
        <v>1640</v>
      </c>
    </row>
    <row r="2740" spans="2:6" ht="15" customHeight="1" x14ac:dyDescent="0.25">
      <c r="B2740" s="261" t="s">
        <v>5470</v>
      </c>
      <c r="C2740" s="261" t="s">
        <v>5554</v>
      </c>
      <c r="D2740" s="261" t="s">
        <v>5561</v>
      </c>
      <c r="E2740" s="261" t="s">
        <v>5562</v>
      </c>
      <c r="F2740" s="261" t="s">
        <v>1640</v>
      </c>
    </row>
    <row r="2741" spans="2:6" ht="15" customHeight="1" x14ac:dyDescent="0.25">
      <c r="B2741" s="261" t="s">
        <v>5470</v>
      </c>
      <c r="C2741" s="261" t="s">
        <v>5554</v>
      </c>
      <c r="D2741" s="261" t="s">
        <v>5561</v>
      </c>
      <c r="E2741" s="261" t="s">
        <v>5563</v>
      </c>
      <c r="F2741" s="261" t="s">
        <v>1640</v>
      </c>
    </row>
    <row r="2742" spans="2:6" ht="15" customHeight="1" x14ac:dyDescent="0.25">
      <c r="B2742" s="261" t="s">
        <v>5470</v>
      </c>
      <c r="C2742" s="261" t="s">
        <v>5554</v>
      </c>
      <c r="D2742" s="261" t="s">
        <v>5561</v>
      </c>
      <c r="E2742" s="261" t="s">
        <v>5561</v>
      </c>
      <c r="F2742" s="261" t="s">
        <v>1648</v>
      </c>
    </row>
    <row r="2743" spans="2:6" ht="15" customHeight="1" x14ac:dyDescent="0.2">
      <c r="B2743" s="262" t="s">
        <v>5470</v>
      </c>
      <c r="C2743" s="262" t="s">
        <v>5554</v>
      </c>
      <c r="D2743" s="262" t="s">
        <v>5564</v>
      </c>
      <c r="E2743" s="262" t="s">
        <v>5564</v>
      </c>
      <c r="F2743" s="262" t="s">
        <v>1608</v>
      </c>
    </row>
    <row r="2744" spans="2:6" ht="15" customHeight="1" x14ac:dyDescent="0.25">
      <c r="B2744" s="261" t="s">
        <v>5470</v>
      </c>
      <c r="C2744" s="261" t="s">
        <v>5554</v>
      </c>
      <c r="D2744" s="261" t="s">
        <v>5565</v>
      </c>
      <c r="E2744" s="261" t="s">
        <v>5566</v>
      </c>
      <c r="F2744" s="261" t="s">
        <v>1640</v>
      </c>
    </row>
    <row r="2745" spans="2:6" ht="15" customHeight="1" x14ac:dyDescent="0.25">
      <c r="B2745" s="261" t="s">
        <v>5470</v>
      </c>
      <c r="C2745" s="261" t="s">
        <v>5554</v>
      </c>
      <c r="D2745" s="261" t="s">
        <v>5565</v>
      </c>
      <c r="E2745" s="261" t="s">
        <v>5567</v>
      </c>
      <c r="F2745" s="261" t="s">
        <v>1640</v>
      </c>
    </row>
    <row r="2746" spans="2:6" ht="15" customHeight="1" x14ac:dyDescent="0.2">
      <c r="B2746" s="262" t="s">
        <v>5470</v>
      </c>
      <c r="C2746" s="262" t="s">
        <v>5554</v>
      </c>
      <c r="D2746" s="262" t="s">
        <v>5565</v>
      </c>
      <c r="E2746" s="262" t="s">
        <v>5568</v>
      </c>
      <c r="F2746" s="262" t="s">
        <v>1640</v>
      </c>
    </row>
    <row r="2747" spans="2:6" ht="15" customHeight="1" x14ac:dyDescent="0.2">
      <c r="B2747" s="262" t="s">
        <v>5470</v>
      </c>
      <c r="C2747" s="262" t="s">
        <v>5569</v>
      </c>
      <c r="D2747" s="262" t="s">
        <v>5406</v>
      </c>
      <c r="E2747" s="262" t="s">
        <v>5406</v>
      </c>
      <c r="F2747" s="262" t="s">
        <v>1612</v>
      </c>
    </row>
    <row r="2748" spans="2:6" ht="15" customHeight="1" x14ac:dyDescent="0.2">
      <c r="B2748" s="262" t="s">
        <v>5470</v>
      </c>
      <c r="C2748" s="262" t="s">
        <v>5569</v>
      </c>
      <c r="D2748" s="262" t="s">
        <v>5570</v>
      </c>
      <c r="E2748" s="262" t="s">
        <v>5571</v>
      </c>
      <c r="F2748" s="262" t="s">
        <v>1648</v>
      </c>
    </row>
    <row r="2749" spans="2:6" ht="15" customHeight="1" x14ac:dyDescent="0.25">
      <c r="B2749" s="261" t="s">
        <v>5470</v>
      </c>
      <c r="C2749" s="261" t="s">
        <v>5569</v>
      </c>
      <c r="D2749" s="261" t="s">
        <v>5572</v>
      </c>
      <c r="E2749" s="261" t="s">
        <v>5572</v>
      </c>
      <c r="F2749" s="261" t="s">
        <v>1608</v>
      </c>
    </row>
    <row r="2750" spans="2:6" ht="15" customHeight="1" x14ac:dyDescent="0.25">
      <c r="B2750" s="261" t="s">
        <v>5470</v>
      </c>
      <c r="C2750" s="261" t="s">
        <v>5569</v>
      </c>
      <c r="D2750" s="261" t="s">
        <v>5572</v>
      </c>
      <c r="E2750" s="261" t="s">
        <v>5569</v>
      </c>
      <c r="F2750" s="261" t="s">
        <v>1612</v>
      </c>
    </row>
    <row r="2751" spans="2:6" ht="15" customHeight="1" x14ac:dyDescent="0.25">
      <c r="B2751" s="261" t="s">
        <v>5470</v>
      </c>
      <c r="C2751" s="261" t="s">
        <v>5569</v>
      </c>
      <c r="D2751" s="261" t="s">
        <v>5573</v>
      </c>
      <c r="E2751" s="261" t="s">
        <v>5573</v>
      </c>
      <c r="F2751" s="261" t="s">
        <v>1608</v>
      </c>
    </row>
    <row r="2752" spans="2:6" ht="15" customHeight="1" x14ac:dyDescent="0.25">
      <c r="B2752" s="261" t="s">
        <v>5470</v>
      </c>
      <c r="C2752" s="261" t="s">
        <v>5574</v>
      </c>
      <c r="D2752" s="261" t="s">
        <v>5575</v>
      </c>
      <c r="E2752" s="261" t="s">
        <v>5576</v>
      </c>
      <c r="F2752" s="261" t="s">
        <v>1640</v>
      </c>
    </row>
    <row r="2753" spans="2:6" ht="15" customHeight="1" x14ac:dyDescent="0.2">
      <c r="B2753" s="262" t="s">
        <v>5470</v>
      </c>
      <c r="C2753" s="262" t="s">
        <v>5574</v>
      </c>
      <c r="D2753" s="262" t="s">
        <v>5577</v>
      </c>
      <c r="E2753" s="262" t="s">
        <v>5578</v>
      </c>
      <c r="F2753" s="262" t="s">
        <v>1648</v>
      </c>
    </row>
    <row r="2754" spans="2:6" ht="15" customHeight="1" x14ac:dyDescent="0.25">
      <c r="B2754" s="261" t="s">
        <v>5470</v>
      </c>
      <c r="C2754" s="261" t="s">
        <v>5574</v>
      </c>
      <c r="D2754" s="261" t="s">
        <v>5579</v>
      </c>
      <c r="E2754" s="261" t="s">
        <v>5580</v>
      </c>
      <c r="F2754" s="261" t="s">
        <v>1608</v>
      </c>
    </row>
    <row r="2755" spans="2:6" ht="15" customHeight="1" x14ac:dyDescent="0.2">
      <c r="B2755" s="262" t="s">
        <v>5470</v>
      </c>
      <c r="C2755" s="262" t="s">
        <v>5574</v>
      </c>
      <c r="D2755" s="262" t="s">
        <v>5581</v>
      </c>
      <c r="E2755" s="262" t="s">
        <v>5582</v>
      </c>
      <c r="F2755" s="262" t="s">
        <v>1684</v>
      </c>
    </row>
    <row r="2756" spans="2:6" ht="15" customHeight="1" x14ac:dyDescent="0.25">
      <c r="B2756" s="261" t="s">
        <v>5470</v>
      </c>
      <c r="C2756" s="261" t="s">
        <v>5574</v>
      </c>
      <c r="D2756" s="261" t="s">
        <v>3554</v>
      </c>
      <c r="E2756" s="261" t="s">
        <v>5583</v>
      </c>
      <c r="F2756" s="261" t="s">
        <v>1701</v>
      </c>
    </row>
    <row r="2757" spans="2:6" ht="15" customHeight="1" x14ac:dyDescent="0.25">
      <c r="B2757" s="261" t="s">
        <v>5470</v>
      </c>
      <c r="C2757" s="261" t="s">
        <v>5574</v>
      </c>
      <c r="D2757" s="261" t="s">
        <v>3554</v>
      </c>
      <c r="E2757" s="261" t="s">
        <v>3554</v>
      </c>
      <c r="F2757" s="261" t="s">
        <v>1962</v>
      </c>
    </row>
    <row r="2758" spans="2:6" ht="15" customHeight="1" x14ac:dyDescent="0.25">
      <c r="B2758" s="261" t="s">
        <v>5470</v>
      </c>
      <c r="C2758" s="261" t="s">
        <v>5584</v>
      </c>
      <c r="D2758" s="261" t="s">
        <v>5585</v>
      </c>
      <c r="E2758" s="261" t="s">
        <v>5586</v>
      </c>
      <c r="F2758" s="261" t="s">
        <v>1612</v>
      </c>
    </row>
    <row r="2759" spans="2:6" ht="15" customHeight="1" x14ac:dyDescent="0.25">
      <c r="B2759" s="261" t="s">
        <v>5470</v>
      </c>
      <c r="C2759" s="261" t="s">
        <v>5584</v>
      </c>
      <c r="D2759" s="261" t="s">
        <v>3076</v>
      </c>
      <c r="E2759" s="261" t="s">
        <v>3076</v>
      </c>
      <c r="F2759" s="261" t="s">
        <v>1608</v>
      </c>
    </row>
    <row r="2760" spans="2:6" ht="15" customHeight="1" x14ac:dyDescent="0.25">
      <c r="B2760" s="261" t="s">
        <v>5470</v>
      </c>
      <c r="C2760" s="261" t="s">
        <v>5584</v>
      </c>
      <c r="D2760" s="261" t="s">
        <v>3061</v>
      </c>
      <c r="E2760" s="261" t="s">
        <v>5587</v>
      </c>
      <c r="F2760" s="261" t="s">
        <v>1612</v>
      </c>
    </row>
    <row r="2761" spans="2:6" ht="15" customHeight="1" x14ac:dyDescent="0.2">
      <c r="B2761" s="262" t="s">
        <v>5470</v>
      </c>
      <c r="C2761" s="262" t="s">
        <v>5584</v>
      </c>
      <c r="D2761" s="262" t="s">
        <v>3061</v>
      </c>
      <c r="E2761" s="262" t="s">
        <v>5588</v>
      </c>
      <c r="F2761" s="262" t="s">
        <v>1648</v>
      </c>
    </row>
    <row r="2762" spans="2:6" ht="15" customHeight="1" x14ac:dyDescent="0.2">
      <c r="B2762" s="262" t="s">
        <v>5470</v>
      </c>
      <c r="C2762" s="262" t="s">
        <v>5584</v>
      </c>
      <c r="D2762" s="262" t="s">
        <v>4007</v>
      </c>
      <c r="E2762" s="262" t="s">
        <v>4007</v>
      </c>
      <c r="F2762" s="262" t="s">
        <v>1684</v>
      </c>
    </row>
    <row r="2763" spans="2:6" ht="15" customHeight="1" x14ac:dyDescent="0.25">
      <c r="B2763" s="261" t="s">
        <v>5470</v>
      </c>
      <c r="C2763" s="261" t="s">
        <v>5584</v>
      </c>
      <c r="D2763" s="261" t="s">
        <v>5589</v>
      </c>
      <c r="E2763" s="261" t="s">
        <v>5590</v>
      </c>
      <c r="F2763" s="261" t="s">
        <v>1608</v>
      </c>
    </row>
    <row r="2764" spans="2:6" ht="15" customHeight="1" x14ac:dyDescent="0.2">
      <c r="B2764" s="262" t="s">
        <v>5470</v>
      </c>
      <c r="C2764" s="262" t="s">
        <v>5584</v>
      </c>
      <c r="D2764" s="262" t="s">
        <v>5589</v>
      </c>
      <c r="E2764" s="262" t="s">
        <v>5589</v>
      </c>
      <c r="F2764" s="262" t="s">
        <v>1962</v>
      </c>
    </row>
    <row r="2765" spans="2:6" ht="15" customHeight="1" x14ac:dyDescent="0.2">
      <c r="B2765" s="262" t="s">
        <v>5591</v>
      </c>
      <c r="C2765" s="262" t="s">
        <v>5592</v>
      </c>
      <c r="D2765" s="262" t="s">
        <v>5593</v>
      </c>
      <c r="E2765" s="262" t="s">
        <v>5592</v>
      </c>
      <c r="F2765" s="262" t="s">
        <v>1608</v>
      </c>
    </row>
    <row r="2766" spans="2:6" ht="15" customHeight="1" x14ac:dyDescent="0.25">
      <c r="B2766" s="261" t="s">
        <v>5591</v>
      </c>
      <c r="C2766" s="261" t="s">
        <v>5594</v>
      </c>
      <c r="D2766" s="261" t="s">
        <v>5595</v>
      </c>
      <c r="E2766" s="261" t="s">
        <v>5596</v>
      </c>
      <c r="F2766" s="261" t="s">
        <v>1608</v>
      </c>
    </row>
    <row r="2767" spans="2:6" ht="15" customHeight="1" x14ac:dyDescent="0.25">
      <c r="B2767" s="261" t="s">
        <v>5591</v>
      </c>
      <c r="C2767" s="261" t="s">
        <v>5594</v>
      </c>
      <c r="D2767" s="261" t="s">
        <v>5597</v>
      </c>
      <c r="E2767" s="261" t="s">
        <v>5598</v>
      </c>
      <c r="F2767" s="261" t="s">
        <v>1608</v>
      </c>
    </row>
    <row r="2768" spans="2:6" ht="15" customHeight="1" x14ac:dyDescent="0.25">
      <c r="B2768" s="261" t="s">
        <v>5591</v>
      </c>
      <c r="C2768" s="261" t="s">
        <v>5594</v>
      </c>
      <c r="D2768" s="261" t="s">
        <v>5599</v>
      </c>
      <c r="E2768" s="261" t="s">
        <v>5600</v>
      </c>
      <c r="F2768" s="261" t="s">
        <v>1640</v>
      </c>
    </row>
    <row r="2769" spans="2:6" ht="15" customHeight="1" x14ac:dyDescent="0.25">
      <c r="B2769" s="261" t="s">
        <v>5591</v>
      </c>
      <c r="C2769" s="261" t="s">
        <v>5601</v>
      </c>
      <c r="D2769" s="261" t="s">
        <v>5602</v>
      </c>
      <c r="E2769" s="261" t="s">
        <v>5603</v>
      </c>
      <c r="F2769" s="261" t="s">
        <v>1608</v>
      </c>
    </row>
    <row r="2770" spans="2:6" ht="15" customHeight="1" x14ac:dyDescent="0.25">
      <c r="B2770" s="261" t="s">
        <v>5591</v>
      </c>
      <c r="C2770" s="261" t="s">
        <v>5601</v>
      </c>
      <c r="D2770" s="261" t="s">
        <v>5604</v>
      </c>
      <c r="E2770" s="261" t="s">
        <v>5605</v>
      </c>
      <c r="F2770" s="261" t="s">
        <v>1612</v>
      </c>
    </row>
    <row r="2771" spans="2:6" ht="15" customHeight="1" x14ac:dyDescent="0.25">
      <c r="B2771" s="261" t="s">
        <v>5591</v>
      </c>
      <c r="C2771" s="261" t="s">
        <v>5601</v>
      </c>
      <c r="D2771" s="261" t="s">
        <v>5606</v>
      </c>
      <c r="E2771" s="261" t="s">
        <v>5601</v>
      </c>
      <c r="F2771" s="261" t="s">
        <v>1640</v>
      </c>
    </row>
    <row r="2772" spans="2:6" ht="15" customHeight="1" x14ac:dyDescent="0.25">
      <c r="B2772" s="261" t="s">
        <v>5591</v>
      </c>
      <c r="C2772" s="261" t="s">
        <v>5607</v>
      </c>
      <c r="D2772" s="261" t="s">
        <v>5608</v>
      </c>
      <c r="E2772" s="261" t="s">
        <v>5591</v>
      </c>
      <c r="F2772" s="261" t="s">
        <v>1614</v>
      </c>
    </row>
    <row r="2773" spans="2:6" ht="15" customHeight="1" x14ac:dyDescent="0.25">
      <c r="B2773" s="261" t="s">
        <v>5591</v>
      </c>
      <c r="C2773" s="261" t="s">
        <v>5607</v>
      </c>
      <c r="D2773" s="261" t="s">
        <v>5609</v>
      </c>
      <c r="E2773" s="261" t="s">
        <v>5609</v>
      </c>
      <c r="F2773" s="261" t="s">
        <v>1612</v>
      </c>
    </row>
    <row r="2774" spans="2:6" ht="15" customHeight="1" x14ac:dyDescent="0.2">
      <c r="B2774" s="262" t="s">
        <v>5591</v>
      </c>
      <c r="C2774" s="262" t="s">
        <v>5610</v>
      </c>
      <c r="D2774" s="262" t="s">
        <v>5611</v>
      </c>
      <c r="E2774" s="262" t="s">
        <v>5610</v>
      </c>
      <c r="F2774" s="262" t="s">
        <v>1684</v>
      </c>
    </row>
    <row r="2775" spans="2:6" ht="15" customHeight="1" x14ac:dyDescent="0.25">
      <c r="B2775" s="261" t="s">
        <v>5591</v>
      </c>
      <c r="C2775" s="261" t="s">
        <v>5612</v>
      </c>
      <c r="D2775" s="261" t="s">
        <v>5613</v>
      </c>
      <c r="E2775" s="261" t="s">
        <v>5614</v>
      </c>
      <c r="F2775" s="261" t="s">
        <v>1608</v>
      </c>
    </row>
    <row r="2776" spans="2:6" ht="15" customHeight="1" x14ac:dyDescent="0.25">
      <c r="B2776" s="261" t="s">
        <v>5591</v>
      </c>
      <c r="C2776" s="261" t="s">
        <v>5612</v>
      </c>
      <c r="D2776" s="261" t="s">
        <v>5615</v>
      </c>
      <c r="E2776" s="261" t="s">
        <v>5616</v>
      </c>
      <c r="F2776" s="261" t="s">
        <v>1612</v>
      </c>
    </row>
    <row r="2777" spans="2:6" ht="15" customHeight="1" x14ac:dyDescent="0.25">
      <c r="B2777" s="261" t="s">
        <v>5591</v>
      </c>
      <c r="C2777" s="261" t="s">
        <v>5612</v>
      </c>
      <c r="D2777" s="261" t="s">
        <v>5617</v>
      </c>
      <c r="E2777" s="261" t="s">
        <v>5618</v>
      </c>
      <c r="F2777" s="261" t="s">
        <v>1612</v>
      </c>
    </row>
    <row r="2778" spans="2:6" ht="15" customHeight="1" x14ac:dyDescent="0.25">
      <c r="B2778" s="261" t="s">
        <v>5591</v>
      </c>
      <c r="C2778" s="261" t="s">
        <v>5612</v>
      </c>
      <c r="D2778" s="261" t="s">
        <v>5619</v>
      </c>
      <c r="E2778" s="261" t="s">
        <v>5620</v>
      </c>
      <c r="F2778" s="261" t="s">
        <v>1608</v>
      </c>
    </row>
    <row r="2779" spans="2:6" ht="15" customHeight="1" x14ac:dyDescent="0.25">
      <c r="B2779" s="261" t="s">
        <v>5591</v>
      </c>
      <c r="C2779" s="261" t="s">
        <v>5621</v>
      </c>
      <c r="D2779" s="261" t="s">
        <v>5622</v>
      </c>
      <c r="E2779" s="261" t="s">
        <v>5623</v>
      </c>
      <c r="F2779" s="261" t="s">
        <v>1608</v>
      </c>
    </row>
    <row r="2780" spans="2:6" ht="15" customHeight="1" x14ac:dyDescent="0.25">
      <c r="B2780" s="261" t="s">
        <v>5591</v>
      </c>
      <c r="C2780" s="261" t="s">
        <v>5621</v>
      </c>
      <c r="D2780" s="261" t="s">
        <v>5624</v>
      </c>
      <c r="E2780" s="261" t="s">
        <v>5624</v>
      </c>
      <c r="F2780" s="261" t="s">
        <v>1612</v>
      </c>
    </row>
    <row r="2781" spans="2:6" ht="15" customHeight="1" x14ac:dyDescent="0.25">
      <c r="B2781" s="261" t="s">
        <v>5591</v>
      </c>
      <c r="C2781" s="261" t="s">
        <v>5621</v>
      </c>
      <c r="D2781" s="261" t="s">
        <v>5624</v>
      </c>
      <c r="E2781" s="261" t="s">
        <v>5625</v>
      </c>
      <c r="F2781" s="261" t="s">
        <v>1608</v>
      </c>
    </row>
    <row r="2782" spans="2:6" ht="15" customHeight="1" x14ac:dyDescent="0.2">
      <c r="B2782" s="262" t="s">
        <v>5591</v>
      </c>
      <c r="C2782" s="262" t="s">
        <v>5621</v>
      </c>
      <c r="D2782" s="262" t="s">
        <v>5626</v>
      </c>
      <c r="E2782" s="262" t="s">
        <v>5626</v>
      </c>
      <c r="F2782" s="262" t="s">
        <v>1608</v>
      </c>
    </row>
    <row r="2783" spans="2:6" ht="15" customHeight="1" x14ac:dyDescent="0.25">
      <c r="B2783" s="261" t="s">
        <v>5591</v>
      </c>
      <c r="C2783" s="261" t="s">
        <v>5627</v>
      </c>
      <c r="D2783" s="261" t="s">
        <v>5628</v>
      </c>
      <c r="E2783" s="261" t="s">
        <v>5591</v>
      </c>
      <c r="F2783" s="261" t="s">
        <v>5524</v>
      </c>
    </row>
    <row r="2784" spans="2:6" ht="15" customHeight="1" x14ac:dyDescent="0.25">
      <c r="B2784" s="261" t="s">
        <v>5591</v>
      </c>
      <c r="C2784" s="261" t="s">
        <v>5627</v>
      </c>
      <c r="D2784" s="261" t="s">
        <v>5628</v>
      </c>
      <c r="E2784" s="261" t="s">
        <v>5591</v>
      </c>
      <c r="F2784" s="261" t="s">
        <v>1612</v>
      </c>
    </row>
    <row r="2785" spans="2:6" ht="15" customHeight="1" x14ac:dyDescent="0.25">
      <c r="B2785" s="261" t="s">
        <v>4065</v>
      </c>
      <c r="C2785" s="261" t="s">
        <v>4068</v>
      </c>
      <c r="D2785" s="261" t="s">
        <v>4069</v>
      </c>
      <c r="E2785" s="261" t="s">
        <v>5629</v>
      </c>
      <c r="F2785" s="261" t="s">
        <v>1608</v>
      </c>
    </row>
    <row r="2786" spans="2:6" ht="15" customHeight="1" x14ac:dyDescent="0.25">
      <c r="B2786" s="261" t="s">
        <v>2211</v>
      </c>
      <c r="C2786" s="261" t="s">
        <v>2466</v>
      </c>
      <c r="D2786" s="261" t="s">
        <v>5630</v>
      </c>
      <c r="E2786" s="261" t="s">
        <v>5631</v>
      </c>
      <c r="F2786" s="261" t="s">
        <v>1608</v>
      </c>
    </row>
    <row r="2787" spans="2:6" ht="15" customHeight="1" x14ac:dyDescent="0.2">
      <c r="B2787" s="262" t="s">
        <v>2211</v>
      </c>
      <c r="C2787" s="262" t="s">
        <v>2876</v>
      </c>
      <c r="D2787" s="262" t="s">
        <v>5632</v>
      </c>
      <c r="E2787" s="262" t="s">
        <v>5633</v>
      </c>
      <c r="F2787" s="262" t="s">
        <v>1646</v>
      </c>
    </row>
    <row r="2788" spans="2:6" ht="15" customHeight="1" x14ac:dyDescent="0.25">
      <c r="B2788" s="261" t="s">
        <v>2211</v>
      </c>
      <c r="C2788" s="261" t="s">
        <v>5634</v>
      </c>
      <c r="D2788" s="261" t="s">
        <v>5634</v>
      </c>
      <c r="E2788" s="261" t="s">
        <v>5634</v>
      </c>
      <c r="F2788" s="261" t="s">
        <v>1608</v>
      </c>
    </row>
    <row r="2789" spans="2:6" ht="15" customHeight="1" x14ac:dyDescent="0.25">
      <c r="B2789" s="261" t="s">
        <v>5072</v>
      </c>
      <c r="C2789" s="261" t="s">
        <v>5635</v>
      </c>
      <c r="D2789" s="261" t="s">
        <v>5636</v>
      </c>
      <c r="E2789" s="261" t="s">
        <v>5636</v>
      </c>
      <c r="F2789" s="261" t="s">
        <v>1608</v>
      </c>
    </row>
    <row r="2790" spans="2:6" ht="15" customHeight="1" x14ac:dyDescent="0.2">
      <c r="B2790" s="262" t="s">
        <v>5470</v>
      </c>
      <c r="C2790" s="262" t="s">
        <v>5637</v>
      </c>
      <c r="D2790" s="262" t="s">
        <v>5637</v>
      </c>
      <c r="E2790" s="262" t="s">
        <v>5638</v>
      </c>
      <c r="F2790" s="262" t="s">
        <v>1962</v>
      </c>
    </row>
    <row r="2791" spans="2:6" ht="15" customHeight="1" x14ac:dyDescent="0.2">
      <c r="B2791" s="262" t="s">
        <v>3224</v>
      </c>
      <c r="C2791" s="262" t="s">
        <v>3254</v>
      </c>
      <c r="D2791" s="262" t="s">
        <v>5639</v>
      </c>
      <c r="E2791" s="262" t="s">
        <v>5639</v>
      </c>
      <c r="F2791" s="262" t="s">
        <v>1962</v>
      </c>
    </row>
    <row r="2792" spans="2:6" ht="15" customHeight="1" x14ac:dyDescent="0.25">
      <c r="B2792" s="261" t="s">
        <v>4689</v>
      </c>
      <c r="C2792" s="261" t="s">
        <v>4740</v>
      </c>
      <c r="D2792" s="261" t="s">
        <v>3322</v>
      </c>
      <c r="E2792" s="261" t="s">
        <v>3322</v>
      </c>
      <c r="F2792" s="261" t="s">
        <v>1608</v>
      </c>
    </row>
    <row r="2793" spans="2:6" ht="15" customHeight="1" x14ac:dyDescent="0.25">
      <c r="B2793" s="261" t="s">
        <v>5591</v>
      </c>
      <c r="C2793" s="261" t="s">
        <v>5640</v>
      </c>
      <c r="D2793" s="261" t="s">
        <v>5641</v>
      </c>
      <c r="E2793" s="261" t="s">
        <v>5640</v>
      </c>
      <c r="F2793" s="261" t="s">
        <v>1608</v>
      </c>
    </row>
    <row r="2794" spans="2:6" ht="15" customHeight="1" x14ac:dyDescent="0.25">
      <c r="B2794" s="261" t="s">
        <v>3504</v>
      </c>
      <c r="C2794" s="261" t="s">
        <v>3505</v>
      </c>
      <c r="D2794" s="261" t="s">
        <v>3506</v>
      </c>
      <c r="E2794" s="261" t="s">
        <v>3506</v>
      </c>
      <c r="F2794" s="261" t="s">
        <v>1608</v>
      </c>
    </row>
    <row r="2795" spans="2:6" ht="15" customHeight="1" x14ac:dyDescent="0.25">
      <c r="B2795" s="261" t="s">
        <v>3504</v>
      </c>
      <c r="C2795" s="261" t="s">
        <v>3505</v>
      </c>
      <c r="D2795" s="261" t="s">
        <v>3506</v>
      </c>
      <c r="E2795" s="261" t="s">
        <v>5642</v>
      </c>
      <c r="F2795" s="261" t="s">
        <v>1646</v>
      </c>
    </row>
  </sheetData>
  <autoFilter ref="B2:F3387"/>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User Stories</vt:lpstr>
      <vt:lpstr>Example User Story List</vt:lpstr>
      <vt:lpstr>Deleted Stories</vt:lpstr>
      <vt:lpstr>Coverage</vt:lpstr>
      <vt:lpstr>Stock status</vt:lpstr>
      <vt:lpstr>Surveillance</vt:lpstr>
      <vt:lpstr>Data Mapping</vt:lpstr>
      <vt:lpstr>Cold chain</vt:lpstr>
      <vt:lpstr>Cold chain - Facility data</vt:lpstr>
      <vt:lpstr>PP_DELIVERIES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Boston IT</dc:creator>
  <cp:lastModifiedBy>Nanfuka Jalia</cp:lastModifiedBy>
  <dcterms:created xsi:type="dcterms:W3CDTF">2015-07-20T11:06:24Z</dcterms:created>
  <dcterms:modified xsi:type="dcterms:W3CDTF">2016-02-25T12:02:29Z</dcterms:modified>
</cp:coreProperties>
</file>