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127"/>
  <workbookPr autoCompressPictures="0"/>
  <bookViews>
    <workbookView xWindow="240" yWindow="200" windowWidth="15480" windowHeight="7100" tabRatio="811" activeTab="3"/>
  </bookViews>
  <sheets>
    <sheet name="BCG" sheetId="3" r:id="rId1"/>
    <sheet name="DPT" sheetId="4" r:id="rId2"/>
    <sheet name="tOPV" sheetId="5" r:id="rId3"/>
    <sheet name="PCV" sheetId="10" r:id="rId4"/>
    <sheet name="Measles" sheetId="6" r:id="rId5"/>
    <sheet name="Tetanus" sheetId="7" r:id="rId6"/>
    <sheet name="HPV" sheetId="16" r:id="rId7"/>
    <sheet name="Syringe 2ml" sheetId="8" r:id="rId8"/>
    <sheet name="Syringe 0.05ml" sheetId="9" r:id="rId9"/>
    <sheet name="Syringe 5ml" sheetId="11" r:id="rId10"/>
    <sheet name="Syringe 0.5ml" sheetId="12" r:id="rId11"/>
    <sheet name="Sheet1" sheetId="17" r:id="rId12"/>
    <sheet name="2016 forecast" sheetId="18" r:id="rId13"/>
  </sheets>
  <externalReferences>
    <externalReference r:id="rId14"/>
  </externalReferences>
  <definedNames>
    <definedName name="_xlnm._FilterDatabase" localSheetId="0" hidden="1">BCG!$B$5:$F$118</definedName>
    <definedName name="_xlnm._FilterDatabase" localSheetId="11" hidden="1">Sheet1!#REF!</definedName>
    <definedName name="Country_name" localSheetId="12">[1]Validation!$A$2:$A$112</definedName>
    <definedName name="Section_1_DEV" localSheetId="12">[1]Validation!$F$2:$F$15</definedName>
    <definedName name="Section_1_VAC" localSheetId="12">[1]Validation!$B$2:$B$58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3" i="18" l="1"/>
  <c r="E118" i="16"/>
  <c r="J34" i="18"/>
  <c r="F119" i="7"/>
  <c r="J32" i="18"/>
  <c r="E118" i="6"/>
  <c r="J31" i="18"/>
  <c r="E118" i="10"/>
  <c r="J28" i="18"/>
  <c r="E118" i="5"/>
  <c r="J30" i="18"/>
  <c r="E118" i="4"/>
  <c r="J26" i="18"/>
  <c r="E118" i="3"/>
  <c r="H114" i="17"/>
  <c r="I3" i="17"/>
  <c r="J114" i="17"/>
  <c r="J3" i="17"/>
  <c r="C7" i="3"/>
  <c r="I4" i="17"/>
  <c r="J4" i="17"/>
  <c r="C8" i="3"/>
  <c r="I5" i="17"/>
  <c r="J5" i="17"/>
  <c r="C9" i="3"/>
  <c r="I6" i="17"/>
  <c r="J6" i="17"/>
  <c r="C10" i="3"/>
  <c r="I7" i="17"/>
  <c r="J7" i="17"/>
  <c r="C11" i="3"/>
  <c r="I8" i="17"/>
  <c r="J8" i="17"/>
  <c r="C12" i="3"/>
  <c r="I9" i="17"/>
  <c r="J9" i="17"/>
  <c r="C13" i="3"/>
  <c r="I10" i="17"/>
  <c r="J10" i="17"/>
  <c r="C14" i="3"/>
  <c r="I11" i="17"/>
  <c r="J11" i="17"/>
  <c r="C15" i="3"/>
  <c r="I12" i="17"/>
  <c r="J12" i="17"/>
  <c r="C16" i="3"/>
  <c r="I13" i="17"/>
  <c r="J13" i="17"/>
  <c r="C17" i="3"/>
  <c r="I14" i="17"/>
  <c r="J14" i="17"/>
  <c r="C18" i="3"/>
  <c r="I15" i="17"/>
  <c r="J15" i="17"/>
  <c r="C19" i="3"/>
  <c r="I16" i="17"/>
  <c r="J16" i="17"/>
  <c r="C20" i="3"/>
  <c r="I17" i="17"/>
  <c r="J17" i="17"/>
  <c r="C21" i="3"/>
  <c r="I18" i="17"/>
  <c r="J18" i="17"/>
  <c r="C22" i="3"/>
  <c r="I19" i="17"/>
  <c r="J19" i="17"/>
  <c r="C23" i="3"/>
  <c r="I20" i="17"/>
  <c r="J20" i="17"/>
  <c r="C24" i="3"/>
  <c r="I21" i="17"/>
  <c r="J21" i="17"/>
  <c r="C25" i="3"/>
  <c r="I22" i="17"/>
  <c r="J22" i="17"/>
  <c r="C26" i="3"/>
  <c r="I23" i="17"/>
  <c r="J23" i="17"/>
  <c r="C27" i="3"/>
  <c r="I24" i="17"/>
  <c r="J24" i="17"/>
  <c r="C28" i="3"/>
  <c r="I25" i="17"/>
  <c r="J25" i="17"/>
  <c r="C29" i="3"/>
  <c r="I26" i="17"/>
  <c r="J26" i="17"/>
  <c r="C30" i="3"/>
  <c r="I27" i="17"/>
  <c r="J27" i="17"/>
  <c r="C31" i="3"/>
  <c r="I28" i="17"/>
  <c r="J28" i="17"/>
  <c r="C32" i="3"/>
  <c r="I29" i="17"/>
  <c r="J29" i="17"/>
  <c r="C33" i="3"/>
  <c r="I30" i="17"/>
  <c r="J30" i="17"/>
  <c r="C34" i="3"/>
  <c r="I31" i="17"/>
  <c r="J31" i="17"/>
  <c r="C35" i="3"/>
  <c r="I32" i="17"/>
  <c r="J32" i="17"/>
  <c r="C36" i="3"/>
  <c r="I33" i="17"/>
  <c r="J33" i="17"/>
  <c r="C37" i="3"/>
  <c r="I34" i="17"/>
  <c r="J34" i="17"/>
  <c r="C38" i="3"/>
  <c r="I35" i="17"/>
  <c r="J35" i="17"/>
  <c r="C39" i="3"/>
  <c r="I36" i="17"/>
  <c r="J36" i="17"/>
  <c r="C40" i="3"/>
  <c r="I37" i="17"/>
  <c r="J37" i="17"/>
  <c r="C41" i="3"/>
  <c r="I38" i="17"/>
  <c r="J38" i="17"/>
  <c r="C42" i="3"/>
  <c r="I39" i="17"/>
  <c r="J39" i="17"/>
  <c r="C43" i="3"/>
  <c r="I40" i="17"/>
  <c r="J40" i="17"/>
  <c r="C44" i="3"/>
  <c r="I41" i="17"/>
  <c r="J41" i="17"/>
  <c r="C45" i="3"/>
  <c r="I42" i="17"/>
  <c r="J42" i="17"/>
  <c r="C46" i="3"/>
  <c r="I43" i="17"/>
  <c r="J43" i="17"/>
  <c r="C47" i="3"/>
  <c r="I44" i="17"/>
  <c r="J44" i="17"/>
  <c r="C48" i="3"/>
  <c r="I45" i="17"/>
  <c r="J45" i="17"/>
  <c r="C49" i="3"/>
  <c r="I46" i="17"/>
  <c r="J46" i="17"/>
  <c r="C50" i="3"/>
  <c r="I47" i="17"/>
  <c r="J47" i="17"/>
  <c r="C51" i="3"/>
  <c r="I48" i="17"/>
  <c r="J48" i="17"/>
  <c r="C52" i="3"/>
  <c r="I49" i="17"/>
  <c r="J49" i="17"/>
  <c r="C53" i="3"/>
  <c r="I50" i="17"/>
  <c r="J50" i="17"/>
  <c r="C54" i="3"/>
  <c r="I51" i="17"/>
  <c r="J51" i="17"/>
  <c r="C55" i="3"/>
  <c r="I52" i="17"/>
  <c r="J52" i="17"/>
  <c r="C56" i="3"/>
  <c r="I53" i="17"/>
  <c r="J53" i="17"/>
  <c r="C57" i="3"/>
  <c r="I54" i="17"/>
  <c r="J54" i="17"/>
  <c r="C58" i="3"/>
  <c r="I55" i="17"/>
  <c r="J55" i="17"/>
  <c r="C59" i="3"/>
  <c r="I56" i="17"/>
  <c r="J56" i="17"/>
  <c r="C60" i="3"/>
  <c r="I57" i="17"/>
  <c r="J57" i="17"/>
  <c r="C61" i="3"/>
  <c r="I58" i="17"/>
  <c r="J58" i="17"/>
  <c r="C62" i="3"/>
  <c r="I59" i="17"/>
  <c r="J59" i="17"/>
  <c r="C63" i="3"/>
  <c r="I60" i="17"/>
  <c r="J60" i="17"/>
  <c r="C64" i="3"/>
  <c r="I61" i="17"/>
  <c r="J61" i="17"/>
  <c r="C65" i="3"/>
  <c r="I62" i="17"/>
  <c r="J62" i="17"/>
  <c r="C66" i="3"/>
  <c r="I63" i="17"/>
  <c r="J63" i="17"/>
  <c r="C67" i="3"/>
  <c r="I64" i="17"/>
  <c r="J64" i="17"/>
  <c r="C68" i="3"/>
  <c r="I65" i="17"/>
  <c r="J65" i="17"/>
  <c r="C69" i="3"/>
  <c r="I66" i="17"/>
  <c r="J66" i="17"/>
  <c r="C70" i="3"/>
  <c r="I67" i="17"/>
  <c r="J67" i="17"/>
  <c r="C71" i="3"/>
  <c r="I68" i="17"/>
  <c r="J68" i="17"/>
  <c r="C72" i="3"/>
  <c r="I69" i="17"/>
  <c r="J69" i="17"/>
  <c r="C73" i="3"/>
  <c r="I70" i="17"/>
  <c r="J70" i="17"/>
  <c r="C74" i="3"/>
  <c r="I71" i="17"/>
  <c r="J71" i="17"/>
  <c r="C75" i="3"/>
  <c r="I72" i="17"/>
  <c r="J72" i="17"/>
  <c r="C76" i="3"/>
  <c r="I73" i="17"/>
  <c r="J73" i="17"/>
  <c r="C77" i="3"/>
  <c r="I74" i="17"/>
  <c r="J74" i="17"/>
  <c r="C78" i="3"/>
  <c r="I75" i="17"/>
  <c r="J75" i="17"/>
  <c r="C79" i="3"/>
  <c r="I76" i="17"/>
  <c r="J76" i="17"/>
  <c r="C80" i="3"/>
  <c r="I77" i="17"/>
  <c r="J77" i="17"/>
  <c r="C81" i="3"/>
  <c r="I78" i="17"/>
  <c r="J78" i="17"/>
  <c r="C82" i="3"/>
  <c r="I79" i="17"/>
  <c r="J79" i="17"/>
  <c r="C83" i="3"/>
  <c r="I80" i="17"/>
  <c r="J80" i="17"/>
  <c r="C84" i="3"/>
  <c r="I81" i="17"/>
  <c r="J81" i="17"/>
  <c r="C85" i="3"/>
  <c r="I82" i="17"/>
  <c r="J82" i="17"/>
  <c r="C86" i="3"/>
  <c r="I83" i="17"/>
  <c r="J83" i="17"/>
  <c r="C87" i="3"/>
  <c r="I84" i="17"/>
  <c r="J84" i="17"/>
  <c r="C88" i="3"/>
  <c r="I85" i="17"/>
  <c r="J85" i="17"/>
  <c r="C89" i="3"/>
  <c r="I86" i="17"/>
  <c r="J86" i="17"/>
  <c r="C90" i="3"/>
  <c r="I87" i="17"/>
  <c r="J87" i="17"/>
  <c r="C91" i="3"/>
  <c r="I88" i="17"/>
  <c r="J88" i="17"/>
  <c r="C92" i="3"/>
  <c r="I89" i="17"/>
  <c r="J89" i="17"/>
  <c r="C93" i="3"/>
  <c r="I90" i="17"/>
  <c r="J90" i="17"/>
  <c r="C94" i="3"/>
  <c r="I91" i="17"/>
  <c r="J91" i="17"/>
  <c r="C95" i="3"/>
  <c r="I92" i="17"/>
  <c r="J92" i="17"/>
  <c r="C96" i="3"/>
  <c r="I93" i="17"/>
  <c r="J93" i="17"/>
  <c r="C97" i="3"/>
  <c r="I94" i="17"/>
  <c r="J94" i="17"/>
  <c r="C98" i="3"/>
  <c r="I95" i="17"/>
  <c r="J95" i="17"/>
  <c r="C99" i="3"/>
  <c r="I96" i="17"/>
  <c r="J96" i="17"/>
  <c r="C100" i="3"/>
  <c r="I97" i="17"/>
  <c r="J97" i="17"/>
  <c r="C101" i="3"/>
  <c r="I98" i="17"/>
  <c r="J98" i="17"/>
  <c r="C102" i="3"/>
  <c r="I99" i="17"/>
  <c r="J99" i="17"/>
  <c r="C103" i="3"/>
  <c r="I100" i="17"/>
  <c r="J100" i="17"/>
  <c r="C104" i="3"/>
  <c r="I101" i="17"/>
  <c r="J101" i="17"/>
  <c r="C105" i="3"/>
  <c r="I102" i="17"/>
  <c r="J102" i="17"/>
  <c r="C106" i="3"/>
  <c r="I103" i="17"/>
  <c r="J103" i="17"/>
  <c r="C107" i="3"/>
  <c r="I104" i="17"/>
  <c r="J104" i="17"/>
  <c r="C108" i="3"/>
  <c r="I109" i="17"/>
  <c r="J109" i="17"/>
  <c r="C109" i="3"/>
  <c r="I105" i="17"/>
  <c r="J105" i="17"/>
  <c r="C110" i="3"/>
  <c r="I106" i="17"/>
  <c r="J106" i="17"/>
  <c r="C111" i="3"/>
  <c r="I107" i="17"/>
  <c r="J107" i="17"/>
  <c r="C112" i="3"/>
  <c r="I108" i="17"/>
  <c r="J108" i="17"/>
  <c r="C113" i="3"/>
  <c r="I110" i="17"/>
  <c r="J110" i="17"/>
  <c r="C114" i="3"/>
  <c r="I111" i="17"/>
  <c r="J111" i="17"/>
  <c r="C115" i="3"/>
  <c r="I112" i="17"/>
  <c r="J112" i="17"/>
  <c r="C116" i="3"/>
  <c r="I113" i="17"/>
  <c r="J113" i="17"/>
  <c r="C117" i="3"/>
  <c r="I2" i="17"/>
  <c r="J2" i="17"/>
  <c r="C6" i="3"/>
  <c r="P245" i="18"/>
  <c r="A245" i="18"/>
  <c r="P244" i="18"/>
  <c r="A244" i="18"/>
  <c r="P243" i="18"/>
  <c r="A243" i="18"/>
  <c r="P242" i="18"/>
  <c r="A242" i="18"/>
  <c r="P241" i="18"/>
  <c r="A241" i="18"/>
  <c r="P240" i="18"/>
  <c r="A240" i="18"/>
  <c r="P239" i="18"/>
  <c r="A239" i="18"/>
  <c r="P235" i="18"/>
  <c r="A235" i="18"/>
  <c r="P234" i="18"/>
  <c r="A234" i="18"/>
  <c r="P233" i="18"/>
  <c r="A233" i="18"/>
  <c r="P232" i="18"/>
  <c r="A232" i="18"/>
  <c r="P231" i="18"/>
  <c r="A231" i="18"/>
  <c r="P230" i="18"/>
  <c r="A230" i="18"/>
  <c r="P229" i="18"/>
  <c r="A229" i="18"/>
  <c r="P222" i="18"/>
  <c r="A222" i="18"/>
  <c r="P221" i="18"/>
  <c r="A221" i="18"/>
  <c r="P220" i="18"/>
  <c r="A220" i="18"/>
  <c r="P219" i="18"/>
  <c r="A219" i="18"/>
  <c r="P218" i="18"/>
  <c r="A133" i="18"/>
  <c r="A218" i="18"/>
  <c r="P217" i="18"/>
  <c r="P216" i="18"/>
  <c r="P215" i="18"/>
  <c r="P214" i="18"/>
  <c r="A129" i="18"/>
  <c r="A214" i="18"/>
  <c r="P213" i="18"/>
  <c r="P212" i="18"/>
  <c r="P211" i="18"/>
  <c r="P210" i="18"/>
  <c r="A125" i="18"/>
  <c r="A210" i="18"/>
  <c r="P209" i="18"/>
  <c r="P208" i="18"/>
  <c r="P207" i="18"/>
  <c r="P202" i="18"/>
  <c r="A202" i="18"/>
  <c r="P201" i="18"/>
  <c r="A201" i="18"/>
  <c r="P200" i="18"/>
  <c r="A200" i="18"/>
  <c r="P199" i="18"/>
  <c r="A199" i="18"/>
  <c r="P198" i="18"/>
  <c r="A198" i="18"/>
  <c r="P197" i="18"/>
  <c r="A197" i="18"/>
  <c r="P196" i="18"/>
  <c r="A196" i="18"/>
  <c r="P195" i="18"/>
  <c r="A195" i="18"/>
  <c r="P194" i="18"/>
  <c r="A194" i="18"/>
  <c r="P193" i="18"/>
  <c r="A193" i="18"/>
  <c r="P192" i="18"/>
  <c r="A192" i="18"/>
  <c r="P191" i="18"/>
  <c r="P190" i="18"/>
  <c r="P189" i="18"/>
  <c r="P188" i="18"/>
  <c r="A103" i="18"/>
  <c r="A188" i="18"/>
  <c r="P187" i="18"/>
  <c r="R186" i="18"/>
  <c r="S186" i="18"/>
  <c r="T186" i="18"/>
  <c r="P186" i="18"/>
  <c r="P185" i="18"/>
  <c r="A100" i="18"/>
  <c r="A185" i="18"/>
  <c r="R184" i="18"/>
  <c r="S184" i="18"/>
  <c r="T184" i="18"/>
  <c r="P184" i="18"/>
  <c r="R183" i="18"/>
  <c r="S183" i="18"/>
  <c r="T183" i="18"/>
  <c r="P183" i="18"/>
  <c r="R182" i="18"/>
  <c r="S182" i="18"/>
  <c r="T182" i="18"/>
  <c r="P182" i="18"/>
  <c r="R181" i="18"/>
  <c r="S181" i="18"/>
  <c r="T181" i="18"/>
  <c r="P181" i="18"/>
  <c r="A96" i="18"/>
  <c r="A181" i="18"/>
  <c r="R180" i="18"/>
  <c r="S180" i="18"/>
  <c r="T180" i="18"/>
  <c r="P180" i="18"/>
  <c r="R179" i="18"/>
  <c r="S179" i="18"/>
  <c r="T179" i="18"/>
  <c r="P179" i="18"/>
  <c r="R178" i="18"/>
  <c r="S178" i="18"/>
  <c r="T178" i="18"/>
  <c r="P178" i="18"/>
  <c r="R177" i="18"/>
  <c r="S177" i="18"/>
  <c r="T177" i="18"/>
  <c r="P177" i="18"/>
  <c r="A92" i="18"/>
  <c r="A177" i="18"/>
  <c r="P176" i="18"/>
  <c r="R175" i="18"/>
  <c r="S175" i="18"/>
  <c r="T175" i="18"/>
  <c r="P175" i="18"/>
  <c r="J159" i="18"/>
  <c r="U159" i="18"/>
  <c r="J158" i="18"/>
  <c r="U158" i="18"/>
  <c r="J157" i="18"/>
  <c r="U157" i="18"/>
  <c r="J156" i="18"/>
  <c r="U156" i="18"/>
  <c r="J155" i="18"/>
  <c r="U155" i="18"/>
  <c r="J154" i="18"/>
  <c r="U154" i="18"/>
  <c r="J153" i="18"/>
  <c r="U153" i="18"/>
  <c r="J148" i="18"/>
  <c r="U148" i="18"/>
  <c r="J147" i="18"/>
  <c r="U147" i="18"/>
  <c r="J146" i="18"/>
  <c r="U146" i="18"/>
  <c r="J145" i="18"/>
  <c r="U145" i="18"/>
  <c r="J144" i="18"/>
  <c r="U144" i="18"/>
  <c r="J143" i="18"/>
  <c r="U143" i="18"/>
  <c r="J142" i="18"/>
  <c r="U142" i="18"/>
  <c r="J137" i="18"/>
  <c r="U137" i="18"/>
  <c r="J136" i="18"/>
  <c r="U136" i="18"/>
  <c r="J135" i="18"/>
  <c r="U135" i="18"/>
  <c r="J134" i="18"/>
  <c r="U134" i="18"/>
  <c r="J133" i="18"/>
  <c r="U133" i="18"/>
  <c r="J132" i="18"/>
  <c r="U132" i="18"/>
  <c r="A132" i="18"/>
  <c r="A217" i="18"/>
  <c r="J131" i="18"/>
  <c r="U131" i="18"/>
  <c r="A131" i="18"/>
  <c r="A216" i="18"/>
  <c r="J130" i="18"/>
  <c r="U130" i="18"/>
  <c r="A130" i="18"/>
  <c r="A215" i="18"/>
  <c r="J129" i="18"/>
  <c r="U129" i="18"/>
  <c r="J128" i="18"/>
  <c r="U128" i="18"/>
  <c r="A128" i="18"/>
  <c r="A213" i="18"/>
  <c r="J127" i="18"/>
  <c r="U127" i="18"/>
  <c r="A127" i="18"/>
  <c r="A212" i="18"/>
  <c r="J126" i="18"/>
  <c r="U126" i="18"/>
  <c r="A126" i="18"/>
  <c r="A211" i="18"/>
  <c r="J125" i="18"/>
  <c r="U125" i="18"/>
  <c r="J124" i="18"/>
  <c r="U124" i="18"/>
  <c r="A124" i="18"/>
  <c r="A209" i="18"/>
  <c r="J123" i="18"/>
  <c r="U123" i="18"/>
  <c r="A123" i="18"/>
  <c r="A208" i="18"/>
  <c r="J122" i="18"/>
  <c r="U122" i="18"/>
  <c r="A122" i="18"/>
  <c r="A207" i="18"/>
  <c r="J117" i="18"/>
  <c r="U117" i="18"/>
  <c r="J116" i="18"/>
  <c r="U116" i="18"/>
  <c r="J115" i="18"/>
  <c r="U115" i="18"/>
  <c r="J114" i="18"/>
  <c r="U114" i="18"/>
  <c r="J113" i="18"/>
  <c r="U113" i="18"/>
  <c r="J112" i="18"/>
  <c r="U112" i="18"/>
  <c r="J111" i="18"/>
  <c r="U111" i="18"/>
  <c r="J110" i="18"/>
  <c r="U110" i="18"/>
  <c r="J109" i="18"/>
  <c r="U109" i="18"/>
  <c r="J108" i="18"/>
  <c r="U108" i="18"/>
  <c r="J107" i="18"/>
  <c r="U107" i="18"/>
  <c r="J106" i="18"/>
  <c r="U106" i="18"/>
  <c r="A106" i="18"/>
  <c r="A191" i="18"/>
  <c r="J105" i="18"/>
  <c r="U105" i="18"/>
  <c r="A105" i="18"/>
  <c r="A190" i="18"/>
  <c r="J104" i="18"/>
  <c r="U104" i="18"/>
  <c r="A104" i="18"/>
  <c r="A189" i="18"/>
  <c r="J103" i="18"/>
  <c r="U103" i="18"/>
  <c r="J102" i="18"/>
  <c r="U102" i="18"/>
  <c r="A102" i="18"/>
  <c r="A187" i="18"/>
  <c r="J101" i="18"/>
  <c r="U101" i="18"/>
  <c r="A101" i="18"/>
  <c r="A186" i="18"/>
  <c r="J100" i="18"/>
  <c r="U100" i="18"/>
  <c r="J99" i="18"/>
  <c r="U99" i="18"/>
  <c r="A99" i="18"/>
  <c r="A184" i="18"/>
  <c r="J98" i="18"/>
  <c r="U98" i="18"/>
  <c r="A98" i="18"/>
  <c r="A183" i="18"/>
  <c r="J97" i="18"/>
  <c r="U97" i="18"/>
  <c r="A97" i="18"/>
  <c r="A182" i="18"/>
  <c r="J96" i="18"/>
  <c r="U96" i="18"/>
  <c r="J95" i="18"/>
  <c r="U95" i="18"/>
  <c r="A95" i="18"/>
  <c r="A180" i="18"/>
  <c r="J94" i="18"/>
  <c r="U94" i="18"/>
  <c r="A94" i="18"/>
  <c r="A179" i="18"/>
  <c r="J93" i="18"/>
  <c r="U93" i="18"/>
  <c r="A93" i="18"/>
  <c r="A178" i="18"/>
  <c r="J92" i="18"/>
  <c r="U92" i="18"/>
  <c r="J91" i="18"/>
  <c r="U91" i="18"/>
  <c r="A91" i="18"/>
  <c r="A176" i="18"/>
  <c r="J90" i="18"/>
  <c r="U90" i="18"/>
  <c r="A90" i="18"/>
  <c r="A175" i="18"/>
  <c r="O67" i="18"/>
  <c r="O43" i="18"/>
  <c r="O63" i="18"/>
  <c r="O66" i="18"/>
  <c r="Q63" i="18"/>
  <c r="Q43" i="18"/>
  <c r="Q66" i="18"/>
  <c r="J62" i="18"/>
  <c r="J61" i="18"/>
  <c r="J60" i="18"/>
  <c r="J59" i="18"/>
  <c r="J58" i="18"/>
  <c r="J57" i="18"/>
  <c r="J56" i="18"/>
  <c r="J55" i="18"/>
  <c r="J54" i="18"/>
  <c r="J53" i="18"/>
  <c r="J52" i="18"/>
  <c r="J51" i="18"/>
  <c r="D47" i="18"/>
  <c r="Q44" i="18"/>
  <c r="J42" i="18"/>
  <c r="J41" i="18"/>
  <c r="J40" i="18"/>
  <c r="J39" i="18"/>
  <c r="J38" i="18"/>
  <c r="J37" i="18"/>
  <c r="J36" i="18"/>
  <c r="J35" i="18"/>
  <c r="J29" i="18"/>
  <c r="J27" i="18"/>
  <c r="D22" i="18"/>
  <c r="C114" i="16"/>
  <c r="C111" i="16"/>
  <c r="C110" i="16"/>
  <c r="C106" i="16"/>
  <c r="C104" i="16"/>
  <c r="C103" i="16"/>
  <c r="C102" i="16"/>
  <c r="C99" i="16"/>
  <c r="C98" i="16"/>
  <c r="C95" i="16"/>
  <c r="C94" i="16"/>
  <c r="C92" i="16"/>
  <c r="C90" i="16"/>
  <c r="C88" i="16"/>
  <c r="C87" i="16"/>
  <c r="C86" i="16"/>
  <c r="C83" i="16"/>
  <c r="C82" i="16"/>
  <c r="C79" i="16"/>
  <c r="C78" i="16"/>
  <c r="C76" i="16"/>
  <c r="C74" i="16"/>
  <c r="C72" i="16"/>
  <c r="C71" i="16"/>
  <c r="C70" i="16"/>
  <c r="C67" i="16"/>
  <c r="C66" i="16"/>
  <c r="C63" i="16"/>
  <c r="C62" i="16"/>
  <c r="C60" i="16"/>
  <c r="C58" i="16"/>
  <c r="C56" i="16"/>
  <c r="C55" i="16"/>
  <c r="C54" i="16"/>
  <c r="C51" i="16"/>
  <c r="C50" i="16"/>
  <c r="C47" i="16"/>
  <c r="C46" i="16"/>
  <c r="C44" i="16"/>
  <c r="C42" i="16"/>
  <c r="C40" i="16"/>
  <c r="C39" i="16"/>
  <c r="C38" i="16"/>
  <c r="C35" i="16"/>
  <c r="C34" i="16"/>
  <c r="C31" i="16"/>
  <c r="C30" i="16"/>
  <c r="C28" i="16"/>
  <c r="C26" i="16"/>
  <c r="C24" i="16"/>
  <c r="C23" i="16"/>
  <c r="C22" i="16"/>
  <c r="C19" i="16"/>
  <c r="C18" i="16"/>
  <c r="C15" i="16"/>
  <c r="C14" i="16"/>
  <c r="C12" i="16"/>
  <c r="C10" i="16"/>
  <c r="C8" i="16"/>
  <c r="C7" i="16"/>
  <c r="C6" i="16"/>
  <c r="C7" i="4"/>
  <c r="C7" i="5"/>
  <c r="C7" i="10"/>
  <c r="C7" i="6"/>
  <c r="C8" i="7"/>
  <c r="E8" i="7"/>
  <c r="C18" i="4"/>
  <c r="C18" i="5"/>
  <c r="C18" i="10"/>
  <c r="C18" i="6"/>
  <c r="C19" i="7"/>
  <c r="E19" i="7"/>
  <c r="C39" i="4"/>
  <c r="C39" i="5"/>
  <c r="C39" i="10"/>
  <c r="C39" i="6"/>
  <c r="C40" i="7"/>
  <c r="E40" i="7"/>
  <c r="C55" i="4"/>
  <c r="C55" i="5"/>
  <c r="C55" i="10"/>
  <c r="C55" i="6"/>
  <c r="C56" i="7"/>
  <c r="E56" i="7"/>
  <c r="C66" i="4"/>
  <c r="C66" i="5"/>
  <c r="C66" i="10"/>
  <c r="C66" i="6"/>
  <c r="C67" i="7"/>
  <c r="E67" i="7"/>
  <c r="C71" i="4"/>
  <c r="C71" i="5"/>
  <c r="C71" i="10"/>
  <c r="C71" i="6"/>
  <c r="C72" i="7"/>
  <c r="E72" i="7"/>
  <c r="C82" i="4"/>
  <c r="C82" i="5"/>
  <c r="C82" i="10"/>
  <c r="C82" i="6"/>
  <c r="C83" i="7"/>
  <c r="E83" i="7"/>
  <c r="C103" i="4"/>
  <c r="C103" i="5"/>
  <c r="C103" i="10"/>
  <c r="C103" i="6"/>
  <c r="C104" i="7"/>
  <c r="E104" i="7"/>
  <c r="C10" i="4"/>
  <c r="C10" i="5"/>
  <c r="C10" i="10"/>
  <c r="C10" i="6"/>
  <c r="C11" i="7"/>
  <c r="E11" i="7"/>
  <c r="C12" i="4"/>
  <c r="C12" i="5"/>
  <c r="C12" i="10"/>
  <c r="C12" i="6"/>
  <c r="C13" i="7"/>
  <c r="E13" i="7"/>
  <c r="C14" i="4"/>
  <c r="C14" i="5"/>
  <c r="C14" i="10"/>
  <c r="C14" i="6"/>
  <c r="C15" i="7"/>
  <c r="E15" i="7"/>
  <c r="C16" i="4"/>
  <c r="C16" i="5"/>
  <c r="C16" i="10"/>
  <c r="C16" i="6"/>
  <c r="C17" i="7"/>
  <c r="E17" i="7"/>
  <c r="C17" i="4"/>
  <c r="C17" i="5"/>
  <c r="C17" i="10"/>
  <c r="C17" i="6"/>
  <c r="C18" i="7"/>
  <c r="E18" i="7"/>
  <c r="C22" i="4"/>
  <c r="C22" i="5"/>
  <c r="C22" i="10"/>
  <c r="C22" i="6"/>
  <c r="C23" i="7"/>
  <c r="E23" i="7"/>
  <c r="C26" i="4"/>
  <c r="C26" i="5"/>
  <c r="C26" i="10"/>
  <c r="C26" i="6"/>
  <c r="C27" i="7"/>
  <c r="E27" i="7"/>
  <c r="C28" i="4"/>
  <c r="C28" i="5"/>
  <c r="C28" i="10"/>
  <c r="C28" i="6"/>
  <c r="C29" i="7"/>
  <c r="E29" i="7"/>
  <c r="C30" i="4"/>
  <c r="C30" i="5"/>
  <c r="C30" i="10"/>
  <c r="C30" i="6"/>
  <c r="C31" i="7"/>
  <c r="E31" i="7"/>
  <c r="C32" i="4"/>
  <c r="C32" i="5"/>
  <c r="C32" i="10"/>
  <c r="C32" i="6"/>
  <c r="C33" i="7"/>
  <c r="E33" i="7"/>
  <c r="C33" i="4"/>
  <c r="C33" i="5"/>
  <c r="C33" i="10"/>
  <c r="C33" i="6"/>
  <c r="C34" i="7"/>
  <c r="E34" i="7"/>
  <c r="C34" i="4"/>
  <c r="C34" i="5"/>
  <c r="C34" i="10"/>
  <c r="C34" i="6"/>
  <c r="C35" i="7"/>
  <c r="E35" i="7"/>
  <c r="C38" i="4"/>
  <c r="C38" i="5"/>
  <c r="C38" i="10"/>
  <c r="C38" i="6"/>
  <c r="C39" i="7"/>
  <c r="E39" i="7"/>
  <c r="C42" i="4"/>
  <c r="C42" i="5"/>
  <c r="C42" i="10"/>
  <c r="C42" i="6"/>
  <c r="C43" i="7"/>
  <c r="E43" i="7"/>
  <c r="C44" i="4"/>
  <c r="C44" i="5"/>
  <c r="C44" i="10"/>
  <c r="C44" i="6"/>
  <c r="C45" i="7"/>
  <c r="E45" i="7"/>
  <c r="C46" i="4"/>
  <c r="C46" i="5"/>
  <c r="C46" i="10"/>
  <c r="C46" i="6"/>
  <c r="C47" i="7"/>
  <c r="E47" i="7"/>
  <c r="C48" i="4"/>
  <c r="C48" i="5"/>
  <c r="C48" i="10"/>
  <c r="C48" i="6"/>
  <c r="C49" i="7"/>
  <c r="E49" i="7"/>
  <c r="C49" i="4"/>
  <c r="C49" i="5"/>
  <c r="C49" i="10"/>
  <c r="C49" i="6"/>
  <c r="C50" i="7"/>
  <c r="E50" i="7"/>
  <c r="C50" i="4"/>
  <c r="C50" i="5"/>
  <c r="C50" i="10"/>
  <c r="C50" i="6"/>
  <c r="C51" i="7"/>
  <c r="E51" i="7"/>
  <c r="C54" i="4"/>
  <c r="C54" i="5"/>
  <c r="C54" i="10"/>
  <c r="C54" i="6"/>
  <c r="C55" i="7"/>
  <c r="E55" i="7"/>
  <c r="C58" i="4"/>
  <c r="C58" i="5"/>
  <c r="C58" i="10"/>
  <c r="C58" i="6"/>
  <c r="C59" i="7"/>
  <c r="E59" i="7"/>
  <c r="C60" i="4"/>
  <c r="C60" i="5"/>
  <c r="C60" i="10"/>
  <c r="C60" i="6"/>
  <c r="C61" i="7"/>
  <c r="E61" i="7"/>
  <c r="C62" i="4"/>
  <c r="C62" i="5"/>
  <c r="C62" i="10"/>
  <c r="C62" i="6"/>
  <c r="C63" i="7"/>
  <c r="E63" i="7"/>
  <c r="C64" i="4"/>
  <c r="C64" i="5"/>
  <c r="C64" i="10"/>
  <c r="C64" i="6"/>
  <c r="C65" i="7"/>
  <c r="E65" i="7"/>
  <c r="C65" i="4"/>
  <c r="C65" i="5"/>
  <c r="C65" i="10"/>
  <c r="C65" i="6"/>
  <c r="C66" i="7"/>
  <c r="E66" i="7"/>
  <c r="C70" i="4"/>
  <c r="C70" i="5"/>
  <c r="C70" i="10"/>
  <c r="C70" i="6"/>
  <c r="C71" i="7"/>
  <c r="E71" i="7"/>
  <c r="C74" i="4"/>
  <c r="C74" i="5"/>
  <c r="C74" i="10"/>
  <c r="C74" i="6"/>
  <c r="C75" i="7"/>
  <c r="E75" i="7"/>
  <c r="C76" i="4"/>
  <c r="C76" i="5"/>
  <c r="C76" i="10"/>
  <c r="C76" i="6"/>
  <c r="C77" i="7"/>
  <c r="E77" i="7"/>
  <c r="C78" i="4"/>
  <c r="C78" i="5"/>
  <c r="C78" i="10"/>
  <c r="C78" i="6"/>
  <c r="C79" i="7"/>
  <c r="E79" i="7"/>
  <c r="C80" i="4"/>
  <c r="C80" i="5"/>
  <c r="C80" i="10"/>
  <c r="C80" i="6"/>
  <c r="C81" i="7"/>
  <c r="E81" i="7"/>
  <c r="C81" i="4"/>
  <c r="C81" i="5"/>
  <c r="C81" i="10"/>
  <c r="C81" i="6"/>
  <c r="C82" i="7"/>
  <c r="E82" i="7"/>
  <c r="C86" i="4"/>
  <c r="C86" i="5"/>
  <c r="C86" i="10"/>
  <c r="C86" i="6"/>
  <c r="C87" i="7"/>
  <c r="E87" i="7"/>
  <c r="C90" i="4"/>
  <c r="C90" i="5"/>
  <c r="C90" i="10"/>
  <c r="C90" i="6"/>
  <c r="C91" i="7"/>
  <c r="E91" i="7"/>
  <c r="C92" i="4"/>
  <c r="C92" i="5"/>
  <c r="C92" i="10"/>
  <c r="C92" i="6"/>
  <c r="C93" i="7"/>
  <c r="E93" i="7"/>
  <c r="C94" i="4"/>
  <c r="C94" i="5"/>
  <c r="C94" i="10"/>
  <c r="C94" i="6"/>
  <c r="C95" i="7"/>
  <c r="E95" i="7"/>
  <c r="C96" i="4"/>
  <c r="C96" i="5"/>
  <c r="C96" i="10"/>
  <c r="C96" i="6"/>
  <c r="C97" i="7"/>
  <c r="E97" i="7"/>
  <c r="C97" i="4"/>
  <c r="C97" i="5"/>
  <c r="C97" i="10"/>
  <c r="C97" i="6"/>
  <c r="C98" i="7"/>
  <c r="E98" i="7"/>
  <c r="C98" i="4"/>
  <c r="C98" i="5"/>
  <c r="C98" i="10"/>
  <c r="C98" i="6"/>
  <c r="C99" i="7"/>
  <c r="E99" i="7"/>
  <c r="C102" i="4"/>
  <c r="C102" i="5"/>
  <c r="C102" i="10"/>
  <c r="C102" i="6"/>
  <c r="C103" i="7"/>
  <c r="E103" i="7"/>
  <c r="C106" i="4"/>
  <c r="C106" i="5"/>
  <c r="C106" i="10"/>
  <c r="C106" i="6"/>
  <c r="C107" i="7"/>
  <c r="E107" i="7"/>
  <c r="C108" i="4"/>
  <c r="C108" i="5"/>
  <c r="C108" i="10"/>
  <c r="C108" i="6"/>
  <c r="C109" i="7"/>
  <c r="E109" i="7"/>
  <c r="C110" i="4"/>
  <c r="C110" i="5"/>
  <c r="C110" i="10"/>
  <c r="C110" i="6"/>
  <c r="C111" i="7"/>
  <c r="E111" i="7"/>
  <c r="C112" i="4"/>
  <c r="C112" i="5"/>
  <c r="C112" i="10"/>
  <c r="C112" i="6"/>
  <c r="C113" i="7"/>
  <c r="E113" i="7"/>
  <c r="C113" i="4"/>
  <c r="C113" i="5"/>
  <c r="C113" i="10"/>
  <c r="C113" i="6"/>
  <c r="C114" i="7"/>
  <c r="E114" i="7"/>
  <c r="C114" i="4"/>
  <c r="C114" i="5"/>
  <c r="C114" i="10"/>
  <c r="C114" i="6"/>
  <c r="C115" i="7"/>
  <c r="E115" i="7"/>
  <c r="C6" i="4"/>
  <c r="C6" i="5"/>
  <c r="C8" i="4"/>
  <c r="C8" i="5"/>
  <c r="C8" i="10"/>
  <c r="C8" i="6"/>
  <c r="C9" i="7"/>
  <c r="E9" i="7"/>
  <c r="C9" i="16"/>
  <c r="C11" i="4"/>
  <c r="C11" i="5"/>
  <c r="C11" i="10"/>
  <c r="C11" i="6"/>
  <c r="C12" i="7"/>
  <c r="E12" i="7"/>
  <c r="C13" i="16"/>
  <c r="C15" i="4"/>
  <c r="C15" i="5"/>
  <c r="C15" i="10"/>
  <c r="C15" i="6"/>
  <c r="C16" i="7"/>
  <c r="E16" i="7"/>
  <c r="C16" i="16"/>
  <c r="C17" i="16"/>
  <c r="C19" i="4"/>
  <c r="C19" i="5"/>
  <c r="C19" i="10"/>
  <c r="C19" i="6"/>
  <c r="C20" i="7"/>
  <c r="E20" i="7"/>
  <c r="C20" i="16"/>
  <c r="C21" i="16"/>
  <c r="C23" i="4"/>
  <c r="C23" i="5"/>
  <c r="C23" i="10"/>
  <c r="C23" i="6"/>
  <c r="C24" i="7"/>
  <c r="E24" i="7"/>
  <c r="C24" i="4"/>
  <c r="C24" i="5"/>
  <c r="C24" i="10"/>
  <c r="C24" i="6"/>
  <c r="C25" i="7"/>
  <c r="E25" i="7"/>
  <c r="C25" i="16"/>
  <c r="C27" i="4"/>
  <c r="C27" i="5"/>
  <c r="C27" i="10"/>
  <c r="C27" i="6"/>
  <c r="C28" i="7"/>
  <c r="E28" i="7"/>
  <c r="C29" i="16"/>
  <c r="C31" i="4"/>
  <c r="C31" i="5"/>
  <c r="C31" i="10"/>
  <c r="C31" i="6"/>
  <c r="C32" i="7"/>
  <c r="E32" i="7"/>
  <c r="C32" i="16"/>
  <c r="C33" i="16"/>
  <c r="C35" i="4"/>
  <c r="C35" i="5"/>
  <c r="C35" i="10"/>
  <c r="C35" i="6"/>
  <c r="C36" i="7"/>
  <c r="E36" i="7"/>
  <c r="C36" i="16"/>
  <c r="C37" i="16"/>
  <c r="C40" i="4"/>
  <c r="C40" i="5"/>
  <c r="C40" i="10"/>
  <c r="C40" i="6"/>
  <c r="C41" i="7"/>
  <c r="E41" i="7"/>
  <c r="C41" i="16"/>
  <c r="C43" i="4"/>
  <c r="C43" i="5"/>
  <c r="C43" i="10"/>
  <c r="C43" i="6"/>
  <c r="C44" i="7"/>
  <c r="E44" i="7"/>
  <c r="C45" i="16"/>
  <c r="C47" i="4"/>
  <c r="C47" i="5"/>
  <c r="C47" i="10"/>
  <c r="C47" i="6"/>
  <c r="C48" i="7"/>
  <c r="E48" i="7"/>
  <c r="C48" i="16"/>
  <c r="C49" i="16"/>
  <c r="C51" i="4"/>
  <c r="C51" i="5"/>
  <c r="C51" i="10"/>
  <c r="C51" i="6"/>
  <c r="C52" i="7"/>
  <c r="E52" i="7"/>
  <c r="C52" i="16"/>
  <c r="C53" i="16"/>
  <c r="C56" i="4"/>
  <c r="C56" i="5"/>
  <c r="C56" i="10"/>
  <c r="C56" i="6"/>
  <c r="C57" i="7"/>
  <c r="E57" i="7"/>
  <c r="C57" i="16"/>
  <c r="C59" i="4"/>
  <c r="C59" i="5"/>
  <c r="C59" i="10"/>
  <c r="C59" i="6"/>
  <c r="C60" i="7"/>
  <c r="E60" i="7"/>
  <c r="C61" i="16"/>
  <c r="C63" i="4"/>
  <c r="C63" i="5"/>
  <c r="C63" i="10"/>
  <c r="C63" i="6"/>
  <c r="C64" i="7"/>
  <c r="E64" i="7"/>
  <c r="C64" i="16"/>
  <c r="C65" i="16"/>
  <c r="C67" i="4"/>
  <c r="C67" i="5"/>
  <c r="C67" i="10"/>
  <c r="C67" i="6"/>
  <c r="C68" i="7"/>
  <c r="E68" i="7"/>
  <c r="C68" i="16"/>
  <c r="C69" i="16"/>
  <c r="C72" i="4"/>
  <c r="C72" i="5"/>
  <c r="C72" i="10"/>
  <c r="C72" i="6"/>
  <c r="C73" i="7"/>
  <c r="E73" i="7"/>
  <c r="C73" i="16"/>
  <c r="C75" i="4"/>
  <c r="C75" i="5"/>
  <c r="C75" i="10"/>
  <c r="C75" i="6"/>
  <c r="C76" i="7"/>
  <c r="E76" i="7"/>
  <c r="C77" i="16"/>
  <c r="C79" i="4"/>
  <c r="C79" i="5"/>
  <c r="C79" i="10"/>
  <c r="C79" i="6"/>
  <c r="C80" i="7"/>
  <c r="E80" i="7"/>
  <c r="C80" i="16"/>
  <c r="C81" i="16"/>
  <c r="C83" i="4"/>
  <c r="C83" i="5"/>
  <c r="C83" i="10"/>
  <c r="C83" i="6"/>
  <c r="C84" i="7"/>
  <c r="E84" i="7"/>
  <c r="C84" i="16"/>
  <c r="C85" i="16"/>
  <c r="C87" i="4"/>
  <c r="C87" i="5"/>
  <c r="C87" i="10"/>
  <c r="C87" i="6"/>
  <c r="C88" i="7"/>
  <c r="E88" i="7"/>
  <c r="C88" i="4"/>
  <c r="C88" i="5"/>
  <c r="C88" i="10"/>
  <c r="C88" i="6"/>
  <c r="C89" i="7"/>
  <c r="E89" i="7"/>
  <c r="C89" i="16"/>
  <c r="C91" i="4"/>
  <c r="C91" i="5"/>
  <c r="C91" i="10"/>
  <c r="C91" i="6"/>
  <c r="C92" i="7"/>
  <c r="E92" i="7"/>
  <c r="C93" i="16"/>
  <c r="C95" i="4"/>
  <c r="C95" i="5"/>
  <c r="C95" i="10"/>
  <c r="C95" i="6"/>
  <c r="C96" i="7"/>
  <c r="E96" i="7"/>
  <c r="C96" i="16"/>
  <c r="C97" i="16"/>
  <c r="C99" i="4"/>
  <c r="C99" i="5"/>
  <c r="C99" i="10"/>
  <c r="C99" i="6"/>
  <c r="C100" i="7"/>
  <c r="E100" i="7"/>
  <c r="C100" i="16"/>
  <c r="C101" i="16"/>
  <c r="C104" i="4"/>
  <c r="C104" i="5"/>
  <c r="C104" i="10"/>
  <c r="C104" i="6"/>
  <c r="C105" i="7"/>
  <c r="E105" i="7"/>
  <c r="C105" i="16"/>
  <c r="C107" i="4"/>
  <c r="C107" i="5"/>
  <c r="C107" i="10"/>
  <c r="C107" i="6"/>
  <c r="C108" i="7"/>
  <c r="E108" i="7"/>
  <c r="C108" i="16"/>
  <c r="C109" i="16"/>
  <c r="C111" i="4"/>
  <c r="C111" i="5"/>
  <c r="C111" i="10"/>
  <c r="C111" i="6"/>
  <c r="C112" i="7"/>
  <c r="E112" i="7"/>
  <c r="C112" i="16"/>
  <c r="C113" i="16"/>
  <c r="C115" i="4"/>
  <c r="C115" i="5"/>
  <c r="C115" i="10"/>
  <c r="C115" i="6"/>
  <c r="C116" i="7"/>
  <c r="E116" i="7"/>
  <c r="C116" i="16"/>
  <c r="C117" i="16"/>
  <c r="C118" i="3"/>
  <c r="D6" i="4"/>
  <c r="C6" i="10"/>
  <c r="D6" i="5"/>
  <c r="C117" i="4"/>
  <c r="C117" i="5"/>
  <c r="C117" i="10"/>
  <c r="C117" i="6"/>
  <c r="C118" i="7"/>
  <c r="E118" i="7"/>
  <c r="C101" i="4"/>
  <c r="C101" i="5"/>
  <c r="C101" i="10"/>
  <c r="C101" i="6"/>
  <c r="C102" i="7"/>
  <c r="E102" i="7"/>
  <c r="C85" i="4"/>
  <c r="C69" i="4"/>
  <c r="C53" i="4"/>
  <c r="C53" i="5"/>
  <c r="C53" i="10"/>
  <c r="C53" i="6"/>
  <c r="C54" i="7"/>
  <c r="E54" i="7"/>
  <c r="C37" i="4"/>
  <c r="C37" i="5"/>
  <c r="C37" i="10"/>
  <c r="C37" i="6"/>
  <c r="C38" i="7"/>
  <c r="E38" i="7"/>
  <c r="C21" i="4"/>
  <c r="C116" i="4"/>
  <c r="C105" i="4"/>
  <c r="C105" i="5"/>
  <c r="C105" i="10"/>
  <c r="C105" i="6"/>
  <c r="C106" i="7"/>
  <c r="E106" i="7"/>
  <c r="C100" i="4"/>
  <c r="C100" i="5"/>
  <c r="C100" i="10"/>
  <c r="C100" i="6"/>
  <c r="C101" i="7"/>
  <c r="E101" i="7"/>
  <c r="C89" i="4"/>
  <c r="C84" i="4"/>
  <c r="C73" i="4"/>
  <c r="C73" i="5"/>
  <c r="C73" i="10"/>
  <c r="C73" i="6"/>
  <c r="C74" i="7"/>
  <c r="E74" i="7"/>
  <c r="C68" i="4"/>
  <c r="C68" i="5"/>
  <c r="C68" i="10"/>
  <c r="C68" i="6"/>
  <c r="C69" i="7"/>
  <c r="E69" i="7"/>
  <c r="C57" i="4"/>
  <c r="C57" i="5"/>
  <c r="C52" i="4"/>
  <c r="C41" i="4"/>
  <c r="C41" i="5"/>
  <c r="C41" i="10"/>
  <c r="C41" i="6"/>
  <c r="C42" i="7"/>
  <c r="E42" i="7"/>
  <c r="C36" i="4"/>
  <c r="C36" i="5"/>
  <c r="C36" i="10"/>
  <c r="C36" i="6"/>
  <c r="C37" i="7"/>
  <c r="E37" i="7"/>
  <c r="C25" i="4"/>
  <c r="C20" i="4"/>
  <c r="C9" i="4"/>
  <c r="C9" i="5"/>
  <c r="C9" i="10"/>
  <c r="C9" i="6"/>
  <c r="C10" i="7"/>
  <c r="E10" i="7"/>
  <c r="C109" i="4"/>
  <c r="C109" i="5"/>
  <c r="C109" i="10"/>
  <c r="C109" i="6"/>
  <c r="C110" i="7"/>
  <c r="E110" i="7"/>
  <c r="C93" i="4"/>
  <c r="C77" i="4"/>
  <c r="C61" i="4"/>
  <c r="C61" i="5"/>
  <c r="C61" i="10"/>
  <c r="C61" i="6"/>
  <c r="C62" i="7"/>
  <c r="E62" i="7"/>
  <c r="C45" i="4"/>
  <c r="C45" i="5"/>
  <c r="C45" i="10"/>
  <c r="C45" i="6"/>
  <c r="C46" i="7"/>
  <c r="E46" i="7"/>
  <c r="C29" i="4"/>
  <c r="C13" i="4"/>
  <c r="C11" i="16"/>
  <c r="C27" i="16"/>
  <c r="C43" i="16"/>
  <c r="C59" i="16"/>
  <c r="C75" i="16"/>
  <c r="C91" i="16"/>
  <c r="C107" i="16"/>
  <c r="C115" i="16"/>
  <c r="V87" i="12"/>
  <c r="V85" i="12"/>
  <c r="V83" i="12"/>
  <c r="V81" i="12"/>
  <c r="V79" i="12"/>
  <c r="V77" i="12"/>
  <c r="V75" i="12"/>
  <c r="X73" i="12"/>
  <c r="V71" i="12"/>
  <c r="V69" i="12"/>
  <c r="V67" i="12"/>
  <c r="V65" i="12"/>
  <c r="U63" i="12"/>
  <c r="V61" i="12"/>
  <c r="U59" i="12"/>
  <c r="V57" i="12"/>
  <c r="U55" i="12"/>
  <c r="V53" i="12"/>
  <c r="V51" i="12"/>
  <c r="V49" i="12"/>
  <c r="U47" i="12"/>
  <c r="V45" i="12"/>
  <c r="V43" i="12"/>
  <c r="V41" i="12"/>
  <c r="V39" i="12"/>
  <c r="U37" i="12"/>
  <c r="V35" i="12"/>
  <c r="U33" i="12"/>
  <c r="V31" i="12"/>
  <c r="V29" i="12"/>
  <c r="V27" i="12"/>
  <c r="U25" i="12"/>
  <c r="V23" i="12"/>
  <c r="U21" i="12"/>
  <c r="V19" i="12"/>
  <c r="X17" i="12"/>
  <c r="V15" i="12"/>
  <c r="V13" i="12"/>
  <c r="V11" i="12"/>
  <c r="M119" i="12"/>
  <c r="U76" i="12"/>
  <c r="U72" i="12"/>
  <c r="U68" i="12"/>
  <c r="V66" i="12"/>
  <c r="X64" i="12"/>
  <c r="V60" i="12"/>
  <c r="V58" i="12"/>
  <c r="X56" i="12"/>
  <c r="X54" i="12"/>
  <c r="V52" i="12"/>
  <c r="V50" i="12"/>
  <c r="X48" i="12"/>
  <c r="X46" i="12"/>
  <c r="V44" i="12"/>
  <c r="U40" i="12"/>
  <c r="X36" i="12"/>
  <c r="X34" i="12"/>
  <c r="U32" i="12"/>
  <c r="V28" i="12"/>
  <c r="X26" i="12"/>
  <c r="U24" i="12"/>
  <c r="X22" i="12"/>
  <c r="X20" i="12"/>
  <c r="U16" i="12"/>
  <c r="X14" i="12"/>
  <c r="V12" i="12"/>
  <c r="L119" i="12"/>
  <c r="V117" i="11"/>
  <c r="V115" i="11"/>
  <c r="S113" i="11"/>
  <c r="V111" i="11"/>
  <c r="S109" i="11"/>
  <c r="S107" i="11"/>
  <c r="V105" i="11"/>
  <c r="S103" i="11"/>
  <c r="V101" i="11"/>
  <c r="V99" i="11"/>
  <c r="S97" i="11"/>
  <c r="V95" i="11"/>
  <c r="S93" i="11"/>
  <c r="S91" i="11"/>
  <c r="V89" i="11"/>
  <c r="S87" i="11"/>
  <c r="S85" i="11"/>
  <c r="S83" i="11"/>
  <c r="S81" i="11"/>
  <c r="V79" i="11"/>
  <c r="V77" i="11"/>
  <c r="S75" i="11"/>
  <c r="S73" i="11"/>
  <c r="V71" i="11"/>
  <c r="V69" i="11"/>
  <c r="V67" i="11"/>
  <c r="V65" i="11"/>
  <c r="S63" i="11"/>
  <c r="S61" i="11"/>
  <c r="V59" i="11"/>
  <c r="T55" i="11"/>
  <c r="T51" i="11"/>
  <c r="V49" i="11"/>
  <c r="T47" i="11"/>
  <c r="V45" i="11"/>
  <c r="V43" i="11"/>
  <c r="V41" i="11"/>
  <c r="V39" i="11"/>
  <c r="V37" i="11"/>
  <c r="T35" i="11"/>
  <c r="T33" i="11"/>
  <c r="T31" i="11"/>
  <c r="T29" i="11"/>
  <c r="T27" i="11"/>
  <c r="T23" i="11"/>
  <c r="T19" i="11"/>
  <c r="V17" i="11"/>
  <c r="T15" i="11"/>
  <c r="V13" i="11"/>
  <c r="V11" i="11"/>
  <c r="V9" i="11"/>
  <c r="V7" i="11"/>
  <c r="U90" i="11"/>
  <c r="T88" i="11"/>
  <c r="S86" i="11"/>
  <c r="U84" i="11"/>
  <c r="T82" i="11"/>
  <c r="T80" i="11"/>
  <c r="S78" i="11"/>
  <c r="T76" i="11"/>
  <c r="U74" i="11"/>
  <c r="T72" i="11"/>
  <c r="S70" i="11"/>
  <c r="U68" i="11"/>
  <c r="T66" i="11"/>
  <c r="T64" i="11"/>
  <c r="S62" i="11"/>
  <c r="T60" i="11"/>
  <c r="T58" i="11"/>
  <c r="T56" i="11"/>
  <c r="S54" i="11"/>
  <c r="T52" i="11"/>
  <c r="T50" i="11"/>
  <c r="T48" i="11"/>
  <c r="S46" i="11"/>
  <c r="T42" i="11"/>
  <c r="S40" i="11"/>
  <c r="S38" i="11"/>
  <c r="T36" i="11"/>
  <c r="S34" i="11"/>
  <c r="S32" i="11"/>
  <c r="U30" i="11"/>
  <c r="S28" i="11"/>
  <c r="T26" i="11"/>
  <c r="S24" i="11"/>
  <c r="S22" i="11"/>
  <c r="T20" i="11"/>
  <c r="S18" i="11"/>
  <c r="U16" i="11"/>
  <c r="U14" i="11"/>
  <c r="S12" i="11"/>
  <c r="T10" i="11"/>
  <c r="T8" i="11"/>
  <c r="U59" i="11"/>
  <c r="T57" i="11"/>
  <c r="U55" i="11"/>
  <c r="T53" i="11"/>
  <c r="U49" i="11"/>
  <c r="U45" i="11"/>
  <c r="U43" i="11"/>
  <c r="T41" i="11"/>
  <c r="U39" i="11"/>
  <c r="T37" i="11"/>
  <c r="U33" i="11"/>
  <c r="U29" i="11"/>
  <c r="U27" i="11"/>
  <c r="T25" i="11"/>
  <c r="U23" i="11"/>
  <c r="T21" i="11"/>
  <c r="U17" i="11"/>
  <c r="U13" i="11"/>
  <c r="U11" i="11"/>
  <c r="T9" i="11"/>
  <c r="U7" i="11"/>
  <c r="T6" i="11"/>
  <c r="T117" i="8"/>
  <c r="T113" i="8"/>
  <c r="T109" i="8"/>
  <c r="T105" i="8"/>
  <c r="T101" i="8"/>
  <c r="T97" i="8"/>
  <c r="T93" i="8"/>
  <c r="T89" i="8"/>
  <c r="T85" i="8"/>
  <c r="V81" i="8"/>
  <c r="V77" i="8"/>
  <c r="V73" i="8"/>
  <c r="V69" i="8"/>
  <c r="V65" i="8"/>
  <c r="V61" i="8"/>
  <c r="V57" i="8"/>
  <c r="V53" i="8"/>
  <c r="V49" i="8"/>
  <c r="V45" i="8"/>
  <c r="V41" i="8"/>
  <c r="V37" i="8"/>
  <c r="V33" i="8"/>
  <c r="V29" i="8"/>
  <c r="V25" i="8"/>
  <c r="V21" i="8"/>
  <c r="V17" i="8"/>
  <c r="V13" i="8"/>
  <c r="V9" i="8"/>
  <c r="K118" i="8"/>
  <c r="T83" i="8"/>
  <c r="T79" i="8"/>
  <c r="T75" i="8"/>
  <c r="T71" i="8"/>
  <c r="T67" i="8"/>
  <c r="T63" i="8"/>
  <c r="T59" i="8"/>
  <c r="T55" i="8"/>
  <c r="T51" i="8"/>
  <c r="T47" i="8"/>
  <c r="T43" i="8"/>
  <c r="T39" i="8"/>
  <c r="T35" i="8"/>
  <c r="T31" i="8"/>
  <c r="T27" i="8"/>
  <c r="T23" i="8"/>
  <c r="T19" i="8"/>
  <c r="T15" i="8"/>
  <c r="T11" i="8"/>
  <c r="T7" i="8"/>
  <c r="T115" i="8"/>
  <c r="T111" i="8"/>
  <c r="T107" i="8"/>
  <c r="T103" i="8"/>
  <c r="T99" i="8"/>
  <c r="T95" i="8"/>
  <c r="T91" i="8"/>
  <c r="T87" i="8"/>
  <c r="T81" i="8"/>
  <c r="T73" i="8"/>
  <c r="T65" i="8"/>
  <c r="T57" i="8"/>
  <c r="T49" i="8"/>
  <c r="T41" i="8"/>
  <c r="T33" i="8"/>
  <c r="T25" i="8"/>
  <c r="T17" i="8"/>
  <c r="T9" i="8"/>
  <c r="V10" i="7"/>
  <c r="V14" i="7"/>
  <c r="V18" i="7"/>
  <c r="V22" i="7"/>
  <c r="V26" i="7"/>
  <c r="V30" i="7"/>
  <c r="V34" i="7"/>
  <c r="V38" i="7"/>
  <c r="V42" i="7"/>
  <c r="V46" i="7"/>
  <c r="V50" i="7"/>
  <c r="V54" i="7"/>
  <c r="V58" i="7"/>
  <c r="V62" i="7"/>
  <c r="V66" i="7"/>
  <c r="V70" i="7"/>
  <c r="V74" i="7"/>
  <c r="V78" i="7"/>
  <c r="V82" i="7"/>
  <c r="V86" i="7"/>
  <c r="V90" i="7"/>
  <c r="V94" i="7"/>
  <c r="V98" i="7"/>
  <c r="V102" i="7"/>
  <c r="V106" i="7"/>
  <c r="V110" i="7"/>
  <c r="V114" i="7"/>
  <c r="V118" i="7"/>
  <c r="V116" i="7"/>
  <c r="V112" i="7"/>
  <c r="V108" i="7"/>
  <c r="V104" i="7"/>
  <c r="V100" i="7"/>
  <c r="V96" i="7"/>
  <c r="V92" i="7"/>
  <c r="V88" i="7"/>
  <c r="V84" i="7"/>
  <c r="V80" i="7"/>
  <c r="V76" i="7"/>
  <c r="V72" i="7"/>
  <c r="V68" i="7"/>
  <c r="V64" i="7"/>
  <c r="V60" i="7"/>
  <c r="V56" i="7"/>
  <c r="V52" i="7"/>
  <c r="V48" i="7"/>
  <c r="V44" i="7"/>
  <c r="V40" i="7"/>
  <c r="V36" i="7"/>
  <c r="V32" i="7"/>
  <c r="V28" i="7"/>
  <c r="V24" i="7"/>
  <c r="V20" i="7"/>
  <c r="V16" i="7"/>
  <c r="V12" i="7"/>
  <c r="J119" i="7"/>
  <c r="S117" i="6"/>
  <c r="V115" i="6"/>
  <c r="V111" i="6"/>
  <c r="S109" i="6"/>
  <c r="V107" i="6"/>
  <c r="T103" i="6"/>
  <c r="S101" i="6"/>
  <c r="V99" i="6"/>
  <c r="V97" i="6"/>
  <c r="S95" i="6"/>
  <c r="S93" i="6"/>
  <c r="T91" i="6"/>
  <c r="S87" i="6"/>
  <c r="T85" i="6"/>
  <c r="V83" i="6"/>
  <c r="S81" i="6"/>
  <c r="S79" i="6"/>
  <c r="T77" i="6"/>
  <c r="V75" i="6"/>
  <c r="S73" i="6"/>
  <c r="T71" i="6"/>
  <c r="V69" i="6"/>
  <c r="T67" i="6"/>
  <c r="T63" i="6"/>
  <c r="T61" i="6"/>
  <c r="V59" i="6"/>
  <c r="T57" i="6"/>
  <c r="V55" i="6"/>
  <c r="S53" i="6"/>
  <c r="V51" i="6"/>
  <c r="T49" i="6"/>
  <c r="S47" i="6"/>
  <c r="S45" i="6"/>
  <c r="S43" i="6"/>
  <c r="V41" i="6"/>
  <c r="V39" i="6"/>
  <c r="S37" i="6"/>
  <c r="T35" i="6"/>
  <c r="S33" i="6"/>
  <c r="T31" i="6"/>
  <c r="T29" i="6"/>
  <c r="T27" i="6"/>
  <c r="T25" i="6"/>
  <c r="S23" i="6"/>
  <c r="T19" i="6"/>
  <c r="V17" i="6"/>
  <c r="T15" i="6"/>
  <c r="T13" i="6"/>
  <c r="T11" i="6"/>
  <c r="T9" i="6"/>
  <c r="J118" i="6"/>
  <c r="S6" i="6"/>
  <c r="V117" i="10"/>
  <c r="V115" i="10"/>
  <c r="V113" i="10"/>
  <c r="V111" i="10"/>
  <c r="V109" i="10"/>
  <c r="V107" i="10"/>
  <c r="V105" i="10"/>
  <c r="V103" i="10"/>
  <c r="V101" i="10"/>
  <c r="V99" i="10"/>
  <c r="V97" i="10"/>
  <c r="V95" i="10"/>
  <c r="V93" i="10"/>
  <c r="V91" i="10"/>
  <c r="V89" i="10"/>
  <c r="V87" i="10"/>
  <c r="V85" i="10"/>
  <c r="V83" i="10"/>
  <c r="V81" i="10"/>
  <c r="V79" i="10"/>
  <c r="V77" i="10"/>
  <c r="V75" i="10"/>
  <c r="V73" i="10"/>
  <c r="V71" i="10"/>
  <c r="V69" i="10"/>
  <c r="V67" i="10"/>
  <c r="V65" i="10"/>
  <c r="V63" i="10"/>
  <c r="V61" i="10"/>
  <c r="V59" i="10"/>
  <c r="V57" i="10"/>
  <c r="V55" i="10"/>
  <c r="V53" i="10"/>
  <c r="V51" i="10"/>
  <c r="V49" i="10"/>
  <c r="V47" i="10"/>
  <c r="V45" i="10"/>
  <c r="V43" i="10"/>
  <c r="V41" i="10"/>
  <c r="V39" i="10"/>
  <c r="V37" i="10"/>
  <c r="V35" i="10"/>
  <c r="V33" i="10"/>
  <c r="S31" i="10"/>
  <c r="S29" i="10"/>
  <c r="S27" i="10"/>
  <c r="S25" i="10"/>
  <c r="S23" i="10"/>
  <c r="S21" i="10"/>
  <c r="S19" i="10"/>
  <c r="S17" i="10"/>
  <c r="S15" i="10"/>
  <c r="S13" i="10"/>
  <c r="S11" i="10"/>
  <c r="S9" i="10"/>
  <c r="K118" i="10"/>
  <c r="T55" i="5"/>
  <c r="T53" i="5"/>
  <c r="U51" i="5"/>
  <c r="U49" i="5"/>
  <c r="T47" i="5"/>
  <c r="T45" i="5"/>
  <c r="U43" i="5"/>
  <c r="U41" i="5"/>
  <c r="T39" i="5"/>
  <c r="T37" i="5"/>
  <c r="U35" i="5"/>
  <c r="U33" i="5"/>
  <c r="T31" i="5"/>
  <c r="T29" i="5"/>
  <c r="U27" i="5"/>
  <c r="U25" i="5"/>
  <c r="T23" i="5"/>
  <c r="T21" i="5"/>
  <c r="U19" i="5"/>
  <c r="U17" i="5"/>
  <c r="T15" i="5"/>
  <c r="T13" i="5"/>
  <c r="U11" i="5"/>
  <c r="U9" i="5"/>
  <c r="T7" i="5"/>
  <c r="T40" i="4"/>
  <c r="T36" i="4"/>
  <c r="T32" i="4"/>
  <c r="T28" i="4"/>
  <c r="T24" i="4"/>
  <c r="U117" i="4"/>
  <c r="U115" i="4"/>
  <c r="U113" i="4"/>
  <c r="U111" i="4"/>
  <c r="U109" i="4"/>
  <c r="U107" i="4"/>
  <c r="U105" i="4"/>
  <c r="U103" i="4"/>
  <c r="U101" i="4"/>
  <c r="U99" i="4"/>
  <c r="U97" i="4"/>
  <c r="U95" i="4"/>
  <c r="U93" i="4"/>
  <c r="U91" i="4"/>
  <c r="U89" i="4"/>
  <c r="U87" i="4"/>
  <c r="U85" i="4"/>
  <c r="U83" i="4"/>
  <c r="U81" i="4"/>
  <c r="U79" i="4"/>
  <c r="U77" i="4"/>
  <c r="U75" i="4"/>
  <c r="U73" i="4"/>
  <c r="U71" i="4"/>
  <c r="U69" i="4"/>
  <c r="U67" i="4"/>
  <c r="U65" i="4"/>
  <c r="U63" i="4"/>
  <c r="U61" i="4"/>
  <c r="U59" i="4"/>
  <c r="U57" i="4"/>
  <c r="U55" i="4"/>
  <c r="U53" i="4"/>
  <c r="U51" i="4"/>
  <c r="U49" i="4"/>
  <c r="U47" i="4"/>
  <c r="U45" i="4"/>
  <c r="T43" i="4"/>
  <c r="T41" i="4"/>
  <c r="S39" i="4"/>
  <c r="T37" i="4"/>
  <c r="U35" i="4"/>
  <c r="T33" i="4"/>
  <c r="S31" i="4"/>
  <c r="T29" i="4"/>
  <c r="U27" i="4"/>
  <c r="T25" i="4"/>
  <c r="S23" i="4"/>
  <c r="T21" i="4"/>
  <c r="U19" i="4"/>
  <c r="T17" i="4"/>
  <c r="S15" i="4"/>
  <c r="T13" i="4"/>
  <c r="U11" i="4"/>
  <c r="T9" i="4"/>
  <c r="I118" i="4"/>
  <c r="R118" i="16"/>
  <c r="Q118" i="16"/>
  <c r="P118" i="16"/>
  <c r="O118" i="16"/>
  <c r="N118" i="16"/>
  <c r="M118" i="16"/>
  <c r="L118" i="16"/>
  <c r="K118" i="16"/>
  <c r="J118" i="16"/>
  <c r="I118" i="16"/>
  <c r="H118" i="16"/>
  <c r="G118" i="16"/>
  <c r="X117" i="16"/>
  <c r="W117" i="16"/>
  <c r="V117" i="16"/>
  <c r="U117" i="16"/>
  <c r="T117" i="16"/>
  <c r="S117" i="16"/>
  <c r="X116" i="16"/>
  <c r="W116" i="16"/>
  <c r="V116" i="16"/>
  <c r="U116" i="16"/>
  <c r="T116" i="16"/>
  <c r="S116" i="16"/>
  <c r="F116" i="16"/>
  <c r="X115" i="16"/>
  <c r="W115" i="16"/>
  <c r="V115" i="16"/>
  <c r="U115" i="16"/>
  <c r="T115" i="16"/>
  <c r="S115" i="16"/>
  <c r="F115" i="16"/>
  <c r="X114" i="16"/>
  <c r="W114" i="16"/>
  <c r="V114" i="16"/>
  <c r="U114" i="16"/>
  <c r="T114" i="16"/>
  <c r="S114" i="16"/>
  <c r="F114" i="16"/>
  <c r="X113" i="16"/>
  <c r="W113" i="16"/>
  <c r="V113" i="16"/>
  <c r="U113" i="16"/>
  <c r="T113" i="16"/>
  <c r="S113" i="16"/>
  <c r="F113" i="16"/>
  <c r="X112" i="16"/>
  <c r="W112" i="16"/>
  <c r="V112" i="16"/>
  <c r="U112" i="16"/>
  <c r="T112" i="16"/>
  <c r="S112" i="16"/>
  <c r="F112" i="16"/>
  <c r="X111" i="16"/>
  <c r="W111" i="16"/>
  <c r="V111" i="16"/>
  <c r="U111" i="16"/>
  <c r="T111" i="16"/>
  <c r="S111" i="16"/>
  <c r="F111" i="16"/>
  <c r="X110" i="16"/>
  <c r="W110" i="16"/>
  <c r="V110" i="16"/>
  <c r="U110" i="16"/>
  <c r="T110" i="16"/>
  <c r="S110" i="16"/>
  <c r="F110" i="16"/>
  <c r="X109" i="16"/>
  <c r="W109" i="16"/>
  <c r="V109" i="16"/>
  <c r="U109" i="16"/>
  <c r="T109" i="16"/>
  <c r="S109" i="16"/>
  <c r="F109" i="16"/>
  <c r="X108" i="16"/>
  <c r="W108" i="16"/>
  <c r="V108" i="16"/>
  <c r="U108" i="16"/>
  <c r="T108" i="16"/>
  <c r="S108" i="16"/>
  <c r="F108" i="16"/>
  <c r="X107" i="16"/>
  <c r="W107" i="16"/>
  <c r="V107" i="16"/>
  <c r="U107" i="16"/>
  <c r="T107" i="16"/>
  <c r="S107" i="16"/>
  <c r="F107" i="16"/>
  <c r="X106" i="16"/>
  <c r="W106" i="16"/>
  <c r="V106" i="16"/>
  <c r="U106" i="16"/>
  <c r="T106" i="16"/>
  <c r="S106" i="16"/>
  <c r="F106" i="16"/>
  <c r="X105" i="16"/>
  <c r="W105" i="16"/>
  <c r="V105" i="16"/>
  <c r="U105" i="16"/>
  <c r="T105" i="16"/>
  <c r="S105" i="16"/>
  <c r="F105" i="16"/>
  <c r="X104" i="16"/>
  <c r="W104" i="16"/>
  <c r="V104" i="16"/>
  <c r="U104" i="16"/>
  <c r="T104" i="16"/>
  <c r="S104" i="16"/>
  <c r="F104" i="16"/>
  <c r="X103" i="16"/>
  <c r="W103" i="16"/>
  <c r="V103" i="16"/>
  <c r="U103" i="16"/>
  <c r="T103" i="16"/>
  <c r="S103" i="16"/>
  <c r="F103" i="16"/>
  <c r="X102" i="16"/>
  <c r="W102" i="16"/>
  <c r="V102" i="16"/>
  <c r="U102" i="16"/>
  <c r="T102" i="16"/>
  <c r="S102" i="16"/>
  <c r="F102" i="16"/>
  <c r="X101" i="16"/>
  <c r="W101" i="16"/>
  <c r="V101" i="16"/>
  <c r="U101" i="16"/>
  <c r="T101" i="16"/>
  <c r="S101" i="16"/>
  <c r="F101" i="16"/>
  <c r="X100" i="16"/>
  <c r="W100" i="16"/>
  <c r="V100" i="16"/>
  <c r="U100" i="16"/>
  <c r="T100" i="16"/>
  <c r="S100" i="16"/>
  <c r="F100" i="16"/>
  <c r="X99" i="16"/>
  <c r="W99" i="16"/>
  <c r="V99" i="16"/>
  <c r="U99" i="16"/>
  <c r="T99" i="16"/>
  <c r="S99" i="16"/>
  <c r="F99" i="16"/>
  <c r="X98" i="16"/>
  <c r="W98" i="16"/>
  <c r="V98" i="16"/>
  <c r="U98" i="16"/>
  <c r="T98" i="16"/>
  <c r="S98" i="16"/>
  <c r="F98" i="16"/>
  <c r="X97" i="16"/>
  <c r="W97" i="16"/>
  <c r="V97" i="16"/>
  <c r="U97" i="16"/>
  <c r="T97" i="16"/>
  <c r="S97" i="16"/>
  <c r="F97" i="16"/>
  <c r="X96" i="16"/>
  <c r="W96" i="16"/>
  <c r="V96" i="16"/>
  <c r="U96" i="16"/>
  <c r="T96" i="16"/>
  <c r="S96" i="16"/>
  <c r="F96" i="16"/>
  <c r="X95" i="16"/>
  <c r="W95" i="16"/>
  <c r="V95" i="16"/>
  <c r="U95" i="16"/>
  <c r="T95" i="16"/>
  <c r="S95" i="16"/>
  <c r="F95" i="16"/>
  <c r="X94" i="16"/>
  <c r="W94" i="16"/>
  <c r="V94" i="16"/>
  <c r="U94" i="16"/>
  <c r="T94" i="16"/>
  <c r="S94" i="16"/>
  <c r="F94" i="16"/>
  <c r="X93" i="16"/>
  <c r="W93" i="16"/>
  <c r="V93" i="16"/>
  <c r="U93" i="16"/>
  <c r="T93" i="16"/>
  <c r="S93" i="16"/>
  <c r="F93" i="16"/>
  <c r="X92" i="16"/>
  <c r="W92" i="16"/>
  <c r="V92" i="16"/>
  <c r="U92" i="16"/>
  <c r="T92" i="16"/>
  <c r="S92" i="16"/>
  <c r="F92" i="16"/>
  <c r="X91" i="16"/>
  <c r="W91" i="16"/>
  <c r="V91" i="16"/>
  <c r="U91" i="16"/>
  <c r="T91" i="16"/>
  <c r="S91" i="16"/>
  <c r="F91" i="16"/>
  <c r="X90" i="16"/>
  <c r="W90" i="16"/>
  <c r="V90" i="16"/>
  <c r="U90" i="16"/>
  <c r="T90" i="16"/>
  <c r="S90" i="16"/>
  <c r="F90" i="16"/>
  <c r="X89" i="16"/>
  <c r="W89" i="16"/>
  <c r="V89" i="16"/>
  <c r="U89" i="16"/>
  <c r="T89" i="16"/>
  <c r="S89" i="16"/>
  <c r="F89" i="16"/>
  <c r="X88" i="16"/>
  <c r="W88" i="16"/>
  <c r="V88" i="16"/>
  <c r="U88" i="16"/>
  <c r="T88" i="16"/>
  <c r="S88" i="16"/>
  <c r="F88" i="16"/>
  <c r="X87" i="16"/>
  <c r="W87" i="16"/>
  <c r="V87" i="16"/>
  <c r="U87" i="16"/>
  <c r="T87" i="16"/>
  <c r="S87" i="16"/>
  <c r="F87" i="16"/>
  <c r="X86" i="16"/>
  <c r="W86" i="16"/>
  <c r="V86" i="16"/>
  <c r="U86" i="16"/>
  <c r="T86" i="16"/>
  <c r="S86" i="16"/>
  <c r="F86" i="16"/>
  <c r="X85" i="16"/>
  <c r="W85" i="16"/>
  <c r="V85" i="16"/>
  <c r="U85" i="16"/>
  <c r="T85" i="16"/>
  <c r="S85" i="16"/>
  <c r="F85" i="16"/>
  <c r="X84" i="16"/>
  <c r="W84" i="16"/>
  <c r="V84" i="16"/>
  <c r="U84" i="16"/>
  <c r="T84" i="16"/>
  <c r="S84" i="16"/>
  <c r="F84" i="16"/>
  <c r="X83" i="16"/>
  <c r="W83" i="16"/>
  <c r="V83" i="16"/>
  <c r="U83" i="16"/>
  <c r="T83" i="16"/>
  <c r="S83" i="16"/>
  <c r="F83" i="16"/>
  <c r="X82" i="16"/>
  <c r="W82" i="16"/>
  <c r="V82" i="16"/>
  <c r="U82" i="16"/>
  <c r="T82" i="16"/>
  <c r="S82" i="16"/>
  <c r="F82" i="16"/>
  <c r="X81" i="16"/>
  <c r="W81" i="16"/>
  <c r="V81" i="16"/>
  <c r="U81" i="16"/>
  <c r="T81" i="16"/>
  <c r="S81" i="16"/>
  <c r="F81" i="16"/>
  <c r="X80" i="16"/>
  <c r="W80" i="16"/>
  <c r="V80" i="16"/>
  <c r="U80" i="16"/>
  <c r="T80" i="16"/>
  <c r="S80" i="16"/>
  <c r="F80" i="16"/>
  <c r="X79" i="16"/>
  <c r="W79" i="16"/>
  <c r="V79" i="16"/>
  <c r="U79" i="16"/>
  <c r="T79" i="16"/>
  <c r="S79" i="16"/>
  <c r="F79" i="16"/>
  <c r="X78" i="16"/>
  <c r="W78" i="16"/>
  <c r="V78" i="16"/>
  <c r="U78" i="16"/>
  <c r="T78" i="16"/>
  <c r="S78" i="16"/>
  <c r="F78" i="16"/>
  <c r="X77" i="16"/>
  <c r="W77" i="16"/>
  <c r="V77" i="16"/>
  <c r="U77" i="16"/>
  <c r="T77" i="16"/>
  <c r="S77" i="16"/>
  <c r="F77" i="16"/>
  <c r="X76" i="16"/>
  <c r="W76" i="16"/>
  <c r="V76" i="16"/>
  <c r="U76" i="16"/>
  <c r="T76" i="16"/>
  <c r="S76" i="16"/>
  <c r="F76" i="16"/>
  <c r="X75" i="16"/>
  <c r="W75" i="16"/>
  <c r="V75" i="16"/>
  <c r="U75" i="16"/>
  <c r="T75" i="16"/>
  <c r="S75" i="16"/>
  <c r="F75" i="16"/>
  <c r="X74" i="16"/>
  <c r="W74" i="16"/>
  <c r="V74" i="16"/>
  <c r="U74" i="16"/>
  <c r="T74" i="16"/>
  <c r="S74" i="16"/>
  <c r="F74" i="16"/>
  <c r="X73" i="16"/>
  <c r="W73" i="16"/>
  <c r="V73" i="16"/>
  <c r="U73" i="16"/>
  <c r="T73" i="16"/>
  <c r="S73" i="16"/>
  <c r="F73" i="16"/>
  <c r="X72" i="16"/>
  <c r="W72" i="16"/>
  <c r="V72" i="16"/>
  <c r="U72" i="16"/>
  <c r="T72" i="16"/>
  <c r="S72" i="16"/>
  <c r="F72" i="16"/>
  <c r="X71" i="16"/>
  <c r="W71" i="16"/>
  <c r="V71" i="16"/>
  <c r="U71" i="16"/>
  <c r="T71" i="16"/>
  <c r="S71" i="16"/>
  <c r="F71" i="16"/>
  <c r="X70" i="16"/>
  <c r="W70" i="16"/>
  <c r="V70" i="16"/>
  <c r="U70" i="16"/>
  <c r="T70" i="16"/>
  <c r="S70" i="16"/>
  <c r="F70" i="16"/>
  <c r="X69" i="16"/>
  <c r="W69" i="16"/>
  <c r="V69" i="16"/>
  <c r="U69" i="16"/>
  <c r="T69" i="16"/>
  <c r="S69" i="16"/>
  <c r="F69" i="16"/>
  <c r="X68" i="16"/>
  <c r="W68" i="16"/>
  <c r="V68" i="16"/>
  <c r="U68" i="16"/>
  <c r="T68" i="16"/>
  <c r="S68" i="16"/>
  <c r="F68" i="16"/>
  <c r="X67" i="16"/>
  <c r="W67" i="16"/>
  <c r="V67" i="16"/>
  <c r="U67" i="16"/>
  <c r="T67" i="16"/>
  <c r="S67" i="16"/>
  <c r="F67" i="16"/>
  <c r="X66" i="16"/>
  <c r="W66" i="16"/>
  <c r="V66" i="16"/>
  <c r="U66" i="16"/>
  <c r="T66" i="16"/>
  <c r="S66" i="16"/>
  <c r="F66" i="16"/>
  <c r="X65" i="16"/>
  <c r="W65" i="16"/>
  <c r="V65" i="16"/>
  <c r="U65" i="16"/>
  <c r="T65" i="16"/>
  <c r="S65" i="16"/>
  <c r="F65" i="16"/>
  <c r="X64" i="16"/>
  <c r="W64" i="16"/>
  <c r="V64" i="16"/>
  <c r="U64" i="16"/>
  <c r="T64" i="16"/>
  <c r="S64" i="16"/>
  <c r="F64" i="16"/>
  <c r="X63" i="16"/>
  <c r="W63" i="16"/>
  <c r="V63" i="16"/>
  <c r="U63" i="16"/>
  <c r="T63" i="16"/>
  <c r="S63" i="16"/>
  <c r="F63" i="16"/>
  <c r="X62" i="16"/>
  <c r="W62" i="16"/>
  <c r="V62" i="16"/>
  <c r="U62" i="16"/>
  <c r="T62" i="16"/>
  <c r="S62" i="16"/>
  <c r="F62" i="16"/>
  <c r="X61" i="16"/>
  <c r="W61" i="16"/>
  <c r="V61" i="16"/>
  <c r="U61" i="16"/>
  <c r="T61" i="16"/>
  <c r="S61" i="16"/>
  <c r="F61" i="16"/>
  <c r="X60" i="16"/>
  <c r="W60" i="16"/>
  <c r="V60" i="16"/>
  <c r="U60" i="16"/>
  <c r="T60" i="16"/>
  <c r="S60" i="16"/>
  <c r="F60" i="16"/>
  <c r="X59" i="16"/>
  <c r="W59" i="16"/>
  <c r="V59" i="16"/>
  <c r="U59" i="16"/>
  <c r="T59" i="16"/>
  <c r="S59" i="16"/>
  <c r="F59" i="16"/>
  <c r="X58" i="16"/>
  <c r="W58" i="16"/>
  <c r="V58" i="16"/>
  <c r="U58" i="16"/>
  <c r="T58" i="16"/>
  <c r="S58" i="16"/>
  <c r="F58" i="16"/>
  <c r="X57" i="16"/>
  <c r="W57" i="16"/>
  <c r="V57" i="16"/>
  <c r="U57" i="16"/>
  <c r="T57" i="16"/>
  <c r="S57" i="16"/>
  <c r="F57" i="16"/>
  <c r="X56" i="16"/>
  <c r="W56" i="16"/>
  <c r="V56" i="16"/>
  <c r="U56" i="16"/>
  <c r="T56" i="16"/>
  <c r="S56" i="16"/>
  <c r="F56" i="16"/>
  <c r="X55" i="16"/>
  <c r="W55" i="16"/>
  <c r="V55" i="16"/>
  <c r="U55" i="16"/>
  <c r="T55" i="16"/>
  <c r="S55" i="16"/>
  <c r="F55" i="16"/>
  <c r="X54" i="16"/>
  <c r="W54" i="16"/>
  <c r="V54" i="16"/>
  <c r="U54" i="16"/>
  <c r="T54" i="16"/>
  <c r="S54" i="16"/>
  <c r="F54" i="16"/>
  <c r="X53" i="16"/>
  <c r="W53" i="16"/>
  <c r="V53" i="16"/>
  <c r="U53" i="16"/>
  <c r="T53" i="16"/>
  <c r="S53" i="16"/>
  <c r="F53" i="16"/>
  <c r="X52" i="16"/>
  <c r="W52" i="16"/>
  <c r="V52" i="16"/>
  <c r="U52" i="16"/>
  <c r="T52" i="16"/>
  <c r="S52" i="16"/>
  <c r="F52" i="16"/>
  <c r="X51" i="16"/>
  <c r="W51" i="16"/>
  <c r="V51" i="16"/>
  <c r="U51" i="16"/>
  <c r="T51" i="16"/>
  <c r="S51" i="16"/>
  <c r="F51" i="16"/>
  <c r="X50" i="16"/>
  <c r="W50" i="16"/>
  <c r="V50" i="16"/>
  <c r="U50" i="16"/>
  <c r="T50" i="16"/>
  <c r="S50" i="16"/>
  <c r="F50" i="16"/>
  <c r="X49" i="16"/>
  <c r="W49" i="16"/>
  <c r="V49" i="16"/>
  <c r="U49" i="16"/>
  <c r="T49" i="16"/>
  <c r="S49" i="16"/>
  <c r="F49" i="16"/>
  <c r="X48" i="16"/>
  <c r="W48" i="16"/>
  <c r="V48" i="16"/>
  <c r="U48" i="16"/>
  <c r="T48" i="16"/>
  <c r="S48" i="16"/>
  <c r="F48" i="16"/>
  <c r="X47" i="16"/>
  <c r="W47" i="16"/>
  <c r="V47" i="16"/>
  <c r="U47" i="16"/>
  <c r="T47" i="16"/>
  <c r="S47" i="16"/>
  <c r="F47" i="16"/>
  <c r="X46" i="16"/>
  <c r="W46" i="16"/>
  <c r="V46" i="16"/>
  <c r="U46" i="16"/>
  <c r="T46" i="16"/>
  <c r="S46" i="16"/>
  <c r="F46" i="16"/>
  <c r="X45" i="16"/>
  <c r="W45" i="16"/>
  <c r="V45" i="16"/>
  <c r="U45" i="16"/>
  <c r="T45" i="16"/>
  <c r="S45" i="16"/>
  <c r="F45" i="16"/>
  <c r="X44" i="16"/>
  <c r="W44" i="16"/>
  <c r="V44" i="16"/>
  <c r="U44" i="16"/>
  <c r="T44" i="16"/>
  <c r="S44" i="16"/>
  <c r="F44" i="16"/>
  <c r="X43" i="16"/>
  <c r="W43" i="16"/>
  <c r="V43" i="16"/>
  <c r="U43" i="16"/>
  <c r="T43" i="16"/>
  <c r="S43" i="16"/>
  <c r="F43" i="16"/>
  <c r="X42" i="16"/>
  <c r="W42" i="16"/>
  <c r="V42" i="16"/>
  <c r="U42" i="16"/>
  <c r="T42" i="16"/>
  <c r="S42" i="16"/>
  <c r="F42" i="16"/>
  <c r="X41" i="16"/>
  <c r="W41" i="16"/>
  <c r="V41" i="16"/>
  <c r="U41" i="16"/>
  <c r="T41" i="16"/>
  <c r="S41" i="16"/>
  <c r="F41" i="16"/>
  <c r="X40" i="16"/>
  <c r="W40" i="16"/>
  <c r="V40" i="16"/>
  <c r="U40" i="16"/>
  <c r="T40" i="16"/>
  <c r="S40" i="16"/>
  <c r="F40" i="16"/>
  <c r="X39" i="16"/>
  <c r="W39" i="16"/>
  <c r="V39" i="16"/>
  <c r="U39" i="16"/>
  <c r="T39" i="16"/>
  <c r="S39" i="16"/>
  <c r="F39" i="16"/>
  <c r="X38" i="16"/>
  <c r="W38" i="16"/>
  <c r="V38" i="16"/>
  <c r="U38" i="16"/>
  <c r="T38" i="16"/>
  <c r="S38" i="16"/>
  <c r="F38" i="16"/>
  <c r="X37" i="16"/>
  <c r="W37" i="16"/>
  <c r="V37" i="16"/>
  <c r="U37" i="16"/>
  <c r="T37" i="16"/>
  <c r="S37" i="16"/>
  <c r="F37" i="16"/>
  <c r="X36" i="16"/>
  <c r="W36" i="16"/>
  <c r="V36" i="16"/>
  <c r="U36" i="16"/>
  <c r="T36" i="16"/>
  <c r="S36" i="16"/>
  <c r="F36" i="16"/>
  <c r="X35" i="16"/>
  <c r="W35" i="16"/>
  <c r="V35" i="16"/>
  <c r="U35" i="16"/>
  <c r="T35" i="16"/>
  <c r="S35" i="16"/>
  <c r="F35" i="16"/>
  <c r="X34" i="16"/>
  <c r="W34" i="16"/>
  <c r="V34" i="16"/>
  <c r="U34" i="16"/>
  <c r="T34" i="16"/>
  <c r="S34" i="16"/>
  <c r="F34" i="16"/>
  <c r="X33" i="16"/>
  <c r="W33" i="16"/>
  <c r="V33" i="16"/>
  <c r="U33" i="16"/>
  <c r="T33" i="16"/>
  <c r="S33" i="16"/>
  <c r="F33" i="16"/>
  <c r="X32" i="16"/>
  <c r="W32" i="16"/>
  <c r="V32" i="16"/>
  <c r="U32" i="16"/>
  <c r="T32" i="16"/>
  <c r="S32" i="16"/>
  <c r="F32" i="16"/>
  <c r="X31" i="16"/>
  <c r="W31" i="16"/>
  <c r="V31" i="16"/>
  <c r="U31" i="16"/>
  <c r="T31" i="16"/>
  <c r="S31" i="16"/>
  <c r="F31" i="16"/>
  <c r="X30" i="16"/>
  <c r="W30" i="16"/>
  <c r="V30" i="16"/>
  <c r="U30" i="16"/>
  <c r="T30" i="16"/>
  <c r="S30" i="16"/>
  <c r="F30" i="16"/>
  <c r="X29" i="16"/>
  <c r="W29" i="16"/>
  <c r="V29" i="16"/>
  <c r="U29" i="16"/>
  <c r="T29" i="16"/>
  <c r="S29" i="16"/>
  <c r="F29" i="16"/>
  <c r="X28" i="16"/>
  <c r="W28" i="16"/>
  <c r="V28" i="16"/>
  <c r="U28" i="16"/>
  <c r="T28" i="16"/>
  <c r="S28" i="16"/>
  <c r="F28" i="16"/>
  <c r="X27" i="16"/>
  <c r="W27" i="16"/>
  <c r="V27" i="16"/>
  <c r="U27" i="16"/>
  <c r="T27" i="16"/>
  <c r="S27" i="16"/>
  <c r="F27" i="16"/>
  <c r="X26" i="16"/>
  <c r="W26" i="16"/>
  <c r="V26" i="16"/>
  <c r="U26" i="16"/>
  <c r="T26" i="16"/>
  <c r="S26" i="16"/>
  <c r="F26" i="16"/>
  <c r="X25" i="16"/>
  <c r="W25" i="16"/>
  <c r="V25" i="16"/>
  <c r="U25" i="16"/>
  <c r="T25" i="16"/>
  <c r="S25" i="16"/>
  <c r="F25" i="16"/>
  <c r="X24" i="16"/>
  <c r="W24" i="16"/>
  <c r="V24" i="16"/>
  <c r="U24" i="16"/>
  <c r="T24" i="16"/>
  <c r="S24" i="16"/>
  <c r="F24" i="16"/>
  <c r="X23" i="16"/>
  <c r="W23" i="16"/>
  <c r="V23" i="16"/>
  <c r="U23" i="16"/>
  <c r="T23" i="16"/>
  <c r="S23" i="16"/>
  <c r="F23" i="16"/>
  <c r="X22" i="16"/>
  <c r="W22" i="16"/>
  <c r="V22" i="16"/>
  <c r="U22" i="16"/>
  <c r="T22" i="16"/>
  <c r="S22" i="16"/>
  <c r="F22" i="16"/>
  <c r="X21" i="16"/>
  <c r="W21" i="16"/>
  <c r="V21" i="16"/>
  <c r="U21" i="16"/>
  <c r="T21" i="16"/>
  <c r="S21" i="16"/>
  <c r="F21" i="16"/>
  <c r="X20" i="16"/>
  <c r="W20" i="16"/>
  <c r="V20" i="16"/>
  <c r="U20" i="16"/>
  <c r="T20" i="16"/>
  <c r="S20" i="16"/>
  <c r="F20" i="16"/>
  <c r="X19" i="16"/>
  <c r="W19" i="16"/>
  <c r="V19" i="16"/>
  <c r="U19" i="16"/>
  <c r="T19" i="16"/>
  <c r="S19" i="16"/>
  <c r="F19" i="16"/>
  <c r="X18" i="16"/>
  <c r="W18" i="16"/>
  <c r="V18" i="16"/>
  <c r="U18" i="16"/>
  <c r="T18" i="16"/>
  <c r="S18" i="16"/>
  <c r="F18" i="16"/>
  <c r="X17" i="16"/>
  <c r="W17" i="16"/>
  <c r="V17" i="16"/>
  <c r="U17" i="16"/>
  <c r="T17" i="16"/>
  <c r="S17" i="16"/>
  <c r="F17" i="16"/>
  <c r="X16" i="16"/>
  <c r="W16" i="16"/>
  <c r="V16" i="16"/>
  <c r="U16" i="16"/>
  <c r="T16" i="16"/>
  <c r="S16" i="16"/>
  <c r="F16" i="16"/>
  <c r="X15" i="16"/>
  <c r="W15" i="16"/>
  <c r="V15" i="16"/>
  <c r="U15" i="16"/>
  <c r="T15" i="16"/>
  <c r="S15" i="16"/>
  <c r="F15" i="16"/>
  <c r="X14" i="16"/>
  <c r="W14" i="16"/>
  <c r="V14" i="16"/>
  <c r="U14" i="16"/>
  <c r="T14" i="16"/>
  <c r="S14" i="16"/>
  <c r="F14" i="16"/>
  <c r="X13" i="16"/>
  <c r="W13" i="16"/>
  <c r="V13" i="16"/>
  <c r="U13" i="16"/>
  <c r="T13" i="16"/>
  <c r="S13" i="16"/>
  <c r="F13" i="16"/>
  <c r="X12" i="16"/>
  <c r="W12" i="16"/>
  <c r="V12" i="16"/>
  <c r="U12" i="16"/>
  <c r="T12" i="16"/>
  <c r="S12" i="16"/>
  <c r="F12" i="16"/>
  <c r="X11" i="16"/>
  <c r="W11" i="16"/>
  <c r="V11" i="16"/>
  <c r="U11" i="16"/>
  <c r="T11" i="16"/>
  <c r="S11" i="16"/>
  <c r="F11" i="16"/>
  <c r="X10" i="16"/>
  <c r="W10" i="16"/>
  <c r="V10" i="16"/>
  <c r="U10" i="16"/>
  <c r="T10" i="16"/>
  <c r="S10" i="16"/>
  <c r="F10" i="16"/>
  <c r="X9" i="16"/>
  <c r="W9" i="16"/>
  <c r="V9" i="16"/>
  <c r="U9" i="16"/>
  <c r="T9" i="16"/>
  <c r="S9" i="16"/>
  <c r="F9" i="16"/>
  <c r="X8" i="16"/>
  <c r="W8" i="16"/>
  <c r="V8" i="16"/>
  <c r="U8" i="16"/>
  <c r="T8" i="16"/>
  <c r="S8" i="16"/>
  <c r="F8" i="16"/>
  <c r="X7" i="16"/>
  <c r="W7" i="16"/>
  <c r="V7" i="16"/>
  <c r="U7" i="16"/>
  <c r="T7" i="16"/>
  <c r="S7" i="16"/>
  <c r="F7" i="16"/>
  <c r="X6" i="16"/>
  <c r="W6" i="16"/>
  <c r="V6" i="16"/>
  <c r="U6" i="16"/>
  <c r="T6" i="16"/>
  <c r="S6" i="16"/>
  <c r="F6" i="16"/>
  <c r="G118" i="10"/>
  <c r="H118" i="10"/>
  <c r="S118" i="16"/>
  <c r="U55" i="6"/>
  <c r="S39" i="6"/>
  <c r="U35" i="6"/>
  <c r="U31" i="6"/>
  <c r="U29" i="6"/>
  <c r="S21" i="6"/>
  <c r="U13" i="6"/>
  <c r="T42" i="4"/>
  <c r="T38" i="4"/>
  <c r="T34" i="4"/>
  <c r="T30" i="4"/>
  <c r="T26" i="4"/>
  <c r="U22" i="4"/>
  <c r="U20" i="4"/>
  <c r="U18" i="4"/>
  <c r="U16" i="4"/>
  <c r="U14" i="4"/>
  <c r="U12" i="4"/>
  <c r="U10" i="4"/>
  <c r="U8" i="4"/>
  <c r="S6" i="4"/>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6" i="8"/>
  <c r="J6" i="12"/>
  <c r="K6" i="12"/>
  <c r="L6" i="12"/>
  <c r="M6" i="12"/>
  <c r="N6" i="12"/>
  <c r="O6" i="12"/>
  <c r="P6" i="12"/>
  <c r="Q6" i="12"/>
  <c r="R6" i="12"/>
  <c r="S6" i="12"/>
  <c r="T6" i="12"/>
  <c r="H5" i="11"/>
  <c r="I5" i="11"/>
  <c r="J5" i="11"/>
  <c r="K5" i="11"/>
  <c r="L5" i="11"/>
  <c r="M5" i="11"/>
  <c r="N5" i="11"/>
  <c r="O5" i="11"/>
  <c r="P5" i="11"/>
  <c r="Q5" i="11"/>
  <c r="R5" i="11"/>
  <c r="H5" i="9"/>
  <c r="I5" i="9"/>
  <c r="J5" i="9"/>
  <c r="K5" i="9"/>
  <c r="L5" i="9"/>
  <c r="M5" i="9"/>
  <c r="N5" i="9"/>
  <c r="O5" i="9"/>
  <c r="P5" i="9"/>
  <c r="Q5" i="9"/>
  <c r="R5" i="9"/>
  <c r="H5" i="8"/>
  <c r="I5" i="8"/>
  <c r="J5" i="8"/>
  <c r="K5" i="8"/>
  <c r="L5" i="8"/>
  <c r="M5" i="8"/>
  <c r="N5" i="8"/>
  <c r="O5" i="8"/>
  <c r="P5" i="8"/>
  <c r="Q5" i="8"/>
  <c r="R5" i="8"/>
  <c r="H5" i="10"/>
  <c r="I5" i="10"/>
  <c r="J5" i="10"/>
  <c r="K5" i="10"/>
  <c r="L5" i="10"/>
  <c r="M5" i="10"/>
  <c r="N5" i="10"/>
  <c r="O5" i="10"/>
  <c r="P5" i="10"/>
  <c r="Q5" i="10"/>
  <c r="R5" i="10"/>
  <c r="I6" i="7"/>
  <c r="J6" i="7"/>
  <c r="K6" i="7"/>
  <c r="L6" i="7"/>
  <c r="M6" i="7"/>
  <c r="N6" i="7"/>
  <c r="O6" i="7"/>
  <c r="P6" i="7"/>
  <c r="Q6" i="7"/>
  <c r="R6" i="7"/>
  <c r="S6" i="7"/>
  <c r="H5" i="6"/>
  <c r="I5" i="6"/>
  <c r="J5" i="6"/>
  <c r="K5" i="6"/>
  <c r="L5" i="6"/>
  <c r="M5" i="6"/>
  <c r="N5" i="6"/>
  <c r="O5" i="6"/>
  <c r="P5" i="6"/>
  <c r="Q5" i="6"/>
  <c r="R5" i="6"/>
  <c r="H5" i="5"/>
  <c r="I5" i="5"/>
  <c r="J5" i="5"/>
  <c r="K5" i="5"/>
  <c r="L5" i="5"/>
  <c r="M5" i="5"/>
  <c r="N5" i="5"/>
  <c r="O5" i="5"/>
  <c r="P5" i="5"/>
  <c r="Q5" i="5"/>
  <c r="R5" i="5"/>
  <c r="H5" i="4"/>
  <c r="I5" i="4"/>
  <c r="J5" i="4"/>
  <c r="K5" i="4"/>
  <c r="L5" i="4"/>
  <c r="M5" i="4"/>
  <c r="N5" i="4"/>
  <c r="O5" i="4"/>
  <c r="P5" i="4"/>
  <c r="Q5" i="4"/>
  <c r="R5" i="4"/>
  <c r="H5" i="3"/>
  <c r="I5" i="3"/>
  <c r="J5" i="3"/>
  <c r="K5" i="3"/>
  <c r="L5" i="3"/>
  <c r="M5" i="3"/>
  <c r="N5" i="3"/>
  <c r="O5" i="3"/>
  <c r="P5" i="3"/>
  <c r="Q5" i="3"/>
  <c r="R5" i="3"/>
  <c r="D117" i="10"/>
  <c r="D115" i="10"/>
  <c r="D114" i="10"/>
  <c r="D113" i="10"/>
  <c r="D112" i="10"/>
  <c r="D111" i="10"/>
  <c r="D110" i="10"/>
  <c r="D109" i="10"/>
  <c r="D108" i="10"/>
  <c r="D107" i="10"/>
  <c r="D106" i="10"/>
  <c r="D105" i="10"/>
  <c r="D104" i="10"/>
  <c r="D103" i="10"/>
  <c r="D102" i="10"/>
  <c r="D101" i="10"/>
  <c r="D100" i="10"/>
  <c r="D99" i="10"/>
  <c r="D98" i="10"/>
  <c r="D97" i="10"/>
  <c r="D96" i="10"/>
  <c r="D95" i="10"/>
  <c r="D94" i="10"/>
  <c r="D92" i="10"/>
  <c r="D91" i="10"/>
  <c r="D90" i="10"/>
  <c r="D88" i="10"/>
  <c r="D87" i="10"/>
  <c r="D86" i="10"/>
  <c r="D83" i="10"/>
  <c r="D82" i="10"/>
  <c r="D81" i="10"/>
  <c r="D80" i="10"/>
  <c r="D79" i="10"/>
  <c r="D78" i="10"/>
  <c r="D76" i="10"/>
  <c r="D75" i="10"/>
  <c r="D74" i="10"/>
  <c r="D73" i="10"/>
  <c r="D72" i="10"/>
  <c r="D71" i="10"/>
  <c r="D70" i="10"/>
  <c r="D68" i="10"/>
  <c r="D67" i="10"/>
  <c r="D66" i="10"/>
  <c r="D65" i="10"/>
  <c r="D64" i="10"/>
  <c r="D63" i="10"/>
  <c r="D62" i="10"/>
  <c r="D61" i="10"/>
  <c r="D60" i="10"/>
  <c r="D59" i="10"/>
  <c r="D58" i="10"/>
  <c r="D56" i="10"/>
  <c r="D55" i="10"/>
  <c r="D54" i="10"/>
  <c r="D53" i="10"/>
  <c r="D51" i="10"/>
  <c r="D50" i="10"/>
  <c r="D49" i="10"/>
  <c r="D48" i="10"/>
  <c r="D47" i="10"/>
  <c r="D46" i="10"/>
  <c r="D45" i="10"/>
  <c r="D44" i="10"/>
  <c r="D43" i="10"/>
  <c r="D42" i="10"/>
  <c r="D41" i="10"/>
  <c r="D40" i="10"/>
  <c r="D39" i="10"/>
  <c r="D38" i="10"/>
  <c r="D37" i="10"/>
  <c r="D36" i="10"/>
  <c r="D35" i="10"/>
  <c r="D34" i="10"/>
  <c r="D33" i="10"/>
  <c r="D32" i="10"/>
  <c r="D31" i="10"/>
  <c r="D30" i="10"/>
  <c r="D28" i="10"/>
  <c r="D27" i="10"/>
  <c r="D26" i="10"/>
  <c r="D24" i="10"/>
  <c r="D23" i="10"/>
  <c r="D22" i="10"/>
  <c r="D19" i="10"/>
  <c r="D18" i="10"/>
  <c r="D17" i="10"/>
  <c r="D16" i="10"/>
  <c r="D15" i="10"/>
  <c r="D14" i="10"/>
  <c r="D12" i="10"/>
  <c r="D11" i="10"/>
  <c r="D10" i="10"/>
  <c r="D9" i="10"/>
  <c r="D8" i="10"/>
  <c r="D7" i="10"/>
  <c r="D117" i="6"/>
  <c r="D115" i="6"/>
  <c r="D114" i="6"/>
  <c r="D114" i="11"/>
  <c r="D113" i="6"/>
  <c r="D112" i="6"/>
  <c r="D111" i="6"/>
  <c r="D111" i="11"/>
  <c r="D110" i="6"/>
  <c r="D110" i="11"/>
  <c r="D109" i="6"/>
  <c r="D108" i="6"/>
  <c r="D107" i="6"/>
  <c r="D106" i="6"/>
  <c r="D106" i="11"/>
  <c r="D105" i="6"/>
  <c r="D104" i="6"/>
  <c r="D103" i="6"/>
  <c r="D102" i="6"/>
  <c r="D102" i="11"/>
  <c r="D101" i="6"/>
  <c r="D100" i="6"/>
  <c r="D99" i="6"/>
  <c r="D98" i="6"/>
  <c r="D98" i="11"/>
  <c r="D97" i="6"/>
  <c r="D96" i="6"/>
  <c r="D95" i="6"/>
  <c r="D94" i="6"/>
  <c r="D94" i="11"/>
  <c r="D92" i="6"/>
  <c r="D91" i="6"/>
  <c r="D90" i="6"/>
  <c r="D90" i="11"/>
  <c r="D88" i="6"/>
  <c r="D88" i="11"/>
  <c r="D87" i="6"/>
  <c r="D86" i="6"/>
  <c r="D83" i="6"/>
  <c r="D83" i="11"/>
  <c r="D82" i="6"/>
  <c r="D81" i="6"/>
  <c r="D80" i="6"/>
  <c r="D79" i="6"/>
  <c r="D78" i="6"/>
  <c r="D78" i="11"/>
  <c r="D76" i="6"/>
  <c r="D75" i="6"/>
  <c r="D74" i="6"/>
  <c r="D74" i="11"/>
  <c r="D73" i="6"/>
  <c r="D72" i="6"/>
  <c r="D71" i="6"/>
  <c r="D70" i="6"/>
  <c r="D68" i="6"/>
  <c r="D68" i="11"/>
  <c r="D67" i="6"/>
  <c r="D66" i="6"/>
  <c r="D65" i="6"/>
  <c r="D64" i="6"/>
  <c r="D64" i="11"/>
  <c r="D63" i="6"/>
  <c r="D62" i="6"/>
  <c r="D61" i="6"/>
  <c r="D61" i="11"/>
  <c r="D60" i="6"/>
  <c r="D60" i="11"/>
  <c r="D59" i="6"/>
  <c r="D58" i="6"/>
  <c r="D56" i="6"/>
  <c r="D55" i="6"/>
  <c r="D55" i="11"/>
  <c r="D54" i="6"/>
  <c r="D53" i="6"/>
  <c r="D51" i="6"/>
  <c r="D51" i="11"/>
  <c r="D50" i="6"/>
  <c r="D50" i="11"/>
  <c r="D49" i="6"/>
  <c r="D48" i="6"/>
  <c r="D47" i="6"/>
  <c r="D47" i="11"/>
  <c r="D46" i="6"/>
  <c r="D46" i="11"/>
  <c r="D45" i="6"/>
  <c r="D44" i="6"/>
  <c r="D43" i="6"/>
  <c r="D43" i="11"/>
  <c r="D42" i="6"/>
  <c r="D42" i="11"/>
  <c r="D41" i="6"/>
  <c r="D40" i="6"/>
  <c r="D39" i="6"/>
  <c r="D39" i="11"/>
  <c r="D38" i="6"/>
  <c r="D38" i="11"/>
  <c r="D37" i="6"/>
  <c r="D36" i="6"/>
  <c r="D35" i="6"/>
  <c r="D35" i="11"/>
  <c r="D34" i="6"/>
  <c r="D33" i="6"/>
  <c r="D32" i="6"/>
  <c r="D31" i="6"/>
  <c r="D31" i="11"/>
  <c r="D30" i="6"/>
  <c r="D30" i="11"/>
  <c r="D28" i="6"/>
  <c r="D27" i="6"/>
  <c r="D26" i="6"/>
  <c r="D24" i="6"/>
  <c r="D23" i="6"/>
  <c r="D22" i="6"/>
  <c r="D19" i="6"/>
  <c r="D18" i="6"/>
  <c r="D18" i="11"/>
  <c r="D17" i="6"/>
  <c r="D16" i="6"/>
  <c r="D15" i="6"/>
  <c r="D14" i="6"/>
  <c r="D12" i="6"/>
  <c r="D11" i="6"/>
  <c r="D10" i="6"/>
  <c r="D9" i="6"/>
  <c r="D9" i="11"/>
  <c r="D8" i="6"/>
  <c r="D7" i="6"/>
  <c r="D117" i="5"/>
  <c r="D115" i="5"/>
  <c r="D114" i="5"/>
  <c r="D113" i="5"/>
  <c r="D112" i="5"/>
  <c r="D111" i="5"/>
  <c r="D110" i="5"/>
  <c r="D109" i="5"/>
  <c r="D108" i="5"/>
  <c r="D107" i="5"/>
  <c r="D106" i="5"/>
  <c r="D105" i="5"/>
  <c r="D104" i="5"/>
  <c r="D103" i="5"/>
  <c r="D102" i="5"/>
  <c r="D101" i="5"/>
  <c r="D100" i="5"/>
  <c r="D99" i="5"/>
  <c r="D98" i="5"/>
  <c r="D97" i="5"/>
  <c r="D96" i="5"/>
  <c r="D95" i="5"/>
  <c r="D94" i="5"/>
  <c r="D92" i="5"/>
  <c r="D91" i="5"/>
  <c r="D90" i="5"/>
  <c r="D88" i="5"/>
  <c r="D87" i="5"/>
  <c r="D86" i="5"/>
  <c r="D83" i="5"/>
  <c r="D82" i="5"/>
  <c r="D81" i="5"/>
  <c r="D80" i="5"/>
  <c r="D79" i="5"/>
  <c r="D78" i="5"/>
  <c r="D76" i="5"/>
  <c r="D75" i="5"/>
  <c r="D74" i="5"/>
  <c r="D73" i="5"/>
  <c r="D72" i="5"/>
  <c r="D71" i="5"/>
  <c r="D70" i="5"/>
  <c r="D68" i="5"/>
  <c r="D67" i="5"/>
  <c r="D66" i="5"/>
  <c r="D65" i="5"/>
  <c r="D64" i="5"/>
  <c r="D63" i="5"/>
  <c r="D62" i="5"/>
  <c r="D61" i="5"/>
  <c r="D60" i="5"/>
  <c r="D59" i="5"/>
  <c r="D58" i="5"/>
  <c r="D56" i="5"/>
  <c r="D55" i="5"/>
  <c r="D54" i="5"/>
  <c r="D53" i="5"/>
  <c r="D51" i="5"/>
  <c r="D50" i="5"/>
  <c r="D49" i="5"/>
  <c r="D48" i="5"/>
  <c r="D47" i="5"/>
  <c r="D46" i="5"/>
  <c r="D45" i="5"/>
  <c r="D44" i="5"/>
  <c r="D43" i="5"/>
  <c r="D42" i="5"/>
  <c r="D41" i="5"/>
  <c r="D40" i="5"/>
  <c r="D39" i="5"/>
  <c r="D38" i="5"/>
  <c r="D37" i="5"/>
  <c r="D36" i="5"/>
  <c r="D35" i="5"/>
  <c r="D34" i="5"/>
  <c r="D33" i="5"/>
  <c r="D32" i="5"/>
  <c r="D31" i="5"/>
  <c r="D30" i="5"/>
  <c r="D28" i="5"/>
  <c r="D27" i="5"/>
  <c r="D26" i="5"/>
  <c r="D24" i="5"/>
  <c r="D23" i="5"/>
  <c r="D22" i="5"/>
  <c r="D19" i="5"/>
  <c r="D18" i="5"/>
  <c r="D17" i="5"/>
  <c r="D16" i="5"/>
  <c r="D15" i="5"/>
  <c r="D14" i="5"/>
  <c r="D12" i="5"/>
  <c r="D11" i="5"/>
  <c r="D10" i="5"/>
  <c r="D9" i="5"/>
  <c r="D8" i="5"/>
  <c r="D7" i="5"/>
  <c r="D7" i="3"/>
  <c r="D8" i="3"/>
  <c r="D9" i="3"/>
  <c r="D10" i="3"/>
  <c r="D11" i="3"/>
  <c r="D12" i="3"/>
  <c r="D13" i="3"/>
  <c r="D14" i="3"/>
  <c r="D14" i="9"/>
  <c r="D15" i="3"/>
  <c r="D16" i="3"/>
  <c r="D17" i="3"/>
  <c r="D18" i="3"/>
  <c r="D18" i="9"/>
  <c r="D19" i="3"/>
  <c r="D20" i="3"/>
  <c r="D21" i="3"/>
  <c r="D22" i="3"/>
  <c r="D23" i="3"/>
  <c r="D24" i="3"/>
  <c r="D25" i="3"/>
  <c r="D26" i="3"/>
  <c r="D26" i="9"/>
  <c r="D27" i="3"/>
  <c r="D28" i="3"/>
  <c r="D29" i="3"/>
  <c r="D30" i="3"/>
  <c r="D30" i="8"/>
  <c r="D31" i="3"/>
  <c r="D32" i="3"/>
  <c r="D33" i="3"/>
  <c r="D34" i="3"/>
  <c r="D35" i="3"/>
  <c r="D36" i="3"/>
  <c r="D37" i="3"/>
  <c r="D38" i="3"/>
  <c r="D39" i="3"/>
  <c r="D40" i="3"/>
  <c r="D41" i="3"/>
  <c r="D42" i="3"/>
  <c r="D42" i="8"/>
  <c r="D43" i="3"/>
  <c r="D43" i="9"/>
  <c r="D44" i="3"/>
  <c r="D45" i="3"/>
  <c r="D46" i="3"/>
  <c r="D47" i="3"/>
  <c r="D48" i="3"/>
  <c r="D49" i="3"/>
  <c r="D50" i="3"/>
  <c r="D50" i="8"/>
  <c r="D51" i="3"/>
  <c r="D52" i="3"/>
  <c r="D53" i="3"/>
  <c r="D54" i="3"/>
  <c r="D54" i="9"/>
  <c r="D55" i="3"/>
  <c r="D55" i="9"/>
  <c r="D56" i="3"/>
  <c r="D57" i="3"/>
  <c r="D58" i="3"/>
  <c r="D58" i="9"/>
  <c r="D59" i="3"/>
  <c r="D60" i="3"/>
  <c r="D61" i="3"/>
  <c r="D62" i="3"/>
  <c r="D63" i="3"/>
  <c r="D64" i="3"/>
  <c r="D65" i="3"/>
  <c r="D66" i="3"/>
  <c r="D66" i="9"/>
  <c r="D67" i="3"/>
  <c r="D68" i="3"/>
  <c r="D69" i="3"/>
  <c r="D70" i="3"/>
  <c r="D70" i="9"/>
  <c r="D71" i="3"/>
  <c r="D72" i="3"/>
  <c r="D73" i="3"/>
  <c r="D74" i="3"/>
  <c r="D75" i="3"/>
  <c r="D76" i="3"/>
  <c r="D77" i="3"/>
  <c r="D78" i="3"/>
  <c r="D78" i="9"/>
  <c r="D79" i="3"/>
  <c r="D79" i="9"/>
  <c r="D80" i="3"/>
  <c r="D81" i="3"/>
  <c r="D82" i="3"/>
  <c r="D82" i="8"/>
  <c r="D83" i="3"/>
  <c r="D84" i="3"/>
  <c r="D85" i="3"/>
  <c r="D86" i="3"/>
  <c r="D86" i="9"/>
  <c r="D87" i="3"/>
  <c r="D88" i="3"/>
  <c r="D89" i="3"/>
  <c r="D90" i="3"/>
  <c r="D90" i="8"/>
  <c r="D91" i="3"/>
  <c r="D91" i="9"/>
  <c r="D92" i="3"/>
  <c r="D93" i="3"/>
  <c r="D94" i="3"/>
  <c r="D94" i="8"/>
  <c r="D95" i="3"/>
  <c r="D96" i="3"/>
  <c r="D97" i="3"/>
  <c r="D98" i="3"/>
  <c r="D99" i="3"/>
  <c r="D99" i="8"/>
  <c r="D100" i="3"/>
  <c r="D101" i="3"/>
  <c r="D102" i="3"/>
  <c r="D102" i="9"/>
  <c r="D103" i="3"/>
  <c r="D104" i="3"/>
  <c r="D105" i="3"/>
  <c r="D106" i="3"/>
  <c r="D107" i="3"/>
  <c r="D108" i="3"/>
  <c r="D109" i="3"/>
  <c r="D110" i="3"/>
  <c r="D111" i="3"/>
  <c r="D112" i="3"/>
  <c r="D113" i="3"/>
  <c r="D114" i="3"/>
  <c r="D115" i="3"/>
  <c r="D115" i="9"/>
  <c r="D116" i="3"/>
  <c r="D117" i="3"/>
  <c r="D6" i="3"/>
  <c r="D117" i="4"/>
  <c r="D115" i="4"/>
  <c r="D114" i="4"/>
  <c r="D113" i="4"/>
  <c r="D112" i="4"/>
  <c r="D111" i="4"/>
  <c r="D110" i="4"/>
  <c r="D109" i="4"/>
  <c r="D108" i="4"/>
  <c r="D107" i="4"/>
  <c r="D106" i="4"/>
  <c r="D105" i="4"/>
  <c r="D104" i="4"/>
  <c r="D103" i="4"/>
  <c r="D102" i="4"/>
  <c r="D101" i="4"/>
  <c r="D100" i="4"/>
  <c r="D99" i="4"/>
  <c r="D98" i="4"/>
  <c r="D97" i="4"/>
  <c r="D96" i="4"/>
  <c r="D95" i="4"/>
  <c r="D94" i="4"/>
  <c r="D92" i="4"/>
  <c r="D91" i="4"/>
  <c r="D90" i="4"/>
  <c r="D88" i="4"/>
  <c r="D87" i="4"/>
  <c r="D86" i="4"/>
  <c r="D87" i="12"/>
  <c r="D83" i="4"/>
  <c r="D82" i="4"/>
  <c r="D81" i="4"/>
  <c r="D80" i="4"/>
  <c r="D81" i="12"/>
  <c r="D79" i="4"/>
  <c r="D78" i="4"/>
  <c r="D76" i="4"/>
  <c r="D75" i="4"/>
  <c r="D76" i="12"/>
  <c r="D74" i="4"/>
  <c r="D73" i="4"/>
  <c r="D72" i="4"/>
  <c r="D73" i="12"/>
  <c r="D71" i="4"/>
  <c r="D72" i="12"/>
  <c r="D70" i="4"/>
  <c r="D68" i="4"/>
  <c r="D67" i="4"/>
  <c r="D66" i="4"/>
  <c r="D65" i="4"/>
  <c r="D64" i="4"/>
  <c r="D63" i="4"/>
  <c r="D62" i="4"/>
  <c r="D63" i="12"/>
  <c r="D61" i="4"/>
  <c r="D60" i="4"/>
  <c r="D59" i="4"/>
  <c r="D58" i="4"/>
  <c r="D59" i="12"/>
  <c r="D56" i="4"/>
  <c r="D55" i="4"/>
  <c r="D54" i="4"/>
  <c r="D53" i="4"/>
  <c r="D54" i="12"/>
  <c r="D51" i="4"/>
  <c r="D50" i="4"/>
  <c r="D49" i="4"/>
  <c r="D48" i="4"/>
  <c r="D47" i="4"/>
  <c r="D46" i="4"/>
  <c r="D45" i="4"/>
  <c r="D46" i="12"/>
  <c r="D44" i="4"/>
  <c r="D45" i="12"/>
  <c r="D43" i="4"/>
  <c r="D42" i="4"/>
  <c r="D41" i="4"/>
  <c r="D42" i="12"/>
  <c r="D40" i="4"/>
  <c r="D41" i="12"/>
  <c r="D39" i="4"/>
  <c r="D38" i="4"/>
  <c r="D37" i="4"/>
  <c r="D36" i="4"/>
  <c r="D37" i="12"/>
  <c r="D35" i="4"/>
  <c r="D34" i="4"/>
  <c r="D33" i="4"/>
  <c r="D34" i="12"/>
  <c r="D32" i="4"/>
  <c r="D31" i="4"/>
  <c r="D30" i="4"/>
  <c r="D28" i="4"/>
  <c r="D29" i="12"/>
  <c r="D27" i="4"/>
  <c r="D26" i="4"/>
  <c r="D24" i="4"/>
  <c r="D23" i="4"/>
  <c r="D22" i="4"/>
  <c r="D23" i="12"/>
  <c r="D19" i="4"/>
  <c r="D18" i="4"/>
  <c r="D17" i="4"/>
  <c r="D18" i="12"/>
  <c r="D16" i="4"/>
  <c r="D17" i="12"/>
  <c r="D15" i="4"/>
  <c r="D14" i="4"/>
  <c r="D12" i="4"/>
  <c r="D11" i="4"/>
  <c r="D12" i="12"/>
  <c r="D10" i="4"/>
  <c r="D9" i="4"/>
  <c r="D8" i="4"/>
  <c r="D9" i="12"/>
  <c r="D7" i="4"/>
  <c r="T117" i="3"/>
  <c r="T113" i="3"/>
  <c r="T109" i="3"/>
  <c r="T105" i="3"/>
  <c r="T101" i="3"/>
  <c r="T97" i="3"/>
  <c r="T93" i="3"/>
  <c r="T89" i="3"/>
  <c r="T85" i="3"/>
  <c r="T81" i="3"/>
  <c r="T77" i="3"/>
  <c r="T73" i="3"/>
  <c r="T69" i="3"/>
  <c r="T65" i="3"/>
  <c r="T61" i="3"/>
  <c r="T57" i="3"/>
  <c r="T53" i="3"/>
  <c r="T49" i="3"/>
  <c r="T45" i="3"/>
  <c r="T41" i="3"/>
  <c r="U37" i="3"/>
  <c r="U33" i="3"/>
  <c r="U29" i="3"/>
  <c r="U25" i="3"/>
  <c r="U21" i="3"/>
  <c r="U17" i="3"/>
  <c r="U13" i="3"/>
  <c r="U9" i="3"/>
  <c r="S116" i="11"/>
  <c r="T112" i="11"/>
  <c r="S108" i="11"/>
  <c r="T104" i="11"/>
  <c r="S100" i="11"/>
  <c r="T96" i="11"/>
  <c r="S92" i="11"/>
  <c r="S84" i="11"/>
  <c r="S76" i="11"/>
  <c r="S68" i="11"/>
  <c r="S60" i="11"/>
  <c r="S52" i="11"/>
  <c r="S44" i="11"/>
  <c r="S36" i="11"/>
  <c r="T32" i="11"/>
  <c r="S26" i="11"/>
  <c r="S20" i="11"/>
  <c r="T16" i="11"/>
  <c r="S10" i="11"/>
  <c r="T6" i="8"/>
  <c r="S31" i="6"/>
  <c r="S43" i="4"/>
  <c r="S35" i="4"/>
  <c r="S27" i="4"/>
  <c r="S19" i="4"/>
  <c r="S11" i="4"/>
  <c r="H118" i="4"/>
  <c r="T116" i="5"/>
  <c r="T112" i="5"/>
  <c r="T108" i="5"/>
  <c r="T104" i="5"/>
  <c r="T100" i="5"/>
  <c r="T96" i="5"/>
  <c r="T92" i="5"/>
  <c r="T88" i="5"/>
  <c r="T84" i="5"/>
  <c r="T80" i="5"/>
  <c r="T76" i="5"/>
  <c r="T72" i="5"/>
  <c r="T68" i="5"/>
  <c r="T64" i="5"/>
  <c r="T60" i="5"/>
  <c r="T56" i="5"/>
  <c r="T52" i="5"/>
  <c r="T48" i="5"/>
  <c r="T44" i="5"/>
  <c r="T40" i="5"/>
  <c r="T36" i="5"/>
  <c r="T32" i="5"/>
  <c r="T28" i="5"/>
  <c r="T24" i="5"/>
  <c r="T20" i="5"/>
  <c r="T16" i="5"/>
  <c r="T12" i="5"/>
  <c r="H118" i="5"/>
  <c r="H118" i="6"/>
  <c r="T43" i="6"/>
  <c r="U51" i="6"/>
  <c r="T59" i="6"/>
  <c r="S67" i="6"/>
  <c r="S75" i="6"/>
  <c r="S83" i="6"/>
  <c r="U91" i="6"/>
  <c r="S99" i="6"/>
  <c r="S107" i="6"/>
  <c r="U111" i="6"/>
  <c r="S115" i="6"/>
  <c r="S113" i="6"/>
  <c r="S105" i="6"/>
  <c r="S97" i="6"/>
  <c r="S89" i="6"/>
  <c r="U85" i="6"/>
  <c r="T81" i="6"/>
  <c r="T73" i="6"/>
  <c r="U69" i="6"/>
  <c r="S65" i="6"/>
  <c r="U61" i="6"/>
  <c r="S57" i="6"/>
  <c r="S49" i="6"/>
  <c r="U41" i="6"/>
  <c r="S25" i="6"/>
  <c r="U17" i="6"/>
  <c r="W7" i="12"/>
  <c r="U7" i="7"/>
  <c r="U6" i="3"/>
  <c r="G118" i="9"/>
  <c r="S10" i="9"/>
  <c r="S14" i="9"/>
  <c r="S18" i="9"/>
  <c r="S22" i="9"/>
  <c r="S26" i="9"/>
  <c r="S30" i="9"/>
  <c r="S34" i="9"/>
  <c r="S38" i="9"/>
  <c r="S42" i="9"/>
  <c r="S46" i="9"/>
  <c r="S50" i="9"/>
  <c r="S54" i="9"/>
  <c r="S58" i="9"/>
  <c r="S62" i="9"/>
  <c r="S66" i="9"/>
  <c r="S70" i="9"/>
  <c r="S74" i="9"/>
  <c r="S78" i="9"/>
  <c r="S82" i="9"/>
  <c r="S86" i="9"/>
  <c r="S90" i="9"/>
  <c r="S94" i="9"/>
  <c r="S98" i="9"/>
  <c r="S102" i="9"/>
  <c r="S106" i="9"/>
  <c r="S110" i="9"/>
  <c r="S114" i="9"/>
  <c r="T117" i="7"/>
  <c r="T113" i="7"/>
  <c r="T109" i="7"/>
  <c r="T105" i="7"/>
  <c r="T101" i="7"/>
  <c r="T97" i="7"/>
  <c r="T93" i="7"/>
  <c r="T89" i="7"/>
  <c r="T85" i="7"/>
  <c r="T81" i="7"/>
  <c r="T77" i="7"/>
  <c r="T73" i="7"/>
  <c r="T69" i="7"/>
  <c r="T65" i="7"/>
  <c r="T61" i="7"/>
  <c r="T57" i="7"/>
  <c r="T53" i="7"/>
  <c r="T49" i="7"/>
  <c r="T45" i="7"/>
  <c r="T41" i="7"/>
  <c r="T37" i="7"/>
  <c r="T33" i="7"/>
  <c r="T29" i="7"/>
  <c r="T25" i="7"/>
  <c r="T21" i="7"/>
  <c r="T17" i="7"/>
  <c r="T13" i="7"/>
  <c r="T9" i="7"/>
  <c r="U63" i="6"/>
  <c r="T47" i="6"/>
  <c r="S48" i="11"/>
  <c r="S16" i="11"/>
  <c r="N119" i="12"/>
  <c r="S114" i="11"/>
  <c r="S110" i="11"/>
  <c r="S106" i="11"/>
  <c r="S102" i="11"/>
  <c r="S98" i="11"/>
  <c r="S94" i="11"/>
  <c r="S82" i="11"/>
  <c r="S74" i="11"/>
  <c r="S66" i="11"/>
  <c r="S58" i="11"/>
  <c r="S50" i="11"/>
  <c r="S42" i="11"/>
  <c r="S30" i="11"/>
  <c r="S14" i="11"/>
  <c r="V6" i="8"/>
  <c r="L118" i="3"/>
  <c r="V9" i="12"/>
  <c r="V17" i="12"/>
  <c r="X25" i="12"/>
  <c r="V33" i="12"/>
  <c r="X41" i="12"/>
  <c r="U49" i="12"/>
  <c r="U57" i="12"/>
  <c r="U65" i="12"/>
  <c r="V73" i="12"/>
  <c r="U80" i="12"/>
  <c r="U84" i="12"/>
  <c r="U88" i="12"/>
  <c r="V89" i="12"/>
  <c r="U92" i="12"/>
  <c r="V93" i="12"/>
  <c r="U96" i="12"/>
  <c r="V97" i="12"/>
  <c r="U100" i="12"/>
  <c r="V101" i="12"/>
  <c r="U104" i="12"/>
  <c r="V105" i="12"/>
  <c r="U108" i="12"/>
  <c r="V109" i="12"/>
  <c r="U112" i="12"/>
  <c r="V113" i="12"/>
  <c r="U116" i="12"/>
  <c r="V117" i="12"/>
  <c r="V62" i="12"/>
  <c r="V54" i="12"/>
  <c r="V46" i="12"/>
  <c r="V42" i="12"/>
  <c r="V38" i="12"/>
  <c r="V34" i="12"/>
  <c r="V30" i="12"/>
  <c r="V26" i="12"/>
  <c r="V22" i="12"/>
  <c r="V18" i="12"/>
  <c r="V14" i="12"/>
  <c r="V10" i="12"/>
  <c r="U10" i="12"/>
  <c r="K118" i="5"/>
  <c r="L119" i="7"/>
  <c r="D111" i="7"/>
  <c r="D104" i="7"/>
  <c r="C7" i="12"/>
  <c r="Z7" i="12"/>
  <c r="C8" i="12"/>
  <c r="W8" i="12"/>
  <c r="Y8" i="12"/>
  <c r="Z8" i="12"/>
  <c r="C9" i="12"/>
  <c r="U9" i="12"/>
  <c r="W9" i="12"/>
  <c r="Y9" i="12"/>
  <c r="Z9" i="12"/>
  <c r="C10" i="12"/>
  <c r="W10" i="12"/>
  <c r="X10" i="12"/>
  <c r="Y10" i="12"/>
  <c r="Z10" i="12"/>
  <c r="C11" i="12"/>
  <c r="U11" i="12"/>
  <c r="W11" i="12"/>
  <c r="X11" i="12"/>
  <c r="Y11" i="12"/>
  <c r="Z11" i="12"/>
  <c r="C12" i="12"/>
  <c r="W12" i="12"/>
  <c r="Y12" i="12"/>
  <c r="Z12" i="12"/>
  <c r="C13" i="12"/>
  <c r="U13" i="12"/>
  <c r="W13" i="12"/>
  <c r="X13" i="12"/>
  <c r="Y13" i="12"/>
  <c r="Z13" i="12"/>
  <c r="C14" i="12"/>
  <c r="W14" i="12"/>
  <c r="Y14" i="12"/>
  <c r="Z14" i="12"/>
  <c r="C15" i="12"/>
  <c r="U15" i="12"/>
  <c r="W15" i="12"/>
  <c r="X15" i="12"/>
  <c r="Y15" i="12"/>
  <c r="Z15" i="12"/>
  <c r="C16" i="12"/>
  <c r="W16" i="12"/>
  <c r="Y16" i="12"/>
  <c r="Z16" i="12"/>
  <c r="C17" i="12"/>
  <c r="W17" i="12"/>
  <c r="Y17" i="12"/>
  <c r="Z17" i="12"/>
  <c r="C18" i="12"/>
  <c r="W18" i="12"/>
  <c r="X18" i="12"/>
  <c r="Y18" i="12"/>
  <c r="Z18" i="12"/>
  <c r="C19" i="12"/>
  <c r="U19" i="12"/>
  <c r="W19" i="12"/>
  <c r="X19" i="12"/>
  <c r="Y19" i="12"/>
  <c r="Z19" i="12"/>
  <c r="C20" i="12"/>
  <c r="U20" i="12"/>
  <c r="W20" i="12"/>
  <c r="Y20" i="12"/>
  <c r="Z20" i="12"/>
  <c r="C21" i="12"/>
  <c r="W21" i="12"/>
  <c r="Y21" i="12"/>
  <c r="Z21" i="12"/>
  <c r="C22" i="12"/>
  <c r="W22" i="12"/>
  <c r="Y22" i="12"/>
  <c r="Z22" i="12"/>
  <c r="C23" i="12"/>
  <c r="U23" i="12"/>
  <c r="W23" i="12"/>
  <c r="X23" i="12"/>
  <c r="Y23" i="12"/>
  <c r="Z23" i="12"/>
  <c r="C24" i="12"/>
  <c r="W24" i="12"/>
  <c r="X24" i="12"/>
  <c r="Y24" i="12"/>
  <c r="Z24" i="12"/>
  <c r="C25" i="12"/>
  <c r="V25" i="12"/>
  <c r="W25" i="12"/>
  <c r="Y25" i="12"/>
  <c r="Z25" i="12"/>
  <c r="C26" i="12"/>
  <c r="W26" i="12"/>
  <c r="Y26" i="12"/>
  <c r="Z26" i="12"/>
  <c r="C27" i="12"/>
  <c r="W27" i="12"/>
  <c r="Y27" i="12"/>
  <c r="Z27" i="12"/>
  <c r="C28" i="12"/>
  <c r="W28" i="12"/>
  <c r="Y28" i="12"/>
  <c r="Z28" i="12"/>
  <c r="C29" i="12"/>
  <c r="W29" i="12"/>
  <c r="Y29" i="12"/>
  <c r="Z29" i="12"/>
  <c r="C30" i="12"/>
  <c r="W30" i="12"/>
  <c r="X30" i="12"/>
  <c r="Y30" i="12"/>
  <c r="Z30" i="12"/>
  <c r="C31" i="12"/>
  <c r="U31" i="12"/>
  <c r="W31" i="12"/>
  <c r="X31" i="12"/>
  <c r="Y31" i="12"/>
  <c r="Z31" i="12"/>
  <c r="C32" i="12"/>
  <c r="V32" i="12"/>
  <c r="W32" i="12"/>
  <c r="Y32" i="12"/>
  <c r="Z32" i="12"/>
  <c r="C33" i="12"/>
  <c r="W33" i="12"/>
  <c r="X33" i="12"/>
  <c r="Y33" i="12"/>
  <c r="Z33" i="12"/>
  <c r="C34" i="12"/>
  <c r="W34" i="12"/>
  <c r="Y34" i="12"/>
  <c r="Z34" i="12"/>
  <c r="C35" i="12"/>
  <c r="U35" i="12"/>
  <c r="W35" i="12"/>
  <c r="X35" i="12"/>
  <c r="Y35" i="12"/>
  <c r="Z35" i="12"/>
  <c r="C36" i="12"/>
  <c r="W36" i="12"/>
  <c r="Y36" i="12"/>
  <c r="Z36" i="12"/>
  <c r="C37" i="12"/>
  <c r="V37" i="12"/>
  <c r="W37" i="12"/>
  <c r="Y37" i="12"/>
  <c r="Z37" i="12"/>
  <c r="C38" i="12"/>
  <c r="W38" i="12"/>
  <c r="X38" i="12"/>
  <c r="Y38" i="12"/>
  <c r="Z38" i="12"/>
  <c r="C39" i="12"/>
  <c r="U39" i="12"/>
  <c r="W39" i="12"/>
  <c r="X39" i="12"/>
  <c r="Y39" i="12"/>
  <c r="Z39" i="12"/>
  <c r="C40" i="12"/>
  <c r="W40" i="12"/>
  <c r="Y40" i="12"/>
  <c r="Z40" i="12"/>
  <c r="C41" i="12"/>
  <c r="U41" i="12"/>
  <c r="W41" i="12"/>
  <c r="Y41" i="12"/>
  <c r="Z41" i="12"/>
  <c r="C42" i="12"/>
  <c r="W42" i="12"/>
  <c r="X42" i="12"/>
  <c r="Y42" i="12"/>
  <c r="Z42" i="12"/>
  <c r="C43" i="12"/>
  <c r="W43" i="12"/>
  <c r="Y43" i="12"/>
  <c r="Z43" i="12"/>
  <c r="C44" i="12"/>
  <c r="W44" i="12"/>
  <c r="Y44" i="12"/>
  <c r="Z44" i="12"/>
  <c r="C45" i="12"/>
  <c r="W45" i="12"/>
  <c r="Y45" i="12"/>
  <c r="Z45" i="12"/>
  <c r="C46" i="12"/>
  <c r="W46" i="12"/>
  <c r="Y46" i="12"/>
  <c r="Z46" i="12"/>
  <c r="C47" i="12"/>
  <c r="V47" i="12"/>
  <c r="W47" i="12"/>
  <c r="X47" i="12"/>
  <c r="Y47" i="12"/>
  <c r="Z47" i="12"/>
  <c r="C48" i="12"/>
  <c r="U48" i="12"/>
  <c r="W48" i="12"/>
  <c r="Y48" i="12"/>
  <c r="Z48" i="12"/>
  <c r="C49" i="12"/>
  <c r="W49" i="12"/>
  <c r="Y49" i="12"/>
  <c r="Z49" i="12"/>
  <c r="C50" i="12"/>
  <c r="W50" i="12"/>
  <c r="Y50" i="12"/>
  <c r="Z50" i="12"/>
  <c r="C51" i="12"/>
  <c r="U51" i="12"/>
  <c r="W51" i="12"/>
  <c r="Y51" i="12"/>
  <c r="Z51" i="12"/>
  <c r="C52" i="12"/>
  <c r="W52" i="12"/>
  <c r="Y52" i="12"/>
  <c r="Z52" i="12"/>
  <c r="C53" i="12"/>
  <c r="W53" i="12"/>
  <c r="Y53" i="12"/>
  <c r="Z53" i="12"/>
  <c r="C54" i="12"/>
  <c r="W54" i="12"/>
  <c r="Y54" i="12"/>
  <c r="Z54" i="12"/>
  <c r="C55" i="12"/>
  <c r="V55" i="12"/>
  <c r="W55" i="12"/>
  <c r="X55" i="12"/>
  <c r="Y55" i="12"/>
  <c r="Z55" i="12"/>
  <c r="C56" i="12"/>
  <c r="U56" i="12"/>
  <c r="W56" i="12"/>
  <c r="Y56" i="12"/>
  <c r="Z56" i="12"/>
  <c r="C57" i="12"/>
  <c r="W57" i="12"/>
  <c r="Y57" i="12"/>
  <c r="Z57" i="12"/>
  <c r="C58" i="12"/>
  <c r="W58" i="12"/>
  <c r="X58" i="12"/>
  <c r="Y58" i="12"/>
  <c r="Z58" i="12"/>
  <c r="C59" i="12"/>
  <c r="V59" i="12"/>
  <c r="W59" i="12"/>
  <c r="X59" i="12"/>
  <c r="Y59" i="12"/>
  <c r="Z59" i="12"/>
  <c r="C60" i="12"/>
  <c r="W60" i="12"/>
  <c r="Y60" i="12"/>
  <c r="Z60" i="12"/>
  <c r="C61" i="12"/>
  <c r="U61" i="12"/>
  <c r="W61" i="12"/>
  <c r="X61" i="12"/>
  <c r="Y61" i="12"/>
  <c r="Z61" i="12"/>
  <c r="C62" i="12"/>
  <c r="W62" i="12"/>
  <c r="X62" i="12"/>
  <c r="Y62" i="12"/>
  <c r="Z62" i="12"/>
  <c r="C63" i="12"/>
  <c r="V63" i="12"/>
  <c r="W63" i="12"/>
  <c r="X63" i="12"/>
  <c r="Y63" i="12"/>
  <c r="Z63" i="12"/>
  <c r="C64" i="12"/>
  <c r="U64" i="12"/>
  <c r="W64" i="12"/>
  <c r="Y64" i="12"/>
  <c r="Z64" i="12"/>
  <c r="C65" i="12"/>
  <c r="W65" i="12"/>
  <c r="Y65" i="12"/>
  <c r="Z65" i="12"/>
  <c r="C66" i="12"/>
  <c r="U66" i="12"/>
  <c r="W66" i="12"/>
  <c r="X66" i="12"/>
  <c r="Y66" i="12"/>
  <c r="Z66" i="12"/>
  <c r="C67" i="12"/>
  <c r="U67" i="12"/>
  <c r="W67" i="12"/>
  <c r="Y67" i="12"/>
  <c r="Z67" i="12"/>
  <c r="C68" i="12"/>
  <c r="V68" i="12"/>
  <c r="W68" i="12"/>
  <c r="Y68" i="12"/>
  <c r="Z68" i="12"/>
  <c r="C69" i="12"/>
  <c r="W69" i="12"/>
  <c r="Y69" i="12"/>
  <c r="Z69" i="12"/>
  <c r="C70" i="12"/>
  <c r="U70" i="12"/>
  <c r="V70" i="12"/>
  <c r="W70" i="12"/>
  <c r="X70" i="12"/>
  <c r="Y70" i="12"/>
  <c r="Z70" i="12"/>
  <c r="C71" i="12"/>
  <c r="U71" i="12"/>
  <c r="W71" i="12"/>
  <c r="Y71" i="12"/>
  <c r="Z71" i="12"/>
  <c r="C72" i="12"/>
  <c r="V72" i="12"/>
  <c r="W72" i="12"/>
  <c r="Y72" i="12"/>
  <c r="Z72" i="12"/>
  <c r="C73" i="12"/>
  <c r="W73" i="12"/>
  <c r="Y73" i="12"/>
  <c r="Z73" i="12"/>
  <c r="C74" i="12"/>
  <c r="U74" i="12"/>
  <c r="V74" i="12"/>
  <c r="W74" i="12"/>
  <c r="X74" i="12"/>
  <c r="Y74" i="12"/>
  <c r="Z74" i="12"/>
  <c r="C75" i="12"/>
  <c r="U75" i="12"/>
  <c r="W75" i="12"/>
  <c r="Y75" i="12"/>
  <c r="Z75" i="12"/>
  <c r="C76" i="12"/>
  <c r="V76" i="12"/>
  <c r="W76" i="12"/>
  <c r="Y76" i="12"/>
  <c r="Z76" i="12"/>
  <c r="C77" i="12"/>
  <c r="W77" i="12"/>
  <c r="Y77" i="12"/>
  <c r="Z77" i="12"/>
  <c r="C78" i="12"/>
  <c r="U78" i="12"/>
  <c r="V78" i="12"/>
  <c r="W78" i="12"/>
  <c r="X78" i="12"/>
  <c r="Y78" i="12"/>
  <c r="Z78" i="12"/>
  <c r="C79" i="12"/>
  <c r="U79" i="12"/>
  <c r="W79" i="12"/>
  <c r="Y79" i="12"/>
  <c r="Z79" i="12"/>
  <c r="C80" i="12"/>
  <c r="V80" i="12"/>
  <c r="W80" i="12"/>
  <c r="Y80" i="12"/>
  <c r="Z80" i="12"/>
  <c r="C81" i="12"/>
  <c r="W81" i="12"/>
  <c r="Y81" i="12"/>
  <c r="Z81" i="12"/>
  <c r="C82" i="12"/>
  <c r="U82" i="12"/>
  <c r="V82" i="12"/>
  <c r="W82" i="12"/>
  <c r="X82" i="12"/>
  <c r="Y82" i="12"/>
  <c r="Z82" i="12"/>
  <c r="C83" i="12"/>
  <c r="U83" i="12"/>
  <c r="W83" i="12"/>
  <c r="Y83" i="12"/>
  <c r="Z83" i="12"/>
  <c r="C84" i="12"/>
  <c r="V84" i="12"/>
  <c r="W84" i="12"/>
  <c r="Y84" i="12"/>
  <c r="Z84" i="12"/>
  <c r="C85" i="12"/>
  <c r="W85" i="12"/>
  <c r="Y85" i="12"/>
  <c r="Z85" i="12"/>
  <c r="C86" i="12"/>
  <c r="U86" i="12"/>
  <c r="V86" i="12"/>
  <c r="W86" i="12"/>
  <c r="X86" i="12"/>
  <c r="Y86" i="12"/>
  <c r="Z86" i="12"/>
  <c r="C87" i="12"/>
  <c r="W87" i="12"/>
  <c r="Y87" i="12"/>
  <c r="Z87" i="12"/>
  <c r="C88" i="12"/>
  <c r="V88" i="12"/>
  <c r="W88" i="12"/>
  <c r="Y88" i="12"/>
  <c r="Z88" i="12"/>
  <c r="C89" i="12"/>
  <c r="W89" i="12"/>
  <c r="X89" i="12"/>
  <c r="Y89" i="12"/>
  <c r="Z89" i="12"/>
  <c r="C90" i="12"/>
  <c r="U90" i="12"/>
  <c r="V90" i="12"/>
  <c r="W90" i="12"/>
  <c r="X90" i="12"/>
  <c r="Y90" i="12"/>
  <c r="Z90" i="12"/>
  <c r="C91" i="12"/>
  <c r="U91" i="12"/>
  <c r="V91" i="12"/>
  <c r="W91" i="12"/>
  <c r="X91" i="12"/>
  <c r="Y91" i="12"/>
  <c r="Z91" i="12"/>
  <c r="C92" i="12"/>
  <c r="V92" i="12"/>
  <c r="W92" i="12"/>
  <c r="Y92" i="12"/>
  <c r="Z92" i="12"/>
  <c r="C93" i="12"/>
  <c r="W93" i="12"/>
  <c r="X93" i="12"/>
  <c r="Y93" i="12"/>
  <c r="Z93" i="12"/>
  <c r="C94" i="12"/>
  <c r="U94" i="12"/>
  <c r="V94" i="12"/>
  <c r="W94" i="12"/>
  <c r="X94" i="12"/>
  <c r="Y94" i="12"/>
  <c r="Z94" i="12"/>
  <c r="C95" i="12"/>
  <c r="U95" i="12"/>
  <c r="V95" i="12"/>
  <c r="W95" i="12"/>
  <c r="X95" i="12"/>
  <c r="Y95" i="12"/>
  <c r="Z95" i="12"/>
  <c r="C96" i="12"/>
  <c r="V96" i="12"/>
  <c r="W96" i="12"/>
  <c r="Y96" i="12"/>
  <c r="Z96" i="12"/>
  <c r="C97" i="12"/>
  <c r="W97" i="12"/>
  <c r="X97" i="12"/>
  <c r="Y97" i="12"/>
  <c r="Z97" i="12"/>
  <c r="C98" i="12"/>
  <c r="U98" i="12"/>
  <c r="V98" i="12"/>
  <c r="W98" i="12"/>
  <c r="X98" i="12"/>
  <c r="Y98" i="12"/>
  <c r="Z98" i="12"/>
  <c r="C99" i="12"/>
  <c r="U99" i="12"/>
  <c r="V99" i="12"/>
  <c r="W99" i="12"/>
  <c r="X99" i="12"/>
  <c r="Y99" i="12"/>
  <c r="Z99" i="12"/>
  <c r="C100" i="12"/>
  <c r="V100" i="12"/>
  <c r="W100" i="12"/>
  <c r="Y100" i="12"/>
  <c r="Z100" i="12"/>
  <c r="C101" i="12"/>
  <c r="W101" i="12"/>
  <c r="X101" i="12"/>
  <c r="Y101" i="12"/>
  <c r="Z101" i="12"/>
  <c r="C102" i="12"/>
  <c r="U102" i="12"/>
  <c r="V102" i="12"/>
  <c r="W102" i="12"/>
  <c r="X102" i="12"/>
  <c r="Y102" i="12"/>
  <c r="Z102" i="12"/>
  <c r="C103" i="12"/>
  <c r="U103" i="12"/>
  <c r="V103" i="12"/>
  <c r="W103" i="12"/>
  <c r="X103" i="12"/>
  <c r="Y103" i="12"/>
  <c r="Z103" i="12"/>
  <c r="C104" i="12"/>
  <c r="V104" i="12"/>
  <c r="W104" i="12"/>
  <c r="Y104" i="12"/>
  <c r="Z104" i="12"/>
  <c r="C105" i="12"/>
  <c r="W105" i="12"/>
  <c r="X105" i="12"/>
  <c r="Y105" i="12"/>
  <c r="Z105" i="12"/>
  <c r="C106" i="12"/>
  <c r="U106" i="12"/>
  <c r="V106" i="12"/>
  <c r="W106" i="12"/>
  <c r="X106" i="12"/>
  <c r="Y106" i="12"/>
  <c r="Z106" i="12"/>
  <c r="C107" i="12"/>
  <c r="U107" i="12"/>
  <c r="V107" i="12"/>
  <c r="W107" i="12"/>
  <c r="X107" i="12"/>
  <c r="Y107" i="12"/>
  <c r="Z107" i="12"/>
  <c r="C108" i="12"/>
  <c r="V108" i="12"/>
  <c r="W108" i="12"/>
  <c r="Y108" i="12"/>
  <c r="Z108" i="12"/>
  <c r="C109" i="12"/>
  <c r="W109" i="12"/>
  <c r="X109" i="12"/>
  <c r="Y109" i="12"/>
  <c r="Z109" i="12"/>
  <c r="C110" i="12"/>
  <c r="U110" i="12"/>
  <c r="V110" i="12"/>
  <c r="W110" i="12"/>
  <c r="X110" i="12"/>
  <c r="Y110" i="12"/>
  <c r="Z110" i="12"/>
  <c r="C111" i="12"/>
  <c r="U111" i="12"/>
  <c r="V111" i="12"/>
  <c r="W111" i="12"/>
  <c r="X111" i="12"/>
  <c r="Y111" i="12"/>
  <c r="Z111" i="12"/>
  <c r="C112" i="12"/>
  <c r="V112" i="12"/>
  <c r="W112" i="12"/>
  <c r="Y112" i="12"/>
  <c r="Z112" i="12"/>
  <c r="C113" i="12"/>
  <c r="W113" i="12"/>
  <c r="X113" i="12"/>
  <c r="Y113" i="12"/>
  <c r="Z113" i="12"/>
  <c r="C114" i="12"/>
  <c r="U114" i="12"/>
  <c r="V114" i="12"/>
  <c r="W114" i="12"/>
  <c r="X114" i="12"/>
  <c r="Y114" i="12"/>
  <c r="Z114" i="12"/>
  <c r="C115" i="12"/>
  <c r="U115" i="12"/>
  <c r="V115" i="12"/>
  <c r="W115" i="12"/>
  <c r="X115" i="12"/>
  <c r="Y115" i="12"/>
  <c r="Z115" i="12"/>
  <c r="C116" i="12"/>
  <c r="V116" i="12"/>
  <c r="W116" i="12"/>
  <c r="Y116" i="12"/>
  <c r="Z116" i="12"/>
  <c r="C117" i="12"/>
  <c r="W117" i="12"/>
  <c r="X117" i="12"/>
  <c r="Y117" i="12"/>
  <c r="Z117" i="12"/>
  <c r="C118" i="12"/>
  <c r="U118" i="12"/>
  <c r="V118" i="12"/>
  <c r="W118" i="12"/>
  <c r="X118" i="12"/>
  <c r="Y118" i="12"/>
  <c r="Z118" i="12"/>
  <c r="I119" i="12"/>
  <c r="K119" i="12"/>
  <c r="P119" i="12"/>
  <c r="Q119" i="12"/>
  <c r="R119" i="12"/>
  <c r="S119" i="12"/>
  <c r="T119" i="12"/>
  <c r="R118" i="9"/>
  <c r="Q118" i="9"/>
  <c r="P118" i="9"/>
  <c r="O118" i="9"/>
  <c r="N118" i="9"/>
  <c r="M118" i="9"/>
  <c r="L118" i="9"/>
  <c r="K118" i="9"/>
  <c r="J118" i="9"/>
  <c r="I118" i="9"/>
  <c r="H118" i="9"/>
  <c r="X117" i="9"/>
  <c r="W117" i="9"/>
  <c r="V117" i="9"/>
  <c r="U117" i="9"/>
  <c r="T117" i="9"/>
  <c r="S117" i="9"/>
  <c r="C117" i="9"/>
  <c r="X116" i="9"/>
  <c r="W116" i="9"/>
  <c r="V116" i="9"/>
  <c r="U116" i="9"/>
  <c r="T116" i="9"/>
  <c r="S116" i="9"/>
  <c r="C116" i="9"/>
  <c r="X115" i="9"/>
  <c r="W115" i="9"/>
  <c r="V115" i="9"/>
  <c r="U115" i="9"/>
  <c r="T115" i="9"/>
  <c r="S115" i="9"/>
  <c r="C115" i="9"/>
  <c r="X114" i="9"/>
  <c r="W114" i="9"/>
  <c r="V114" i="9"/>
  <c r="U114" i="9"/>
  <c r="C114" i="9"/>
  <c r="X113" i="9"/>
  <c r="W113" i="9"/>
  <c r="V113" i="9"/>
  <c r="U113" i="9"/>
  <c r="T113" i="9"/>
  <c r="S113" i="9"/>
  <c r="C113" i="9"/>
  <c r="X112" i="9"/>
  <c r="W112" i="9"/>
  <c r="V112" i="9"/>
  <c r="U112" i="9"/>
  <c r="T112" i="9"/>
  <c r="S112" i="9"/>
  <c r="C112" i="9"/>
  <c r="X111" i="9"/>
  <c r="W111" i="9"/>
  <c r="V111" i="9"/>
  <c r="U111" i="9"/>
  <c r="T111" i="9"/>
  <c r="S111" i="9"/>
  <c r="C111" i="9"/>
  <c r="X110" i="9"/>
  <c r="W110" i="9"/>
  <c r="V110" i="9"/>
  <c r="U110" i="9"/>
  <c r="C110" i="9"/>
  <c r="X109" i="9"/>
  <c r="W109" i="9"/>
  <c r="V109" i="9"/>
  <c r="U109" i="9"/>
  <c r="T109" i="9"/>
  <c r="S109" i="9"/>
  <c r="C109" i="9"/>
  <c r="X108" i="9"/>
  <c r="W108" i="9"/>
  <c r="V108" i="9"/>
  <c r="U108" i="9"/>
  <c r="T108" i="9"/>
  <c r="S108" i="9"/>
  <c r="C108" i="9"/>
  <c r="X107" i="9"/>
  <c r="W107" i="9"/>
  <c r="V107" i="9"/>
  <c r="U107" i="9"/>
  <c r="T107" i="9"/>
  <c r="S107" i="9"/>
  <c r="C107" i="9"/>
  <c r="X106" i="9"/>
  <c r="W106" i="9"/>
  <c r="V106" i="9"/>
  <c r="U106" i="9"/>
  <c r="C106" i="9"/>
  <c r="X105" i="9"/>
  <c r="W105" i="9"/>
  <c r="V105" i="9"/>
  <c r="U105" i="9"/>
  <c r="T105" i="9"/>
  <c r="S105" i="9"/>
  <c r="C105" i="9"/>
  <c r="X104" i="9"/>
  <c r="W104" i="9"/>
  <c r="V104" i="9"/>
  <c r="U104" i="9"/>
  <c r="T104" i="9"/>
  <c r="S104" i="9"/>
  <c r="C104" i="9"/>
  <c r="X103" i="9"/>
  <c r="W103" i="9"/>
  <c r="V103" i="9"/>
  <c r="U103" i="9"/>
  <c r="T103" i="9"/>
  <c r="S103" i="9"/>
  <c r="C103" i="9"/>
  <c r="X102" i="9"/>
  <c r="W102" i="9"/>
  <c r="V102" i="9"/>
  <c r="U102" i="9"/>
  <c r="C102" i="9"/>
  <c r="X101" i="9"/>
  <c r="W101" i="9"/>
  <c r="V101" i="9"/>
  <c r="U101" i="9"/>
  <c r="T101" i="9"/>
  <c r="S101" i="9"/>
  <c r="C101" i="9"/>
  <c r="X100" i="9"/>
  <c r="W100" i="9"/>
  <c r="V100" i="9"/>
  <c r="U100" i="9"/>
  <c r="T100" i="9"/>
  <c r="S100" i="9"/>
  <c r="C100" i="9"/>
  <c r="X99" i="9"/>
  <c r="W99" i="9"/>
  <c r="V99" i="9"/>
  <c r="U99" i="9"/>
  <c r="T99" i="9"/>
  <c r="S99" i="9"/>
  <c r="C99" i="9"/>
  <c r="X98" i="9"/>
  <c r="W98" i="9"/>
  <c r="V98" i="9"/>
  <c r="U98" i="9"/>
  <c r="C98" i="9"/>
  <c r="X97" i="9"/>
  <c r="W97" i="9"/>
  <c r="V97" i="9"/>
  <c r="U97" i="9"/>
  <c r="T97" i="9"/>
  <c r="S97" i="9"/>
  <c r="C97" i="9"/>
  <c r="X96" i="9"/>
  <c r="W96" i="9"/>
  <c r="V96" i="9"/>
  <c r="U96" i="9"/>
  <c r="T96" i="9"/>
  <c r="S96" i="9"/>
  <c r="C96" i="9"/>
  <c r="X95" i="9"/>
  <c r="W95" i="9"/>
  <c r="V95" i="9"/>
  <c r="U95" i="9"/>
  <c r="T95" i="9"/>
  <c r="S95" i="9"/>
  <c r="C95" i="9"/>
  <c r="X94" i="9"/>
  <c r="W94" i="9"/>
  <c r="V94" i="9"/>
  <c r="U94" i="9"/>
  <c r="C94" i="9"/>
  <c r="X93" i="9"/>
  <c r="W93" i="9"/>
  <c r="V93" i="9"/>
  <c r="U93" i="9"/>
  <c r="T93" i="9"/>
  <c r="S93" i="9"/>
  <c r="C93" i="9"/>
  <c r="X92" i="9"/>
  <c r="W92" i="9"/>
  <c r="V92" i="9"/>
  <c r="U92" i="9"/>
  <c r="T92" i="9"/>
  <c r="S92" i="9"/>
  <c r="C92" i="9"/>
  <c r="X91" i="9"/>
  <c r="W91" i="9"/>
  <c r="V91" i="9"/>
  <c r="U91" i="9"/>
  <c r="T91" i="9"/>
  <c r="S91" i="9"/>
  <c r="C91" i="9"/>
  <c r="X90" i="9"/>
  <c r="W90" i="9"/>
  <c r="V90" i="9"/>
  <c r="U90" i="9"/>
  <c r="C90" i="9"/>
  <c r="X89" i="9"/>
  <c r="W89" i="9"/>
  <c r="V89" i="9"/>
  <c r="U89" i="9"/>
  <c r="T89" i="9"/>
  <c r="S89" i="9"/>
  <c r="C89" i="9"/>
  <c r="X88" i="9"/>
  <c r="W88" i="9"/>
  <c r="V88" i="9"/>
  <c r="U88" i="9"/>
  <c r="T88" i="9"/>
  <c r="S88" i="9"/>
  <c r="C88" i="9"/>
  <c r="X87" i="9"/>
  <c r="W87" i="9"/>
  <c r="V87" i="9"/>
  <c r="U87" i="9"/>
  <c r="T87" i="9"/>
  <c r="S87" i="9"/>
  <c r="C87" i="9"/>
  <c r="X86" i="9"/>
  <c r="W86" i="9"/>
  <c r="V86" i="9"/>
  <c r="U86" i="9"/>
  <c r="C86" i="9"/>
  <c r="X85" i="9"/>
  <c r="W85" i="9"/>
  <c r="V85" i="9"/>
  <c r="U85" i="9"/>
  <c r="T85" i="9"/>
  <c r="S85" i="9"/>
  <c r="C85" i="9"/>
  <c r="X84" i="9"/>
  <c r="W84" i="9"/>
  <c r="V84" i="9"/>
  <c r="U84" i="9"/>
  <c r="T84" i="9"/>
  <c r="S84" i="9"/>
  <c r="C84" i="9"/>
  <c r="X83" i="9"/>
  <c r="W83" i="9"/>
  <c r="V83" i="9"/>
  <c r="U83" i="9"/>
  <c r="T83" i="9"/>
  <c r="S83" i="9"/>
  <c r="C83" i="9"/>
  <c r="X82" i="9"/>
  <c r="W82" i="9"/>
  <c r="V82" i="9"/>
  <c r="U82" i="9"/>
  <c r="C82" i="9"/>
  <c r="X81" i="9"/>
  <c r="W81" i="9"/>
  <c r="V81" i="9"/>
  <c r="U81" i="9"/>
  <c r="T81" i="9"/>
  <c r="S81" i="9"/>
  <c r="C81" i="9"/>
  <c r="X80" i="9"/>
  <c r="W80" i="9"/>
  <c r="V80" i="9"/>
  <c r="U80" i="9"/>
  <c r="T80" i="9"/>
  <c r="S80" i="9"/>
  <c r="C80" i="9"/>
  <c r="X79" i="9"/>
  <c r="W79" i="9"/>
  <c r="V79" i="9"/>
  <c r="U79" i="9"/>
  <c r="T79" i="9"/>
  <c r="S79" i="9"/>
  <c r="C79" i="9"/>
  <c r="X78" i="9"/>
  <c r="W78" i="9"/>
  <c r="V78" i="9"/>
  <c r="U78" i="9"/>
  <c r="C78" i="9"/>
  <c r="X77" i="9"/>
  <c r="W77" i="9"/>
  <c r="V77" i="9"/>
  <c r="U77" i="9"/>
  <c r="T77" i="9"/>
  <c r="S77" i="9"/>
  <c r="C77" i="9"/>
  <c r="X76" i="9"/>
  <c r="W76" i="9"/>
  <c r="V76" i="9"/>
  <c r="U76" i="9"/>
  <c r="T76" i="9"/>
  <c r="S76" i="9"/>
  <c r="C76" i="9"/>
  <c r="X75" i="9"/>
  <c r="W75" i="9"/>
  <c r="V75" i="9"/>
  <c r="U75" i="9"/>
  <c r="T75" i="9"/>
  <c r="S75" i="9"/>
  <c r="C75" i="9"/>
  <c r="X74" i="9"/>
  <c r="W74" i="9"/>
  <c r="V74" i="9"/>
  <c r="U74" i="9"/>
  <c r="C74" i="9"/>
  <c r="X73" i="9"/>
  <c r="W73" i="9"/>
  <c r="V73" i="9"/>
  <c r="U73" i="9"/>
  <c r="T73" i="9"/>
  <c r="S73" i="9"/>
  <c r="C73" i="9"/>
  <c r="X72" i="9"/>
  <c r="W72" i="9"/>
  <c r="V72" i="9"/>
  <c r="U72" i="9"/>
  <c r="T72" i="9"/>
  <c r="S72" i="9"/>
  <c r="C72" i="9"/>
  <c r="X71" i="9"/>
  <c r="W71" i="9"/>
  <c r="V71" i="9"/>
  <c r="U71" i="9"/>
  <c r="T71" i="9"/>
  <c r="S71" i="9"/>
  <c r="C71" i="9"/>
  <c r="X70" i="9"/>
  <c r="W70" i="9"/>
  <c r="V70" i="9"/>
  <c r="U70" i="9"/>
  <c r="C70" i="9"/>
  <c r="X69" i="9"/>
  <c r="W69" i="9"/>
  <c r="V69" i="9"/>
  <c r="U69" i="9"/>
  <c r="T69" i="9"/>
  <c r="S69" i="9"/>
  <c r="C69" i="9"/>
  <c r="X68" i="9"/>
  <c r="W68" i="9"/>
  <c r="V68" i="9"/>
  <c r="U68" i="9"/>
  <c r="T68" i="9"/>
  <c r="S68" i="9"/>
  <c r="C68" i="9"/>
  <c r="X67" i="9"/>
  <c r="W67" i="9"/>
  <c r="V67" i="9"/>
  <c r="U67" i="9"/>
  <c r="T67" i="9"/>
  <c r="S67" i="9"/>
  <c r="C67" i="9"/>
  <c r="X66" i="9"/>
  <c r="W66" i="9"/>
  <c r="V66" i="9"/>
  <c r="U66" i="9"/>
  <c r="C66" i="9"/>
  <c r="X65" i="9"/>
  <c r="W65" i="9"/>
  <c r="V65" i="9"/>
  <c r="U65" i="9"/>
  <c r="T65" i="9"/>
  <c r="S65" i="9"/>
  <c r="C65" i="9"/>
  <c r="X64" i="9"/>
  <c r="W64" i="9"/>
  <c r="V64" i="9"/>
  <c r="U64" i="9"/>
  <c r="T64" i="9"/>
  <c r="S64" i="9"/>
  <c r="C64" i="9"/>
  <c r="X63" i="9"/>
  <c r="W63" i="9"/>
  <c r="V63" i="9"/>
  <c r="U63" i="9"/>
  <c r="T63" i="9"/>
  <c r="S63" i="9"/>
  <c r="C63" i="9"/>
  <c r="X62" i="9"/>
  <c r="W62" i="9"/>
  <c r="V62" i="9"/>
  <c r="U62" i="9"/>
  <c r="C62" i="9"/>
  <c r="X61" i="9"/>
  <c r="W61" i="9"/>
  <c r="V61" i="9"/>
  <c r="U61" i="9"/>
  <c r="T61" i="9"/>
  <c r="S61" i="9"/>
  <c r="C61" i="9"/>
  <c r="X60" i="9"/>
  <c r="W60" i="9"/>
  <c r="V60" i="9"/>
  <c r="U60" i="9"/>
  <c r="T60" i="9"/>
  <c r="S60" i="9"/>
  <c r="C60" i="9"/>
  <c r="X59" i="9"/>
  <c r="W59" i="9"/>
  <c r="V59" i="9"/>
  <c r="U59" i="9"/>
  <c r="T59" i="9"/>
  <c r="S59" i="9"/>
  <c r="C59" i="9"/>
  <c r="X58" i="9"/>
  <c r="W58" i="9"/>
  <c r="V58" i="9"/>
  <c r="U58" i="9"/>
  <c r="C58" i="9"/>
  <c r="X57" i="9"/>
  <c r="W57" i="9"/>
  <c r="V57" i="9"/>
  <c r="U57" i="9"/>
  <c r="T57" i="9"/>
  <c r="S57" i="9"/>
  <c r="C57" i="9"/>
  <c r="X56" i="9"/>
  <c r="W56" i="9"/>
  <c r="V56" i="9"/>
  <c r="U56" i="9"/>
  <c r="T56" i="9"/>
  <c r="S56" i="9"/>
  <c r="C56" i="9"/>
  <c r="X55" i="9"/>
  <c r="W55" i="9"/>
  <c r="V55" i="9"/>
  <c r="U55" i="9"/>
  <c r="T55" i="9"/>
  <c r="S55" i="9"/>
  <c r="C55" i="9"/>
  <c r="X54" i="9"/>
  <c r="W54" i="9"/>
  <c r="V54" i="9"/>
  <c r="U54" i="9"/>
  <c r="C54" i="9"/>
  <c r="X53" i="9"/>
  <c r="W53" i="9"/>
  <c r="V53" i="9"/>
  <c r="U53" i="9"/>
  <c r="T53" i="9"/>
  <c r="S53" i="9"/>
  <c r="C53" i="9"/>
  <c r="X52" i="9"/>
  <c r="W52" i="9"/>
  <c r="V52" i="9"/>
  <c r="U52" i="9"/>
  <c r="T52" i="9"/>
  <c r="S52" i="9"/>
  <c r="C52" i="9"/>
  <c r="X51" i="9"/>
  <c r="W51" i="9"/>
  <c r="V51" i="9"/>
  <c r="U51" i="9"/>
  <c r="T51" i="9"/>
  <c r="S51" i="9"/>
  <c r="C51" i="9"/>
  <c r="X50" i="9"/>
  <c r="W50" i="9"/>
  <c r="V50" i="9"/>
  <c r="U50" i="9"/>
  <c r="C50" i="9"/>
  <c r="X49" i="9"/>
  <c r="W49" i="9"/>
  <c r="V49" i="9"/>
  <c r="U49" i="9"/>
  <c r="T49" i="9"/>
  <c r="S49" i="9"/>
  <c r="C49" i="9"/>
  <c r="X48" i="9"/>
  <c r="W48" i="9"/>
  <c r="V48" i="9"/>
  <c r="U48" i="9"/>
  <c r="T48" i="9"/>
  <c r="S48" i="9"/>
  <c r="C48" i="9"/>
  <c r="X47" i="9"/>
  <c r="W47" i="9"/>
  <c r="V47" i="9"/>
  <c r="U47" i="9"/>
  <c r="T47" i="9"/>
  <c r="S47" i="9"/>
  <c r="C47" i="9"/>
  <c r="X46" i="9"/>
  <c r="W46" i="9"/>
  <c r="V46" i="9"/>
  <c r="U46" i="9"/>
  <c r="C46" i="9"/>
  <c r="X45" i="9"/>
  <c r="W45" i="9"/>
  <c r="V45" i="9"/>
  <c r="U45" i="9"/>
  <c r="T45" i="9"/>
  <c r="S45" i="9"/>
  <c r="C45" i="9"/>
  <c r="X44" i="9"/>
  <c r="W44" i="9"/>
  <c r="V44" i="9"/>
  <c r="U44" i="9"/>
  <c r="T44" i="9"/>
  <c r="S44" i="9"/>
  <c r="C44" i="9"/>
  <c r="X43" i="9"/>
  <c r="W43" i="9"/>
  <c r="V43" i="9"/>
  <c r="U43" i="9"/>
  <c r="T43" i="9"/>
  <c r="S43" i="9"/>
  <c r="C43" i="9"/>
  <c r="X42" i="9"/>
  <c r="W42" i="9"/>
  <c r="V42" i="9"/>
  <c r="U42" i="9"/>
  <c r="C42" i="9"/>
  <c r="X41" i="9"/>
  <c r="W41" i="9"/>
  <c r="V41" i="9"/>
  <c r="U41" i="9"/>
  <c r="T41" i="9"/>
  <c r="S41" i="9"/>
  <c r="C41" i="9"/>
  <c r="X40" i="9"/>
  <c r="W40" i="9"/>
  <c r="V40" i="9"/>
  <c r="U40" i="9"/>
  <c r="T40" i="9"/>
  <c r="S40" i="9"/>
  <c r="C40" i="9"/>
  <c r="X39" i="9"/>
  <c r="W39" i="9"/>
  <c r="V39" i="9"/>
  <c r="U39" i="9"/>
  <c r="T39" i="9"/>
  <c r="S39" i="9"/>
  <c r="C39" i="9"/>
  <c r="X38" i="9"/>
  <c r="W38" i="9"/>
  <c r="V38" i="9"/>
  <c r="U38" i="9"/>
  <c r="C38" i="9"/>
  <c r="X37" i="9"/>
  <c r="W37" i="9"/>
  <c r="V37" i="9"/>
  <c r="U37" i="9"/>
  <c r="T37" i="9"/>
  <c r="S37" i="9"/>
  <c r="C37" i="9"/>
  <c r="X36" i="9"/>
  <c r="W36" i="9"/>
  <c r="V36" i="9"/>
  <c r="U36" i="9"/>
  <c r="T36" i="9"/>
  <c r="S36" i="9"/>
  <c r="C36" i="9"/>
  <c r="X35" i="9"/>
  <c r="W35" i="9"/>
  <c r="V35" i="9"/>
  <c r="U35" i="9"/>
  <c r="T35" i="9"/>
  <c r="S35" i="9"/>
  <c r="C35" i="9"/>
  <c r="X34" i="9"/>
  <c r="W34" i="9"/>
  <c r="V34" i="9"/>
  <c r="U34" i="9"/>
  <c r="C34" i="9"/>
  <c r="X33" i="9"/>
  <c r="W33" i="9"/>
  <c r="V33" i="9"/>
  <c r="U33" i="9"/>
  <c r="T33" i="9"/>
  <c r="S33" i="9"/>
  <c r="C33" i="9"/>
  <c r="X32" i="9"/>
  <c r="W32" i="9"/>
  <c r="V32" i="9"/>
  <c r="U32" i="9"/>
  <c r="T32" i="9"/>
  <c r="S32" i="9"/>
  <c r="C32" i="9"/>
  <c r="X31" i="9"/>
  <c r="W31" i="9"/>
  <c r="V31" i="9"/>
  <c r="U31" i="9"/>
  <c r="T31" i="9"/>
  <c r="S31" i="9"/>
  <c r="C31" i="9"/>
  <c r="X30" i="9"/>
  <c r="W30" i="9"/>
  <c r="V30" i="9"/>
  <c r="U30" i="9"/>
  <c r="C30" i="9"/>
  <c r="X29" i="9"/>
  <c r="W29" i="9"/>
  <c r="V29" i="9"/>
  <c r="U29" i="9"/>
  <c r="T29" i="9"/>
  <c r="S29" i="9"/>
  <c r="C29" i="9"/>
  <c r="X28" i="9"/>
  <c r="W28" i="9"/>
  <c r="V28" i="9"/>
  <c r="U28" i="9"/>
  <c r="T28" i="9"/>
  <c r="S28" i="9"/>
  <c r="C28" i="9"/>
  <c r="X27" i="9"/>
  <c r="W27" i="9"/>
  <c r="V27" i="9"/>
  <c r="U27" i="9"/>
  <c r="T27" i="9"/>
  <c r="S27" i="9"/>
  <c r="C27" i="9"/>
  <c r="X26" i="9"/>
  <c r="W26" i="9"/>
  <c r="V26" i="9"/>
  <c r="U26" i="9"/>
  <c r="C26" i="9"/>
  <c r="X25" i="9"/>
  <c r="W25" i="9"/>
  <c r="V25" i="9"/>
  <c r="U25" i="9"/>
  <c r="T25" i="9"/>
  <c r="S25" i="9"/>
  <c r="C25" i="9"/>
  <c r="X24" i="9"/>
  <c r="W24" i="9"/>
  <c r="V24" i="9"/>
  <c r="U24" i="9"/>
  <c r="T24" i="9"/>
  <c r="S24" i="9"/>
  <c r="C24" i="9"/>
  <c r="X23" i="9"/>
  <c r="W23" i="9"/>
  <c r="V23" i="9"/>
  <c r="U23" i="9"/>
  <c r="T23" i="9"/>
  <c r="S23" i="9"/>
  <c r="C23" i="9"/>
  <c r="X22" i="9"/>
  <c r="W22" i="9"/>
  <c r="V22" i="9"/>
  <c r="U22" i="9"/>
  <c r="C22" i="9"/>
  <c r="X21" i="9"/>
  <c r="W21" i="9"/>
  <c r="V21" i="9"/>
  <c r="U21" i="9"/>
  <c r="T21" i="9"/>
  <c r="S21" i="9"/>
  <c r="C21" i="9"/>
  <c r="X20" i="9"/>
  <c r="W20" i="9"/>
  <c r="V20" i="9"/>
  <c r="U20" i="9"/>
  <c r="T20" i="9"/>
  <c r="S20" i="9"/>
  <c r="C20" i="9"/>
  <c r="X19" i="9"/>
  <c r="W19" i="9"/>
  <c r="V19" i="9"/>
  <c r="U19" i="9"/>
  <c r="T19" i="9"/>
  <c r="S19" i="9"/>
  <c r="C19" i="9"/>
  <c r="X18" i="9"/>
  <c r="W18" i="9"/>
  <c r="V18" i="9"/>
  <c r="U18" i="9"/>
  <c r="C18" i="9"/>
  <c r="X17" i="9"/>
  <c r="W17" i="9"/>
  <c r="V17" i="9"/>
  <c r="U17" i="9"/>
  <c r="T17" i="9"/>
  <c r="S17" i="9"/>
  <c r="C17" i="9"/>
  <c r="X16" i="9"/>
  <c r="W16" i="9"/>
  <c r="V16" i="9"/>
  <c r="U16" i="9"/>
  <c r="T16" i="9"/>
  <c r="S16" i="9"/>
  <c r="C16" i="9"/>
  <c r="X15" i="9"/>
  <c r="W15" i="9"/>
  <c r="V15" i="9"/>
  <c r="U15" i="9"/>
  <c r="T15" i="9"/>
  <c r="S15" i="9"/>
  <c r="C15" i="9"/>
  <c r="X14" i="9"/>
  <c r="W14" i="9"/>
  <c r="V14" i="9"/>
  <c r="U14" i="9"/>
  <c r="C14" i="9"/>
  <c r="X13" i="9"/>
  <c r="W13" i="9"/>
  <c r="V13" i="9"/>
  <c r="U13" i="9"/>
  <c r="T13" i="9"/>
  <c r="S13" i="9"/>
  <c r="C13" i="9"/>
  <c r="X12" i="9"/>
  <c r="W12" i="9"/>
  <c r="V12" i="9"/>
  <c r="U12" i="9"/>
  <c r="T12" i="9"/>
  <c r="S12" i="9"/>
  <c r="C12" i="9"/>
  <c r="X11" i="9"/>
  <c r="W11" i="9"/>
  <c r="V11" i="9"/>
  <c r="U11" i="9"/>
  <c r="T11" i="9"/>
  <c r="S11" i="9"/>
  <c r="C11" i="9"/>
  <c r="X10" i="9"/>
  <c r="W10" i="9"/>
  <c r="V10" i="9"/>
  <c r="C10" i="9"/>
  <c r="X9" i="9"/>
  <c r="W9" i="9"/>
  <c r="V9" i="9"/>
  <c r="U9" i="9"/>
  <c r="T9" i="9"/>
  <c r="S9" i="9"/>
  <c r="C9" i="9"/>
  <c r="C6" i="9"/>
  <c r="C7" i="9"/>
  <c r="C8" i="9"/>
  <c r="C118" i="9"/>
  <c r="X8" i="9"/>
  <c r="W8" i="9"/>
  <c r="V8" i="9"/>
  <c r="U8" i="9"/>
  <c r="T8" i="9"/>
  <c r="S8" i="9"/>
  <c r="X7" i="9"/>
  <c r="W7" i="9"/>
  <c r="V7" i="9"/>
  <c r="U7" i="9"/>
  <c r="T7" i="9"/>
  <c r="S7" i="9"/>
  <c r="X6" i="9"/>
  <c r="W6" i="9"/>
  <c r="V6" i="9"/>
  <c r="U6" i="9"/>
  <c r="D7" i="11"/>
  <c r="D8" i="11"/>
  <c r="C117" i="11"/>
  <c r="C115" i="11"/>
  <c r="C114" i="11"/>
  <c r="C113" i="11"/>
  <c r="C112" i="11"/>
  <c r="C111" i="11"/>
  <c r="C110" i="11"/>
  <c r="C109" i="11"/>
  <c r="C108" i="11"/>
  <c r="C107" i="11"/>
  <c r="C106" i="11"/>
  <c r="C105" i="11"/>
  <c r="C104" i="11"/>
  <c r="C103" i="11"/>
  <c r="C102" i="11"/>
  <c r="C101" i="11"/>
  <c r="C100" i="11"/>
  <c r="C99" i="11"/>
  <c r="C98" i="11"/>
  <c r="C97" i="11"/>
  <c r="C96" i="11"/>
  <c r="C95" i="11"/>
  <c r="C94" i="11"/>
  <c r="C92" i="11"/>
  <c r="C91" i="11"/>
  <c r="C90" i="11"/>
  <c r="C88" i="11"/>
  <c r="C87" i="11"/>
  <c r="C86" i="11"/>
  <c r="C83" i="11"/>
  <c r="C82" i="11"/>
  <c r="C81" i="11"/>
  <c r="C80" i="11"/>
  <c r="C79" i="11"/>
  <c r="C78" i="11"/>
  <c r="C76" i="11"/>
  <c r="C75" i="11"/>
  <c r="C74" i="11"/>
  <c r="C73" i="11"/>
  <c r="C72" i="11"/>
  <c r="C71" i="11"/>
  <c r="C70" i="11"/>
  <c r="C68" i="11"/>
  <c r="C67" i="11"/>
  <c r="C66" i="11"/>
  <c r="C65" i="11"/>
  <c r="C64" i="11"/>
  <c r="C63" i="11"/>
  <c r="C62" i="11"/>
  <c r="C61" i="11"/>
  <c r="C60" i="11"/>
  <c r="C59" i="11"/>
  <c r="C58" i="11"/>
  <c r="C56" i="11"/>
  <c r="C55" i="11"/>
  <c r="C54" i="11"/>
  <c r="C53" i="11"/>
  <c r="C51" i="11"/>
  <c r="C50" i="11"/>
  <c r="C49" i="11"/>
  <c r="C48" i="11"/>
  <c r="C47" i="11"/>
  <c r="C46" i="11"/>
  <c r="C45" i="11"/>
  <c r="C44" i="11"/>
  <c r="C43" i="11"/>
  <c r="C42" i="11"/>
  <c r="C41" i="11"/>
  <c r="C40" i="11"/>
  <c r="C39" i="11"/>
  <c r="C38" i="11"/>
  <c r="C37" i="11"/>
  <c r="C36" i="11"/>
  <c r="C35" i="11"/>
  <c r="C34" i="11"/>
  <c r="C33" i="11"/>
  <c r="C32" i="11"/>
  <c r="C31" i="11"/>
  <c r="C30" i="11"/>
  <c r="C28" i="11"/>
  <c r="C27" i="11"/>
  <c r="C26" i="11"/>
  <c r="C24" i="11"/>
  <c r="C23" i="11"/>
  <c r="C22" i="11"/>
  <c r="C19" i="11"/>
  <c r="C18" i="11"/>
  <c r="C17" i="11"/>
  <c r="C16" i="11"/>
  <c r="C15" i="11"/>
  <c r="C14" i="11"/>
  <c r="C12" i="11"/>
  <c r="C11" i="11"/>
  <c r="C10" i="11"/>
  <c r="C9" i="11"/>
  <c r="C8" i="11"/>
  <c r="C7" i="11"/>
  <c r="R118" i="8"/>
  <c r="Q118" i="8"/>
  <c r="P118" i="8"/>
  <c r="O118" i="8"/>
  <c r="N118" i="8"/>
  <c r="M118" i="8"/>
  <c r="G118" i="8"/>
  <c r="X117" i="8"/>
  <c r="W117" i="8"/>
  <c r="U117" i="8"/>
  <c r="X116" i="8"/>
  <c r="W116" i="8"/>
  <c r="V116" i="8"/>
  <c r="U116" i="8"/>
  <c r="T116" i="8"/>
  <c r="S116" i="8"/>
  <c r="X115" i="8"/>
  <c r="W115" i="8"/>
  <c r="V115" i="8"/>
  <c r="U115" i="8"/>
  <c r="S115" i="8"/>
  <c r="X114" i="8"/>
  <c r="W114" i="8"/>
  <c r="V114" i="8"/>
  <c r="U114" i="8"/>
  <c r="T114" i="8"/>
  <c r="S114" i="8"/>
  <c r="X113" i="8"/>
  <c r="W113" i="8"/>
  <c r="U113" i="8"/>
  <c r="X112" i="8"/>
  <c r="W112" i="8"/>
  <c r="V112" i="8"/>
  <c r="U112" i="8"/>
  <c r="T112" i="8"/>
  <c r="S112" i="8"/>
  <c r="X111" i="8"/>
  <c r="W111" i="8"/>
  <c r="V111" i="8"/>
  <c r="U111" i="8"/>
  <c r="S111" i="8"/>
  <c r="X110" i="8"/>
  <c r="W110" i="8"/>
  <c r="V110" i="8"/>
  <c r="U110" i="8"/>
  <c r="T110" i="8"/>
  <c r="S110" i="8"/>
  <c r="X109" i="8"/>
  <c r="W109" i="8"/>
  <c r="U109" i="8"/>
  <c r="X108" i="8"/>
  <c r="W108" i="8"/>
  <c r="V108" i="8"/>
  <c r="U108" i="8"/>
  <c r="T108" i="8"/>
  <c r="S108" i="8"/>
  <c r="X107" i="8"/>
  <c r="W107" i="8"/>
  <c r="V107" i="8"/>
  <c r="U107" i="8"/>
  <c r="S107" i="8"/>
  <c r="X106" i="8"/>
  <c r="W106" i="8"/>
  <c r="V106" i="8"/>
  <c r="U106" i="8"/>
  <c r="T106" i="8"/>
  <c r="S106" i="8"/>
  <c r="X105" i="8"/>
  <c r="W105" i="8"/>
  <c r="U105" i="8"/>
  <c r="X104" i="8"/>
  <c r="W104" i="8"/>
  <c r="V104" i="8"/>
  <c r="U104" i="8"/>
  <c r="T104" i="8"/>
  <c r="S104" i="8"/>
  <c r="X103" i="8"/>
  <c r="W103" i="8"/>
  <c r="V103" i="8"/>
  <c r="U103" i="8"/>
  <c r="S103" i="8"/>
  <c r="X102" i="8"/>
  <c r="W102" i="8"/>
  <c r="V102" i="8"/>
  <c r="U102" i="8"/>
  <c r="T102" i="8"/>
  <c r="S102" i="8"/>
  <c r="X101" i="8"/>
  <c r="W101" i="8"/>
  <c r="U101" i="8"/>
  <c r="X100" i="8"/>
  <c r="W100" i="8"/>
  <c r="V100" i="8"/>
  <c r="U100" i="8"/>
  <c r="T100" i="8"/>
  <c r="S100" i="8"/>
  <c r="X99" i="8"/>
  <c r="W99" i="8"/>
  <c r="V99" i="8"/>
  <c r="U99" i="8"/>
  <c r="S99" i="8"/>
  <c r="X98" i="8"/>
  <c r="W98" i="8"/>
  <c r="V98" i="8"/>
  <c r="U98" i="8"/>
  <c r="T98" i="8"/>
  <c r="S98" i="8"/>
  <c r="X97" i="8"/>
  <c r="W97" i="8"/>
  <c r="U97" i="8"/>
  <c r="X96" i="8"/>
  <c r="W96" i="8"/>
  <c r="V96" i="8"/>
  <c r="U96" i="8"/>
  <c r="T96" i="8"/>
  <c r="S96" i="8"/>
  <c r="X95" i="8"/>
  <c r="W95" i="8"/>
  <c r="V95" i="8"/>
  <c r="U95" i="8"/>
  <c r="S95" i="8"/>
  <c r="X94" i="8"/>
  <c r="W94" i="8"/>
  <c r="V94" i="8"/>
  <c r="U94" i="8"/>
  <c r="T94" i="8"/>
  <c r="S94" i="8"/>
  <c r="X93" i="8"/>
  <c r="W93" i="8"/>
  <c r="U93" i="8"/>
  <c r="X92" i="8"/>
  <c r="W92" i="8"/>
  <c r="V92" i="8"/>
  <c r="U92" i="8"/>
  <c r="T92" i="8"/>
  <c r="S92" i="8"/>
  <c r="X91" i="8"/>
  <c r="W91" i="8"/>
  <c r="V91" i="8"/>
  <c r="U91" i="8"/>
  <c r="S91" i="8"/>
  <c r="X90" i="8"/>
  <c r="W90" i="8"/>
  <c r="V90" i="8"/>
  <c r="U90" i="8"/>
  <c r="T90" i="8"/>
  <c r="S90" i="8"/>
  <c r="X89" i="8"/>
  <c r="W89" i="8"/>
  <c r="U89" i="8"/>
  <c r="X88" i="8"/>
  <c r="W88" i="8"/>
  <c r="V88" i="8"/>
  <c r="U88" i="8"/>
  <c r="T88" i="8"/>
  <c r="S88" i="8"/>
  <c r="X87" i="8"/>
  <c r="W87" i="8"/>
  <c r="V87" i="8"/>
  <c r="U87" i="8"/>
  <c r="S87" i="8"/>
  <c r="X86" i="8"/>
  <c r="W86" i="8"/>
  <c r="V86" i="8"/>
  <c r="U86" i="8"/>
  <c r="T86" i="8"/>
  <c r="S86" i="8"/>
  <c r="X85" i="8"/>
  <c r="W85" i="8"/>
  <c r="U85" i="8"/>
  <c r="X84" i="8"/>
  <c r="W84" i="8"/>
  <c r="V84" i="8"/>
  <c r="U84" i="8"/>
  <c r="T84" i="8"/>
  <c r="S84" i="8"/>
  <c r="X83" i="8"/>
  <c r="W83" i="8"/>
  <c r="U83" i="8"/>
  <c r="X82" i="8"/>
  <c r="W82" i="8"/>
  <c r="V82" i="8"/>
  <c r="U82" i="8"/>
  <c r="T82" i="8"/>
  <c r="S82" i="8"/>
  <c r="X81" i="8"/>
  <c r="W81" i="8"/>
  <c r="U81" i="8"/>
  <c r="X80" i="8"/>
  <c r="W80" i="8"/>
  <c r="V80" i="8"/>
  <c r="U80" i="8"/>
  <c r="T80" i="8"/>
  <c r="S80" i="8"/>
  <c r="X79" i="8"/>
  <c r="W79" i="8"/>
  <c r="V79" i="8"/>
  <c r="U79" i="8"/>
  <c r="S79" i="8"/>
  <c r="X78" i="8"/>
  <c r="W78" i="8"/>
  <c r="V78" i="8"/>
  <c r="U78" i="8"/>
  <c r="T78" i="8"/>
  <c r="S78" i="8"/>
  <c r="X77" i="8"/>
  <c r="W77" i="8"/>
  <c r="U77" i="8"/>
  <c r="X76" i="8"/>
  <c r="W76" i="8"/>
  <c r="V76" i="8"/>
  <c r="U76" i="8"/>
  <c r="T76" i="8"/>
  <c r="S76" i="8"/>
  <c r="X75" i="8"/>
  <c r="W75" i="8"/>
  <c r="V75" i="8"/>
  <c r="U75" i="8"/>
  <c r="S75" i="8"/>
  <c r="X74" i="8"/>
  <c r="W74" i="8"/>
  <c r="V74" i="8"/>
  <c r="U74" i="8"/>
  <c r="T74" i="8"/>
  <c r="S74" i="8"/>
  <c r="X73" i="8"/>
  <c r="W73" i="8"/>
  <c r="U73" i="8"/>
  <c r="X72" i="8"/>
  <c r="W72" i="8"/>
  <c r="V72" i="8"/>
  <c r="U72" i="8"/>
  <c r="T72" i="8"/>
  <c r="S72" i="8"/>
  <c r="X71" i="8"/>
  <c r="W71" i="8"/>
  <c r="V71" i="8"/>
  <c r="U71" i="8"/>
  <c r="S71" i="8"/>
  <c r="X70" i="8"/>
  <c r="W70" i="8"/>
  <c r="V70" i="8"/>
  <c r="U70" i="8"/>
  <c r="T70" i="8"/>
  <c r="S70" i="8"/>
  <c r="X69" i="8"/>
  <c r="W69" i="8"/>
  <c r="U69" i="8"/>
  <c r="X68" i="8"/>
  <c r="W68" i="8"/>
  <c r="V68" i="8"/>
  <c r="U68" i="8"/>
  <c r="T68" i="8"/>
  <c r="S68" i="8"/>
  <c r="X67" i="8"/>
  <c r="W67" i="8"/>
  <c r="V67" i="8"/>
  <c r="U67" i="8"/>
  <c r="S67" i="8"/>
  <c r="X66" i="8"/>
  <c r="W66" i="8"/>
  <c r="V66" i="8"/>
  <c r="U66" i="8"/>
  <c r="T66" i="8"/>
  <c r="S66" i="8"/>
  <c r="X65" i="8"/>
  <c r="W65" i="8"/>
  <c r="U65" i="8"/>
  <c r="X64" i="8"/>
  <c r="W64" i="8"/>
  <c r="V64" i="8"/>
  <c r="U64" i="8"/>
  <c r="T64" i="8"/>
  <c r="S64" i="8"/>
  <c r="X63" i="8"/>
  <c r="W63" i="8"/>
  <c r="V63" i="8"/>
  <c r="U63" i="8"/>
  <c r="S63" i="8"/>
  <c r="X62" i="8"/>
  <c r="W62" i="8"/>
  <c r="V62" i="8"/>
  <c r="U62" i="8"/>
  <c r="T62" i="8"/>
  <c r="S62" i="8"/>
  <c r="X61" i="8"/>
  <c r="W61" i="8"/>
  <c r="U61" i="8"/>
  <c r="X60" i="8"/>
  <c r="W60" i="8"/>
  <c r="V60" i="8"/>
  <c r="U60" i="8"/>
  <c r="T60" i="8"/>
  <c r="S60" i="8"/>
  <c r="X59" i="8"/>
  <c r="W59" i="8"/>
  <c r="V59" i="8"/>
  <c r="U59" i="8"/>
  <c r="S59" i="8"/>
  <c r="X58" i="8"/>
  <c r="W58" i="8"/>
  <c r="V58" i="8"/>
  <c r="U58" i="8"/>
  <c r="T58" i="8"/>
  <c r="S58" i="8"/>
  <c r="X57" i="8"/>
  <c r="W57" i="8"/>
  <c r="U57" i="8"/>
  <c r="X56" i="8"/>
  <c r="W56" i="8"/>
  <c r="V56" i="8"/>
  <c r="U56" i="8"/>
  <c r="T56" i="8"/>
  <c r="S56" i="8"/>
  <c r="X55" i="8"/>
  <c r="W55" i="8"/>
  <c r="V55" i="8"/>
  <c r="U55" i="8"/>
  <c r="S55" i="8"/>
  <c r="X54" i="8"/>
  <c r="W54" i="8"/>
  <c r="V54" i="8"/>
  <c r="U54" i="8"/>
  <c r="T54" i="8"/>
  <c r="S54" i="8"/>
  <c r="X53" i="8"/>
  <c r="W53" i="8"/>
  <c r="U53" i="8"/>
  <c r="X52" i="8"/>
  <c r="W52" i="8"/>
  <c r="V52" i="8"/>
  <c r="U52" i="8"/>
  <c r="T52" i="8"/>
  <c r="S52" i="8"/>
  <c r="X51" i="8"/>
  <c r="W51" i="8"/>
  <c r="V51" i="8"/>
  <c r="U51" i="8"/>
  <c r="S51" i="8"/>
  <c r="X50" i="8"/>
  <c r="W50" i="8"/>
  <c r="V50" i="8"/>
  <c r="U50" i="8"/>
  <c r="T50" i="8"/>
  <c r="S50" i="8"/>
  <c r="X49" i="8"/>
  <c r="W49" i="8"/>
  <c r="U49" i="8"/>
  <c r="X48" i="8"/>
  <c r="W48" i="8"/>
  <c r="V48" i="8"/>
  <c r="U48" i="8"/>
  <c r="T48" i="8"/>
  <c r="S48" i="8"/>
  <c r="X47" i="8"/>
  <c r="W47" i="8"/>
  <c r="V47" i="8"/>
  <c r="U47" i="8"/>
  <c r="S47" i="8"/>
  <c r="X46" i="8"/>
  <c r="W46" i="8"/>
  <c r="V46" i="8"/>
  <c r="U46" i="8"/>
  <c r="T46" i="8"/>
  <c r="S46" i="8"/>
  <c r="X45" i="8"/>
  <c r="W45" i="8"/>
  <c r="U45" i="8"/>
  <c r="X44" i="8"/>
  <c r="W44" i="8"/>
  <c r="V44" i="8"/>
  <c r="U44" i="8"/>
  <c r="T44" i="8"/>
  <c r="S44" i="8"/>
  <c r="X43" i="8"/>
  <c r="W43" i="8"/>
  <c r="V43" i="8"/>
  <c r="U43" i="8"/>
  <c r="S43" i="8"/>
  <c r="X42" i="8"/>
  <c r="W42" i="8"/>
  <c r="V42" i="8"/>
  <c r="U42" i="8"/>
  <c r="T42" i="8"/>
  <c r="S42" i="8"/>
  <c r="X41" i="8"/>
  <c r="W41" i="8"/>
  <c r="U41" i="8"/>
  <c r="X40" i="8"/>
  <c r="W40" i="8"/>
  <c r="V40" i="8"/>
  <c r="U40" i="8"/>
  <c r="T40" i="8"/>
  <c r="S40" i="8"/>
  <c r="X39" i="8"/>
  <c r="W39" i="8"/>
  <c r="V39" i="8"/>
  <c r="U39" i="8"/>
  <c r="S39" i="8"/>
  <c r="X38" i="8"/>
  <c r="W38" i="8"/>
  <c r="V38" i="8"/>
  <c r="U38" i="8"/>
  <c r="T38" i="8"/>
  <c r="S38" i="8"/>
  <c r="X37" i="8"/>
  <c r="W37" i="8"/>
  <c r="U37" i="8"/>
  <c r="X36" i="8"/>
  <c r="W36" i="8"/>
  <c r="V36" i="8"/>
  <c r="U36" i="8"/>
  <c r="T36" i="8"/>
  <c r="S36" i="8"/>
  <c r="X35" i="8"/>
  <c r="W35" i="8"/>
  <c r="V35" i="8"/>
  <c r="U35" i="8"/>
  <c r="S35" i="8"/>
  <c r="X34" i="8"/>
  <c r="W34" i="8"/>
  <c r="V34" i="8"/>
  <c r="U34" i="8"/>
  <c r="T34" i="8"/>
  <c r="S34" i="8"/>
  <c r="X33" i="8"/>
  <c r="W33" i="8"/>
  <c r="U33" i="8"/>
  <c r="X32" i="8"/>
  <c r="W32" i="8"/>
  <c r="V32" i="8"/>
  <c r="U32" i="8"/>
  <c r="T32" i="8"/>
  <c r="S32" i="8"/>
  <c r="X31" i="8"/>
  <c r="W31" i="8"/>
  <c r="V31" i="8"/>
  <c r="U31" i="8"/>
  <c r="S31" i="8"/>
  <c r="X30" i="8"/>
  <c r="W30" i="8"/>
  <c r="V30" i="8"/>
  <c r="U30" i="8"/>
  <c r="T30" i="8"/>
  <c r="S30" i="8"/>
  <c r="X29" i="8"/>
  <c r="W29" i="8"/>
  <c r="U29" i="8"/>
  <c r="X28" i="8"/>
  <c r="W28" i="8"/>
  <c r="V28" i="8"/>
  <c r="U28" i="8"/>
  <c r="T28" i="8"/>
  <c r="S28" i="8"/>
  <c r="X27" i="8"/>
  <c r="W27" i="8"/>
  <c r="V27" i="8"/>
  <c r="U27" i="8"/>
  <c r="S27" i="8"/>
  <c r="X26" i="8"/>
  <c r="W26" i="8"/>
  <c r="V26" i="8"/>
  <c r="U26" i="8"/>
  <c r="T26" i="8"/>
  <c r="S26" i="8"/>
  <c r="X25" i="8"/>
  <c r="W25" i="8"/>
  <c r="U25" i="8"/>
  <c r="X24" i="8"/>
  <c r="W24" i="8"/>
  <c r="V24" i="8"/>
  <c r="U24" i="8"/>
  <c r="T24" i="8"/>
  <c r="S24" i="8"/>
  <c r="X23" i="8"/>
  <c r="W23" i="8"/>
  <c r="V23" i="8"/>
  <c r="U23" i="8"/>
  <c r="S23" i="8"/>
  <c r="X22" i="8"/>
  <c r="W22" i="8"/>
  <c r="V22" i="8"/>
  <c r="U22" i="8"/>
  <c r="T22" i="8"/>
  <c r="S22" i="8"/>
  <c r="X21" i="8"/>
  <c r="W21" i="8"/>
  <c r="U21" i="8"/>
  <c r="X20" i="8"/>
  <c r="W20" i="8"/>
  <c r="V20" i="8"/>
  <c r="U20" i="8"/>
  <c r="T20" i="8"/>
  <c r="S20" i="8"/>
  <c r="X19" i="8"/>
  <c r="W19" i="8"/>
  <c r="V19" i="8"/>
  <c r="U19" i="8"/>
  <c r="S19" i="8"/>
  <c r="X18" i="8"/>
  <c r="W18" i="8"/>
  <c r="V18" i="8"/>
  <c r="U18" i="8"/>
  <c r="T18" i="8"/>
  <c r="S18" i="8"/>
  <c r="X17" i="8"/>
  <c r="W17" i="8"/>
  <c r="U17" i="8"/>
  <c r="X16" i="8"/>
  <c r="W16" i="8"/>
  <c r="V16" i="8"/>
  <c r="U16" i="8"/>
  <c r="T16" i="8"/>
  <c r="S16" i="8"/>
  <c r="X15" i="8"/>
  <c r="W15" i="8"/>
  <c r="V15" i="8"/>
  <c r="U15" i="8"/>
  <c r="S15" i="8"/>
  <c r="X14" i="8"/>
  <c r="W14" i="8"/>
  <c r="V14" i="8"/>
  <c r="U14" i="8"/>
  <c r="T14" i="8"/>
  <c r="S14" i="8"/>
  <c r="X13" i="8"/>
  <c r="W13" i="8"/>
  <c r="U13" i="8"/>
  <c r="X12" i="8"/>
  <c r="W12" i="8"/>
  <c r="V12" i="8"/>
  <c r="U12" i="8"/>
  <c r="T12" i="8"/>
  <c r="S12" i="8"/>
  <c r="X11" i="8"/>
  <c r="W11" i="8"/>
  <c r="V11" i="8"/>
  <c r="U11" i="8"/>
  <c r="S11" i="8"/>
  <c r="X10" i="8"/>
  <c r="W10" i="8"/>
  <c r="V10" i="8"/>
  <c r="U10" i="8"/>
  <c r="T10" i="8"/>
  <c r="S10" i="8"/>
  <c r="X9" i="8"/>
  <c r="W9" i="8"/>
  <c r="U9" i="8"/>
  <c r="X8" i="8"/>
  <c r="W8" i="8"/>
  <c r="V8" i="8"/>
  <c r="U8" i="8"/>
  <c r="T8" i="8"/>
  <c r="S8" i="8"/>
  <c r="X7" i="8"/>
  <c r="W7" i="8"/>
  <c r="V7" i="8"/>
  <c r="U7" i="8"/>
  <c r="S7" i="8"/>
  <c r="X6" i="8"/>
  <c r="W6" i="8"/>
  <c r="R118" i="11"/>
  <c r="Q118" i="11"/>
  <c r="P118" i="11"/>
  <c r="O118" i="11"/>
  <c r="N118" i="11"/>
  <c r="M118" i="11"/>
  <c r="K118" i="11"/>
  <c r="J118" i="11"/>
  <c r="H118" i="11"/>
  <c r="G118" i="11"/>
  <c r="X117" i="11"/>
  <c r="W117" i="11"/>
  <c r="U117" i="11"/>
  <c r="S117" i="11"/>
  <c r="X116" i="11"/>
  <c r="W116" i="11"/>
  <c r="V116" i="11"/>
  <c r="T116" i="11"/>
  <c r="X115" i="11"/>
  <c r="W115" i="11"/>
  <c r="U115" i="11"/>
  <c r="S115" i="11"/>
  <c r="X114" i="11"/>
  <c r="W114" i="11"/>
  <c r="V114" i="11"/>
  <c r="U114" i="11"/>
  <c r="T114" i="11"/>
  <c r="X113" i="11"/>
  <c r="W113" i="11"/>
  <c r="V113" i="11"/>
  <c r="U113" i="11"/>
  <c r="T113" i="11"/>
  <c r="X112" i="11"/>
  <c r="W112" i="11"/>
  <c r="V112" i="11"/>
  <c r="X111" i="11"/>
  <c r="W111" i="11"/>
  <c r="U111" i="11"/>
  <c r="S111" i="11"/>
  <c r="X110" i="11"/>
  <c r="W110" i="11"/>
  <c r="V110" i="11"/>
  <c r="U110" i="11"/>
  <c r="T110" i="11"/>
  <c r="X109" i="11"/>
  <c r="W109" i="11"/>
  <c r="V109" i="11"/>
  <c r="U109" i="11"/>
  <c r="T109" i="11"/>
  <c r="X108" i="11"/>
  <c r="W108" i="11"/>
  <c r="V108" i="11"/>
  <c r="T108" i="11"/>
  <c r="X107" i="11"/>
  <c r="W107" i="11"/>
  <c r="V107" i="11"/>
  <c r="U107" i="11"/>
  <c r="T107" i="11"/>
  <c r="X106" i="11"/>
  <c r="W106" i="11"/>
  <c r="V106" i="11"/>
  <c r="U106" i="11"/>
  <c r="T106" i="11"/>
  <c r="X105" i="11"/>
  <c r="W105" i="11"/>
  <c r="U105" i="11"/>
  <c r="S105" i="11"/>
  <c r="X104" i="11"/>
  <c r="W104" i="11"/>
  <c r="V104" i="11"/>
  <c r="X103" i="11"/>
  <c r="W103" i="11"/>
  <c r="V103" i="11"/>
  <c r="U103" i="11"/>
  <c r="T103" i="11"/>
  <c r="X102" i="11"/>
  <c r="W102" i="11"/>
  <c r="V102" i="11"/>
  <c r="U102" i="11"/>
  <c r="T102" i="11"/>
  <c r="X101" i="11"/>
  <c r="W101" i="11"/>
  <c r="U101" i="11"/>
  <c r="S101" i="11"/>
  <c r="X100" i="11"/>
  <c r="W100" i="11"/>
  <c r="V100" i="11"/>
  <c r="T100" i="11"/>
  <c r="X99" i="11"/>
  <c r="W99" i="11"/>
  <c r="U99" i="11"/>
  <c r="S99" i="11"/>
  <c r="X98" i="11"/>
  <c r="W98" i="11"/>
  <c r="V98" i="11"/>
  <c r="U98" i="11"/>
  <c r="T98" i="11"/>
  <c r="X97" i="11"/>
  <c r="W97" i="11"/>
  <c r="V97" i="11"/>
  <c r="U97" i="11"/>
  <c r="T97" i="11"/>
  <c r="X96" i="11"/>
  <c r="W96" i="11"/>
  <c r="V96" i="11"/>
  <c r="X95" i="11"/>
  <c r="W95" i="11"/>
  <c r="U95" i="11"/>
  <c r="S95" i="11"/>
  <c r="X94" i="11"/>
  <c r="W94" i="11"/>
  <c r="V94" i="11"/>
  <c r="U94" i="11"/>
  <c r="T94" i="11"/>
  <c r="X93" i="11"/>
  <c r="W93" i="11"/>
  <c r="V93" i="11"/>
  <c r="U93" i="11"/>
  <c r="T93" i="11"/>
  <c r="X92" i="11"/>
  <c r="W92" i="11"/>
  <c r="V92" i="11"/>
  <c r="T92" i="11"/>
  <c r="X91" i="11"/>
  <c r="W91" i="11"/>
  <c r="V91" i="11"/>
  <c r="U91" i="11"/>
  <c r="T91" i="11"/>
  <c r="X90" i="11"/>
  <c r="W90" i="11"/>
  <c r="V90" i="11"/>
  <c r="X89" i="11"/>
  <c r="W89" i="11"/>
  <c r="U89" i="11"/>
  <c r="S89" i="11"/>
  <c r="X88" i="11"/>
  <c r="W88" i="11"/>
  <c r="V88" i="11"/>
  <c r="X87" i="11"/>
  <c r="W87" i="11"/>
  <c r="V87" i="11"/>
  <c r="U87" i="11"/>
  <c r="T87" i="11"/>
  <c r="X86" i="11"/>
  <c r="W86" i="11"/>
  <c r="V86" i="11"/>
  <c r="T86" i="11"/>
  <c r="X85" i="11"/>
  <c r="W85" i="11"/>
  <c r="V85" i="11"/>
  <c r="U85" i="11"/>
  <c r="T85" i="11"/>
  <c r="X84" i="11"/>
  <c r="W84" i="11"/>
  <c r="V84" i="11"/>
  <c r="T84" i="11"/>
  <c r="X83" i="11"/>
  <c r="W83" i="11"/>
  <c r="V83" i="11"/>
  <c r="U83" i="11"/>
  <c r="T83" i="11"/>
  <c r="X82" i="11"/>
  <c r="W82" i="11"/>
  <c r="V82" i="11"/>
  <c r="U82" i="11"/>
  <c r="X81" i="11"/>
  <c r="W81" i="11"/>
  <c r="V81" i="11"/>
  <c r="U81" i="11"/>
  <c r="T81" i="11"/>
  <c r="X80" i="11"/>
  <c r="W80" i="11"/>
  <c r="V80" i="11"/>
  <c r="X79" i="11"/>
  <c r="W79" i="11"/>
  <c r="U79" i="11"/>
  <c r="S79" i="11"/>
  <c r="X78" i="11"/>
  <c r="W78" i="11"/>
  <c r="V78" i="11"/>
  <c r="U78" i="11"/>
  <c r="X77" i="11"/>
  <c r="W77" i="11"/>
  <c r="U77" i="11"/>
  <c r="S77" i="11"/>
  <c r="X76" i="11"/>
  <c r="W76" i="11"/>
  <c r="V76" i="11"/>
  <c r="X75" i="11"/>
  <c r="W75" i="11"/>
  <c r="V75" i="11"/>
  <c r="U75" i="11"/>
  <c r="T75" i="11"/>
  <c r="X74" i="11"/>
  <c r="W74" i="11"/>
  <c r="V74" i="11"/>
  <c r="T74" i="11"/>
  <c r="X73" i="11"/>
  <c r="W73" i="11"/>
  <c r="V73" i="11"/>
  <c r="U73" i="11"/>
  <c r="T73" i="11"/>
  <c r="X72" i="11"/>
  <c r="W72" i="11"/>
  <c r="V72" i="11"/>
  <c r="X71" i="11"/>
  <c r="W71" i="11"/>
  <c r="U71" i="11"/>
  <c r="S71" i="11"/>
  <c r="X70" i="11"/>
  <c r="W70" i="11"/>
  <c r="V70" i="11"/>
  <c r="T70" i="11"/>
  <c r="X69" i="11"/>
  <c r="W69" i="11"/>
  <c r="U69" i="11"/>
  <c r="S69" i="11"/>
  <c r="X68" i="11"/>
  <c r="W68" i="11"/>
  <c r="V68" i="11"/>
  <c r="T68" i="11"/>
  <c r="X67" i="11"/>
  <c r="W67" i="11"/>
  <c r="U67" i="11"/>
  <c r="S67" i="11"/>
  <c r="X66" i="11"/>
  <c r="W66" i="11"/>
  <c r="V66" i="11"/>
  <c r="U66" i="11"/>
  <c r="X65" i="11"/>
  <c r="W65" i="11"/>
  <c r="U65" i="11"/>
  <c r="S65" i="11"/>
  <c r="X64" i="11"/>
  <c r="W64" i="11"/>
  <c r="V64" i="11"/>
  <c r="X63" i="11"/>
  <c r="W63" i="11"/>
  <c r="V63" i="11"/>
  <c r="U63" i="11"/>
  <c r="T63" i="11"/>
  <c r="X62" i="11"/>
  <c r="W62" i="11"/>
  <c r="V62" i="11"/>
  <c r="U62" i="11"/>
  <c r="X61" i="11"/>
  <c r="W61" i="11"/>
  <c r="V61" i="11"/>
  <c r="U61" i="11"/>
  <c r="T61" i="11"/>
  <c r="X60" i="11"/>
  <c r="W60" i="11"/>
  <c r="V60" i="11"/>
  <c r="X59" i="11"/>
  <c r="W59" i="11"/>
  <c r="X58" i="11"/>
  <c r="W58" i="11"/>
  <c r="V58" i="11"/>
  <c r="U58" i="11"/>
  <c r="X57" i="11"/>
  <c r="W57" i="11"/>
  <c r="V57" i="11"/>
  <c r="U57" i="11"/>
  <c r="S57" i="11"/>
  <c r="X56" i="11"/>
  <c r="W56" i="11"/>
  <c r="V56" i="11"/>
  <c r="X55" i="11"/>
  <c r="W55" i="11"/>
  <c r="V55" i="11"/>
  <c r="X54" i="11"/>
  <c r="W54" i="11"/>
  <c r="V54" i="11"/>
  <c r="T54" i="11"/>
  <c r="X53" i="11"/>
  <c r="W53" i="11"/>
  <c r="V53" i="11"/>
  <c r="U53" i="11"/>
  <c r="S53" i="11"/>
  <c r="X52" i="11"/>
  <c r="W52" i="11"/>
  <c r="V52" i="11"/>
  <c r="X51" i="11"/>
  <c r="W51" i="11"/>
  <c r="V51" i="11"/>
  <c r="U51" i="11"/>
  <c r="S51" i="11"/>
  <c r="X50" i="11"/>
  <c r="W50" i="11"/>
  <c r="V50" i="11"/>
  <c r="U50" i="11"/>
  <c r="X49" i="11"/>
  <c r="W49" i="11"/>
  <c r="T49" i="11"/>
  <c r="X48" i="11"/>
  <c r="W48" i="11"/>
  <c r="V48" i="11"/>
  <c r="X47" i="11"/>
  <c r="W47" i="11"/>
  <c r="V47" i="11"/>
  <c r="U47" i="11"/>
  <c r="S47" i="11"/>
  <c r="X46" i="11"/>
  <c r="W46" i="11"/>
  <c r="V46" i="11"/>
  <c r="T46" i="11"/>
  <c r="X45" i="11"/>
  <c r="W45" i="11"/>
  <c r="T45" i="11"/>
  <c r="X44" i="11"/>
  <c r="W44" i="11"/>
  <c r="V44" i="11"/>
  <c r="T44" i="11"/>
  <c r="X43" i="11"/>
  <c r="W43" i="11"/>
  <c r="T43" i="11"/>
  <c r="X42" i="11"/>
  <c r="W42" i="11"/>
  <c r="V42" i="11"/>
  <c r="U42" i="11"/>
  <c r="X41" i="11"/>
  <c r="W41" i="11"/>
  <c r="U41" i="11"/>
  <c r="X40" i="11"/>
  <c r="W40" i="11"/>
  <c r="V40" i="11"/>
  <c r="X39" i="11"/>
  <c r="W39" i="11"/>
  <c r="T39" i="11"/>
  <c r="X38" i="11"/>
  <c r="W38" i="11"/>
  <c r="V38" i="11"/>
  <c r="T38" i="11"/>
  <c r="X37" i="11"/>
  <c r="W37" i="11"/>
  <c r="U37" i="11"/>
  <c r="X36" i="11"/>
  <c r="W36" i="11"/>
  <c r="V36" i="11"/>
  <c r="X35" i="11"/>
  <c r="W35" i="11"/>
  <c r="U35" i="11"/>
  <c r="X34" i="11"/>
  <c r="W34" i="11"/>
  <c r="V34" i="11"/>
  <c r="U34" i="11"/>
  <c r="X33" i="11"/>
  <c r="W33" i="11"/>
  <c r="V33" i="11"/>
  <c r="X32" i="11"/>
  <c r="W32" i="11"/>
  <c r="V32" i="11"/>
  <c r="X31" i="11"/>
  <c r="W31" i="11"/>
  <c r="U31" i="11"/>
  <c r="X30" i="11"/>
  <c r="W30" i="11"/>
  <c r="V30" i="11"/>
  <c r="T30" i="11"/>
  <c r="X29" i="11"/>
  <c r="W29" i="11"/>
  <c r="V29" i="11"/>
  <c r="X28" i="11"/>
  <c r="W28" i="11"/>
  <c r="V28" i="11"/>
  <c r="T28" i="11"/>
  <c r="X27" i="11"/>
  <c r="W27" i="11"/>
  <c r="V27" i="11"/>
  <c r="X26" i="11"/>
  <c r="W26" i="11"/>
  <c r="V26" i="11"/>
  <c r="U26" i="11"/>
  <c r="X25" i="11"/>
  <c r="W25" i="11"/>
  <c r="V25" i="11"/>
  <c r="U25" i="11"/>
  <c r="S25" i="11"/>
  <c r="X24" i="11"/>
  <c r="W24" i="11"/>
  <c r="V24" i="11"/>
  <c r="X23" i="11"/>
  <c r="W23" i="11"/>
  <c r="V23" i="11"/>
  <c r="X22" i="11"/>
  <c r="W22" i="11"/>
  <c r="V22" i="11"/>
  <c r="T22" i="11"/>
  <c r="X21" i="11"/>
  <c r="W21" i="11"/>
  <c r="V21" i="11"/>
  <c r="U21" i="11"/>
  <c r="S21" i="11"/>
  <c r="X20" i="11"/>
  <c r="W20" i="11"/>
  <c r="V20" i="11"/>
  <c r="X19" i="11"/>
  <c r="W19" i="11"/>
  <c r="V19" i="11"/>
  <c r="U19" i="11"/>
  <c r="S19" i="11"/>
  <c r="X18" i="11"/>
  <c r="W18" i="11"/>
  <c r="V18" i="11"/>
  <c r="U18" i="11"/>
  <c r="X17" i="11"/>
  <c r="W17" i="11"/>
  <c r="T17" i="11"/>
  <c r="X16" i="11"/>
  <c r="W16" i="11"/>
  <c r="V16" i="11"/>
  <c r="X15" i="11"/>
  <c r="W15" i="11"/>
  <c r="V15" i="11"/>
  <c r="U15" i="11"/>
  <c r="S15" i="11"/>
  <c r="X14" i="11"/>
  <c r="W14" i="11"/>
  <c r="V14" i="11"/>
  <c r="T14" i="11"/>
  <c r="X13" i="11"/>
  <c r="W13" i="11"/>
  <c r="T13" i="11"/>
  <c r="X12" i="11"/>
  <c r="W12" i="11"/>
  <c r="V12" i="11"/>
  <c r="T12" i="11"/>
  <c r="X11" i="11"/>
  <c r="W11" i="11"/>
  <c r="T11" i="11"/>
  <c r="X10" i="11"/>
  <c r="W10" i="11"/>
  <c r="V10" i="11"/>
  <c r="U10" i="11"/>
  <c r="X9" i="11"/>
  <c r="W9" i="11"/>
  <c r="U9" i="11"/>
  <c r="X8" i="11"/>
  <c r="W8" i="11"/>
  <c r="V8" i="11"/>
  <c r="X7" i="11"/>
  <c r="W7" i="11"/>
  <c r="T7" i="11"/>
  <c r="X6" i="11"/>
  <c r="W6" i="11"/>
  <c r="V6" i="11"/>
  <c r="U6" i="11"/>
  <c r="S6" i="11"/>
  <c r="T33" i="10"/>
  <c r="R118" i="10"/>
  <c r="Q118" i="10"/>
  <c r="P118" i="10"/>
  <c r="O118" i="10"/>
  <c r="N118" i="10"/>
  <c r="M118" i="10"/>
  <c r="L118" i="10"/>
  <c r="J118" i="10"/>
  <c r="I118" i="10"/>
  <c r="X117" i="10"/>
  <c r="W117" i="10"/>
  <c r="U117" i="10"/>
  <c r="S117" i="10"/>
  <c r="X116" i="10"/>
  <c r="W116" i="10"/>
  <c r="V116" i="10"/>
  <c r="U116" i="10"/>
  <c r="T116" i="10"/>
  <c r="S116" i="10"/>
  <c r="X115" i="10"/>
  <c r="W115" i="10"/>
  <c r="U115" i="10"/>
  <c r="S115" i="10"/>
  <c r="X114" i="10"/>
  <c r="W114" i="10"/>
  <c r="V114" i="10"/>
  <c r="U114" i="10"/>
  <c r="T114" i="10"/>
  <c r="S114" i="10"/>
  <c r="X113" i="10"/>
  <c r="W113" i="10"/>
  <c r="U113" i="10"/>
  <c r="S113" i="10"/>
  <c r="X112" i="10"/>
  <c r="W112" i="10"/>
  <c r="V112" i="10"/>
  <c r="U112" i="10"/>
  <c r="T112" i="10"/>
  <c r="S112" i="10"/>
  <c r="X111" i="10"/>
  <c r="W111" i="10"/>
  <c r="U111" i="10"/>
  <c r="S111" i="10"/>
  <c r="X110" i="10"/>
  <c r="W110" i="10"/>
  <c r="V110" i="10"/>
  <c r="U110" i="10"/>
  <c r="T110" i="10"/>
  <c r="S110" i="10"/>
  <c r="X109" i="10"/>
  <c r="W109" i="10"/>
  <c r="U109" i="10"/>
  <c r="S109" i="10"/>
  <c r="X108" i="10"/>
  <c r="W108" i="10"/>
  <c r="V108" i="10"/>
  <c r="U108" i="10"/>
  <c r="T108" i="10"/>
  <c r="S108" i="10"/>
  <c r="X107" i="10"/>
  <c r="W107" i="10"/>
  <c r="U107" i="10"/>
  <c r="S107" i="10"/>
  <c r="X106" i="10"/>
  <c r="W106" i="10"/>
  <c r="V106" i="10"/>
  <c r="U106" i="10"/>
  <c r="T106" i="10"/>
  <c r="S106" i="10"/>
  <c r="X105" i="10"/>
  <c r="W105" i="10"/>
  <c r="U105" i="10"/>
  <c r="S105" i="10"/>
  <c r="X104" i="10"/>
  <c r="W104" i="10"/>
  <c r="V104" i="10"/>
  <c r="U104" i="10"/>
  <c r="T104" i="10"/>
  <c r="S104" i="10"/>
  <c r="X103" i="10"/>
  <c r="W103" i="10"/>
  <c r="U103" i="10"/>
  <c r="S103" i="10"/>
  <c r="X102" i="10"/>
  <c r="W102" i="10"/>
  <c r="V102" i="10"/>
  <c r="U102" i="10"/>
  <c r="T102" i="10"/>
  <c r="S102" i="10"/>
  <c r="X101" i="10"/>
  <c r="W101" i="10"/>
  <c r="U101" i="10"/>
  <c r="S101" i="10"/>
  <c r="X100" i="10"/>
  <c r="W100" i="10"/>
  <c r="V100" i="10"/>
  <c r="U100" i="10"/>
  <c r="T100" i="10"/>
  <c r="S100" i="10"/>
  <c r="X99" i="10"/>
  <c r="W99" i="10"/>
  <c r="U99" i="10"/>
  <c r="S99" i="10"/>
  <c r="X98" i="10"/>
  <c r="W98" i="10"/>
  <c r="V98" i="10"/>
  <c r="U98" i="10"/>
  <c r="T98" i="10"/>
  <c r="S98" i="10"/>
  <c r="X97" i="10"/>
  <c r="W97" i="10"/>
  <c r="U97" i="10"/>
  <c r="S97" i="10"/>
  <c r="X96" i="10"/>
  <c r="W96" i="10"/>
  <c r="V96" i="10"/>
  <c r="U96" i="10"/>
  <c r="T96" i="10"/>
  <c r="S96" i="10"/>
  <c r="X95" i="10"/>
  <c r="W95" i="10"/>
  <c r="U95" i="10"/>
  <c r="S95" i="10"/>
  <c r="X94" i="10"/>
  <c r="W94" i="10"/>
  <c r="V94" i="10"/>
  <c r="U94" i="10"/>
  <c r="T94" i="10"/>
  <c r="S94" i="10"/>
  <c r="X93" i="10"/>
  <c r="W93" i="10"/>
  <c r="U93" i="10"/>
  <c r="S93" i="10"/>
  <c r="X92" i="10"/>
  <c r="W92" i="10"/>
  <c r="V92" i="10"/>
  <c r="U92" i="10"/>
  <c r="T92" i="10"/>
  <c r="S92" i="10"/>
  <c r="X91" i="10"/>
  <c r="W91" i="10"/>
  <c r="U91" i="10"/>
  <c r="S91" i="10"/>
  <c r="X90" i="10"/>
  <c r="W90" i="10"/>
  <c r="V90" i="10"/>
  <c r="U90" i="10"/>
  <c r="T90" i="10"/>
  <c r="S90" i="10"/>
  <c r="X89" i="10"/>
  <c r="W89" i="10"/>
  <c r="U89" i="10"/>
  <c r="S89" i="10"/>
  <c r="X88" i="10"/>
  <c r="W88" i="10"/>
  <c r="V88" i="10"/>
  <c r="U88" i="10"/>
  <c r="T88" i="10"/>
  <c r="S88" i="10"/>
  <c r="X87" i="10"/>
  <c r="W87" i="10"/>
  <c r="U87" i="10"/>
  <c r="S87" i="10"/>
  <c r="X86" i="10"/>
  <c r="W86" i="10"/>
  <c r="V86" i="10"/>
  <c r="U86" i="10"/>
  <c r="T86" i="10"/>
  <c r="S86" i="10"/>
  <c r="X85" i="10"/>
  <c r="W85" i="10"/>
  <c r="U85" i="10"/>
  <c r="S85" i="10"/>
  <c r="X84" i="10"/>
  <c r="W84" i="10"/>
  <c r="V84" i="10"/>
  <c r="U84" i="10"/>
  <c r="T84" i="10"/>
  <c r="S84" i="10"/>
  <c r="X83" i="10"/>
  <c r="W83" i="10"/>
  <c r="U83" i="10"/>
  <c r="S83" i="10"/>
  <c r="X82" i="10"/>
  <c r="W82" i="10"/>
  <c r="V82" i="10"/>
  <c r="U82" i="10"/>
  <c r="T82" i="10"/>
  <c r="S82" i="10"/>
  <c r="X81" i="10"/>
  <c r="W81" i="10"/>
  <c r="U81" i="10"/>
  <c r="S81" i="10"/>
  <c r="X80" i="10"/>
  <c r="W80" i="10"/>
  <c r="V80" i="10"/>
  <c r="U80" i="10"/>
  <c r="T80" i="10"/>
  <c r="S80" i="10"/>
  <c r="X79" i="10"/>
  <c r="W79" i="10"/>
  <c r="U79" i="10"/>
  <c r="S79" i="10"/>
  <c r="X78" i="10"/>
  <c r="W78" i="10"/>
  <c r="V78" i="10"/>
  <c r="U78" i="10"/>
  <c r="T78" i="10"/>
  <c r="S78" i="10"/>
  <c r="X77" i="10"/>
  <c r="W77" i="10"/>
  <c r="U77" i="10"/>
  <c r="S77" i="10"/>
  <c r="X76" i="10"/>
  <c r="W76" i="10"/>
  <c r="V76" i="10"/>
  <c r="U76" i="10"/>
  <c r="T76" i="10"/>
  <c r="S76" i="10"/>
  <c r="X75" i="10"/>
  <c r="W75" i="10"/>
  <c r="U75" i="10"/>
  <c r="S75" i="10"/>
  <c r="X74" i="10"/>
  <c r="W74" i="10"/>
  <c r="V74" i="10"/>
  <c r="U74" i="10"/>
  <c r="T74" i="10"/>
  <c r="S74" i="10"/>
  <c r="X73" i="10"/>
  <c r="W73" i="10"/>
  <c r="U73" i="10"/>
  <c r="S73" i="10"/>
  <c r="X72" i="10"/>
  <c r="W72" i="10"/>
  <c r="V72" i="10"/>
  <c r="U72" i="10"/>
  <c r="T72" i="10"/>
  <c r="S72" i="10"/>
  <c r="X71" i="10"/>
  <c r="W71" i="10"/>
  <c r="U71" i="10"/>
  <c r="S71" i="10"/>
  <c r="X70" i="10"/>
  <c r="W70" i="10"/>
  <c r="V70" i="10"/>
  <c r="U70" i="10"/>
  <c r="T70" i="10"/>
  <c r="S70" i="10"/>
  <c r="X69" i="10"/>
  <c r="W69" i="10"/>
  <c r="U69" i="10"/>
  <c r="S69" i="10"/>
  <c r="X68" i="10"/>
  <c r="W68" i="10"/>
  <c r="V68" i="10"/>
  <c r="U68" i="10"/>
  <c r="T68" i="10"/>
  <c r="S68" i="10"/>
  <c r="X67" i="10"/>
  <c r="W67" i="10"/>
  <c r="U67" i="10"/>
  <c r="S67" i="10"/>
  <c r="X66" i="10"/>
  <c r="W66" i="10"/>
  <c r="V66" i="10"/>
  <c r="U66" i="10"/>
  <c r="T66" i="10"/>
  <c r="S66" i="10"/>
  <c r="X65" i="10"/>
  <c r="W65" i="10"/>
  <c r="U65" i="10"/>
  <c r="S65" i="10"/>
  <c r="X64" i="10"/>
  <c r="W64" i="10"/>
  <c r="V64" i="10"/>
  <c r="U64" i="10"/>
  <c r="T64" i="10"/>
  <c r="S64" i="10"/>
  <c r="X63" i="10"/>
  <c r="W63" i="10"/>
  <c r="U63" i="10"/>
  <c r="S63" i="10"/>
  <c r="X62" i="10"/>
  <c r="W62" i="10"/>
  <c r="V62" i="10"/>
  <c r="U62" i="10"/>
  <c r="T62" i="10"/>
  <c r="S62" i="10"/>
  <c r="X61" i="10"/>
  <c r="W61" i="10"/>
  <c r="U61" i="10"/>
  <c r="S61" i="10"/>
  <c r="X60" i="10"/>
  <c r="W60" i="10"/>
  <c r="V60" i="10"/>
  <c r="U60" i="10"/>
  <c r="T60" i="10"/>
  <c r="S60" i="10"/>
  <c r="X59" i="10"/>
  <c r="W59" i="10"/>
  <c r="U59" i="10"/>
  <c r="S59" i="10"/>
  <c r="X58" i="10"/>
  <c r="W58" i="10"/>
  <c r="V58" i="10"/>
  <c r="U58" i="10"/>
  <c r="T58" i="10"/>
  <c r="S58" i="10"/>
  <c r="X57" i="10"/>
  <c r="W57" i="10"/>
  <c r="U57" i="10"/>
  <c r="S57" i="10"/>
  <c r="X56" i="10"/>
  <c r="W56" i="10"/>
  <c r="V56" i="10"/>
  <c r="U56" i="10"/>
  <c r="T56" i="10"/>
  <c r="S56" i="10"/>
  <c r="X55" i="10"/>
  <c r="W55" i="10"/>
  <c r="U55" i="10"/>
  <c r="S55" i="10"/>
  <c r="X54" i="10"/>
  <c r="W54" i="10"/>
  <c r="V54" i="10"/>
  <c r="U54" i="10"/>
  <c r="T54" i="10"/>
  <c r="S54" i="10"/>
  <c r="X53" i="10"/>
  <c r="W53" i="10"/>
  <c r="U53" i="10"/>
  <c r="S53" i="10"/>
  <c r="X52" i="10"/>
  <c r="W52" i="10"/>
  <c r="V52" i="10"/>
  <c r="U52" i="10"/>
  <c r="T52" i="10"/>
  <c r="S52" i="10"/>
  <c r="X51" i="10"/>
  <c r="W51" i="10"/>
  <c r="U51" i="10"/>
  <c r="S51" i="10"/>
  <c r="X50" i="10"/>
  <c r="W50" i="10"/>
  <c r="V50" i="10"/>
  <c r="U50" i="10"/>
  <c r="T50" i="10"/>
  <c r="S50" i="10"/>
  <c r="X49" i="10"/>
  <c r="W49" i="10"/>
  <c r="U49" i="10"/>
  <c r="S49" i="10"/>
  <c r="X48" i="10"/>
  <c r="W48" i="10"/>
  <c r="V48" i="10"/>
  <c r="U48" i="10"/>
  <c r="T48" i="10"/>
  <c r="S48" i="10"/>
  <c r="X47" i="10"/>
  <c r="W47" i="10"/>
  <c r="U47" i="10"/>
  <c r="S47" i="10"/>
  <c r="X46" i="10"/>
  <c r="W46" i="10"/>
  <c r="V46" i="10"/>
  <c r="U46" i="10"/>
  <c r="T46" i="10"/>
  <c r="S46" i="10"/>
  <c r="X45" i="10"/>
  <c r="W45" i="10"/>
  <c r="U45" i="10"/>
  <c r="S45" i="10"/>
  <c r="X44" i="10"/>
  <c r="W44" i="10"/>
  <c r="V44" i="10"/>
  <c r="U44" i="10"/>
  <c r="T44" i="10"/>
  <c r="S44" i="10"/>
  <c r="X43" i="10"/>
  <c r="W43" i="10"/>
  <c r="U43" i="10"/>
  <c r="S43" i="10"/>
  <c r="X42" i="10"/>
  <c r="W42" i="10"/>
  <c r="V42" i="10"/>
  <c r="U42" i="10"/>
  <c r="T42" i="10"/>
  <c r="S42" i="10"/>
  <c r="X41" i="10"/>
  <c r="W41" i="10"/>
  <c r="U41" i="10"/>
  <c r="S41" i="10"/>
  <c r="X40" i="10"/>
  <c r="W40" i="10"/>
  <c r="V40" i="10"/>
  <c r="U40" i="10"/>
  <c r="T40" i="10"/>
  <c r="S40" i="10"/>
  <c r="X39" i="10"/>
  <c r="W39" i="10"/>
  <c r="U39" i="10"/>
  <c r="S39" i="10"/>
  <c r="X38" i="10"/>
  <c r="W38" i="10"/>
  <c r="V38" i="10"/>
  <c r="U38" i="10"/>
  <c r="T38" i="10"/>
  <c r="S38" i="10"/>
  <c r="X37" i="10"/>
  <c r="W37" i="10"/>
  <c r="U37" i="10"/>
  <c r="S37" i="10"/>
  <c r="X36" i="10"/>
  <c r="W36" i="10"/>
  <c r="V36" i="10"/>
  <c r="U36" i="10"/>
  <c r="T36" i="10"/>
  <c r="S36" i="10"/>
  <c r="X35" i="10"/>
  <c r="W35" i="10"/>
  <c r="U35" i="10"/>
  <c r="S35" i="10"/>
  <c r="X34" i="10"/>
  <c r="W34" i="10"/>
  <c r="V34" i="10"/>
  <c r="U34" i="10"/>
  <c r="T34" i="10"/>
  <c r="S34" i="10"/>
  <c r="X33" i="10"/>
  <c r="W33" i="10"/>
  <c r="U33" i="10"/>
  <c r="X32" i="10"/>
  <c r="W32" i="10"/>
  <c r="V32" i="10"/>
  <c r="U32" i="10"/>
  <c r="T32" i="10"/>
  <c r="S32" i="10"/>
  <c r="X31" i="10"/>
  <c r="W31" i="10"/>
  <c r="V31" i="10"/>
  <c r="U31" i="10"/>
  <c r="T31" i="10"/>
  <c r="X30" i="10"/>
  <c r="W30" i="10"/>
  <c r="V30" i="10"/>
  <c r="U30" i="10"/>
  <c r="T30" i="10"/>
  <c r="S30" i="10"/>
  <c r="X29" i="10"/>
  <c r="W29" i="10"/>
  <c r="V29" i="10"/>
  <c r="U29" i="10"/>
  <c r="T29" i="10"/>
  <c r="X28" i="10"/>
  <c r="W28" i="10"/>
  <c r="V28" i="10"/>
  <c r="U28" i="10"/>
  <c r="T28" i="10"/>
  <c r="S28" i="10"/>
  <c r="X27" i="10"/>
  <c r="W27" i="10"/>
  <c r="V27" i="10"/>
  <c r="U27" i="10"/>
  <c r="T27" i="10"/>
  <c r="X26" i="10"/>
  <c r="W26" i="10"/>
  <c r="V26" i="10"/>
  <c r="U26" i="10"/>
  <c r="T26" i="10"/>
  <c r="S26" i="10"/>
  <c r="X25" i="10"/>
  <c r="W25" i="10"/>
  <c r="V25" i="10"/>
  <c r="U25" i="10"/>
  <c r="T25" i="10"/>
  <c r="X24" i="10"/>
  <c r="W24" i="10"/>
  <c r="V24" i="10"/>
  <c r="U24" i="10"/>
  <c r="T24" i="10"/>
  <c r="S24" i="10"/>
  <c r="X23" i="10"/>
  <c r="W23" i="10"/>
  <c r="V23" i="10"/>
  <c r="U23" i="10"/>
  <c r="T23" i="10"/>
  <c r="X22" i="10"/>
  <c r="W22" i="10"/>
  <c r="V22" i="10"/>
  <c r="U22" i="10"/>
  <c r="T22" i="10"/>
  <c r="S22" i="10"/>
  <c r="X21" i="10"/>
  <c r="W21" i="10"/>
  <c r="V21" i="10"/>
  <c r="U21" i="10"/>
  <c r="T21" i="10"/>
  <c r="X20" i="10"/>
  <c r="W20" i="10"/>
  <c r="V20" i="10"/>
  <c r="U20" i="10"/>
  <c r="T20" i="10"/>
  <c r="S20" i="10"/>
  <c r="X19" i="10"/>
  <c r="W19" i="10"/>
  <c r="V19" i="10"/>
  <c r="U19" i="10"/>
  <c r="T19" i="10"/>
  <c r="X18" i="10"/>
  <c r="W18" i="10"/>
  <c r="V18" i="10"/>
  <c r="U18" i="10"/>
  <c r="T18" i="10"/>
  <c r="S18" i="10"/>
  <c r="X17" i="10"/>
  <c r="W17" i="10"/>
  <c r="V17" i="10"/>
  <c r="U17" i="10"/>
  <c r="T17" i="10"/>
  <c r="X16" i="10"/>
  <c r="W16" i="10"/>
  <c r="V16" i="10"/>
  <c r="U16" i="10"/>
  <c r="T16" i="10"/>
  <c r="S16" i="10"/>
  <c r="X15" i="10"/>
  <c r="W15" i="10"/>
  <c r="V15" i="10"/>
  <c r="U15" i="10"/>
  <c r="T15" i="10"/>
  <c r="X14" i="10"/>
  <c r="W14" i="10"/>
  <c r="V14" i="10"/>
  <c r="U14" i="10"/>
  <c r="T14" i="10"/>
  <c r="S14" i="10"/>
  <c r="X13" i="10"/>
  <c r="W13" i="10"/>
  <c r="V13" i="10"/>
  <c r="U13" i="10"/>
  <c r="T13" i="10"/>
  <c r="X12" i="10"/>
  <c r="W12" i="10"/>
  <c r="V12" i="10"/>
  <c r="U12" i="10"/>
  <c r="T12" i="10"/>
  <c r="S12" i="10"/>
  <c r="X11" i="10"/>
  <c r="W11" i="10"/>
  <c r="V11" i="10"/>
  <c r="U11" i="10"/>
  <c r="T11" i="10"/>
  <c r="X10" i="10"/>
  <c r="W10" i="10"/>
  <c r="V10" i="10"/>
  <c r="U10" i="10"/>
  <c r="T10" i="10"/>
  <c r="S10" i="10"/>
  <c r="X9" i="10"/>
  <c r="W9" i="10"/>
  <c r="V9" i="10"/>
  <c r="U9" i="10"/>
  <c r="T9" i="10"/>
  <c r="X8" i="10"/>
  <c r="W8" i="10"/>
  <c r="V8" i="10"/>
  <c r="U8" i="10"/>
  <c r="T8" i="10"/>
  <c r="S8" i="10"/>
  <c r="X7" i="10"/>
  <c r="W7" i="10"/>
  <c r="V7" i="10"/>
  <c r="U7" i="10"/>
  <c r="T7" i="10"/>
  <c r="X6" i="10"/>
  <c r="W6" i="10"/>
  <c r="V6" i="10"/>
  <c r="U6" i="10"/>
  <c r="T6" i="10"/>
  <c r="S6" i="10"/>
  <c r="D8" i="7"/>
  <c r="F8" i="12"/>
  <c r="D9" i="7"/>
  <c r="F9" i="12"/>
  <c r="D10" i="7"/>
  <c r="F10" i="12"/>
  <c r="D11" i="7"/>
  <c r="E11" i="12"/>
  <c r="F11" i="12"/>
  <c r="D12" i="7"/>
  <c r="F12" i="12"/>
  <c r="D13" i="7"/>
  <c r="E13" i="12"/>
  <c r="F13" i="12"/>
  <c r="D15" i="7"/>
  <c r="F15" i="12"/>
  <c r="D16" i="7"/>
  <c r="F16" i="12"/>
  <c r="D17" i="7"/>
  <c r="E17" i="12"/>
  <c r="F17" i="12"/>
  <c r="D18" i="7"/>
  <c r="E18" i="12"/>
  <c r="F18" i="12"/>
  <c r="D19" i="7"/>
  <c r="F19" i="12"/>
  <c r="D20" i="7"/>
  <c r="F20" i="12"/>
  <c r="D23" i="7"/>
  <c r="F23" i="12"/>
  <c r="D24" i="7"/>
  <c r="F24" i="12"/>
  <c r="D25" i="7"/>
  <c r="F25" i="12"/>
  <c r="D27" i="7"/>
  <c r="F27" i="12"/>
  <c r="D28" i="7"/>
  <c r="F28" i="12"/>
  <c r="D29" i="7"/>
  <c r="F29" i="12"/>
  <c r="D31" i="7"/>
  <c r="F31" i="12"/>
  <c r="D32" i="7"/>
  <c r="E32" i="12"/>
  <c r="F32" i="12"/>
  <c r="D33" i="7"/>
  <c r="F33" i="12"/>
  <c r="D34" i="7"/>
  <c r="E34" i="12"/>
  <c r="D35" i="7"/>
  <c r="D36" i="7"/>
  <c r="F36" i="12"/>
  <c r="D37" i="7"/>
  <c r="F37" i="12"/>
  <c r="D38" i="7"/>
  <c r="F38" i="12"/>
  <c r="D39" i="7"/>
  <c r="F39" i="12"/>
  <c r="D40" i="7"/>
  <c r="F40" i="12"/>
  <c r="D41" i="7"/>
  <c r="F41" i="12"/>
  <c r="D42" i="7"/>
  <c r="F42" i="12"/>
  <c r="D43" i="7"/>
  <c r="F43" i="12"/>
  <c r="D44" i="7"/>
  <c r="F44" i="12"/>
  <c r="D45" i="7"/>
  <c r="F45" i="12"/>
  <c r="D46" i="7"/>
  <c r="F46" i="12"/>
  <c r="D47" i="7"/>
  <c r="E47" i="12"/>
  <c r="D48" i="7"/>
  <c r="F48" i="12"/>
  <c r="D49" i="7"/>
  <c r="D50" i="7"/>
  <c r="F50" i="12"/>
  <c r="D51" i="7"/>
  <c r="F51" i="12"/>
  <c r="D52" i="7"/>
  <c r="F52" i="12"/>
  <c r="D54" i="7"/>
  <c r="E54" i="12"/>
  <c r="D55" i="7"/>
  <c r="F55" i="12"/>
  <c r="D56" i="7"/>
  <c r="F56" i="12"/>
  <c r="D57" i="7"/>
  <c r="F57" i="12"/>
  <c r="D59" i="7"/>
  <c r="F59" i="12"/>
  <c r="D60" i="7"/>
  <c r="F60" i="12"/>
  <c r="D61" i="7"/>
  <c r="F61" i="12"/>
  <c r="D62" i="7"/>
  <c r="F62" i="12"/>
  <c r="D63" i="7"/>
  <c r="E63" i="12"/>
  <c r="F63" i="12"/>
  <c r="D64" i="7"/>
  <c r="F64" i="12"/>
  <c r="D65" i="7"/>
  <c r="D66" i="7"/>
  <c r="F66" i="12"/>
  <c r="D67" i="7"/>
  <c r="E67" i="12"/>
  <c r="F67" i="12"/>
  <c r="D68" i="7"/>
  <c r="F68" i="12"/>
  <c r="D69" i="7"/>
  <c r="F69" i="12"/>
  <c r="D71" i="7"/>
  <c r="F71" i="12"/>
  <c r="D72" i="7"/>
  <c r="F72" i="12"/>
  <c r="D73" i="7"/>
  <c r="F73" i="12"/>
  <c r="D74" i="7"/>
  <c r="E74" i="12"/>
  <c r="F74" i="12"/>
  <c r="D75" i="7"/>
  <c r="F75" i="12"/>
  <c r="D76" i="7"/>
  <c r="F76" i="12"/>
  <c r="D77" i="7"/>
  <c r="F77" i="12"/>
  <c r="D79" i="7"/>
  <c r="F79" i="12"/>
  <c r="D80" i="7"/>
  <c r="F80" i="12"/>
  <c r="D81" i="7"/>
  <c r="F81" i="12"/>
  <c r="D82" i="7"/>
  <c r="F82" i="12"/>
  <c r="D83" i="7"/>
  <c r="F83" i="12"/>
  <c r="D84" i="7"/>
  <c r="F84" i="12"/>
  <c r="D87" i="7"/>
  <c r="F87" i="12"/>
  <c r="D88" i="7"/>
  <c r="F88" i="12"/>
  <c r="D89" i="7"/>
  <c r="E89" i="12"/>
  <c r="D91" i="7"/>
  <c r="F91" i="12"/>
  <c r="D92" i="7"/>
  <c r="D93" i="7"/>
  <c r="F93" i="12"/>
  <c r="D95" i="7"/>
  <c r="F95" i="12"/>
  <c r="D96" i="7"/>
  <c r="E96" i="12"/>
  <c r="F96" i="12"/>
  <c r="D97" i="7"/>
  <c r="F97" i="12"/>
  <c r="D98" i="7"/>
  <c r="E98" i="12"/>
  <c r="F98" i="12"/>
  <c r="D99" i="7"/>
  <c r="F99" i="12"/>
  <c r="D100" i="7"/>
  <c r="E100" i="12"/>
  <c r="F100" i="12"/>
  <c r="D101" i="7"/>
  <c r="D102" i="7"/>
  <c r="F102" i="12"/>
  <c r="D103" i="7"/>
  <c r="F103" i="12"/>
  <c r="F104" i="12"/>
  <c r="D105" i="7"/>
  <c r="F105" i="12"/>
  <c r="D106" i="7"/>
  <c r="F106" i="12"/>
  <c r="D107" i="7"/>
  <c r="D108" i="7"/>
  <c r="F108" i="12"/>
  <c r="D109" i="7"/>
  <c r="F109" i="12"/>
  <c r="D110" i="7"/>
  <c r="F110" i="12"/>
  <c r="F111" i="12"/>
  <c r="D112" i="7"/>
  <c r="F112" i="12"/>
  <c r="D113" i="7"/>
  <c r="F113" i="12"/>
  <c r="D114" i="7"/>
  <c r="F114" i="12"/>
  <c r="D115" i="7"/>
  <c r="F115" i="12"/>
  <c r="D116" i="7"/>
  <c r="F116" i="12"/>
  <c r="D118" i="7"/>
  <c r="F118" i="12"/>
  <c r="S119" i="7"/>
  <c r="R119" i="7"/>
  <c r="Q119" i="7"/>
  <c r="P119" i="7"/>
  <c r="O119" i="7"/>
  <c r="N119" i="7"/>
  <c r="M119" i="7"/>
  <c r="K119" i="7"/>
  <c r="H119" i="7"/>
  <c r="Y118" i="7"/>
  <c r="X118" i="7"/>
  <c r="W118" i="7"/>
  <c r="U118" i="7"/>
  <c r="Y117" i="7"/>
  <c r="X117" i="7"/>
  <c r="W117" i="7"/>
  <c r="U117" i="7"/>
  <c r="Y116" i="7"/>
  <c r="X116" i="7"/>
  <c r="W116" i="7"/>
  <c r="U116" i="7"/>
  <c r="Y115" i="7"/>
  <c r="X115" i="7"/>
  <c r="W115" i="7"/>
  <c r="V115" i="7"/>
  <c r="U115" i="7"/>
  <c r="T115" i="7"/>
  <c r="Y114" i="7"/>
  <c r="X114" i="7"/>
  <c r="W114" i="7"/>
  <c r="U114" i="7"/>
  <c r="Y113" i="7"/>
  <c r="X113" i="7"/>
  <c r="W113" i="7"/>
  <c r="U113" i="7"/>
  <c r="Y112" i="7"/>
  <c r="X112" i="7"/>
  <c r="W112" i="7"/>
  <c r="U112" i="7"/>
  <c r="Y111" i="7"/>
  <c r="X111" i="7"/>
  <c r="W111" i="7"/>
  <c r="V111" i="7"/>
  <c r="U111" i="7"/>
  <c r="T111" i="7"/>
  <c r="Y110" i="7"/>
  <c r="X110" i="7"/>
  <c r="W110" i="7"/>
  <c r="U110" i="7"/>
  <c r="Y109" i="7"/>
  <c r="X109" i="7"/>
  <c r="W109" i="7"/>
  <c r="U109" i="7"/>
  <c r="Y108" i="7"/>
  <c r="X108" i="7"/>
  <c r="W108" i="7"/>
  <c r="U108" i="7"/>
  <c r="Y107" i="7"/>
  <c r="X107" i="7"/>
  <c r="W107" i="7"/>
  <c r="V107" i="7"/>
  <c r="U107" i="7"/>
  <c r="T107" i="7"/>
  <c r="Y106" i="7"/>
  <c r="X106" i="7"/>
  <c r="W106" i="7"/>
  <c r="U106" i="7"/>
  <c r="Y105" i="7"/>
  <c r="X105" i="7"/>
  <c r="W105" i="7"/>
  <c r="U105" i="7"/>
  <c r="Y104" i="7"/>
  <c r="X104" i="7"/>
  <c r="W104" i="7"/>
  <c r="U104" i="7"/>
  <c r="Y103" i="7"/>
  <c r="X103" i="7"/>
  <c r="W103" i="7"/>
  <c r="V103" i="7"/>
  <c r="U103" i="7"/>
  <c r="T103" i="7"/>
  <c r="Y102" i="7"/>
  <c r="X102" i="7"/>
  <c r="W102" i="7"/>
  <c r="U102" i="7"/>
  <c r="Y101" i="7"/>
  <c r="X101" i="7"/>
  <c r="W101" i="7"/>
  <c r="U101" i="7"/>
  <c r="Y100" i="7"/>
  <c r="X100" i="7"/>
  <c r="W100" i="7"/>
  <c r="U100" i="7"/>
  <c r="Y99" i="7"/>
  <c r="X99" i="7"/>
  <c r="W99" i="7"/>
  <c r="V99" i="7"/>
  <c r="U99" i="7"/>
  <c r="T99" i="7"/>
  <c r="Y98" i="7"/>
  <c r="X98" i="7"/>
  <c r="W98" i="7"/>
  <c r="U98" i="7"/>
  <c r="Y97" i="7"/>
  <c r="X97" i="7"/>
  <c r="W97" i="7"/>
  <c r="U97" i="7"/>
  <c r="Y96" i="7"/>
  <c r="X96" i="7"/>
  <c r="W96" i="7"/>
  <c r="U96" i="7"/>
  <c r="Y95" i="7"/>
  <c r="X95" i="7"/>
  <c r="W95" i="7"/>
  <c r="V95" i="7"/>
  <c r="U95" i="7"/>
  <c r="T95" i="7"/>
  <c r="Y94" i="7"/>
  <c r="X94" i="7"/>
  <c r="W94" i="7"/>
  <c r="U94" i="7"/>
  <c r="Y93" i="7"/>
  <c r="X93" i="7"/>
  <c r="W93" i="7"/>
  <c r="U93" i="7"/>
  <c r="Y92" i="7"/>
  <c r="X92" i="7"/>
  <c r="W92" i="7"/>
  <c r="U92" i="7"/>
  <c r="Y91" i="7"/>
  <c r="X91" i="7"/>
  <c r="W91" i="7"/>
  <c r="V91" i="7"/>
  <c r="U91" i="7"/>
  <c r="T91" i="7"/>
  <c r="Y90" i="7"/>
  <c r="X90" i="7"/>
  <c r="W90" i="7"/>
  <c r="U90" i="7"/>
  <c r="Y89" i="7"/>
  <c r="X89" i="7"/>
  <c r="W89" i="7"/>
  <c r="U89" i="7"/>
  <c r="Y88" i="7"/>
  <c r="X88" i="7"/>
  <c r="W88" i="7"/>
  <c r="U88" i="7"/>
  <c r="Y87" i="7"/>
  <c r="X87" i="7"/>
  <c r="W87" i="7"/>
  <c r="V87" i="7"/>
  <c r="U87" i="7"/>
  <c r="T87" i="7"/>
  <c r="Y86" i="7"/>
  <c r="X86" i="7"/>
  <c r="W86" i="7"/>
  <c r="U86" i="7"/>
  <c r="Y85" i="7"/>
  <c r="X85" i="7"/>
  <c r="W85" i="7"/>
  <c r="U85" i="7"/>
  <c r="Y84" i="7"/>
  <c r="X84" i="7"/>
  <c r="W84" i="7"/>
  <c r="U84" i="7"/>
  <c r="Y83" i="7"/>
  <c r="X83" i="7"/>
  <c r="W83" i="7"/>
  <c r="V83" i="7"/>
  <c r="U83" i="7"/>
  <c r="T83" i="7"/>
  <c r="Y82" i="7"/>
  <c r="X82" i="7"/>
  <c r="W82" i="7"/>
  <c r="U82" i="7"/>
  <c r="Y81" i="7"/>
  <c r="X81" i="7"/>
  <c r="W81" i="7"/>
  <c r="U81" i="7"/>
  <c r="Y80" i="7"/>
  <c r="X80" i="7"/>
  <c r="W80" i="7"/>
  <c r="U80" i="7"/>
  <c r="Y79" i="7"/>
  <c r="X79" i="7"/>
  <c r="W79" i="7"/>
  <c r="V79" i="7"/>
  <c r="U79" i="7"/>
  <c r="T79" i="7"/>
  <c r="Y78" i="7"/>
  <c r="X78" i="7"/>
  <c r="W78" i="7"/>
  <c r="U78" i="7"/>
  <c r="Y77" i="7"/>
  <c r="X77" i="7"/>
  <c r="W77" i="7"/>
  <c r="U77" i="7"/>
  <c r="Y76" i="7"/>
  <c r="X76" i="7"/>
  <c r="W76" i="7"/>
  <c r="U76" i="7"/>
  <c r="Y75" i="7"/>
  <c r="X75" i="7"/>
  <c r="W75" i="7"/>
  <c r="V75" i="7"/>
  <c r="U75" i="7"/>
  <c r="T75" i="7"/>
  <c r="Y74" i="7"/>
  <c r="X74" i="7"/>
  <c r="W74" i="7"/>
  <c r="U74" i="7"/>
  <c r="Y73" i="7"/>
  <c r="X73" i="7"/>
  <c r="W73" i="7"/>
  <c r="U73" i="7"/>
  <c r="Y72" i="7"/>
  <c r="X72" i="7"/>
  <c r="W72" i="7"/>
  <c r="U72" i="7"/>
  <c r="Y71" i="7"/>
  <c r="X71" i="7"/>
  <c r="W71" i="7"/>
  <c r="V71" i="7"/>
  <c r="U71" i="7"/>
  <c r="T71" i="7"/>
  <c r="Y70" i="7"/>
  <c r="X70" i="7"/>
  <c r="W70" i="7"/>
  <c r="U70" i="7"/>
  <c r="Y69" i="7"/>
  <c r="X69" i="7"/>
  <c r="W69" i="7"/>
  <c r="U69" i="7"/>
  <c r="Y68" i="7"/>
  <c r="X68" i="7"/>
  <c r="W68" i="7"/>
  <c r="U68" i="7"/>
  <c r="Y67" i="7"/>
  <c r="X67" i="7"/>
  <c r="W67" i="7"/>
  <c r="V67" i="7"/>
  <c r="U67" i="7"/>
  <c r="T67" i="7"/>
  <c r="Y66" i="7"/>
  <c r="X66" i="7"/>
  <c r="W66" i="7"/>
  <c r="U66" i="7"/>
  <c r="Y65" i="7"/>
  <c r="X65" i="7"/>
  <c r="W65" i="7"/>
  <c r="U65" i="7"/>
  <c r="Y64" i="7"/>
  <c r="X64" i="7"/>
  <c r="W64" i="7"/>
  <c r="U64" i="7"/>
  <c r="Y63" i="7"/>
  <c r="X63" i="7"/>
  <c r="W63" i="7"/>
  <c r="V63" i="7"/>
  <c r="U63" i="7"/>
  <c r="T63" i="7"/>
  <c r="Y62" i="7"/>
  <c r="X62" i="7"/>
  <c r="W62" i="7"/>
  <c r="U62" i="7"/>
  <c r="Y61" i="7"/>
  <c r="X61" i="7"/>
  <c r="W61" i="7"/>
  <c r="U61" i="7"/>
  <c r="Y60" i="7"/>
  <c r="X60" i="7"/>
  <c r="W60" i="7"/>
  <c r="U60" i="7"/>
  <c r="Y59" i="7"/>
  <c r="X59" i="7"/>
  <c r="W59" i="7"/>
  <c r="V59" i="7"/>
  <c r="U59" i="7"/>
  <c r="T59" i="7"/>
  <c r="Y58" i="7"/>
  <c r="X58" i="7"/>
  <c r="W58" i="7"/>
  <c r="U58" i="7"/>
  <c r="Y57" i="7"/>
  <c r="X57" i="7"/>
  <c r="W57" i="7"/>
  <c r="U57" i="7"/>
  <c r="Y56" i="7"/>
  <c r="X56" i="7"/>
  <c r="W56" i="7"/>
  <c r="U56" i="7"/>
  <c r="Y55" i="7"/>
  <c r="X55" i="7"/>
  <c r="W55" i="7"/>
  <c r="V55" i="7"/>
  <c r="U55" i="7"/>
  <c r="T55" i="7"/>
  <c r="Y54" i="7"/>
  <c r="X54" i="7"/>
  <c r="W54" i="7"/>
  <c r="U54" i="7"/>
  <c r="Y53" i="7"/>
  <c r="X53" i="7"/>
  <c r="W53" i="7"/>
  <c r="U53" i="7"/>
  <c r="Y52" i="7"/>
  <c r="X52" i="7"/>
  <c r="W52" i="7"/>
  <c r="U52" i="7"/>
  <c r="Y51" i="7"/>
  <c r="X51" i="7"/>
  <c r="W51" i="7"/>
  <c r="V51" i="7"/>
  <c r="U51" i="7"/>
  <c r="T51" i="7"/>
  <c r="Y50" i="7"/>
  <c r="X50" i="7"/>
  <c r="W50" i="7"/>
  <c r="U50" i="7"/>
  <c r="Y49" i="7"/>
  <c r="X49" i="7"/>
  <c r="W49" i="7"/>
  <c r="U49" i="7"/>
  <c r="Y48" i="7"/>
  <c r="X48" i="7"/>
  <c r="W48" i="7"/>
  <c r="U48" i="7"/>
  <c r="Y47" i="7"/>
  <c r="X47" i="7"/>
  <c r="W47" i="7"/>
  <c r="V47" i="7"/>
  <c r="U47" i="7"/>
  <c r="T47" i="7"/>
  <c r="Y46" i="7"/>
  <c r="X46" i="7"/>
  <c r="W46" i="7"/>
  <c r="U46" i="7"/>
  <c r="Y45" i="7"/>
  <c r="X45" i="7"/>
  <c r="W45" i="7"/>
  <c r="U45" i="7"/>
  <c r="Y44" i="7"/>
  <c r="X44" i="7"/>
  <c r="W44" i="7"/>
  <c r="U44" i="7"/>
  <c r="Y43" i="7"/>
  <c r="X43" i="7"/>
  <c r="W43" i="7"/>
  <c r="V43" i="7"/>
  <c r="U43" i="7"/>
  <c r="T43" i="7"/>
  <c r="Y42" i="7"/>
  <c r="X42" i="7"/>
  <c r="W42" i="7"/>
  <c r="U42" i="7"/>
  <c r="Y41" i="7"/>
  <c r="X41" i="7"/>
  <c r="W41" i="7"/>
  <c r="U41" i="7"/>
  <c r="Y40" i="7"/>
  <c r="X40" i="7"/>
  <c r="W40" i="7"/>
  <c r="U40" i="7"/>
  <c r="Y39" i="7"/>
  <c r="X39" i="7"/>
  <c r="W39" i="7"/>
  <c r="V39" i="7"/>
  <c r="U39" i="7"/>
  <c r="T39" i="7"/>
  <c r="Y38" i="7"/>
  <c r="X38" i="7"/>
  <c r="W38" i="7"/>
  <c r="U38" i="7"/>
  <c r="Y37" i="7"/>
  <c r="X37" i="7"/>
  <c r="W37" i="7"/>
  <c r="U37" i="7"/>
  <c r="Y36" i="7"/>
  <c r="X36" i="7"/>
  <c r="W36" i="7"/>
  <c r="U36" i="7"/>
  <c r="Y35" i="7"/>
  <c r="X35" i="7"/>
  <c r="W35" i="7"/>
  <c r="V35" i="7"/>
  <c r="U35" i="7"/>
  <c r="T35" i="7"/>
  <c r="Y34" i="7"/>
  <c r="X34" i="7"/>
  <c r="W34" i="7"/>
  <c r="U34" i="7"/>
  <c r="Y33" i="7"/>
  <c r="X33" i="7"/>
  <c r="W33" i="7"/>
  <c r="U33" i="7"/>
  <c r="Y32" i="7"/>
  <c r="X32" i="7"/>
  <c r="W32" i="7"/>
  <c r="U32" i="7"/>
  <c r="Y31" i="7"/>
  <c r="X31" i="7"/>
  <c r="W31" i="7"/>
  <c r="V31" i="7"/>
  <c r="U31" i="7"/>
  <c r="T31" i="7"/>
  <c r="Y30" i="7"/>
  <c r="X30" i="7"/>
  <c r="W30" i="7"/>
  <c r="U30" i="7"/>
  <c r="Y29" i="7"/>
  <c r="X29" i="7"/>
  <c r="W29" i="7"/>
  <c r="U29" i="7"/>
  <c r="Y28" i="7"/>
  <c r="X28" i="7"/>
  <c r="W28" i="7"/>
  <c r="U28" i="7"/>
  <c r="Y27" i="7"/>
  <c r="X27" i="7"/>
  <c r="W27" i="7"/>
  <c r="V27" i="7"/>
  <c r="U27" i="7"/>
  <c r="T27" i="7"/>
  <c r="Y26" i="7"/>
  <c r="X26" i="7"/>
  <c r="W26" i="7"/>
  <c r="U26" i="7"/>
  <c r="Y25" i="7"/>
  <c r="X25" i="7"/>
  <c r="W25" i="7"/>
  <c r="U25" i="7"/>
  <c r="Y24" i="7"/>
  <c r="X24" i="7"/>
  <c r="W24" i="7"/>
  <c r="U24" i="7"/>
  <c r="Y23" i="7"/>
  <c r="X23" i="7"/>
  <c r="W23" i="7"/>
  <c r="V23" i="7"/>
  <c r="U23" i="7"/>
  <c r="T23" i="7"/>
  <c r="Y22" i="7"/>
  <c r="X22" i="7"/>
  <c r="W22" i="7"/>
  <c r="U22" i="7"/>
  <c r="Y21" i="7"/>
  <c r="X21" i="7"/>
  <c r="W21" i="7"/>
  <c r="U21" i="7"/>
  <c r="Y20" i="7"/>
  <c r="X20" i="7"/>
  <c r="W20" i="7"/>
  <c r="U20" i="7"/>
  <c r="Y19" i="7"/>
  <c r="X19" i="7"/>
  <c r="W19" i="7"/>
  <c r="V19" i="7"/>
  <c r="U19" i="7"/>
  <c r="T19" i="7"/>
  <c r="Y18" i="7"/>
  <c r="X18" i="7"/>
  <c r="W18" i="7"/>
  <c r="U18" i="7"/>
  <c r="Y17" i="7"/>
  <c r="X17" i="7"/>
  <c r="W17" i="7"/>
  <c r="U17" i="7"/>
  <c r="Y16" i="7"/>
  <c r="X16" i="7"/>
  <c r="W16" i="7"/>
  <c r="U16" i="7"/>
  <c r="Y15" i="7"/>
  <c r="X15" i="7"/>
  <c r="W15" i="7"/>
  <c r="V15" i="7"/>
  <c r="U15" i="7"/>
  <c r="T15" i="7"/>
  <c r="Y14" i="7"/>
  <c r="X14" i="7"/>
  <c r="W14" i="7"/>
  <c r="U14" i="7"/>
  <c r="Y13" i="7"/>
  <c r="X13" i="7"/>
  <c r="W13" i="7"/>
  <c r="U13" i="7"/>
  <c r="Y12" i="7"/>
  <c r="X12" i="7"/>
  <c r="W12" i="7"/>
  <c r="U12" i="7"/>
  <c r="Y11" i="7"/>
  <c r="X11" i="7"/>
  <c r="W11" i="7"/>
  <c r="V11" i="7"/>
  <c r="U11" i="7"/>
  <c r="T11" i="7"/>
  <c r="Y10" i="7"/>
  <c r="X10" i="7"/>
  <c r="W10" i="7"/>
  <c r="U10" i="7"/>
  <c r="Y9" i="7"/>
  <c r="X9" i="7"/>
  <c r="W9" i="7"/>
  <c r="U9" i="7"/>
  <c r="Y8" i="7"/>
  <c r="X8" i="7"/>
  <c r="W8" i="7"/>
  <c r="U8" i="7"/>
  <c r="Y7" i="7"/>
  <c r="X7" i="7"/>
  <c r="W7" i="7"/>
  <c r="T7" i="7"/>
  <c r="R118" i="6"/>
  <c r="Q118" i="6"/>
  <c r="P118" i="6"/>
  <c r="X118" i="6"/>
  <c r="O118" i="6"/>
  <c r="N118" i="6"/>
  <c r="M118" i="6"/>
  <c r="W118" i="6"/>
  <c r="L118" i="6"/>
  <c r="K118" i="6"/>
  <c r="I118" i="6"/>
  <c r="G118" i="6"/>
  <c r="X117" i="6"/>
  <c r="W117" i="6"/>
  <c r="U117" i="6"/>
  <c r="D117" i="11"/>
  <c r="X116" i="6"/>
  <c r="W116" i="6"/>
  <c r="V116" i="6"/>
  <c r="U116" i="6"/>
  <c r="T116" i="6"/>
  <c r="S116" i="6"/>
  <c r="X115" i="6"/>
  <c r="W115" i="6"/>
  <c r="X114" i="6"/>
  <c r="W114" i="6"/>
  <c r="V114" i="6"/>
  <c r="U114" i="6"/>
  <c r="T114" i="6"/>
  <c r="S114" i="6"/>
  <c r="X113" i="6"/>
  <c r="W113" i="6"/>
  <c r="V113" i="6"/>
  <c r="U113" i="6"/>
  <c r="X112" i="6"/>
  <c r="W112" i="6"/>
  <c r="V112" i="6"/>
  <c r="U112" i="6"/>
  <c r="T112" i="6"/>
  <c r="S112" i="6"/>
  <c r="X111" i="6"/>
  <c r="W111" i="6"/>
  <c r="T111" i="6"/>
  <c r="X110" i="6"/>
  <c r="W110" i="6"/>
  <c r="V110" i="6"/>
  <c r="U110" i="6"/>
  <c r="T110" i="6"/>
  <c r="S110" i="6"/>
  <c r="X109" i="6"/>
  <c r="W109" i="6"/>
  <c r="U109" i="6"/>
  <c r="X108" i="6"/>
  <c r="W108" i="6"/>
  <c r="V108" i="6"/>
  <c r="U108" i="6"/>
  <c r="T108" i="6"/>
  <c r="S108" i="6"/>
  <c r="D108" i="11"/>
  <c r="X107" i="6"/>
  <c r="W107" i="6"/>
  <c r="X106" i="6"/>
  <c r="W106" i="6"/>
  <c r="V106" i="6"/>
  <c r="U106" i="6"/>
  <c r="T106" i="6"/>
  <c r="S106" i="6"/>
  <c r="X105" i="6"/>
  <c r="W105" i="6"/>
  <c r="V105" i="6"/>
  <c r="U105" i="6"/>
  <c r="X104" i="6"/>
  <c r="W104" i="6"/>
  <c r="V104" i="6"/>
  <c r="U104" i="6"/>
  <c r="T104" i="6"/>
  <c r="S104" i="6"/>
  <c r="D104" i="11"/>
  <c r="X103" i="6"/>
  <c r="W103" i="6"/>
  <c r="S103" i="6"/>
  <c r="X102" i="6"/>
  <c r="W102" i="6"/>
  <c r="V102" i="6"/>
  <c r="U102" i="6"/>
  <c r="T102" i="6"/>
  <c r="S102" i="6"/>
  <c r="X101" i="6"/>
  <c r="W101" i="6"/>
  <c r="X100" i="6"/>
  <c r="W100" i="6"/>
  <c r="V100" i="6"/>
  <c r="U100" i="6"/>
  <c r="T100" i="6"/>
  <c r="S100" i="6"/>
  <c r="X99" i="6"/>
  <c r="W99" i="6"/>
  <c r="U99" i="6"/>
  <c r="X98" i="6"/>
  <c r="W98" i="6"/>
  <c r="V98" i="6"/>
  <c r="U98" i="6"/>
  <c r="T98" i="6"/>
  <c r="S98" i="6"/>
  <c r="X97" i="6"/>
  <c r="W97" i="6"/>
  <c r="U97" i="6"/>
  <c r="X96" i="6"/>
  <c r="W96" i="6"/>
  <c r="V96" i="6"/>
  <c r="U96" i="6"/>
  <c r="T96" i="6"/>
  <c r="S96" i="6"/>
  <c r="X95" i="6"/>
  <c r="W95" i="6"/>
  <c r="U95" i="6"/>
  <c r="D95" i="11"/>
  <c r="X94" i="6"/>
  <c r="W94" i="6"/>
  <c r="V94" i="6"/>
  <c r="U94" i="6"/>
  <c r="T94" i="6"/>
  <c r="S94" i="6"/>
  <c r="X93" i="6"/>
  <c r="W93" i="6"/>
  <c r="V93" i="6"/>
  <c r="X92" i="6"/>
  <c r="W92" i="6"/>
  <c r="V92" i="6"/>
  <c r="U92" i="6"/>
  <c r="T92" i="6"/>
  <c r="S92" i="6"/>
  <c r="X91" i="6"/>
  <c r="W91" i="6"/>
  <c r="V91" i="6"/>
  <c r="X90" i="6"/>
  <c r="W90" i="6"/>
  <c r="V90" i="6"/>
  <c r="U90" i="6"/>
  <c r="T90" i="6"/>
  <c r="S90" i="6"/>
  <c r="X89" i="6"/>
  <c r="W89" i="6"/>
  <c r="V89" i="6"/>
  <c r="U89" i="6"/>
  <c r="X88" i="6"/>
  <c r="W88" i="6"/>
  <c r="V88" i="6"/>
  <c r="U88" i="6"/>
  <c r="T88" i="6"/>
  <c r="S88" i="6"/>
  <c r="X87" i="6"/>
  <c r="W87" i="6"/>
  <c r="V87" i="6"/>
  <c r="X86" i="6"/>
  <c r="W86" i="6"/>
  <c r="V86" i="6"/>
  <c r="U86" i="6"/>
  <c r="T86" i="6"/>
  <c r="S86" i="6"/>
  <c r="D86" i="11"/>
  <c r="X85" i="6"/>
  <c r="W85" i="6"/>
  <c r="V85" i="6"/>
  <c r="X84" i="6"/>
  <c r="W84" i="6"/>
  <c r="V84" i="6"/>
  <c r="U84" i="6"/>
  <c r="T84" i="6"/>
  <c r="S84" i="6"/>
  <c r="X83" i="6"/>
  <c r="W83" i="6"/>
  <c r="X82" i="6"/>
  <c r="W82" i="6"/>
  <c r="V82" i="6"/>
  <c r="U82" i="6"/>
  <c r="T82" i="6"/>
  <c r="S82" i="6"/>
  <c r="D82" i="11"/>
  <c r="X81" i="6"/>
  <c r="W81" i="6"/>
  <c r="V81" i="6"/>
  <c r="X80" i="6"/>
  <c r="W80" i="6"/>
  <c r="V80" i="6"/>
  <c r="U80" i="6"/>
  <c r="T80" i="6"/>
  <c r="S80" i="6"/>
  <c r="X79" i="6"/>
  <c r="W79" i="6"/>
  <c r="V79" i="6"/>
  <c r="X78" i="6"/>
  <c r="W78" i="6"/>
  <c r="V78" i="6"/>
  <c r="U78" i="6"/>
  <c r="T78" i="6"/>
  <c r="S78" i="6"/>
  <c r="X77" i="6"/>
  <c r="W77" i="6"/>
  <c r="S77" i="6"/>
  <c r="X76" i="6"/>
  <c r="W76" i="6"/>
  <c r="V76" i="6"/>
  <c r="U76" i="6"/>
  <c r="T76" i="6"/>
  <c r="S76" i="6"/>
  <c r="D76" i="11"/>
  <c r="X75" i="6"/>
  <c r="W75" i="6"/>
  <c r="X74" i="6"/>
  <c r="W74" i="6"/>
  <c r="V74" i="6"/>
  <c r="U74" i="6"/>
  <c r="T74" i="6"/>
  <c r="S74" i="6"/>
  <c r="X73" i="6"/>
  <c r="W73" i="6"/>
  <c r="V73" i="6"/>
  <c r="X72" i="6"/>
  <c r="W72" i="6"/>
  <c r="V72" i="6"/>
  <c r="U72" i="6"/>
  <c r="T72" i="6"/>
  <c r="S72" i="6"/>
  <c r="X71" i="6"/>
  <c r="W71" i="6"/>
  <c r="S71" i="6"/>
  <c r="X70" i="6"/>
  <c r="W70" i="6"/>
  <c r="V70" i="6"/>
  <c r="U70" i="6"/>
  <c r="T70" i="6"/>
  <c r="S70" i="6"/>
  <c r="X69" i="6"/>
  <c r="W69" i="6"/>
  <c r="T69" i="6"/>
  <c r="X68" i="6"/>
  <c r="W68" i="6"/>
  <c r="V68" i="6"/>
  <c r="U68" i="6"/>
  <c r="T68" i="6"/>
  <c r="S68" i="6"/>
  <c r="X67" i="6"/>
  <c r="W67" i="6"/>
  <c r="V67" i="6"/>
  <c r="X66" i="6"/>
  <c r="W66" i="6"/>
  <c r="V66" i="6"/>
  <c r="U66" i="6"/>
  <c r="T66" i="6"/>
  <c r="S66" i="6"/>
  <c r="X65" i="6"/>
  <c r="W65" i="6"/>
  <c r="V65" i="6"/>
  <c r="X64" i="6"/>
  <c r="W64" i="6"/>
  <c r="V64" i="6"/>
  <c r="U64" i="6"/>
  <c r="T64" i="6"/>
  <c r="S64" i="6"/>
  <c r="X63" i="6"/>
  <c r="W63" i="6"/>
  <c r="X62" i="6"/>
  <c r="W62" i="6"/>
  <c r="V62" i="6"/>
  <c r="U62" i="6"/>
  <c r="T62" i="6"/>
  <c r="S62" i="6"/>
  <c r="X61" i="6"/>
  <c r="W61" i="6"/>
  <c r="V61" i="6"/>
  <c r="X60" i="6"/>
  <c r="W60" i="6"/>
  <c r="V60" i="6"/>
  <c r="U60" i="6"/>
  <c r="T60" i="6"/>
  <c r="S60" i="6"/>
  <c r="X59" i="6"/>
  <c r="W59" i="6"/>
  <c r="U59" i="6"/>
  <c r="X58" i="6"/>
  <c r="W58" i="6"/>
  <c r="V58" i="6"/>
  <c r="U58" i="6"/>
  <c r="T58" i="6"/>
  <c r="S58" i="6"/>
  <c r="X57" i="6"/>
  <c r="W57" i="6"/>
  <c r="V57" i="6"/>
  <c r="U57" i="6"/>
  <c r="X56" i="6"/>
  <c r="W56" i="6"/>
  <c r="V56" i="6"/>
  <c r="U56" i="6"/>
  <c r="T56" i="6"/>
  <c r="S56" i="6"/>
  <c r="D56" i="11"/>
  <c r="X55" i="6"/>
  <c r="W55" i="6"/>
  <c r="S55" i="6"/>
  <c r="X54" i="6"/>
  <c r="W54" i="6"/>
  <c r="V54" i="6"/>
  <c r="U54" i="6"/>
  <c r="T54" i="6"/>
  <c r="S54" i="6"/>
  <c r="D54" i="11"/>
  <c r="X53" i="6"/>
  <c r="W53" i="6"/>
  <c r="V53" i="6"/>
  <c r="X52" i="6"/>
  <c r="W52" i="6"/>
  <c r="V52" i="6"/>
  <c r="U52" i="6"/>
  <c r="T52" i="6"/>
  <c r="S52" i="6"/>
  <c r="X51" i="6"/>
  <c r="W51" i="6"/>
  <c r="T51" i="6"/>
  <c r="X50" i="6"/>
  <c r="W50" i="6"/>
  <c r="V50" i="6"/>
  <c r="U50" i="6"/>
  <c r="T50" i="6"/>
  <c r="S50" i="6"/>
  <c r="X49" i="6"/>
  <c r="W49" i="6"/>
  <c r="V49" i="6"/>
  <c r="U49" i="6"/>
  <c r="X48" i="6"/>
  <c r="W48" i="6"/>
  <c r="V48" i="6"/>
  <c r="U48" i="6"/>
  <c r="T48" i="6"/>
  <c r="S48" i="6"/>
  <c r="X47" i="6"/>
  <c r="W47" i="6"/>
  <c r="V47" i="6"/>
  <c r="X46" i="6"/>
  <c r="W46" i="6"/>
  <c r="V46" i="6"/>
  <c r="U46" i="6"/>
  <c r="T46" i="6"/>
  <c r="S46" i="6"/>
  <c r="X45" i="6"/>
  <c r="W45" i="6"/>
  <c r="V45" i="6"/>
  <c r="U45" i="6"/>
  <c r="X44" i="6"/>
  <c r="W44" i="6"/>
  <c r="V44" i="6"/>
  <c r="U44" i="6"/>
  <c r="T44" i="6"/>
  <c r="S44" i="6"/>
  <c r="X43" i="6"/>
  <c r="W43" i="6"/>
  <c r="V43" i="6"/>
  <c r="X42" i="6"/>
  <c r="W42" i="6"/>
  <c r="V42" i="6"/>
  <c r="U42" i="6"/>
  <c r="T42" i="6"/>
  <c r="S42" i="6"/>
  <c r="X41" i="6"/>
  <c r="W41" i="6"/>
  <c r="T41" i="6"/>
  <c r="X40" i="6"/>
  <c r="W40" i="6"/>
  <c r="V40" i="6"/>
  <c r="U40" i="6"/>
  <c r="T40" i="6"/>
  <c r="S40" i="6"/>
  <c r="D40" i="11"/>
  <c r="X39" i="6"/>
  <c r="W39" i="6"/>
  <c r="X38" i="6"/>
  <c r="W38" i="6"/>
  <c r="V38" i="6"/>
  <c r="U38" i="6"/>
  <c r="T38" i="6"/>
  <c r="S38" i="6"/>
  <c r="X37" i="6"/>
  <c r="W37" i="6"/>
  <c r="D37" i="11"/>
  <c r="X36" i="6"/>
  <c r="W36" i="6"/>
  <c r="V36" i="6"/>
  <c r="U36" i="6"/>
  <c r="T36" i="6"/>
  <c r="S36" i="6"/>
  <c r="X35" i="6"/>
  <c r="W35" i="6"/>
  <c r="V35" i="6"/>
  <c r="X34" i="6"/>
  <c r="W34" i="6"/>
  <c r="V34" i="6"/>
  <c r="U34" i="6"/>
  <c r="T34" i="6"/>
  <c r="S34" i="6"/>
  <c r="X33" i="6"/>
  <c r="W33" i="6"/>
  <c r="X32" i="6"/>
  <c r="W32" i="6"/>
  <c r="V32" i="6"/>
  <c r="U32" i="6"/>
  <c r="T32" i="6"/>
  <c r="S32" i="6"/>
  <c r="X31" i="6"/>
  <c r="W31" i="6"/>
  <c r="V31" i="6"/>
  <c r="X30" i="6"/>
  <c r="W30" i="6"/>
  <c r="V30" i="6"/>
  <c r="U30" i="6"/>
  <c r="T30" i="6"/>
  <c r="S30" i="6"/>
  <c r="X29" i="6"/>
  <c r="W29" i="6"/>
  <c r="V29" i="6"/>
  <c r="X28" i="6"/>
  <c r="W28" i="6"/>
  <c r="V28" i="6"/>
  <c r="U28" i="6"/>
  <c r="T28" i="6"/>
  <c r="S28" i="6"/>
  <c r="X27" i="6"/>
  <c r="W27" i="6"/>
  <c r="V27" i="6"/>
  <c r="D27" i="11"/>
  <c r="X26" i="6"/>
  <c r="W26" i="6"/>
  <c r="V26" i="6"/>
  <c r="U26" i="6"/>
  <c r="T26" i="6"/>
  <c r="S26" i="6"/>
  <c r="X25" i="6"/>
  <c r="W25" i="6"/>
  <c r="V25" i="6"/>
  <c r="U25" i="6"/>
  <c r="X24" i="6"/>
  <c r="W24" i="6"/>
  <c r="V24" i="6"/>
  <c r="U24" i="6"/>
  <c r="T24" i="6"/>
  <c r="S24" i="6"/>
  <c r="X23" i="6"/>
  <c r="W23" i="6"/>
  <c r="T23" i="6"/>
  <c r="X22" i="6"/>
  <c r="W22" i="6"/>
  <c r="V22" i="6"/>
  <c r="U22" i="6"/>
  <c r="T22" i="6"/>
  <c r="S22" i="6"/>
  <c r="D22" i="11"/>
  <c r="X21" i="6"/>
  <c r="W21" i="6"/>
  <c r="V21" i="6"/>
  <c r="U21" i="6"/>
  <c r="X20" i="6"/>
  <c r="W20" i="6"/>
  <c r="V20" i="6"/>
  <c r="U20" i="6"/>
  <c r="T20" i="6"/>
  <c r="S20" i="6"/>
  <c r="X19" i="6"/>
  <c r="W19" i="6"/>
  <c r="V19" i="6"/>
  <c r="X18" i="6"/>
  <c r="W18" i="6"/>
  <c r="V18" i="6"/>
  <c r="U18" i="6"/>
  <c r="T18" i="6"/>
  <c r="S18" i="6"/>
  <c r="X17" i="6"/>
  <c r="W17" i="6"/>
  <c r="T17" i="6"/>
  <c r="D17" i="11"/>
  <c r="X16" i="6"/>
  <c r="W16" i="6"/>
  <c r="V16" i="6"/>
  <c r="U16" i="6"/>
  <c r="T16" i="6"/>
  <c r="S16" i="6"/>
  <c r="X15" i="6"/>
  <c r="W15" i="6"/>
  <c r="V15" i="6"/>
  <c r="X14" i="6"/>
  <c r="W14" i="6"/>
  <c r="V14" i="6"/>
  <c r="U14" i="6"/>
  <c r="T14" i="6"/>
  <c r="S14" i="6"/>
  <c r="D14" i="11"/>
  <c r="X13" i="6"/>
  <c r="W13" i="6"/>
  <c r="V13" i="6"/>
  <c r="X12" i="6"/>
  <c r="W12" i="6"/>
  <c r="V12" i="6"/>
  <c r="U12" i="6"/>
  <c r="T12" i="6"/>
  <c r="S12" i="6"/>
  <c r="X11" i="6"/>
  <c r="W11" i="6"/>
  <c r="V11" i="6"/>
  <c r="U11" i="6"/>
  <c r="D11" i="11"/>
  <c r="X10" i="6"/>
  <c r="W10" i="6"/>
  <c r="V10" i="6"/>
  <c r="U10" i="6"/>
  <c r="T10" i="6"/>
  <c r="S10" i="6"/>
  <c r="X9" i="6"/>
  <c r="W9" i="6"/>
  <c r="V9" i="6"/>
  <c r="U9" i="6"/>
  <c r="X8" i="6"/>
  <c r="W8" i="6"/>
  <c r="V8" i="6"/>
  <c r="U8" i="6"/>
  <c r="T8" i="6"/>
  <c r="S8" i="6"/>
  <c r="X7" i="6"/>
  <c r="W7" i="6"/>
  <c r="V7" i="6"/>
  <c r="X6" i="6"/>
  <c r="W6" i="6"/>
  <c r="V6" i="6"/>
  <c r="U6" i="6"/>
  <c r="T6" i="6"/>
  <c r="R118" i="5"/>
  <c r="Q118" i="5"/>
  <c r="P118" i="5"/>
  <c r="O118" i="5"/>
  <c r="N118" i="5"/>
  <c r="M118" i="5"/>
  <c r="L118" i="5"/>
  <c r="J118" i="5"/>
  <c r="I118" i="5"/>
  <c r="G118" i="5"/>
  <c r="X117" i="5"/>
  <c r="W117" i="5"/>
  <c r="V117" i="5"/>
  <c r="U117" i="5"/>
  <c r="T117" i="5"/>
  <c r="S117" i="5"/>
  <c r="X116" i="5"/>
  <c r="W116" i="5"/>
  <c r="V116" i="5"/>
  <c r="X115" i="5"/>
  <c r="W115" i="5"/>
  <c r="V115" i="5"/>
  <c r="U115" i="5"/>
  <c r="T115" i="5"/>
  <c r="S115" i="5"/>
  <c r="X114" i="5"/>
  <c r="W114" i="5"/>
  <c r="V114" i="5"/>
  <c r="U114" i="5"/>
  <c r="T114" i="5"/>
  <c r="S114" i="5"/>
  <c r="X113" i="5"/>
  <c r="W113" i="5"/>
  <c r="V113" i="5"/>
  <c r="U113" i="5"/>
  <c r="T113" i="5"/>
  <c r="S113" i="5"/>
  <c r="X112" i="5"/>
  <c r="W112" i="5"/>
  <c r="V112" i="5"/>
  <c r="X111" i="5"/>
  <c r="W111" i="5"/>
  <c r="V111" i="5"/>
  <c r="U111" i="5"/>
  <c r="T111" i="5"/>
  <c r="S111" i="5"/>
  <c r="X110" i="5"/>
  <c r="W110" i="5"/>
  <c r="V110" i="5"/>
  <c r="U110" i="5"/>
  <c r="T110" i="5"/>
  <c r="S110" i="5"/>
  <c r="X109" i="5"/>
  <c r="W109" i="5"/>
  <c r="V109" i="5"/>
  <c r="U109" i="5"/>
  <c r="T109" i="5"/>
  <c r="S109" i="5"/>
  <c r="X108" i="5"/>
  <c r="W108" i="5"/>
  <c r="V108" i="5"/>
  <c r="X107" i="5"/>
  <c r="W107" i="5"/>
  <c r="V107" i="5"/>
  <c r="U107" i="5"/>
  <c r="T107" i="5"/>
  <c r="S107" i="5"/>
  <c r="X106" i="5"/>
  <c r="W106" i="5"/>
  <c r="V106" i="5"/>
  <c r="U106" i="5"/>
  <c r="T106" i="5"/>
  <c r="S106" i="5"/>
  <c r="X105" i="5"/>
  <c r="W105" i="5"/>
  <c r="V105" i="5"/>
  <c r="U105" i="5"/>
  <c r="T105" i="5"/>
  <c r="S105" i="5"/>
  <c r="X104" i="5"/>
  <c r="W104" i="5"/>
  <c r="V104" i="5"/>
  <c r="X103" i="5"/>
  <c r="W103" i="5"/>
  <c r="V103" i="5"/>
  <c r="U103" i="5"/>
  <c r="T103" i="5"/>
  <c r="S103" i="5"/>
  <c r="X102" i="5"/>
  <c r="W102" i="5"/>
  <c r="V102" i="5"/>
  <c r="U102" i="5"/>
  <c r="T102" i="5"/>
  <c r="S102" i="5"/>
  <c r="X101" i="5"/>
  <c r="W101" i="5"/>
  <c r="V101" i="5"/>
  <c r="U101" i="5"/>
  <c r="T101" i="5"/>
  <c r="S101" i="5"/>
  <c r="X100" i="5"/>
  <c r="W100" i="5"/>
  <c r="V100" i="5"/>
  <c r="X99" i="5"/>
  <c r="W99" i="5"/>
  <c r="V99" i="5"/>
  <c r="U99" i="5"/>
  <c r="T99" i="5"/>
  <c r="S99" i="5"/>
  <c r="X98" i="5"/>
  <c r="W98" i="5"/>
  <c r="V98" i="5"/>
  <c r="U98" i="5"/>
  <c r="T98" i="5"/>
  <c r="S98" i="5"/>
  <c r="X97" i="5"/>
  <c r="W97" i="5"/>
  <c r="V97" i="5"/>
  <c r="U97" i="5"/>
  <c r="T97" i="5"/>
  <c r="S97" i="5"/>
  <c r="X96" i="5"/>
  <c r="W96" i="5"/>
  <c r="V96" i="5"/>
  <c r="X95" i="5"/>
  <c r="W95" i="5"/>
  <c r="V95" i="5"/>
  <c r="U95" i="5"/>
  <c r="T95" i="5"/>
  <c r="S95" i="5"/>
  <c r="X94" i="5"/>
  <c r="W94" i="5"/>
  <c r="V94" i="5"/>
  <c r="U94" i="5"/>
  <c r="T94" i="5"/>
  <c r="S94" i="5"/>
  <c r="X93" i="5"/>
  <c r="W93" i="5"/>
  <c r="V93" i="5"/>
  <c r="U93" i="5"/>
  <c r="T93" i="5"/>
  <c r="S93" i="5"/>
  <c r="X92" i="5"/>
  <c r="W92" i="5"/>
  <c r="V92" i="5"/>
  <c r="X91" i="5"/>
  <c r="W91" i="5"/>
  <c r="V91" i="5"/>
  <c r="U91" i="5"/>
  <c r="T91" i="5"/>
  <c r="S91" i="5"/>
  <c r="X90" i="5"/>
  <c r="W90" i="5"/>
  <c r="V90" i="5"/>
  <c r="U90" i="5"/>
  <c r="T90" i="5"/>
  <c r="S90" i="5"/>
  <c r="X89" i="5"/>
  <c r="W89" i="5"/>
  <c r="V89" i="5"/>
  <c r="U89" i="5"/>
  <c r="T89" i="5"/>
  <c r="S89" i="5"/>
  <c r="X88" i="5"/>
  <c r="W88" i="5"/>
  <c r="V88" i="5"/>
  <c r="X87" i="5"/>
  <c r="W87" i="5"/>
  <c r="V87" i="5"/>
  <c r="U87" i="5"/>
  <c r="T87" i="5"/>
  <c r="S87" i="5"/>
  <c r="X86" i="5"/>
  <c r="W86" i="5"/>
  <c r="V86" i="5"/>
  <c r="U86" i="5"/>
  <c r="T86" i="5"/>
  <c r="S86" i="5"/>
  <c r="X85" i="5"/>
  <c r="W85" i="5"/>
  <c r="V85" i="5"/>
  <c r="U85" i="5"/>
  <c r="T85" i="5"/>
  <c r="S85" i="5"/>
  <c r="X84" i="5"/>
  <c r="W84" i="5"/>
  <c r="V84" i="5"/>
  <c r="X83" i="5"/>
  <c r="W83" i="5"/>
  <c r="V83" i="5"/>
  <c r="U83" i="5"/>
  <c r="T83" i="5"/>
  <c r="S83" i="5"/>
  <c r="X82" i="5"/>
  <c r="W82" i="5"/>
  <c r="V82" i="5"/>
  <c r="U82" i="5"/>
  <c r="T82" i="5"/>
  <c r="S82" i="5"/>
  <c r="X81" i="5"/>
  <c r="W81" i="5"/>
  <c r="V81" i="5"/>
  <c r="U81" i="5"/>
  <c r="T81" i="5"/>
  <c r="S81" i="5"/>
  <c r="X80" i="5"/>
  <c r="W80" i="5"/>
  <c r="V80" i="5"/>
  <c r="X79" i="5"/>
  <c r="W79" i="5"/>
  <c r="V79" i="5"/>
  <c r="U79" i="5"/>
  <c r="T79" i="5"/>
  <c r="S79" i="5"/>
  <c r="X78" i="5"/>
  <c r="W78" i="5"/>
  <c r="V78" i="5"/>
  <c r="U78" i="5"/>
  <c r="T78" i="5"/>
  <c r="S78" i="5"/>
  <c r="X77" i="5"/>
  <c r="W77" i="5"/>
  <c r="V77" i="5"/>
  <c r="U77" i="5"/>
  <c r="T77" i="5"/>
  <c r="S77" i="5"/>
  <c r="X76" i="5"/>
  <c r="W76" i="5"/>
  <c r="V76" i="5"/>
  <c r="X75" i="5"/>
  <c r="W75" i="5"/>
  <c r="V75" i="5"/>
  <c r="U75" i="5"/>
  <c r="T75" i="5"/>
  <c r="S75" i="5"/>
  <c r="X74" i="5"/>
  <c r="W74" i="5"/>
  <c r="V74" i="5"/>
  <c r="U74" i="5"/>
  <c r="T74" i="5"/>
  <c r="S74" i="5"/>
  <c r="X73" i="5"/>
  <c r="W73" i="5"/>
  <c r="V73" i="5"/>
  <c r="U73" i="5"/>
  <c r="T73" i="5"/>
  <c r="S73" i="5"/>
  <c r="X72" i="5"/>
  <c r="W72" i="5"/>
  <c r="V72" i="5"/>
  <c r="X71" i="5"/>
  <c r="W71" i="5"/>
  <c r="V71" i="5"/>
  <c r="U71" i="5"/>
  <c r="T71" i="5"/>
  <c r="S71" i="5"/>
  <c r="X70" i="5"/>
  <c r="W70" i="5"/>
  <c r="V70" i="5"/>
  <c r="U70" i="5"/>
  <c r="T70" i="5"/>
  <c r="S70" i="5"/>
  <c r="X69" i="5"/>
  <c r="W69" i="5"/>
  <c r="V69" i="5"/>
  <c r="U69" i="5"/>
  <c r="T69" i="5"/>
  <c r="S69" i="5"/>
  <c r="X68" i="5"/>
  <c r="W68" i="5"/>
  <c r="V68" i="5"/>
  <c r="X67" i="5"/>
  <c r="W67" i="5"/>
  <c r="V67" i="5"/>
  <c r="U67" i="5"/>
  <c r="T67" i="5"/>
  <c r="S67" i="5"/>
  <c r="X66" i="5"/>
  <c r="W66" i="5"/>
  <c r="V66" i="5"/>
  <c r="U66" i="5"/>
  <c r="T66" i="5"/>
  <c r="S66" i="5"/>
  <c r="X65" i="5"/>
  <c r="W65" i="5"/>
  <c r="V65" i="5"/>
  <c r="U65" i="5"/>
  <c r="T65" i="5"/>
  <c r="S65" i="5"/>
  <c r="X64" i="5"/>
  <c r="W64" i="5"/>
  <c r="V64" i="5"/>
  <c r="X63" i="5"/>
  <c r="W63" i="5"/>
  <c r="V63" i="5"/>
  <c r="U63" i="5"/>
  <c r="T63" i="5"/>
  <c r="S63" i="5"/>
  <c r="X62" i="5"/>
  <c r="W62" i="5"/>
  <c r="V62" i="5"/>
  <c r="U62" i="5"/>
  <c r="T62" i="5"/>
  <c r="S62" i="5"/>
  <c r="X61" i="5"/>
  <c r="W61" i="5"/>
  <c r="V61" i="5"/>
  <c r="U61" i="5"/>
  <c r="T61" i="5"/>
  <c r="S61" i="5"/>
  <c r="X60" i="5"/>
  <c r="W60" i="5"/>
  <c r="V60" i="5"/>
  <c r="X59" i="5"/>
  <c r="W59" i="5"/>
  <c r="V59" i="5"/>
  <c r="U59" i="5"/>
  <c r="T59" i="5"/>
  <c r="S59" i="5"/>
  <c r="X58" i="5"/>
  <c r="W58" i="5"/>
  <c r="V58" i="5"/>
  <c r="U58" i="5"/>
  <c r="T58" i="5"/>
  <c r="S58" i="5"/>
  <c r="X57" i="5"/>
  <c r="W57" i="5"/>
  <c r="V57" i="5"/>
  <c r="U57" i="5"/>
  <c r="T57" i="5"/>
  <c r="S57" i="5"/>
  <c r="X56" i="5"/>
  <c r="W56" i="5"/>
  <c r="V56" i="5"/>
  <c r="X55" i="5"/>
  <c r="W55" i="5"/>
  <c r="V55" i="5"/>
  <c r="U55" i="5"/>
  <c r="S55" i="5"/>
  <c r="X54" i="5"/>
  <c r="W54" i="5"/>
  <c r="V54" i="5"/>
  <c r="U54" i="5"/>
  <c r="T54" i="5"/>
  <c r="S54" i="5"/>
  <c r="X53" i="5"/>
  <c r="W53" i="5"/>
  <c r="V53" i="5"/>
  <c r="U53" i="5"/>
  <c r="S53" i="5"/>
  <c r="X52" i="5"/>
  <c r="W52" i="5"/>
  <c r="V52" i="5"/>
  <c r="X51" i="5"/>
  <c r="W51" i="5"/>
  <c r="V51" i="5"/>
  <c r="T51" i="5"/>
  <c r="X50" i="5"/>
  <c r="W50" i="5"/>
  <c r="V50" i="5"/>
  <c r="U50" i="5"/>
  <c r="T50" i="5"/>
  <c r="S50" i="5"/>
  <c r="X49" i="5"/>
  <c r="W49" i="5"/>
  <c r="V49" i="5"/>
  <c r="T49" i="5"/>
  <c r="X48" i="5"/>
  <c r="W48" i="5"/>
  <c r="V48" i="5"/>
  <c r="X47" i="5"/>
  <c r="W47" i="5"/>
  <c r="V47" i="5"/>
  <c r="U47" i="5"/>
  <c r="S47" i="5"/>
  <c r="X46" i="5"/>
  <c r="W46" i="5"/>
  <c r="V46" i="5"/>
  <c r="U46" i="5"/>
  <c r="T46" i="5"/>
  <c r="S46" i="5"/>
  <c r="X45" i="5"/>
  <c r="W45" i="5"/>
  <c r="V45" i="5"/>
  <c r="U45" i="5"/>
  <c r="S45" i="5"/>
  <c r="X44" i="5"/>
  <c r="W44" i="5"/>
  <c r="V44" i="5"/>
  <c r="X43" i="5"/>
  <c r="W43" i="5"/>
  <c r="V43" i="5"/>
  <c r="T43" i="5"/>
  <c r="X42" i="5"/>
  <c r="W42" i="5"/>
  <c r="V42" i="5"/>
  <c r="U42" i="5"/>
  <c r="T42" i="5"/>
  <c r="S42" i="5"/>
  <c r="X41" i="5"/>
  <c r="W41" i="5"/>
  <c r="V41" i="5"/>
  <c r="T41" i="5"/>
  <c r="X40" i="5"/>
  <c r="W40" i="5"/>
  <c r="V40" i="5"/>
  <c r="X39" i="5"/>
  <c r="W39" i="5"/>
  <c r="V39" i="5"/>
  <c r="U39" i="5"/>
  <c r="S39" i="5"/>
  <c r="X38" i="5"/>
  <c r="W38" i="5"/>
  <c r="V38" i="5"/>
  <c r="U38" i="5"/>
  <c r="T38" i="5"/>
  <c r="S38" i="5"/>
  <c r="X37" i="5"/>
  <c r="W37" i="5"/>
  <c r="V37" i="5"/>
  <c r="U37" i="5"/>
  <c r="S37" i="5"/>
  <c r="X36" i="5"/>
  <c r="W36" i="5"/>
  <c r="V36" i="5"/>
  <c r="X35" i="5"/>
  <c r="W35" i="5"/>
  <c r="V35" i="5"/>
  <c r="T35" i="5"/>
  <c r="X34" i="5"/>
  <c r="W34" i="5"/>
  <c r="V34" i="5"/>
  <c r="U34" i="5"/>
  <c r="T34" i="5"/>
  <c r="S34" i="5"/>
  <c r="X33" i="5"/>
  <c r="W33" i="5"/>
  <c r="V33" i="5"/>
  <c r="T33" i="5"/>
  <c r="X32" i="5"/>
  <c r="W32" i="5"/>
  <c r="V32" i="5"/>
  <c r="X31" i="5"/>
  <c r="W31" i="5"/>
  <c r="V31" i="5"/>
  <c r="U31" i="5"/>
  <c r="S31" i="5"/>
  <c r="X30" i="5"/>
  <c r="W30" i="5"/>
  <c r="V30" i="5"/>
  <c r="U30" i="5"/>
  <c r="T30" i="5"/>
  <c r="S30" i="5"/>
  <c r="X29" i="5"/>
  <c r="W29" i="5"/>
  <c r="V29" i="5"/>
  <c r="U29" i="5"/>
  <c r="S29" i="5"/>
  <c r="X28" i="5"/>
  <c r="W28" i="5"/>
  <c r="V28" i="5"/>
  <c r="X27" i="5"/>
  <c r="W27" i="5"/>
  <c r="V27" i="5"/>
  <c r="T27" i="5"/>
  <c r="X26" i="5"/>
  <c r="W26" i="5"/>
  <c r="V26" i="5"/>
  <c r="U26" i="5"/>
  <c r="T26" i="5"/>
  <c r="S26" i="5"/>
  <c r="X25" i="5"/>
  <c r="W25" i="5"/>
  <c r="V25" i="5"/>
  <c r="T25" i="5"/>
  <c r="X24" i="5"/>
  <c r="W24" i="5"/>
  <c r="V24" i="5"/>
  <c r="X23" i="5"/>
  <c r="W23" i="5"/>
  <c r="V23" i="5"/>
  <c r="U23" i="5"/>
  <c r="S23" i="5"/>
  <c r="X22" i="5"/>
  <c r="W22" i="5"/>
  <c r="V22" i="5"/>
  <c r="U22" i="5"/>
  <c r="T22" i="5"/>
  <c r="S22" i="5"/>
  <c r="X21" i="5"/>
  <c r="W21" i="5"/>
  <c r="V21" i="5"/>
  <c r="U21" i="5"/>
  <c r="S21" i="5"/>
  <c r="X20" i="5"/>
  <c r="W20" i="5"/>
  <c r="V20" i="5"/>
  <c r="X19" i="5"/>
  <c r="W19" i="5"/>
  <c r="V19" i="5"/>
  <c r="T19" i="5"/>
  <c r="X18" i="5"/>
  <c r="W18" i="5"/>
  <c r="V18" i="5"/>
  <c r="U18" i="5"/>
  <c r="T18" i="5"/>
  <c r="S18" i="5"/>
  <c r="X17" i="5"/>
  <c r="W17" i="5"/>
  <c r="V17" i="5"/>
  <c r="T17" i="5"/>
  <c r="X16" i="5"/>
  <c r="W16" i="5"/>
  <c r="V16" i="5"/>
  <c r="X15" i="5"/>
  <c r="W15" i="5"/>
  <c r="V15" i="5"/>
  <c r="U15" i="5"/>
  <c r="S15" i="5"/>
  <c r="X14" i="5"/>
  <c r="W14" i="5"/>
  <c r="V14" i="5"/>
  <c r="U14" i="5"/>
  <c r="T14" i="5"/>
  <c r="S14" i="5"/>
  <c r="X13" i="5"/>
  <c r="W13" i="5"/>
  <c r="V13" i="5"/>
  <c r="U13" i="5"/>
  <c r="S13" i="5"/>
  <c r="X12" i="5"/>
  <c r="W12" i="5"/>
  <c r="V12" i="5"/>
  <c r="X11" i="5"/>
  <c r="W11" i="5"/>
  <c r="V11" i="5"/>
  <c r="T11" i="5"/>
  <c r="X10" i="5"/>
  <c r="W10" i="5"/>
  <c r="V10" i="5"/>
  <c r="U10" i="5"/>
  <c r="T10" i="5"/>
  <c r="S10" i="5"/>
  <c r="X9" i="5"/>
  <c r="W9" i="5"/>
  <c r="V9" i="5"/>
  <c r="T9" i="5"/>
  <c r="X8" i="5"/>
  <c r="W8" i="5"/>
  <c r="V8" i="5"/>
  <c r="X7" i="5"/>
  <c r="W7" i="5"/>
  <c r="V7" i="5"/>
  <c r="U7" i="5"/>
  <c r="S7" i="5"/>
  <c r="X6" i="5"/>
  <c r="W6" i="5"/>
  <c r="V6" i="5"/>
  <c r="U6" i="5"/>
  <c r="T6" i="5"/>
  <c r="S6" i="5"/>
  <c r="D118" i="12"/>
  <c r="D116" i="12"/>
  <c r="D115" i="12"/>
  <c r="D114" i="12"/>
  <c r="D113" i="12"/>
  <c r="D112" i="12"/>
  <c r="D111" i="12"/>
  <c r="D110" i="12"/>
  <c r="D109" i="12"/>
  <c r="D108" i="12"/>
  <c r="D107" i="12"/>
  <c r="D106" i="12"/>
  <c r="D105" i="12"/>
  <c r="D104" i="12"/>
  <c r="D103" i="12"/>
  <c r="D102" i="12"/>
  <c r="D101" i="12"/>
  <c r="D100" i="12"/>
  <c r="D99" i="12"/>
  <c r="D98" i="12"/>
  <c r="D97" i="12"/>
  <c r="D96" i="12"/>
  <c r="D95" i="12"/>
  <c r="D93" i="12"/>
  <c r="D92" i="12"/>
  <c r="D91" i="12"/>
  <c r="D89" i="12"/>
  <c r="D84" i="12"/>
  <c r="D80" i="12"/>
  <c r="D79" i="12"/>
  <c r="D77" i="12"/>
  <c r="D75" i="12"/>
  <c r="D69" i="12"/>
  <c r="D68" i="12"/>
  <c r="D66" i="12"/>
  <c r="D62" i="12"/>
  <c r="D60" i="12"/>
  <c r="D51" i="12"/>
  <c r="D50" i="12"/>
  <c r="D49" i="12"/>
  <c r="D44" i="12"/>
  <c r="D32" i="12"/>
  <c r="D31" i="12"/>
  <c r="D10" i="12"/>
  <c r="R118" i="4"/>
  <c r="Q118" i="4"/>
  <c r="P118" i="4"/>
  <c r="O118" i="4"/>
  <c r="N118" i="4"/>
  <c r="M118" i="4"/>
  <c r="L118" i="4"/>
  <c r="K118" i="4"/>
  <c r="J118" i="4"/>
  <c r="G118" i="4"/>
  <c r="X117" i="4"/>
  <c r="W117" i="4"/>
  <c r="V117" i="4"/>
  <c r="T117" i="4"/>
  <c r="X116" i="4"/>
  <c r="W116" i="4"/>
  <c r="V116" i="4"/>
  <c r="T116" i="4"/>
  <c r="X115" i="4"/>
  <c r="W115" i="4"/>
  <c r="V115" i="4"/>
  <c r="T115" i="4"/>
  <c r="X114" i="4"/>
  <c r="W114" i="4"/>
  <c r="V114" i="4"/>
  <c r="T114" i="4"/>
  <c r="X113" i="4"/>
  <c r="W113" i="4"/>
  <c r="V113" i="4"/>
  <c r="T113" i="4"/>
  <c r="X112" i="4"/>
  <c r="W112" i="4"/>
  <c r="V112" i="4"/>
  <c r="T112" i="4"/>
  <c r="X111" i="4"/>
  <c r="W111" i="4"/>
  <c r="V111" i="4"/>
  <c r="T111" i="4"/>
  <c r="X110" i="4"/>
  <c r="W110" i="4"/>
  <c r="V110" i="4"/>
  <c r="T110" i="4"/>
  <c r="X109" i="4"/>
  <c r="W109" i="4"/>
  <c r="V109" i="4"/>
  <c r="T109" i="4"/>
  <c r="X108" i="4"/>
  <c r="W108" i="4"/>
  <c r="V108" i="4"/>
  <c r="T108" i="4"/>
  <c r="X107" i="4"/>
  <c r="W107" i="4"/>
  <c r="V107" i="4"/>
  <c r="T107" i="4"/>
  <c r="X106" i="4"/>
  <c r="W106" i="4"/>
  <c r="V106" i="4"/>
  <c r="T106" i="4"/>
  <c r="X105" i="4"/>
  <c r="W105" i="4"/>
  <c r="V105" i="4"/>
  <c r="T105" i="4"/>
  <c r="X104" i="4"/>
  <c r="W104" i="4"/>
  <c r="V104" i="4"/>
  <c r="T104" i="4"/>
  <c r="X103" i="4"/>
  <c r="W103" i="4"/>
  <c r="V103" i="4"/>
  <c r="T103" i="4"/>
  <c r="X102" i="4"/>
  <c r="W102" i="4"/>
  <c r="V102" i="4"/>
  <c r="T102" i="4"/>
  <c r="X101" i="4"/>
  <c r="W101" i="4"/>
  <c r="V101" i="4"/>
  <c r="T101" i="4"/>
  <c r="X100" i="4"/>
  <c r="W100" i="4"/>
  <c r="V100" i="4"/>
  <c r="T100" i="4"/>
  <c r="X99" i="4"/>
  <c r="W99" i="4"/>
  <c r="V99" i="4"/>
  <c r="T99" i="4"/>
  <c r="X98" i="4"/>
  <c r="W98" i="4"/>
  <c r="V98" i="4"/>
  <c r="T98" i="4"/>
  <c r="X97" i="4"/>
  <c r="W97" i="4"/>
  <c r="V97" i="4"/>
  <c r="T97" i="4"/>
  <c r="X96" i="4"/>
  <c r="W96" i="4"/>
  <c r="V96" i="4"/>
  <c r="T96" i="4"/>
  <c r="X95" i="4"/>
  <c r="W95" i="4"/>
  <c r="V95" i="4"/>
  <c r="T95" i="4"/>
  <c r="X94" i="4"/>
  <c r="W94" i="4"/>
  <c r="V94" i="4"/>
  <c r="T94" i="4"/>
  <c r="X93" i="4"/>
  <c r="W93" i="4"/>
  <c r="V93" i="4"/>
  <c r="T93" i="4"/>
  <c r="X92" i="4"/>
  <c r="W92" i="4"/>
  <c r="V92" i="4"/>
  <c r="T92" i="4"/>
  <c r="X91" i="4"/>
  <c r="W91" i="4"/>
  <c r="V91" i="4"/>
  <c r="T91" i="4"/>
  <c r="X90" i="4"/>
  <c r="W90" i="4"/>
  <c r="V90" i="4"/>
  <c r="T90" i="4"/>
  <c r="X89" i="4"/>
  <c r="W89" i="4"/>
  <c r="V89" i="4"/>
  <c r="T89" i="4"/>
  <c r="X88" i="4"/>
  <c r="W88" i="4"/>
  <c r="V88" i="4"/>
  <c r="T88" i="4"/>
  <c r="X87" i="4"/>
  <c r="W87" i="4"/>
  <c r="V87" i="4"/>
  <c r="T87" i="4"/>
  <c r="X86" i="4"/>
  <c r="W86" i="4"/>
  <c r="V86" i="4"/>
  <c r="T86" i="4"/>
  <c r="X85" i="4"/>
  <c r="W85" i="4"/>
  <c r="V85" i="4"/>
  <c r="T85" i="4"/>
  <c r="X84" i="4"/>
  <c r="W84" i="4"/>
  <c r="V84" i="4"/>
  <c r="T84" i="4"/>
  <c r="X83" i="4"/>
  <c r="W83" i="4"/>
  <c r="V83" i="4"/>
  <c r="T83" i="4"/>
  <c r="X82" i="4"/>
  <c r="W82" i="4"/>
  <c r="V82" i="4"/>
  <c r="T82" i="4"/>
  <c r="X81" i="4"/>
  <c r="W81" i="4"/>
  <c r="V81" i="4"/>
  <c r="T81" i="4"/>
  <c r="X80" i="4"/>
  <c r="W80" i="4"/>
  <c r="V80" i="4"/>
  <c r="T80" i="4"/>
  <c r="X79" i="4"/>
  <c r="W79" i="4"/>
  <c r="V79" i="4"/>
  <c r="T79" i="4"/>
  <c r="X78" i="4"/>
  <c r="W78" i="4"/>
  <c r="V78" i="4"/>
  <c r="T78" i="4"/>
  <c r="X77" i="4"/>
  <c r="W77" i="4"/>
  <c r="V77" i="4"/>
  <c r="T77" i="4"/>
  <c r="X76" i="4"/>
  <c r="W76" i="4"/>
  <c r="V76" i="4"/>
  <c r="T76" i="4"/>
  <c r="X75" i="4"/>
  <c r="W75" i="4"/>
  <c r="V75" i="4"/>
  <c r="T75" i="4"/>
  <c r="X74" i="4"/>
  <c r="W74" i="4"/>
  <c r="V74" i="4"/>
  <c r="T74" i="4"/>
  <c r="X73" i="4"/>
  <c r="W73" i="4"/>
  <c r="V73" i="4"/>
  <c r="T73" i="4"/>
  <c r="X72" i="4"/>
  <c r="W72" i="4"/>
  <c r="V72" i="4"/>
  <c r="T72" i="4"/>
  <c r="X71" i="4"/>
  <c r="W71" i="4"/>
  <c r="V71" i="4"/>
  <c r="T71" i="4"/>
  <c r="X70" i="4"/>
  <c r="W70" i="4"/>
  <c r="V70" i="4"/>
  <c r="T70" i="4"/>
  <c r="X69" i="4"/>
  <c r="W69" i="4"/>
  <c r="V69" i="4"/>
  <c r="T69" i="4"/>
  <c r="X68" i="4"/>
  <c r="W68" i="4"/>
  <c r="V68" i="4"/>
  <c r="T68" i="4"/>
  <c r="X67" i="4"/>
  <c r="W67" i="4"/>
  <c r="V67" i="4"/>
  <c r="T67" i="4"/>
  <c r="X66" i="4"/>
  <c r="W66" i="4"/>
  <c r="V66" i="4"/>
  <c r="T66" i="4"/>
  <c r="X65" i="4"/>
  <c r="W65" i="4"/>
  <c r="V65" i="4"/>
  <c r="T65" i="4"/>
  <c r="X64" i="4"/>
  <c r="W64" i="4"/>
  <c r="V64" i="4"/>
  <c r="T64" i="4"/>
  <c r="X63" i="4"/>
  <c r="W63" i="4"/>
  <c r="V63" i="4"/>
  <c r="T63" i="4"/>
  <c r="X62" i="4"/>
  <c r="W62" i="4"/>
  <c r="V62" i="4"/>
  <c r="T62" i="4"/>
  <c r="X61" i="4"/>
  <c r="W61" i="4"/>
  <c r="V61" i="4"/>
  <c r="T61" i="4"/>
  <c r="X60" i="4"/>
  <c r="W60" i="4"/>
  <c r="V60" i="4"/>
  <c r="T60" i="4"/>
  <c r="X59" i="4"/>
  <c r="W59" i="4"/>
  <c r="V59" i="4"/>
  <c r="T59" i="4"/>
  <c r="X58" i="4"/>
  <c r="W58" i="4"/>
  <c r="V58" i="4"/>
  <c r="T58" i="4"/>
  <c r="X57" i="4"/>
  <c r="W57" i="4"/>
  <c r="V57" i="4"/>
  <c r="T57" i="4"/>
  <c r="X56" i="4"/>
  <c r="W56" i="4"/>
  <c r="V56" i="4"/>
  <c r="T56" i="4"/>
  <c r="X55" i="4"/>
  <c r="W55" i="4"/>
  <c r="V55" i="4"/>
  <c r="T55" i="4"/>
  <c r="X54" i="4"/>
  <c r="W54" i="4"/>
  <c r="V54" i="4"/>
  <c r="T54" i="4"/>
  <c r="X53" i="4"/>
  <c r="W53" i="4"/>
  <c r="V53" i="4"/>
  <c r="T53" i="4"/>
  <c r="X52" i="4"/>
  <c r="W52" i="4"/>
  <c r="V52" i="4"/>
  <c r="T52" i="4"/>
  <c r="X51" i="4"/>
  <c r="W51" i="4"/>
  <c r="V51" i="4"/>
  <c r="T51" i="4"/>
  <c r="X50" i="4"/>
  <c r="W50" i="4"/>
  <c r="V50" i="4"/>
  <c r="T50" i="4"/>
  <c r="X49" i="4"/>
  <c r="W49" i="4"/>
  <c r="V49" i="4"/>
  <c r="T49" i="4"/>
  <c r="X48" i="4"/>
  <c r="W48" i="4"/>
  <c r="V48" i="4"/>
  <c r="T48" i="4"/>
  <c r="X47" i="4"/>
  <c r="W47" i="4"/>
  <c r="V47" i="4"/>
  <c r="T47" i="4"/>
  <c r="X46" i="4"/>
  <c r="W46" i="4"/>
  <c r="V46" i="4"/>
  <c r="T46" i="4"/>
  <c r="X45" i="4"/>
  <c r="W45" i="4"/>
  <c r="V45" i="4"/>
  <c r="T45" i="4"/>
  <c r="X44" i="4"/>
  <c r="W44" i="4"/>
  <c r="V44" i="4"/>
  <c r="T44" i="4"/>
  <c r="X43" i="4"/>
  <c r="W43" i="4"/>
  <c r="V43" i="4"/>
  <c r="X42" i="4"/>
  <c r="W42" i="4"/>
  <c r="V42" i="4"/>
  <c r="S42" i="4"/>
  <c r="X41" i="4"/>
  <c r="W41" i="4"/>
  <c r="V41" i="4"/>
  <c r="U41" i="4"/>
  <c r="S41" i="4"/>
  <c r="X40" i="4"/>
  <c r="W40" i="4"/>
  <c r="V40" i="4"/>
  <c r="U40" i="4"/>
  <c r="X39" i="4"/>
  <c r="W39" i="4"/>
  <c r="V39" i="4"/>
  <c r="T39" i="4"/>
  <c r="X38" i="4"/>
  <c r="W38" i="4"/>
  <c r="V38" i="4"/>
  <c r="S38" i="4"/>
  <c r="X37" i="4"/>
  <c r="W37" i="4"/>
  <c r="V37" i="4"/>
  <c r="U37" i="4"/>
  <c r="S37" i="4"/>
  <c r="X36" i="4"/>
  <c r="W36" i="4"/>
  <c r="V36" i="4"/>
  <c r="U36" i="4"/>
  <c r="X35" i="4"/>
  <c r="W35" i="4"/>
  <c r="V35" i="4"/>
  <c r="T35" i="4"/>
  <c r="X34" i="4"/>
  <c r="W34" i="4"/>
  <c r="V34" i="4"/>
  <c r="S34" i="4"/>
  <c r="X33" i="4"/>
  <c r="W33" i="4"/>
  <c r="V33" i="4"/>
  <c r="U33" i="4"/>
  <c r="S33" i="4"/>
  <c r="X32" i="4"/>
  <c r="W32" i="4"/>
  <c r="V32" i="4"/>
  <c r="U32" i="4"/>
  <c r="X31" i="4"/>
  <c r="W31" i="4"/>
  <c r="V31" i="4"/>
  <c r="T31" i="4"/>
  <c r="X30" i="4"/>
  <c r="W30" i="4"/>
  <c r="V30" i="4"/>
  <c r="S30" i="4"/>
  <c r="X29" i="4"/>
  <c r="W29" i="4"/>
  <c r="V29" i="4"/>
  <c r="U29" i="4"/>
  <c r="S29" i="4"/>
  <c r="X28" i="4"/>
  <c r="W28" i="4"/>
  <c r="V28" i="4"/>
  <c r="U28" i="4"/>
  <c r="X27" i="4"/>
  <c r="W27" i="4"/>
  <c r="V27" i="4"/>
  <c r="T27" i="4"/>
  <c r="X26" i="4"/>
  <c r="W26" i="4"/>
  <c r="V26" i="4"/>
  <c r="S26" i="4"/>
  <c r="X25" i="4"/>
  <c r="W25" i="4"/>
  <c r="V25" i="4"/>
  <c r="U25" i="4"/>
  <c r="S25" i="4"/>
  <c r="X24" i="4"/>
  <c r="W24" i="4"/>
  <c r="V24" i="4"/>
  <c r="U24" i="4"/>
  <c r="X23" i="4"/>
  <c r="W23" i="4"/>
  <c r="V23" i="4"/>
  <c r="T23" i="4"/>
  <c r="X22" i="4"/>
  <c r="W22" i="4"/>
  <c r="V22" i="4"/>
  <c r="T22" i="4"/>
  <c r="X21" i="4"/>
  <c r="W21" i="4"/>
  <c r="V21" i="4"/>
  <c r="U21" i="4"/>
  <c r="S21" i="4"/>
  <c r="X20" i="4"/>
  <c r="W20" i="4"/>
  <c r="V20" i="4"/>
  <c r="T20" i="4"/>
  <c r="X19" i="4"/>
  <c r="W19" i="4"/>
  <c r="V19" i="4"/>
  <c r="T19" i="4"/>
  <c r="X18" i="4"/>
  <c r="W18" i="4"/>
  <c r="V18" i="4"/>
  <c r="T18" i="4"/>
  <c r="X17" i="4"/>
  <c r="W17" i="4"/>
  <c r="V17" i="4"/>
  <c r="U17" i="4"/>
  <c r="S17" i="4"/>
  <c r="X16" i="4"/>
  <c r="W16" i="4"/>
  <c r="V16" i="4"/>
  <c r="T16" i="4"/>
  <c r="X15" i="4"/>
  <c r="W15" i="4"/>
  <c r="V15" i="4"/>
  <c r="T15" i="4"/>
  <c r="X14" i="4"/>
  <c r="W14" i="4"/>
  <c r="V14" i="4"/>
  <c r="T14" i="4"/>
  <c r="X13" i="4"/>
  <c r="W13" i="4"/>
  <c r="V13" i="4"/>
  <c r="U13" i="4"/>
  <c r="S13" i="4"/>
  <c r="X12" i="4"/>
  <c r="W12" i="4"/>
  <c r="V12" i="4"/>
  <c r="T12" i="4"/>
  <c r="X11" i="4"/>
  <c r="W11" i="4"/>
  <c r="V11" i="4"/>
  <c r="T11" i="4"/>
  <c r="X10" i="4"/>
  <c r="W10" i="4"/>
  <c r="V10" i="4"/>
  <c r="T10" i="4"/>
  <c r="X9" i="4"/>
  <c r="W9" i="4"/>
  <c r="V9" i="4"/>
  <c r="U9" i="4"/>
  <c r="S9" i="4"/>
  <c r="X8" i="4"/>
  <c r="W8" i="4"/>
  <c r="V8" i="4"/>
  <c r="T8" i="4"/>
  <c r="X7" i="4"/>
  <c r="W7" i="4"/>
  <c r="V7" i="4"/>
  <c r="T7" i="4"/>
  <c r="X6" i="4"/>
  <c r="W6" i="4"/>
  <c r="V6" i="4"/>
  <c r="N118" i="3"/>
  <c r="U7" i="3"/>
  <c r="T7" i="3"/>
  <c r="T8" i="3"/>
  <c r="T10" i="3"/>
  <c r="T11" i="3"/>
  <c r="T12" i="3"/>
  <c r="T14" i="3"/>
  <c r="T15" i="3"/>
  <c r="T16" i="3"/>
  <c r="T18" i="3"/>
  <c r="T19" i="3"/>
  <c r="T20" i="3"/>
  <c r="T22" i="3"/>
  <c r="T23" i="3"/>
  <c r="T24" i="3"/>
  <c r="T26" i="3"/>
  <c r="T27" i="3"/>
  <c r="T28" i="3"/>
  <c r="T30" i="3"/>
  <c r="T31" i="3"/>
  <c r="T32" i="3"/>
  <c r="T34" i="3"/>
  <c r="T35" i="3"/>
  <c r="T36" i="3"/>
  <c r="T38" i="3"/>
  <c r="T39" i="3"/>
  <c r="T40" i="3"/>
  <c r="T42" i="3"/>
  <c r="T43" i="3"/>
  <c r="T44" i="3"/>
  <c r="T46" i="3"/>
  <c r="T47" i="3"/>
  <c r="T48" i="3"/>
  <c r="T50" i="3"/>
  <c r="T51" i="3"/>
  <c r="T52" i="3"/>
  <c r="T54" i="3"/>
  <c r="T55" i="3"/>
  <c r="T56" i="3"/>
  <c r="T58" i="3"/>
  <c r="T59" i="3"/>
  <c r="T60" i="3"/>
  <c r="T62" i="3"/>
  <c r="T63" i="3"/>
  <c r="T64" i="3"/>
  <c r="T66" i="3"/>
  <c r="T67" i="3"/>
  <c r="T68" i="3"/>
  <c r="T70" i="3"/>
  <c r="T71" i="3"/>
  <c r="T72" i="3"/>
  <c r="T74" i="3"/>
  <c r="T75" i="3"/>
  <c r="T76" i="3"/>
  <c r="T78" i="3"/>
  <c r="T79" i="3"/>
  <c r="T80" i="3"/>
  <c r="T82" i="3"/>
  <c r="T83" i="3"/>
  <c r="T84" i="3"/>
  <c r="T86" i="3"/>
  <c r="T87" i="3"/>
  <c r="T88" i="3"/>
  <c r="T90" i="3"/>
  <c r="T91" i="3"/>
  <c r="T92" i="3"/>
  <c r="T94" i="3"/>
  <c r="T95" i="3"/>
  <c r="T96" i="3"/>
  <c r="T98" i="3"/>
  <c r="T99" i="3"/>
  <c r="T100" i="3"/>
  <c r="T102" i="3"/>
  <c r="T103" i="3"/>
  <c r="T104" i="3"/>
  <c r="T106" i="3"/>
  <c r="T107" i="3"/>
  <c r="T108" i="3"/>
  <c r="T110" i="3"/>
  <c r="T111" i="3"/>
  <c r="T112" i="3"/>
  <c r="T114" i="3"/>
  <c r="T115" i="3"/>
  <c r="T116" i="3"/>
  <c r="S39" i="3"/>
  <c r="U39" i="3"/>
  <c r="V39" i="3"/>
  <c r="W39" i="3"/>
  <c r="X39" i="3"/>
  <c r="S40" i="3"/>
  <c r="U40" i="3"/>
  <c r="V40" i="3"/>
  <c r="W40" i="3"/>
  <c r="X40" i="3"/>
  <c r="S41" i="3"/>
  <c r="V41" i="3"/>
  <c r="W41" i="3"/>
  <c r="X41" i="3"/>
  <c r="S42" i="3"/>
  <c r="U42" i="3"/>
  <c r="V42" i="3"/>
  <c r="W42" i="3"/>
  <c r="X42" i="3"/>
  <c r="S43" i="3"/>
  <c r="U43" i="3"/>
  <c r="V43" i="3"/>
  <c r="W43" i="3"/>
  <c r="X43" i="3"/>
  <c r="S44" i="3"/>
  <c r="U44" i="3"/>
  <c r="V44" i="3"/>
  <c r="W44" i="3"/>
  <c r="X44" i="3"/>
  <c r="S45" i="3"/>
  <c r="V45" i="3"/>
  <c r="W45" i="3"/>
  <c r="X45" i="3"/>
  <c r="S46" i="3"/>
  <c r="U46" i="3"/>
  <c r="V46" i="3"/>
  <c r="W46" i="3"/>
  <c r="X46" i="3"/>
  <c r="S47" i="3"/>
  <c r="U47" i="3"/>
  <c r="V47" i="3"/>
  <c r="W47" i="3"/>
  <c r="X47" i="3"/>
  <c r="S48" i="3"/>
  <c r="U48" i="3"/>
  <c r="V48" i="3"/>
  <c r="W48" i="3"/>
  <c r="X48" i="3"/>
  <c r="S49" i="3"/>
  <c r="V49" i="3"/>
  <c r="W49" i="3"/>
  <c r="X49" i="3"/>
  <c r="S50" i="3"/>
  <c r="U50" i="3"/>
  <c r="V50" i="3"/>
  <c r="W50" i="3"/>
  <c r="X50" i="3"/>
  <c r="S51" i="3"/>
  <c r="U51" i="3"/>
  <c r="V51" i="3"/>
  <c r="W51" i="3"/>
  <c r="X51" i="3"/>
  <c r="S52" i="3"/>
  <c r="U52" i="3"/>
  <c r="V52" i="3"/>
  <c r="W52" i="3"/>
  <c r="X52" i="3"/>
  <c r="S53" i="3"/>
  <c r="V53" i="3"/>
  <c r="W53" i="3"/>
  <c r="X53" i="3"/>
  <c r="S54" i="3"/>
  <c r="U54" i="3"/>
  <c r="V54" i="3"/>
  <c r="W54" i="3"/>
  <c r="X54" i="3"/>
  <c r="S55" i="3"/>
  <c r="U55" i="3"/>
  <c r="V55" i="3"/>
  <c r="W55" i="3"/>
  <c r="X55" i="3"/>
  <c r="S56" i="3"/>
  <c r="U56" i="3"/>
  <c r="V56" i="3"/>
  <c r="W56" i="3"/>
  <c r="X56" i="3"/>
  <c r="S57" i="3"/>
  <c r="V57" i="3"/>
  <c r="W57" i="3"/>
  <c r="X57" i="3"/>
  <c r="S58" i="3"/>
  <c r="U58" i="3"/>
  <c r="V58" i="3"/>
  <c r="W58" i="3"/>
  <c r="X58" i="3"/>
  <c r="S59" i="3"/>
  <c r="U59" i="3"/>
  <c r="V59" i="3"/>
  <c r="W59" i="3"/>
  <c r="X59" i="3"/>
  <c r="S60" i="3"/>
  <c r="U60" i="3"/>
  <c r="V60" i="3"/>
  <c r="W60" i="3"/>
  <c r="X60" i="3"/>
  <c r="S61" i="3"/>
  <c r="V61" i="3"/>
  <c r="W61" i="3"/>
  <c r="X61" i="3"/>
  <c r="S62" i="3"/>
  <c r="U62" i="3"/>
  <c r="V62" i="3"/>
  <c r="W62" i="3"/>
  <c r="X62" i="3"/>
  <c r="S63" i="3"/>
  <c r="U63" i="3"/>
  <c r="V63" i="3"/>
  <c r="W63" i="3"/>
  <c r="X63" i="3"/>
  <c r="S64" i="3"/>
  <c r="U64" i="3"/>
  <c r="V64" i="3"/>
  <c r="W64" i="3"/>
  <c r="X64" i="3"/>
  <c r="S65" i="3"/>
  <c r="V65" i="3"/>
  <c r="W65" i="3"/>
  <c r="X65" i="3"/>
  <c r="S66" i="3"/>
  <c r="U66" i="3"/>
  <c r="V66" i="3"/>
  <c r="W66" i="3"/>
  <c r="X66" i="3"/>
  <c r="S67" i="3"/>
  <c r="U67" i="3"/>
  <c r="V67" i="3"/>
  <c r="W67" i="3"/>
  <c r="X67" i="3"/>
  <c r="S68" i="3"/>
  <c r="U68" i="3"/>
  <c r="V68" i="3"/>
  <c r="W68" i="3"/>
  <c r="X68" i="3"/>
  <c r="S69" i="3"/>
  <c r="V69" i="3"/>
  <c r="W69" i="3"/>
  <c r="X69" i="3"/>
  <c r="S70" i="3"/>
  <c r="U70" i="3"/>
  <c r="V70" i="3"/>
  <c r="W70" i="3"/>
  <c r="X70" i="3"/>
  <c r="S71" i="3"/>
  <c r="U71" i="3"/>
  <c r="V71" i="3"/>
  <c r="W71" i="3"/>
  <c r="X71" i="3"/>
  <c r="S72" i="3"/>
  <c r="U72" i="3"/>
  <c r="V72" i="3"/>
  <c r="W72" i="3"/>
  <c r="X72" i="3"/>
  <c r="S73" i="3"/>
  <c r="V73" i="3"/>
  <c r="W73" i="3"/>
  <c r="X73" i="3"/>
  <c r="S74" i="3"/>
  <c r="U74" i="3"/>
  <c r="V74" i="3"/>
  <c r="W74" i="3"/>
  <c r="X74" i="3"/>
  <c r="S75" i="3"/>
  <c r="U75" i="3"/>
  <c r="V75" i="3"/>
  <c r="W75" i="3"/>
  <c r="X75" i="3"/>
  <c r="S76" i="3"/>
  <c r="U76" i="3"/>
  <c r="V76" i="3"/>
  <c r="W76" i="3"/>
  <c r="X76" i="3"/>
  <c r="S77" i="3"/>
  <c r="V77" i="3"/>
  <c r="W77" i="3"/>
  <c r="X77" i="3"/>
  <c r="S78" i="3"/>
  <c r="U78" i="3"/>
  <c r="V78" i="3"/>
  <c r="W78" i="3"/>
  <c r="X78" i="3"/>
  <c r="S79" i="3"/>
  <c r="U79" i="3"/>
  <c r="V79" i="3"/>
  <c r="W79" i="3"/>
  <c r="X79" i="3"/>
  <c r="S80" i="3"/>
  <c r="U80" i="3"/>
  <c r="V80" i="3"/>
  <c r="W80" i="3"/>
  <c r="X80" i="3"/>
  <c r="S81" i="3"/>
  <c r="V81" i="3"/>
  <c r="W81" i="3"/>
  <c r="X81" i="3"/>
  <c r="S82" i="3"/>
  <c r="U82" i="3"/>
  <c r="V82" i="3"/>
  <c r="W82" i="3"/>
  <c r="X82" i="3"/>
  <c r="S83" i="3"/>
  <c r="U83" i="3"/>
  <c r="V83" i="3"/>
  <c r="W83" i="3"/>
  <c r="X83" i="3"/>
  <c r="S84" i="3"/>
  <c r="U84" i="3"/>
  <c r="V84" i="3"/>
  <c r="W84" i="3"/>
  <c r="X84" i="3"/>
  <c r="S85" i="3"/>
  <c r="V85" i="3"/>
  <c r="W85" i="3"/>
  <c r="X85" i="3"/>
  <c r="S86" i="3"/>
  <c r="U86" i="3"/>
  <c r="V86" i="3"/>
  <c r="W86" i="3"/>
  <c r="X86" i="3"/>
  <c r="S87" i="3"/>
  <c r="U87" i="3"/>
  <c r="V87" i="3"/>
  <c r="W87" i="3"/>
  <c r="X87" i="3"/>
  <c r="S88" i="3"/>
  <c r="U88" i="3"/>
  <c r="V88" i="3"/>
  <c r="W88" i="3"/>
  <c r="X88" i="3"/>
  <c r="S89" i="3"/>
  <c r="V89" i="3"/>
  <c r="W89" i="3"/>
  <c r="X89" i="3"/>
  <c r="S90" i="3"/>
  <c r="U90" i="3"/>
  <c r="V90" i="3"/>
  <c r="W90" i="3"/>
  <c r="X90" i="3"/>
  <c r="S91" i="3"/>
  <c r="U91" i="3"/>
  <c r="V91" i="3"/>
  <c r="W91" i="3"/>
  <c r="X91" i="3"/>
  <c r="S92" i="3"/>
  <c r="U92" i="3"/>
  <c r="V92" i="3"/>
  <c r="W92" i="3"/>
  <c r="X92" i="3"/>
  <c r="S93" i="3"/>
  <c r="V93" i="3"/>
  <c r="W93" i="3"/>
  <c r="X93" i="3"/>
  <c r="S94" i="3"/>
  <c r="U94" i="3"/>
  <c r="V94" i="3"/>
  <c r="W94" i="3"/>
  <c r="X94" i="3"/>
  <c r="S95" i="3"/>
  <c r="U95" i="3"/>
  <c r="V95" i="3"/>
  <c r="W95" i="3"/>
  <c r="X95" i="3"/>
  <c r="S96" i="3"/>
  <c r="U96" i="3"/>
  <c r="V96" i="3"/>
  <c r="W96" i="3"/>
  <c r="X96" i="3"/>
  <c r="S97" i="3"/>
  <c r="V97" i="3"/>
  <c r="W97" i="3"/>
  <c r="X97" i="3"/>
  <c r="S98" i="3"/>
  <c r="U98" i="3"/>
  <c r="V98" i="3"/>
  <c r="W98" i="3"/>
  <c r="X98" i="3"/>
  <c r="S99" i="3"/>
  <c r="U99" i="3"/>
  <c r="V99" i="3"/>
  <c r="W99" i="3"/>
  <c r="X99" i="3"/>
  <c r="S100" i="3"/>
  <c r="U100" i="3"/>
  <c r="V100" i="3"/>
  <c r="W100" i="3"/>
  <c r="X100" i="3"/>
  <c r="S101" i="3"/>
  <c r="V101" i="3"/>
  <c r="W101" i="3"/>
  <c r="X101" i="3"/>
  <c r="S102" i="3"/>
  <c r="U102" i="3"/>
  <c r="V102" i="3"/>
  <c r="W102" i="3"/>
  <c r="X102" i="3"/>
  <c r="S103" i="3"/>
  <c r="U103" i="3"/>
  <c r="V103" i="3"/>
  <c r="W103" i="3"/>
  <c r="X103" i="3"/>
  <c r="S104" i="3"/>
  <c r="U104" i="3"/>
  <c r="V104" i="3"/>
  <c r="W104" i="3"/>
  <c r="X104" i="3"/>
  <c r="S105" i="3"/>
  <c r="V105" i="3"/>
  <c r="W105" i="3"/>
  <c r="X105" i="3"/>
  <c r="S106" i="3"/>
  <c r="U106" i="3"/>
  <c r="V106" i="3"/>
  <c r="W106" i="3"/>
  <c r="X106" i="3"/>
  <c r="S107" i="3"/>
  <c r="U107" i="3"/>
  <c r="V107" i="3"/>
  <c r="W107" i="3"/>
  <c r="X107" i="3"/>
  <c r="S108" i="3"/>
  <c r="U108" i="3"/>
  <c r="V108" i="3"/>
  <c r="W108" i="3"/>
  <c r="X108" i="3"/>
  <c r="S109" i="3"/>
  <c r="V109" i="3"/>
  <c r="W109" i="3"/>
  <c r="X109" i="3"/>
  <c r="S110" i="3"/>
  <c r="U110" i="3"/>
  <c r="V110" i="3"/>
  <c r="W110" i="3"/>
  <c r="X110" i="3"/>
  <c r="S111" i="3"/>
  <c r="U111" i="3"/>
  <c r="V111" i="3"/>
  <c r="W111" i="3"/>
  <c r="X111" i="3"/>
  <c r="S112" i="3"/>
  <c r="U112" i="3"/>
  <c r="V112" i="3"/>
  <c r="W112" i="3"/>
  <c r="X112" i="3"/>
  <c r="S113" i="3"/>
  <c r="V113" i="3"/>
  <c r="W113" i="3"/>
  <c r="X113" i="3"/>
  <c r="S114" i="3"/>
  <c r="U114" i="3"/>
  <c r="V114" i="3"/>
  <c r="W114" i="3"/>
  <c r="X114" i="3"/>
  <c r="S115" i="3"/>
  <c r="U115" i="3"/>
  <c r="V115" i="3"/>
  <c r="W115" i="3"/>
  <c r="X115" i="3"/>
  <c r="S116" i="3"/>
  <c r="U116" i="3"/>
  <c r="V116" i="3"/>
  <c r="W116" i="3"/>
  <c r="X116" i="3"/>
  <c r="S117" i="3"/>
  <c r="V117" i="3"/>
  <c r="W117" i="3"/>
  <c r="X117" i="3"/>
  <c r="S7" i="3"/>
  <c r="V7" i="3"/>
  <c r="W7" i="3"/>
  <c r="X7" i="3"/>
  <c r="S8" i="3"/>
  <c r="U8" i="3"/>
  <c r="V8" i="3"/>
  <c r="W8" i="3"/>
  <c r="X8" i="3"/>
  <c r="V9" i="3"/>
  <c r="W9" i="3"/>
  <c r="X9" i="3"/>
  <c r="S10" i="3"/>
  <c r="U10" i="3"/>
  <c r="V10" i="3"/>
  <c r="W10" i="3"/>
  <c r="X10" i="3"/>
  <c r="S11" i="3"/>
  <c r="U11" i="3"/>
  <c r="V11" i="3"/>
  <c r="W11" i="3"/>
  <c r="X11" i="3"/>
  <c r="S12" i="3"/>
  <c r="U12" i="3"/>
  <c r="V12" i="3"/>
  <c r="W12" i="3"/>
  <c r="X12" i="3"/>
  <c r="V13" i="3"/>
  <c r="W13" i="3"/>
  <c r="X13" i="3"/>
  <c r="S14" i="3"/>
  <c r="U14" i="3"/>
  <c r="V14" i="3"/>
  <c r="W14" i="3"/>
  <c r="X14" i="3"/>
  <c r="S15" i="3"/>
  <c r="U15" i="3"/>
  <c r="V15" i="3"/>
  <c r="W15" i="3"/>
  <c r="X15" i="3"/>
  <c r="S16" i="3"/>
  <c r="U16" i="3"/>
  <c r="V16" i="3"/>
  <c r="W16" i="3"/>
  <c r="X16" i="3"/>
  <c r="V17" i="3"/>
  <c r="W17" i="3"/>
  <c r="X17" i="3"/>
  <c r="S18" i="3"/>
  <c r="U18" i="3"/>
  <c r="V18" i="3"/>
  <c r="W18" i="3"/>
  <c r="X18" i="3"/>
  <c r="S19" i="3"/>
  <c r="U19" i="3"/>
  <c r="V19" i="3"/>
  <c r="W19" i="3"/>
  <c r="X19" i="3"/>
  <c r="S20" i="3"/>
  <c r="U20" i="3"/>
  <c r="V20" i="3"/>
  <c r="W20" i="3"/>
  <c r="X20" i="3"/>
  <c r="V21" i="3"/>
  <c r="W21" i="3"/>
  <c r="X21" i="3"/>
  <c r="S22" i="3"/>
  <c r="U22" i="3"/>
  <c r="V22" i="3"/>
  <c r="W22" i="3"/>
  <c r="X22" i="3"/>
  <c r="S23" i="3"/>
  <c r="U23" i="3"/>
  <c r="V23" i="3"/>
  <c r="W23" i="3"/>
  <c r="X23" i="3"/>
  <c r="S24" i="3"/>
  <c r="U24" i="3"/>
  <c r="V24" i="3"/>
  <c r="W24" i="3"/>
  <c r="X24" i="3"/>
  <c r="V25" i="3"/>
  <c r="W25" i="3"/>
  <c r="X25" i="3"/>
  <c r="S26" i="3"/>
  <c r="U26" i="3"/>
  <c r="V26" i="3"/>
  <c r="W26" i="3"/>
  <c r="X26" i="3"/>
  <c r="S27" i="3"/>
  <c r="U27" i="3"/>
  <c r="V27" i="3"/>
  <c r="W27" i="3"/>
  <c r="X27" i="3"/>
  <c r="S28" i="3"/>
  <c r="U28" i="3"/>
  <c r="V28" i="3"/>
  <c r="W28" i="3"/>
  <c r="X28" i="3"/>
  <c r="V29" i="3"/>
  <c r="W29" i="3"/>
  <c r="X29" i="3"/>
  <c r="S30" i="3"/>
  <c r="U30" i="3"/>
  <c r="V30" i="3"/>
  <c r="W30" i="3"/>
  <c r="X30" i="3"/>
  <c r="S31" i="3"/>
  <c r="U31" i="3"/>
  <c r="V31" i="3"/>
  <c r="W31" i="3"/>
  <c r="X31" i="3"/>
  <c r="S32" i="3"/>
  <c r="U32" i="3"/>
  <c r="V32" i="3"/>
  <c r="W32" i="3"/>
  <c r="X32" i="3"/>
  <c r="V33" i="3"/>
  <c r="W33" i="3"/>
  <c r="X33" i="3"/>
  <c r="S34" i="3"/>
  <c r="U34" i="3"/>
  <c r="V34" i="3"/>
  <c r="W34" i="3"/>
  <c r="X34" i="3"/>
  <c r="S35" i="3"/>
  <c r="U35" i="3"/>
  <c r="V35" i="3"/>
  <c r="W35" i="3"/>
  <c r="X35" i="3"/>
  <c r="S36" i="3"/>
  <c r="U36" i="3"/>
  <c r="V36" i="3"/>
  <c r="W36" i="3"/>
  <c r="X36" i="3"/>
  <c r="V37" i="3"/>
  <c r="W37" i="3"/>
  <c r="X37" i="3"/>
  <c r="S38" i="3"/>
  <c r="U38" i="3"/>
  <c r="V38" i="3"/>
  <c r="W38" i="3"/>
  <c r="X38" i="3"/>
  <c r="S6" i="3"/>
  <c r="W6" i="3"/>
  <c r="X6" i="3"/>
  <c r="H118" i="3"/>
  <c r="I118" i="3"/>
  <c r="J118" i="3"/>
  <c r="K118" i="3"/>
  <c r="M118" i="3"/>
  <c r="O118" i="3"/>
  <c r="P118" i="3"/>
  <c r="Q118" i="3"/>
  <c r="R118" i="3"/>
  <c r="D117" i="9"/>
  <c r="D106" i="8"/>
  <c r="D88" i="9"/>
  <c r="D84" i="8"/>
  <c r="D63" i="9"/>
  <c r="D57" i="8"/>
  <c r="D49" i="9"/>
  <c r="D46" i="8"/>
  <c r="D45" i="9"/>
  <c r="D44" i="8"/>
  <c r="D40" i="9"/>
  <c r="D15" i="9"/>
  <c r="D9" i="8"/>
  <c r="D8" i="9"/>
  <c r="D6" i="9"/>
  <c r="X118" i="11"/>
  <c r="W118" i="11"/>
  <c r="X119" i="7"/>
  <c r="D7" i="12"/>
  <c r="W118" i="10"/>
  <c r="X118" i="10"/>
  <c r="X118" i="9"/>
  <c r="D12" i="11"/>
  <c r="D101" i="8"/>
  <c r="D101" i="9"/>
  <c r="D117" i="8"/>
  <c r="D33" i="11"/>
  <c r="D79" i="11"/>
  <c r="D113" i="11"/>
  <c r="D53" i="8"/>
  <c r="D57" i="9"/>
  <c r="D65" i="8"/>
  <c r="D69" i="9"/>
  <c r="D73" i="8"/>
  <c r="D76" i="9"/>
  <c r="D76" i="8"/>
  <c r="D82" i="9"/>
  <c r="D110" i="8"/>
  <c r="D114" i="8"/>
  <c r="D45" i="11"/>
  <c r="D63" i="11"/>
  <c r="D66" i="11"/>
  <c r="D70" i="11"/>
  <c r="D72" i="11"/>
  <c r="D80" i="11"/>
  <c r="D81" i="11"/>
  <c r="D97" i="11"/>
  <c r="D34" i="11"/>
  <c r="D105" i="11"/>
  <c r="D97" i="9"/>
  <c r="D97" i="8"/>
  <c r="D113" i="9"/>
  <c r="D32" i="11"/>
  <c r="D87" i="11"/>
  <c r="D36" i="8"/>
  <c r="D36" i="9"/>
  <c r="D45" i="8"/>
  <c r="D106" i="9"/>
  <c r="D12" i="9"/>
  <c r="D12" i="8"/>
  <c r="D16" i="9"/>
  <c r="D16" i="8"/>
  <c r="D20" i="8"/>
  <c r="D24" i="9"/>
  <c r="D24" i="8"/>
  <c r="D37" i="8"/>
  <c r="D39" i="9"/>
  <c r="D54" i="8"/>
  <c r="D62" i="8"/>
  <c r="D74" i="9"/>
  <c r="D74" i="8"/>
  <c r="V118" i="4"/>
  <c r="X118" i="4"/>
  <c r="D36" i="11"/>
  <c r="D44" i="11"/>
  <c r="D53" i="11"/>
  <c r="D62" i="11"/>
  <c r="D65" i="11"/>
  <c r="D92" i="11"/>
  <c r="D96" i="11"/>
  <c r="D101" i="11"/>
  <c r="D80" i="9"/>
  <c r="D80" i="8"/>
  <c r="D88" i="8"/>
  <c r="D96" i="8"/>
  <c r="D16" i="11"/>
  <c r="D13" i="8"/>
  <c r="D21" i="8"/>
  <c r="D21" i="9"/>
  <c r="D25" i="9"/>
  <c r="D28" i="8"/>
  <c r="D40" i="8"/>
  <c r="D77" i="9"/>
  <c r="D77" i="8"/>
  <c r="D92" i="9"/>
  <c r="D92" i="8"/>
  <c r="D10" i="9"/>
  <c r="D10" i="8"/>
  <c r="D22" i="9"/>
  <c r="D22" i="8"/>
  <c r="D29" i="8"/>
  <c r="D33" i="9"/>
  <c r="D41" i="9"/>
  <c r="D41" i="8"/>
  <c r="D44" i="9"/>
  <c r="D48" i="9"/>
  <c r="D48" i="8"/>
  <c r="D52" i="8"/>
  <c r="D56" i="9"/>
  <c r="D56" i="8"/>
  <c r="D60" i="9"/>
  <c r="D60" i="8"/>
  <c r="D64" i="9"/>
  <c r="D64" i="8"/>
  <c r="D68" i="8"/>
  <c r="D68" i="9"/>
  <c r="D72" i="8"/>
  <c r="D81" i="9"/>
  <c r="D85" i="8"/>
  <c r="D85" i="9"/>
  <c r="D89" i="9"/>
  <c r="D89" i="8"/>
  <c r="D93" i="9"/>
  <c r="D93" i="8"/>
  <c r="D100" i="8"/>
  <c r="D100" i="9"/>
  <c r="D104" i="9"/>
  <c r="D104" i="8"/>
  <c r="D108" i="9"/>
  <c r="D108" i="8"/>
  <c r="D112" i="9"/>
  <c r="D116" i="8"/>
  <c r="D116" i="9"/>
  <c r="D23" i="11"/>
  <c r="D26" i="11"/>
  <c r="D48" i="11"/>
  <c r="D49" i="11"/>
  <c r="D58" i="11"/>
  <c r="D67" i="11"/>
  <c r="D103" i="11"/>
  <c r="D36" i="12"/>
  <c r="D38" i="12"/>
  <c r="D48" i="12"/>
  <c r="D55" i="12"/>
  <c r="D57" i="12"/>
  <c r="D61" i="12"/>
  <c r="D64" i="12"/>
  <c r="D67" i="12"/>
  <c r="D38" i="8"/>
  <c r="D51" i="9"/>
  <c r="D28" i="9"/>
  <c r="D37" i="9"/>
  <c r="D34" i="9"/>
  <c r="D113" i="8"/>
  <c r="D105" i="8"/>
  <c r="D73" i="9"/>
  <c r="D69" i="8"/>
  <c r="D65" i="9"/>
  <c r="D53" i="9"/>
  <c r="D11" i="12"/>
  <c r="D13" i="12"/>
  <c r="D20" i="12"/>
  <c r="D25" i="12"/>
  <c r="D35" i="12"/>
  <c r="D39" i="12"/>
  <c r="D47" i="12"/>
  <c r="D56" i="12"/>
  <c r="D71" i="12"/>
  <c r="E93" i="12"/>
  <c r="E81" i="12"/>
  <c r="E31" i="12"/>
  <c r="D10" i="11"/>
  <c r="D41" i="11"/>
  <c r="D73" i="11"/>
  <c r="D91" i="11"/>
  <c r="D107" i="11"/>
  <c r="D109" i="11"/>
  <c r="E68" i="12"/>
  <c r="E46" i="12"/>
  <c r="E36" i="12"/>
  <c r="V6" i="3"/>
  <c r="V56" i="12"/>
  <c r="V20" i="12"/>
  <c r="X8" i="12"/>
  <c r="V48" i="12"/>
  <c r="V36" i="12"/>
  <c r="X28" i="12"/>
  <c r="U117" i="12"/>
  <c r="X116" i="12"/>
  <c r="U113" i="12"/>
  <c r="X112" i="12"/>
  <c r="U109" i="12"/>
  <c r="X108" i="12"/>
  <c r="U105" i="12"/>
  <c r="X104" i="12"/>
  <c r="U101" i="12"/>
  <c r="X100" i="12"/>
  <c r="U97" i="12"/>
  <c r="X96" i="12"/>
  <c r="U93" i="12"/>
  <c r="X92" i="12"/>
  <c r="U89" i="12"/>
  <c r="X88" i="12"/>
  <c r="X84" i="12"/>
  <c r="X80" i="12"/>
  <c r="X76" i="12"/>
  <c r="X72" i="12"/>
  <c r="X68" i="12"/>
  <c r="U60" i="12"/>
  <c r="U52" i="12"/>
  <c r="U44" i="12"/>
  <c r="V40" i="12"/>
  <c r="X37" i="12"/>
  <c r="X32" i="12"/>
  <c r="U28" i="12"/>
  <c r="V24" i="12"/>
  <c r="U17" i="12"/>
  <c r="X16" i="12"/>
  <c r="U12" i="12"/>
  <c r="U8" i="12"/>
  <c r="V64" i="12"/>
  <c r="X60" i="12"/>
  <c r="X52" i="12"/>
  <c r="X44" i="12"/>
  <c r="X12" i="12"/>
  <c r="V8" i="12"/>
  <c r="U62" i="12"/>
  <c r="U58" i="12"/>
  <c r="U54" i="12"/>
  <c r="U50" i="12"/>
  <c r="U46" i="12"/>
  <c r="U42" i="12"/>
  <c r="U38" i="12"/>
  <c r="U34" i="12"/>
  <c r="U30" i="12"/>
  <c r="U26" i="12"/>
  <c r="U22" i="12"/>
  <c r="U18" i="12"/>
  <c r="U14" i="12"/>
  <c r="X7" i="12"/>
  <c r="V118" i="5"/>
  <c r="T6" i="3"/>
  <c r="G118" i="3"/>
  <c r="U118" i="3"/>
  <c r="L118" i="11"/>
  <c r="S6" i="8"/>
  <c r="L118" i="8"/>
  <c r="D29" i="9"/>
  <c r="D25" i="8"/>
  <c r="D17" i="8"/>
  <c r="D96" i="9"/>
  <c r="D20" i="9"/>
  <c r="D8" i="12"/>
  <c r="D27" i="12"/>
  <c r="D40" i="12"/>
  <c r="D43" i="12"/>
  <c r="D65" i="12"/>
  <c r="F92" i="12"/>
  <c r="F89" i="12"/>
  <c r="F65" i="12"/>
  <c r="F54" i="12"/>
  <c r="F49" i="12"/>
  <c r="F47" i="12"/>
  <c r="O119" i="12"/>
  <c r="Y119" i="12"/>
  <c r="Y7" i="12"/>
  <c r="V7" i="12"/>
  <c r="T6" i="9"/>
  <c r="T10" i="9"/>
  <c r="T14" i="9"/>
  <c r="T18" i="9"/>
  <c r="T22" i="9"/>
  <c r="T26" i="9"/>
  <c r="T30" i="9"/>
  <c r="T34" i="9"/>
  <c r="T38" i="9"/>
  <c r="T42" i="9"/>
  <c r="T46" i="9"/>
  <c r="T50" i="9"/>
  <c r="T54" i="9"/>
  <c r="T58" i="9"/>
  <c r="T62" i="9"/>
  <c r="T66" i="9"/>
  <c r="T70" i="9"/>
  <c r="T74" i="9"/>
  <c r="T78" i="9"/>
  <c r="T82" i="9"/>
  <c r="T86" i="9"/>
  <c r="T90" i="9"/>
  <c r="T94" i="9"/>
  <c r="T98" i="9"/>
  <c r="T102" i="9"/>
  <c r="T106" i="9"/>
  <c r="T110" i="9"/>
  <c r="T114" i="9"/>
  <c r="U10" i="9"/>
  <c r="S6" i="9"/>
  <c r="U118" i="10"/>
  <c r="V9" i="7"/>
  <c r="V13" i="7"/>
  <c r="V17" i="7"/>
  <c r="V21" i="7"/>
  <c r="V25" i="7"/>
  <c r="V29" i="7"/>
  <c r="V33" i="7"/>
  <c r="V37" i="7"/>
  <c r="V41" i="7"/>
  <c r="V45" i="7"/>
  <c r="V49" i="7"/>
  <c r="V53" i="7"/>
  <c r="V57" i="7"/>
  <c r="V61" i="7"/>
  <c r="V65" i="7"/>
  <c r="V69" i="7"/>
  <c r="V73" i="7"/>
  <c r="V77" i="7"/>
  <c r="V81" i="7"/>
  <c r="V85" i="7"/>
  <c r="V89" i="7"/>
  <c r="V93" i="7"/>
  <c r="V97" i="7"/>
  <c r="V101" i="7"/>
  <c r="V105" i="7"/>
  <c r="V109" i="7"/>
  <c r="V113" i="7"/>
  <c r="V117" i="7"/>
  <c r="U27" i="6"/>
  <c r="S51" i="6"/>
  <c r="W119" i="7"/>
  <c r="U117" i="3"/>
  <c r="U113" i="3"/>
  <c r="U109" i="3"/>
  <c r="U105" i="3"/>
  <c r="U101" i="3"/>
  <c r="U97" i="3"/>
  <c r="U93" i="3"/>
  <c r="U89" i="3"/>
  <c r="U85" i="3"/>
  <c r="U81" i="3"/>
  <c r="U77" i="3"/>
  <c r="U73" i="3"/>
  <c r="U69" i="3"/>
  <c r="U65" i="3"/>
  <c r="U61" i="3"/>
  <c r="U57" i="3"/>
  <c r="U53" i="3"/>
  <c r="U49" i="3"/>
  <c r="U45" i="3"/>
  <c r="U41" i="3"/>
  <c r="T37" i="3"/>
  <c r="T33" i="3"/>
  <c r="T29" i="3"/>
  <c r="T25" i="3"/>
  <c r="T21" i="3"/>
  <c r="T17" i="3"/>
  <c r="T13" i="3"/>
  <c r="T9" i="3"/>
  <c r="S37" i="3"/>
  <c r="S33" i="3"/>
  <c r="S29" i="3"/>
  <c r="S25" i="3"/>
  <c r="S21" i="3"/>
  <c r="S17" i="3"/>
  <c r="S13" i="3"/>
  <c r="S9" i="3"/>
  <c r="U12" i="11"/>
  <c r="U28" i="11"/>
  <c r="U44" i="11"/>
  <c r="U60" i="11"/>
  <c r="U76" i="11"/>
  <c r="U92" i="11"/>
  <c r="U100" i="11"/>
  <c r="U108" i="11"/>
  <c r="U116" i="11"/>
  <c r="U8" i="11"/>
  <c r="U24" i="11"/>
  <c r="U40" i="11"/>
  <c r="U56" i="11"/>
  <c r="U72" i="11"/>
  <c r="U88" i="11"/>
  <c r="U96" i="11"/>
  <c r="U104" i="11"/>
  <c r="U112" i="11"/>
  <c r="S56" i="11"/>
  <c r="S72" i="11"/>
  <c r="S88" i="11"/>
  <c r="S96" i="11"/>
  <c r="S104" i="11"/>
  <c r="S112" i="11"/>
  <c r="S8" i="11"/>
  <c r="T40" i="11"/>
  <c r="U6" i="8"/>
  <c r="U7" i="4"/>
  <c r="U15" i="4"/>
  <c r="U23" i="4"/>
  <c r="U31" i="4"/>
  <c r="U39" i="4"/>
  <c r="S7" i="4"/>
  <c r="T6" i="4"/>
  <c r="S8" i="5"/>
  <c r="S12" i="5"/>
  <c r="S16" i="5"/>
  <c r="S20" i="5"/>
  <c r="S24" i="5"/>
  <c r="S28" i="5"/>
  <c r="S32" i="5"/>
  <c r="S36" i="5"/>
  <c r="S40" i="5"/>
  <c r="S44" i="5"/>
  <c r="S48" i="5"/>
  <c r="S52" i="5"/>
  <c r="S56" i="5"/>
  <c r="S60" i="5"/>
  <c r="S64" i="5"/>
  <c r="S68" i="5"/>
  <c r="S72" i="5"/>
  <c r="S76" i="5"/>
  <c r="S80" i="5"/>
  <c r="S84" i="5"/>
  <c r="S88" i="5"/>
  <c r="S92" i="5"/>
  <c r="S96" i="5"/>
  <c r="S100" i="5"/>
  <c r="S104" i="5"/>
  <c r="S108" i="5"/>
  <c r="S112" i="5"/>
  <c r="S116" i="5"/>
  <c r="U8" i="5"/>
  <c r="U12" i="5"/>
  <c r="U16" i="5"/>
  <c r="U20" i="5"/>
  <c r="U24" i="5"/>
  <c r="U28" i="5"/>
  <c r="U32" i="5"/>
  <c r="U36" i="5"/>
  <c r="U40" i="5"/>
  <c r="U44" i="5"/>
  <c r="U48" i="5"/>
  <c r="U52" i="5"/>
  <c r="U56" i="5"/>
  <c r="U60" i="5"/>
  <c r="U64" i="5"/>
  <c r="U68" i="5"/>
  <c r="U72" i="5"/>
  <c r="U76" i="5"/>
  <c r="U80" i="5"/>
  <c r="U84" i="5"/>
  <c r="U88" i="5"/>
  <c r="U92" i="5"/>
  <c r="U96" i="5"/>
  <c r="U100" i="5"/>
  <c r="U104" i="5"/>
  <c r="U108" i="5"/>
  <c r="U112" i="5"/>
  <c r="U116" i="5"/>
  <c r="T8" i="5"/>
  <c r="U7" i="6"/>
  <c r="U19" i="6"/>
  <c r="U47" i="6"/>
  <c r="U75" i="6"/>
  <c r="U79" i="6"/>
  <c r="U83" i="6"/>
  <c r="U87" i="6"/>
  <c r="S91" i="6"/>
  <c r="T99" i="6"/>
  <c r="U107" i="6"/>
  <c r="S111" i="6"/>
  <c r="U115" i="6"/>
  <c r="S27" i="6"/>
  <c r="S35" i="6"/>
  <c r="U15" i="6"/>
  <c r="S7" i="6"/>
  <c r="U39" i="6"/>
  <c r="U71" i="6"/>
  <c r="T75" i="6"/>
  <c r="T83" i="6"/>
  <c r="U103" i="6"/>
  <c r="T115" i="6"/>
  <c r="U23" i="6"/>
  <c r="T55" i="6"/>
  <c r="U43" i="6"/>
  <c r="U67" i="6"/>
  <c r="U118" i="6"/>
  <c r="S13" i="6"/>
  <c r="T21" i="6"/>
  <c r="S29" i="6"/>
  <c r="U33" i="6"/>
  <c r="U37" i="6"/>
  <c r="T45" i="6"/>
  <c r="U53" i="6"/>
  <c r="S61" i="6"/>
  <c r="U65" i="6"/>
  <c r="S69" i="6"/>
  <c r="T89" i="6"/>
  <c r="U93" i="6"/>
  <c r="T97" i="6"/>
  <c r="U101" i="6"/>
  <c r="T105" i="6"/>
  <c r="T113" i="6"/>
  <c r="S9" i="6"/>
  <c r="T37" i="6"/>
  <c r="T65" i="6"/>
  <c r="U73" i="6"/>
  <c r="U77" i="6"/>
  <c r="U81" i="6"/>
  <c r="T93" i="6"/>
  <c r="H118" i="8"/>
  <c r="U7" i="12"/>
  <c r="J119" i="12"/>
  <c r="W119" i="12"/>
  <c r="I119" i="7"/>
  <c r="V7" i="7"/>
  <c r="U118" i="9"/>
  <c r="V118" i="9"/>
  <c r="W118" i="8"/>
  <c r="F35" i="12"/>
  <c r="F34" i="12"/>
  <c r="X118" i="3"/>
  <c r="V118" i="3"/>
  <c r="D42" i="9"/>
  <c r="D49" i="8"/>
  <c r="D13" i="9"/>
  <c r="D112" i="8"/>
  <c r="D81" i="8"/>
  <c r="D52" i="9"/>
  <c r="D32" i="8"/>
  <c r="D17" i="9"/>
  <c r="D98" i="8"/>
  <c r="D9" i="9"/>
  <c r="D61" i="9"/>
  <c r="D72" i="9"/>
  <c r="D84" i="9"/>
  <c r="D32" i="9"/>
  <c r="D61" i="8"/>
  <c r="D109" i="8"/>
  <c r="D109" i="9"/>
  <c r="D46" i="9"/>
  <c r="D98" i="9"/>
  <c r="D8" i="8"/>
  <c r="D33" i="8"/>
  <c r="D105" i="9"/>
  <c r="D15" i="12"/>
  <c r="D19" i="12"/>
  <c r="D83" i="12"/>
  <c r="E92" i="12"/>
  <c r="D112" i="11"/>
  <c r="E80" i="12"/>
  <c r="E76" i="12"/>
  <c r="E65" i="12"/>
  <c r="E49" i="12"/>
  <c r="E37" i="12"/>
  <c r="U46" i="4"/>
  <c r="S46" i="4"/>
  <c r="U50" i="4"/>
  <c r="S50" i="4"/>
  <c r="U52" i="4"/>
  <c r="S52" i="4"/>
  <c r="U56" i="4"/>
  <c r="S56" i="4"/>
  <c r="U62" i="4"/>
  <c r="S62" i="4"/>
  <c r="U66" i="4"/>
  <c r="S66" i="4"/>
  <c r="U68" i="4"/>
  <c r="S68" i="4"/>
  <c r="U72" i="4"/>
  <c r="S72" i="4"/>
  <c r="U76" i="4"/>
  <c r="S76" i="4"/>
  <c r="U80" i="4"/>
  <c r="S80" i="4"/>
  <c r="U84" i="4"/>
  <c r="S84" i="4"/>
  <c r="U88" i="4"/>
  <c r="S88" i="4"/>
  <c r="U92" i="4"/>
  <c r="S92" i="4"/>
  <c r="U96" i="4"/>
  <c r="S96" i="4"/>
  <c r="U100" i="4"/>
  <c r="S100" i="4"/>
  <c r="U104" i="4"/>
  <c r="S104" i="4"/>
  <c r="U108" i="4"/>
  <c r="S108" i="4"/>
  <c r="U114" i="4"/>
  <c r="S114" i="4"/>
  <c r="U44" i="4"/>
  <c r="S44" i="4"/>
  <c r="U48" i="4"/>
  <c r="S48" i="4"/>
  <c r="U54" i="4"/>
  <c r="S54" i="4"/>
  <c r="U58" i="4"/>
  <c r="S58" i="4"/>
  <c r="U60" i="4"/>
  <c r="S60" i="4"/>
  <c r="U64" i="4"/>
  <c r="S64" i="4"/>
  <c r="U70" i="4"/>
  <c r="S70" i="4"/>
  <c r="U74" i="4"/>
  <c r="S74" i="4"/>
  <c r="U78" i="4"/>
  <c r="S78" i="4"/>
  <c r="U82" i="4"/>
  <c r="S82" i="4"/>
  <c r="U86" i="4"/>
  <c r="S86" i="4"/>
  <c r="U90" i="4"/>
  <c r="S90" i="4"/>
  <c r="U94" i="4"/>
  <c r="S94" i="4"/>
  <c r="U98" i="4"/>
  <c r="S98" i="4"/>
  <c r="U102" i="4"/>
  <c r="S102" i="4"/>
  <c r="U106" i="4"/>
  <c r="S106" i="4"/>
  <c r="U110" i="4"/>
  <c r="S110" i="4"/>
  <c r="U112" i="4"/>
  <c r="S112" i="4"/>
  <c r="U116" i="4"/>
  <c r="S116" i="4"/>
  <c r="U6" i="4"/>
  <c r="S8" i="4"/>
  <c r="S10" i="4"/>
  <c r="S12" i="4"/>
  <c r="S14" i="4"/>
  <c r="S16" i="4"/>
  <c r="S18" i="4"/>
  <c r="S20" i="4"/>
  <c r="S22" i="4"/>
  <c r="S24" i="4"/>
  <c r="U26" i="4"/>
  <c r="S28" i="4"/>
  <c r="U30" i="4"/>
  <c r="S32" i="4"/>
  <c r="U34" i="4"/>
  <c r="S36" i="4"/>
  <c r="U38" i="4"/>
  <c r="S40" i="4"/>
  <c r="U42" i="4"/>
  <c r="T118" i="16"/>
  <c r="D26" i="8"/>
  <c r="D14" i="8"/>
  <c r="D66" i="8"/>
  <c r="D102" i="8"/>
  <c r="D58" i="8"/>
  <c r="D78" i="8"/>
  <c r="E69" i="12"/>
  <c r="E20" i="12"/>
  <c r="C13" i="5"/>
  <c r="D13" i="4"/>
  <c r="C118" i="4"/>
  <c r="C20" i="5"/>
  <c r="D20" i="4"/>
  <c r="C69" i="5"/>
  <c r="D69" i="4"/>
  <c r="E115" i="12"/>
  <c r="E113" i="12"/>
  <c r="E97" i="12"/>
  <c r="E12" i="12"/>
  <c r="E10" i="12"/>
  <c r="E8" i="12"/>
  <c r="D24" i="12"/>
  <c r="C77" i="5"/>
  <c r="D77" i="4"/>
  <c r="C52" i="5"/>
  <c r="D52" i="4"/>
  <c r="C84" i="5"/>
  <c r="D84" i="4"/>
  <c r="C116" i="5"/>
  <c r="D116" i="4"/>
  <c r="D24" i="11"/>
  <c r="E84" i="12"/>
  <c r="E82" i="12"/>
  <c r="E45" i="12"/>
  <c r="E43" i="12"/>
  <c r="E41" i="12"/>
  <c r="E39" i="12"/>
  <c r="E25" i="12"/>
  <c r="E23" i="12"/>
  <c r="E16" i="12"/>
  <c r="E75" i="12"/>
  <c r="E71" i="12"/>
  <c r="D16" i="12"/>
  <c r="D19" i="11"/>
  <c r="C6" i="6"/>
  <c r="D6" i="10"/>
  <c r="E95" i="12"/>
  <c r="E56" i="12"/>
  <c r="E109" i="12"/>
  <c r="E102" i="12"/>
  <c r="E66" i="12"/>
  <c r="E33" i="12"/>
  <c r="E19" i="12"/>
  <c r="D28" i="12"/>
  <c r="D33" i="12"/>
  <c r="D57" i="4"/>
  <c r="D74" i="12"/>
  <c r="D82" i="12"/>
  <c r="D88" i="12"/>
  <c r="D114" i="9"/>
  <c r="D110" i="9"/>
  <c r="D94" i="9"/>
  <c r="D90" i="9"/>
  <c r="D86" i="8"/>
  <c r="D118" i="3"/>
  <c r="E74" i="3"/>
  <c r="D70" i="8"/>
  <c r="D62" i="9"/>
  <c r="D50" i="9"/>
  <c r="E42" i="3"/>
  <c r="D38" i="9"/>
  <c r="D34" i="8"/>
  <c r="E30" i="3"/>
  <c r="D30" i="9"/>
  <c r="D18" i="8"/>
  <c r="D28" i="11"/>
  <c r="D59" i="11"/>
  <c r="D100" i="11"/>
  <c r="E77" i="12"/>
  <c r="E73" i="12"/>
  <c r="E51" i="12"/>
  <c r="D15" i="11"/>
  <c r="C118" i="16"/>
  <c r="C29" i="5"/>
  <c r="D29" i="4"/>
  <c r="C93" i="5"/>
  <c r="D93" i="4"/>
  <c r="C25" i="5"/>
  <c r="D25" i="4"/>
  <c r="C57" i="10"/>
  <c r="D57" i="5"/>
  <c r="C89" i="5"/>
  <c r="D89" i="4"/>
  <c r="C21" i="5"/>
  <c r="D21" i="4"/>
  <c r="C85" i="5"/>
  <c r="D85" i="4"/>
  <c r="E107" i="12"/>
  <c r="E105" i="12"/>
  <c r="E91" i="12"/>
  <c r="E88" i="12"/>
  <c r="E79" i="12"/>
  <c r="E64" i="12"/>
  <c r="E62" i="12"/>
  <c r="E60" i="12"/>
  <c r="E48" i="12"/>
  <c r="E29" i="12"/>
  <c r="E27" i="12"/>
  <c r="E15" i="12"/>
  <c r="D52" i="12"/>
  <c r="D71" i="11"/>
  <c r="D75" i="11"/>
  <c r="D99" i="11"/>
  <c r="D115" i="11"/>
  <c r="E118" i="12"/>
  <c r="E116" i="12"/>
  <c r="E114" i="12"/>
  <c r="E112" i="12"/>
  <c r="E103" i="12"/>
  <c r="E101" i="12"/>
  <c r="E99" i="12"/>
  <c r="E87" i="12"/>
  <c r="E83" i="12"/>
  <c r="E28" i="12"/>
  <c r="E24" i="12"/>
  <c r="E111" i="12"/>
  <c r="E110" i="12"/>
  <c r="E108" i="12"/>
  <c r="E106" i="12"/>
  <c r="E72" i="12"/>
  <c r="E61" i="12"/>
  <c r="E59" i="12"/>
  <c r="E57" i="12"/>
  <c r="E55" i="12"/>
  <c r="E52" i="12"/>
  <c r="E50" i="12"/>
  <c r="E44" i="12"/>
  <c r="E42" i="12"/>
  <c r="E40" i="12"/>
  <c r="E38" i="12"/>
  <c r="E9" i="12"/>
  <c r="E104" i="12"/>
  <c r="E109" i="3"/>
  <c r="E81" i="3"/>
  <c r="E77" i="3"/>
  <c r="E17" i="3"/>
  <c r="E13" i="3"/>
  <c r="D103" i="9"/>
  <c r="D91" i="8"/>
  <c r="D87" i="8"/>
  <c r="E87" i="3"/>
  <c r="F87" i="3"/>
  <c r="D83" i="9"/>
  <c r="D79" i="8"/>
  <c r="E71" i="3"/>
  <c r="F71" i="3"/>
  <c r="D67" i="8"/>
  <c r="D63" i="8"/>
  <c r="D47" i="9"/>
  <c r="E47" i="3"/>
  <c r="D39" i="8"/>
  <c r="D35" i="9"/>
  <c r="D27" i="9"/>
  <c r="E27" i="3"/>
  <c r="D23" i="8"/>
  <c r="D19" i="8"/>
  <c r="E15" i="3"/>
  <c r="F15" i="3"/>
  <c r="E7" i="3"/>
  <c r="E112" i="3"/>
  <c r="E88" i="3"/>
  <c r="E68" i="3"/>
  <c r="F68" i="3"/>
  <c r="E52" i="3"/>
  <c r="E24" i="3"/>
  <c r="E8" i="3"/>
  <c r="F8" i="3"/>
  <c r="V118" i="16"/>
  <c r="F107" i="12"/>
  <c r="F101" i="12"/>
  <c r="W118" i="3"/>
  <c r="C119" i="12"/>
  <c r="C118" i="8"/>
  <c r="D7" i="8"/>
  <c r="D23" i="9"/>
  <c r="D67" i="9"/>
  <c r="D115" i="8"/>
  <c r="D43" i="8"/>
  <c r="D75" i="9"/>
  <c r="D15" i="8"/>
  <c r="D31" i="8"/>
  <c r="D59" i="8"/>
  <c r="D59" i="9"/>
  <c r="D111" i="8"/>
  <c r="D99" i="9"/>
  <c r="D51" i="8"/>
  <c r="D83" i="8"/>
  <c r="D19" i="9"/>
  <c r="D7" i="9"/>
  <c r="D11" i="9"/>
  <c r="D31" i="9"/>
  <c r="D111" i="9"/>
  <c r="E6" i="3"/>
  <c r="D55" i="8"/>
  <c r="D11" i="8"/>
  <c r="D95" i="8"/>
  <c r="D35" i="8"/>
  <c r="D107" i="8"/>
  <c r="D71" i="9"/>
  <c r="D103" i="8"/>
  <c r="D71" i="8"/>
  <c r="D47" i="8"/>
  <c r="D107" i="9"/>
  <c r="D95" i="9"/>
  <c r="D87" i="9"/>
  <c r="D27" i="8"/>
  <c r="D75" i="8"/>
  <c r="D6" i="8"/>
  <c r="X118" i="8"/>
  <c r="Y119" i="7"/>
  <c r="X118" i="16"/>
  <c r="X118" i="5"/>
  <c r="Z119" i="12"/>
  <c r="W118" i="9"/>
  <c r="W118" i="16"/>
  <c r="W118" i="5"/>
  <c r="W118" i="4"/>
  <c r="S118" i="3"/>
  <c r="T118" i="3"/>
  <c r="T118" i="5"/>
  <c r="U118" i="5"/>
  <c r="E35" i="12"/>
  <c r="U118" i="16"/>
  <c r="U87" i="12"/>
  <c r="X21" i="12"/>
  <c r="X49" i="12"/>
  <c r="X57" i="12"/>
  <c r="X65" i="12"/>
  <c r="U69" i="12"/>
  <c r="U73" i="12"/>
  <c r="U77" i="12"/>
  <c r="U81" i="12"/>
  <c r="U85" i="12"/>
  <c r="X87" i="12"/>
  <c r="X85" i="12"/>
  <c r="X83" i="12"/>
  <c r="X81" i="12"/>
  <c r="X79" i="12"/>
  <c r="X77" i="12"/>
  <c r="X75" i="12"/>
  <c r="X71" i="12"/>
  <c r="X69" i="12"/>
  <c r="X67" i="12"/>
  <c r="X53" i="12"/>
  <c r="U53" i="12"/>
  <c r="X51" i="12"/>
  <c r="X45" i="12"/>
  <c r="U45" i="12"/>
  <c r="X43" i="12"/>
  <c r="U43" i="12"/>
  <c r="X29" i="12"/>
  <c r="U29" i="12"/>
  <c r="X27" i="12"/>
  <c r="U27" i="12"/>
  <c r="V21" i="12"/>
  <c r="X9" i="12"/>
  <c r="X119" i="12"/>
  <c r="X50" i="12"/>
  <c r="X40" i="12"/>
  <c r="U36" i="12"/>
  <c r="V16" i="12"/>
  <c r="U119" i="12"/>
  <c r="V119" i="12"/>
  <c r="V118" i="11"/>
  <c r="S9" i="11"/>
  <c r="S31" i="11"/>
  <c r="V31" i="11"/>
  <c r="S35" i="11"/>
  <c r="V35" i="11"/>
  <c r="S37" i="11"/>
  <c r="S41" i="11"/>
  <c r="T65" i="11"/>
  <c r="T67" i="11"/>
  <c r="T69" i="11"/>
  <c r="T71" i="11"/>
  <c r="T77" i="11"/>
  <c r="T79" i="11"/>
  <c r="T89" i="11"/>
  <c r="T95" i="11"/>
  <c r="T99" i="11"/>
  <c r="T101" i="11"/>
  <c r="T105" i="11"/>
  <c r="T111" i="11"/>
  <c r="T115" i="11"/>
  <c r="T117" i="11"/>
  <c r="T90" i="11"/>
  <c r="S90" i="11"/>
  <c r="T24" i="11"/>
  <c r="S80" i="11"/>
  <c r="S64" i="11"/>
  <c r="U80" i="11"/>
  <c r="U64" i="11"/>
  <c r="U48" i="11"/>
  <c r="U32" i="11"/>
  <c r="U52" i="11"/>
  <c r="U36" i="11"/>
  <c r="U20" i="11"/>
  <c r="T18" i="11"/>
  <c r="U22" i="11"/>
  <c r="T34" i="11"/>
  <c r="U38" i="11"/>
  <c r="U46" i="11"/>
  <c r="U54" i="11"/>
  <c r="T62" i="11"/>
  <c r="U70" i="11"/>
  <c r="T78" i="11"/>
  <c r="U86" i="11"/>
  <c r="I118" i="11"/>
  <c r="T59" i="11"/>
  <c r="S7" i="11"/>
  <c r="S11" i="11"/>
  <c r="S13" i="11"/>
  <c r="S17" i="11"/>
  <c r="S23" i="11"/>
  <c r="S27" i="11"/>
  <c r="S29" i="11"/>
  <c r="S33" i="11"/>
  <c r="S39" i="11"/>
  <c r="S43" i="11"/>
  <c r="S45" i="11"/>
  <c r="S49" i="11"/>
  <c r="S55" i="11"/>
  <c r="S59" i="11"/>
  <c r="T118" i="11"/>
  <c r="T118" i="9"/>
  <c r="S118" i="9"/>
  <c r="S85" i="8"/>
  <c r="V85" i="8"/>
  <c r="S89" i="8"/>
  <c r="V89" i="8"/>
  <c r="S93" i="8"/>
  <c r="V93" i="8"/>
  <c r="S97" i="8"/>
  <c r="V97" i="8"/>
  <c r="S101" i="8"/>
  <c r="V101" i="8"/>
  <c r="S105" i="8"/>
  <c r="V105" i="8"/>
  <c r="S109" i="8"/>
  <c r="V109" i="8"/>
  <c r="S113" i="8"/>
  <c r="V113" i="8"/>
  <c r="S117" i="8"/>
  <c r="V117" i="8"/>
  <c r="T13" i="8"/>
  <c r="T21" i="8"/>
  <c r="T29" i="8"/>
  <c r="T37" i="8"/>
  <c r="T45" i="8"/>
  <c r="T53" i="8"/>
  <c r="T61" i="8"/>
  <c r="T69" i="8"/>
  <c r="T77" i="8"/>
  <c r="S83" i="8"/>
  <c r="V83" i="8"/>
  <c r="S9" i="8"/>
  <c r="S13" i="8"/>
  <c r="S17" i="8"/>
  <c r="S21" i="8"/>
  <c r="S25" i="8"/>
  <c r="S29" i="8"/>
  <c r="S33" i="8"/>
  <c r="S37" i="8"/>
  <c r="S41" i="8"/>
  <c r="S45" i="8"/>
  <c r="S49" i="8"/>
  <c r="S53" i="8"/>
  <c r="S57" i="8"/>
  <c r="S61" i="8"/>
  <c r="S65" i="8"/>
  <c r="S69" i="8"/>
  <c r="S73" i="8"/>
  <c r="S77" i="8"/>
  <c r="S81" i="8"/>
  <c r="J118" i="8"/>
  <c r="V118" i="8"/>
  <c r="I118" i="8"/>
  <c r="T119" i="7"/>
  <c r="U119" i="7"/>
  <c r="V119" i="7"/>
  <c r="T8" i="7"/>
  <c r="V8" i="7"/>
  <c r="T10" i="7"/>
  <c r="T12" i="7"/>
  <c r="T14" i="7"/>
  <c r="T16" i="7"/>
  <c r="T18" i="7"/>
  <c r="T20" i="7"/>
  <c r="T22" i="7"/>
  <c r="T24" i="7"/>
  <c r="T26" i="7"/>
  <c r="T28" i="7"/>
  <c r="T30" i="7"/>
  <c r="T32" i="7"/>
  <c r="T34" i="7"/>
  <c r="T36" i="7"/>
  <c r="T38" i="7"/>
  <c r="T40" i="7"/>
  <c r="T42" i="7"/>
  <c r="T44" i="7"/>
  <c r="T46" i="7"/>
  <c r="T48" i="7"/>
  <c r="T50" i="7"/>
  <c r="T52" i="7"/>
  <c r="T54" i="7"/>
  <c r="T56" i="7"/>
  <c r="T58" i="7"/>
  <c r="T60" i="7"/>
  <c r="T62" i="7"/>
  <c r="T64" i="7"/>
  <c r="T66" i="7"/>
  <c r="T68" i="7"/>
  <c r="T70" i="7"/>
  <c r="T72" i="7"/>
  <c r="T74" i="7"/>
  <c r="T76" i="7"/>
  <c r="T78" i="7"/>
  <c r="T80" i="7"/>
  <c r="T82" i="7"/>
  <c r="T84" i="7"/>
  <c r="T86" i="7"/>
  <c r="T88" i="7"/>
  <c r="T90" i="7"/>
  <c r="T92" i="7"/>
  <c r="T94" i="7"/>
  <c r="T96" i="7"/>
  <c r="T98" i="7"/>
  <c r="T100" i="7"/>
  <c r="T102" i="7"/>
  <c r="T104" i="7"/>
  <c r="T106" i="7"/>
  <c r="T108" i="7"/>
  <c r="T110" i="7"/>
  <c r="T112" i="7"/>
  <c r="T114" i="7"/>
  <c r="T116" i="7"/>
  <c r="T118" i="7"/>
  <c r="V118" i="6"/>
  <c r="T118" i="6"/>
  <c r="T101" i="6"/>
  <c r="T53" i="6"/>
  <c r="T33" i="6"/>
  <c r="T117" i="6"/>
  <c r="T109" i="6"/>
  <c r="S85" i="6"/>
  <c r="S41" i="6"/>
  <c r="S17" i="6"/>
  <c r="T39" i="6"/>
  <c r="T7" i="6"/>
  <c r="T107" i="6"/>
  <c r="T87" i="6"/>
  <c r="T79" i="6"/>
  <c r="S19" i="6"/>
  <c r="T95" i="6"/>
  <c r="S59" i="6"/>
  <c r="S11" i="6"/>
  <c r="S63" i="6"/>
  <c r="V23" i="6"/>
  <c r="V33" i="6"/>
  <c r="V37" i="6"/>
  <c r="V63" i="6"/>
  <c r="V71" i="6"/>
  <c r="V77" i="6"/>
  <c r="V95" i="6"/>
  <c r="V101" i="6"/>
  <c r="V103" i="6"/>
  <c r="V109" i="6"/>
  <c r="V117" i="6"/>
  <c r="S15" i="6"/>
  <c r="S118" i="6"/>
  <c r="V118" i="10"/>
  <c r="T118" i="10"/>
  <c r="S118" i="10"/>
  <c r="S7" i="10"/>
  <c r="S33" i="10"/>
  <c r="T35" i="10"/>
  <c r="T37" i="10"/>
  <c r="T39" i="10"/>
  <c r="T41" i="10"/>
  <c r="T43" i="10"/>
  <c r="T45" i="10"/>
  <c r="T47" i="10"/>
  <c r="T49" i="10"/>
  <c r="T51" i="10"/>
  <c r="T53" i="10"/>
  <c r="T55" i="10"/>
  <c r="T57" i="10"/>
  <c r="T59" i="10"/>
  <c r="T61" i="10"/>
  <c r="T63" i="10"/>
  <c r="T65" i="10"/>
  <c r="T67" i="10"/>
  <c r="T69" i="10"/>
  <c r="T71" i="10"/>
  <c r="T73" i="10"/>
  <c r="T75" i="10"/>
  <c r="T77" i="10"/>
  <c r="T79" i="10"/>
  <c r="T81" i="10"/>
  <c r="T83" i="10"/>
  <c r="T85" i="10"/>
  <c r="T87" i="10"/>
  <c r="T89" i="10"/>
  <c r="T91" i="10"/>
  <c r="T93" i="10"/>
  <c r="T95" i="10"/>
  <c r="T97" i="10"/>
  <c r="T99" i="10"/>
  <c r="T101" i="10"/>
  <c r="T103" i="10"/>
  <c r="T105" i="10"/>
  <c r="T107" i="10"/>
  <c r="T109" i="10"/>
  <c r="T111" i="10"/>
  <c r="T113" i="10"/>
  <c r="T115" i="10"/>
  <c r="T117" i="10"/>
  <c r="S118" i="5"/>
  <c r="S9" i="5"/>
  <c r="S11" i="5"/>
  <c r="S17" i="5"/>
  <c r="S19" i="5"/>
  <c r="S25" i="5"/>
  <c r="S27" i="5"/>
  <c r="S33" i="5"/>
  <c r="S35" i="5"/>
  <c r="S41" i="5"/>
  <c r="S43" i="5"/>
  <c r="S49" i="5"/>
  <c r="S51" i="5"/>
  <c r="S118" i="4"/>
  <c r="U118" i="4"/>
  <c r="T118" i="4"/>
  <c r="U43" i="4"/>
  <c r="S45" i="4"/>
  <c r="S47" i="4"/>
  <c r="S49" i="4"/>
  <c r="S51" i="4"/>
  <c r="S53" i="4"/>
  <c r="S55" i="4"/>
  <c r="S57" i="4"/>
  <c r="S59" i="4"/>
  <c r="S61" i="4"/>
  <c r="S63" i="4"/>
  <c r="S65" i="4"/>
  <c r="S67" i="4"/>
  <c r="S69" i="4"/>
  <c r="S71" i="4"/>
  <c r="S73" i="4"/>
  <c r="S75" i="4"/>
  <c r="S77" i="4"/>
  <c r="S79" i="4"/>
  <c r="S81" i="4"/>
  <c r="S83" i="4"/>
  <c r="S85" i="4"/>
  <c r="S87" i="4"/>
  <c r="S89" i="4"/>
  <c r="S91" i="4"/>
  <c r="S93" i="4"/>
  <c r="S95" i="4"/>
  <c r="S97" i="4"/>
  <c r="S99" i="4"/>
  <c r="S101" i="4"/>
  <c r="S103" i="4"/>
  <c r="S105" i="4"/>
  <c r="S107" i="4"/>
  <c r="S109" i="4"/>
  <c r="S111" i="4"/>
  <c r="S113" i="4"/>
  <c r="S115" i="4"/>
  <c r="S117" i="4"/>
  <c r="E48" i="3"/>
  <c r="E48" i="8"/>
  <c r="F48" i="8"/>
  <c r="E96" i="3"/>
  <c r="E96" i="8"/>
  <c r="F96" i="8"/>
  <c r="E95" i="3"/>
  <c r="E95" i="8"/>
  <c r="F95" i="8"/>
  <c r="E45" i="3"/>
  <c r="E45" i="8"/>
  <c r="F45" i="8"/>
  <c r="E18" i="3"/>
  <c r="E62" i="3"/>
  <c r="E62" i="8"/>
  <c r="F62" i="8"/>
  <c r="E110" i="3"/>
  <c r="E110" i="8"/>
  <c r="F110" i="8"/>
  <c r="E32" i="3"/>
  <c r="E32" i="8"/>
  <c r="F32" i="8"/>
  <c r="E72" i="3"/>
  <c r="E116" i="3"/>
  <c r="E116" i="8"/>
  <c r="F116" i="8"/>
  <c r="E39" i="3"/>
  <c r="E39" i="8"/>
  <c r="F39" i="8"/>
  <c r="E63" i="3"/>
  <c r="E63" i="8"/>
  <c r="F63" i="8"/>
  <c r="E79" i="3"/>
  <c r="E107" i="3"/>
  <c r="F107" i="3"/>
  <c r="E49" i="3"/>
  <c r="F49" i="3"/>
  <c r="E113" i="3"/>
  <c r="E113" i="8"/>
  <c r="F113" i="8"/>
  <c r="E78" i="3"/>
  <c r="E6" i="8"/>
  <c r="F6" i="8"/>
  <c r="E6" i="9"/>
  <c r="F6" i="9"/>
  <c r="E24" i="8"/>
  <c r="F24" i="8"/>
  <c r="E24" i="9"/>
  <c r="F24" i="9"/>
  <c r="E48" i="9"/>
  <c r="F48" i="9"/>
  <c r="F48" i="3"/>
  <c r="E112" i="8"/>
  <c r="F112" i="8"/>
  <c r="E112" i="9"/>
  <c r="F112" i="9"/>
  <c r="F112" i="3"/>
  <c r="E7" i="8"/>
  <c r="F7" i="8"/>
  <c r="E7" i="9"/>
  <c r="F63" i="3"/>
  <c r="E109" i="8"/>
  <c r="F109" i="8"/>
  <c r="E109" i="9"/>
  <c r="F109" i="9"/>
  <c r="F109" i="3"/>
  <c r="E42" i="8"/>
  <c r="F42" i="8"/>
  <c r="E42" i="9"/>
  <c r="F42" i="9"/>
  <c r="F42" i="3"/>
  <c r="C20" i="10"/>
  <c r="D20" i="5"/>
  <c r="F24" i="3"/>
  <c r="E8" i="8"/>
  <c r="F8" i="8"/>
  <c r="E8" i="9"/>
  <c r="F8" i="9"/>
  <c r="E52" i="8"/>
  <c r="F52" i="8"/>
  <c r="E52" i="9"/>
  <c r="F52" i="9"/>
  <c r="F52" i="3"/>
  <c r="F96" i="3"/>
  <c r="E27" i="8"/>
  <c r="F27" i="8"/>
  <c r="E27" i="9"/>
  <c r="F27" i="9"/>
  <c r="E79" i="8"/>
  <c r="F79" i="8"/>
  <c r="E79" i="9"/>
  <c r="F79" i="9"/>
  <c r="E17" i="8"/>
  <c r="F17" i="8"/>
  <c r="E17" i="9"/>
  <c r="F17" i="9"/>
  <c r="F17" i="3"/>
  <c r="E81" i="8"/>
  <c r="F81" i="8"/>
  <c r="E81" i="9"/>
  <c r="F81" i="9"/>
  <c r="F81" i="3"/>
  <c r="C57" i="6"/>
  <c r="D57" i="10"/>
  <c r="E78" i="8"/>
  <c r="F78" i="8"/>
  <c r="E78" i="9"/>
  <c r="F78" i="9"/>
  <c r="F78" i="3"/>
  <c r="D58" i="12"/>
  <c r="C84" i="10"/>
  <c r="D84" i="5"/>
  <c r="C77" i="10"/>
  <c r="D77" i="5"/>
  <c r="D70" i="12"/>
  <c r="F7" i="9"/>
  <c r="E36" i="3"/>
  <c r="E56" i="3"/>
  <c r="E80" i="3"/>
  <c r="E20" i="3"/>
  <c r="E40" i="3"/>
  <c r="E64" i="3"/>
  <c r="E84" i="3"/>
  <c r="E104" i="3"/>
  <c r="E35" i="3"/>
  <c r="F35" i="3"/>
  <c r="E43" i="3"/>
  <c r="E59" i="3"/>
  <c r="E83" i="3"/>
  <c r="E91" i="3"/>
  <c r="E103" i="3"/>
  <c r="E115" i="3"/>
  <c r="E33" i="3"/>
  <c r="E65" i="3"/>
  <c r="E97" i="3"/>
  <c r="E10" i="3"/>
  <c r="E38" i="3"/>
  <c r="E54" i="3"/>
  <c r="E86" i="3"/>
  <c r="E98" i="3"/>
  <c r="E68" i="8"/>
  <c r="F68" i="8"/>
  <c r="E68" i="9"/>
  <c r="F68" i="9"/>
  <c r="E88" i="8"/>
  <c r="F88" i="8"/>
  <c r="E88" i="9"/>
  <c r="F88" i="9"/>
  <c r="F88" i="3"/>
  <c r="E47" i="8"/>
  <c r="F47" i="8"/>
  <c r="E47" i="9"/>
  <c r="F47" i="9"/>
  <c r="F47" i="3"/>
  <c r="E71" i="8"/>
  <c r="F71" i="8"/>
  <c r="E71" i="9"/>
  <c r="F71" i="9"/>
  <c r="E13" i="8"/>
  <c r="F13" i="8"/>
  <c r="E13" i="9"/>
  <c r="F13" i="9"/>
  <c r="F13" i="3"/>
  <c r="E77" i="8"/>
  <c r="F77" i="8"/>
  <c r="E77" i="9"/>
  <c r="F77" i="9"/>
  <c r="F77" i="3"/>
  <c r="D22" i="12"/>
  <c r="D94" i="12"/>
  <c r="E30" i="8"/>
  <c r="F30" i="8"/>
  <c r="E30" i="9"/>
  <c r="F30" i="3"/>
  <c r="E74" i="8"/>
  <c r="F74" i="8"/>
  <c r="E74" i="9"/>
  <c r="F74" i="9"/>
  <c r="F74" i="3"/>
  <c r="F32" i="3"/>
  <c r="E72" i="8"/>
  <c r="F72" i="8"/>
  <c r="E72" i="9"/>
  <c r="F72" i="9"/>
  <c r="F72" i="3"/>
  <c r="F116" i="3"/>
  <c r="E15" i="8"/>
  <c r="F15" i="8"/>
  <c r="E15" i="9"/>
  <c r="F15" i="9"/>
  <c r="E87" i="9"/>
  <c r="F87" i="9"/>
  <c r="E87" i="8"/>
  <c r="F87" i="8"/>
  <c r="C21" i="10"/>
  <c r="D21" i="5"/>
  <c r="C93" i="10"/>
  <c r="D93" i="5"/>
  <c r="E18" i="8"/>
  <c r="F18" i="8"/>
  <c r="E18" i="9"/>
  <c r="F18" i="9"/>
  <c r="F18" i="3"/>
  <c r="E62" i="9"/>
  <c r="F62" i="9"/>
  <c r="F62" i="3"/>
  <c r="E114" i="3"/>
  <c r="E106" i="3"/>
  <c r="E70" i="3"/>
  <c r="E105" i="3"/>
  <c r="E89" i="3"/>
  <c r="E73" i="3"/>
  <c r="E57" i="3"/>
  <c r="E41" i="3"/>
  <c r="E25" i="3"/>
  <c r="E9" i="3"/>
  <c r="E102" i="3"/>
  <c r="E90" i="3"/>
  <c r="E82" i="3"/>
  <c r="E58" i="3"/>
  <c r="E46" i="3"/>
  <c r="E34" i="3"/>
  <c r="E26" i="3"/>
  <c r="E14" i="3"/>
  <c r="E117" i="3"/>
  <c r="E101" i="3"/>
  <c r="E85" i="3"/>
  <c r="E69" i="3"/>
  <c r="E53" i="3"/>
  <c r="E37" i="3"/>
  <c r="E21" i="3"/>
  <c r="E75" i="3"/>
  <c r="E51" i="3"/>
  <c r="E31" i="3"/>
  <c r="E23" i="3"/>
  <c r="E11" i="3"/>
  <c r="E108" i="3"/>
  <c r="E92" i="3"/>
  <c r="E76" i="3"/>
  <c r="E60" i="3"/>
  <c r="E44" i="3"/>
  <c r="E28" i="3"/>
  <c r="E12" i="3"/>
  <c r="F7" i="3"/>
  <c r="E16" i="3"/>
  <c r="E100" i="3"/>
  <c r="E19" i="3"/>
  <c r="E55" i="3"/>
  <c r="E67" i="3"/>
  <c r="E99" i="3"/>
  <c r="E111" i="3"/>
  <c r="E29" i="3"/>
  <c r="E61" i="3"/>
  <c r="E93" i="3"/>
  <c r="E22" i="3"/>
  <c r="E50" i="3"/>
  <c r="E66" i="3"/>
  <c r="E94" i="3"/>
  <c r="D117" i="12"/>
  <c r="D53" i="12"/>
  <c r="D86" i="12"/>
  <c r="D90" i="12"/>
  <c r="D26" i="12"/>
  <c r="D30" i="12"/>
  <c r="C116" i="10"/>
  <c r="D116" i="5"/>
  <c r="C52" i="10"/>
  <c r="D52" i="5"/>
  <c r="C69" i="10"/>
  <c r="D69" i="5"/>
  <c r="D118" i="4"/>
  <c r="D14" i="12"/>
  <c r="C85" i="10"/>
  <c r="D85" i="5"/>
  <c r="C89" i="10"/>
  <c r="D89" i="5"/>
  <c r="C25" i="10"/>
  <c r="D25" i="5"/>
  <c r="C29" i="10"/>
  <c r="D29" i="5"/>
  <c r="F30" i="9"/>
  <c r="C7" i="7"/>
  <c r="D6" i="6"/>
  <c r="C6" i="11"/>
  <c r="D85" i="12"/>
  <c r="D78" i="12"/>
  <c r="D21" i="12"/>
  <c r="C13" i="10"/>
  <c r="D13" i="5"/>
  <c r="C118" i="5"/>
  <c r="C118" i="10"/>
  <c r="T118" i="8"/>
  <c r="D118" i="9"/>
  <c r="D118" i="8"/>
  <c r="F79" i="3"/>
  <c r="F27" i="3"/>
  <c r="F6" i="3"/>
  <c r="U118" i="11"/>
  <c r="S118" i="11"/>
  <c r="S118" i="8"/>
  <c r="U118" i="8"/>
  <c r="F110" i="3"/>
  <c r="E39" i="9"/>
  <c r="F39" i="9"/>
  <c r="E110" i="9"/>
  <c r="F110" i="9"/>
  <c r="E107" i="9"/>
  <c r="F107" i="9"/>
  <c r="F95" i="3"/>
  <c r="E96" i="9"/>
  <c r="F96" i="9"/>
  <c r="E107" i="8"/>
  <c r="F107" i="8"/>
  <c r="E116" i="9"/>
  <c r="F116" i="9"/>
  <c r="F45" i="3"/>
  <c r="E63" i="9"/>
  <c r="F63" i="9"/>
  <c r="F39" i="3"/>
  <c r="E113" i="9"/>
  <c r="F113" i="9"/>
  <c r="E32" i="9"/>
  <c r="F32" i="9"/>
  <c r="E95" i="9"/>
  <c r="F95" i="9"/>
  <c r="E45" i="9"/>
  <c r="F45" i="9"/>
  <c r="F113" i="3"/>
  <c r="E49" i="9"/>
  <c r="F49" i="9"/>
  <c r="E49" i="8"/>
  <c r="F49" i="8"/>
  <c r="E28" i="4"/>
  <c r="E12" i="4"/>
  <c r="E65" i="4"/>
  <c r="E11" i="4"/>
  <c r="E39" i="4"/>
  <c r="E22" i="4"/>
  <c r="E38" i="4"/>
  <c r="E55" i="4"/>
  <c r="E71" i="4"/>
  <c r="E90" i="4"/>
  <c r="E107" i="4"/>
  <c r="E9" i="4"/>
  <c r="E41" i="4"/>
  <c r="E58" i="4"/>
  <c r="E74" i="4"/>
  <c r="E98" i="4"/>
  <c r="E114" i="4"/>
  <c r="E23" i="4"/>
  <c r="E24" i="4"/>
  <c r="E27" i="4"/>
  <c r="E53" i="4"/>
  <c r="E73" i="4"/>
  <c r="E87" i="4"/>
  <c r="E19" i="4"/>
  <c r="E16" i="4"/>
  <c r="E43" i="4"/>
  <c r="E86" i="4"/>
  <c r="E10" i="4"/>
  <c r="E26" i="4"/>
  <c r="E42" i="4"/>
  <c r="E59" i="4"/>
  <c r="E75" i="4"/>
  <c r="E95" i="4"/>
  <c r="E111" i="4"/>
  <c r="E17" i="4"/>
  <c r="E45" i="4"/>
  <c r="E62" i="4"/>
  <c r="E78" i="4"/>
  <c r="E102" i="4"/>
  <c r="E101" i="4"/>
  <c r="E117" i="4"/>
  <c r="E36" i="4"/>
  <c r="E56" i="4"/>
  <c r="E72" i="4"/>
  <c r="E92" i="4"/>
  <c r="E108" i="4"/>
  <c r="E15" i="4"/>
  <c r="E81" i="4"/>
  <c r="E47" i="4"/>
  <c r="E34" i="4"/>
  <c r="E67" i="4"/>
  <c r="E103" i="4"/>
  <c r="E37" i="4"/>
  <c r="E70" i="4"/>
  <c r="E110" i="4"/>
  <c r="E105" i="4"/>
  <c r="E64" i="4"/>
  <c r="E8" i="4"/>
  <c r="E51" i="4"/>
  <c r="E14" i="4"/>
  <c r="E79" i="4"/>
  <c r="E115" i="4"/>
  <c r="E49" i="4"/>
  <c r="E68" i="4"/>
  <c r="E6" i="4"/>
  <c r="E61" i="4"/>
  <c r="E31" i="4"/>
  <c r="E18" i="4"/>
  <c r="E50" i="4"/>
  <c r="E83" i="4"/>
  <c r="E94" i="4"/>
  <c r="E113" i="4"/>
  <c r="E48" i="4"/>
  <c r="E100" i="4"/>
  <c r="E32" i="4"/>
  <c r="E35" i="4"/>
  <c r="E91" i="4"/>
  <c r="E30" i="4"/>
  <c r="E63" i="4"/>
  <c r="E99" i="4"/>
  <c r="E33" i="4"/>
  <c r="E66" i="4"/>
  <c r="E106" i="4"/>
  <c r="E97" i="4"/>
  <c r="E60" i="4"/>
  <c r="E80" i="4"/>
  <c r="E104" i="4"/>
  <c r="E40" i="4"/>
  <c r="E88" i="4"/>
  <c r="E112" i="4"/>
  <c r="E7" i="4"/>
  <c r="E46" i="4"/>
  <c r="E82" i="4"/>
  <c r="E109" i="4"/>
  <c r="E44" i="4"/>
  <c r="E96" i="4"/>
  <c r="E54" i="4"/>
  <c r="E76" i="4"/>
  <c r="E29" i="8"/>
  <c r="F29" i="8"/>
  <c r="E29" i="9"/>
  <c r="F29" i="9"/>
  <c r="F29" i="3"/>
  <c r="E16" i="8"/>
  <c r="F16" i="8"/>
  <c r="E16" i="9"/>
  <c r="F16" i="9"/>
  <c r="F16" i="3"/>
  <c r="E76" i="9"/>
  <c r="F76" i="9"/>
  <c r="E76" i="8"/>
  <c r="F76" i="8"/>
  <c r="F76" i="3"/>
  <c r="E85" i="8"/>
  <c r="F85" i="8"/>
  <c r="E85" i="9"/>
  <c r="F85" i="9"/>
  <c r="F85" i="3"/>
  <c r="E82" i="8"/>
  <c r="F82" i="8"/>
  <c r="E82" i="9"/>
  <c r="F82" i="9"/>
  <c r="F82" i="3"/>
  <c r="E54" i="9"/>
  <c r="F54" i="9"/>
  <c r="E54" i="8"/>
  <c r="F54" i="8"/>
  <c r="F54" i="3"/>
  <c r="E91" i="8"/>
  <c r="F91" i="8"/>
  <c r="E91" i="9"/>
  <c r="F91" i="9"/>
  <c r="E40" i="8"/>
  <c r="F40" i="8"/>
  <c r="E40" i="9"/>
  <c r="F40" i="9"/>
  <c r="F40" i="3"/>
  <c r="E80" i="8"/>
  <c r="F80" i="8"/>
  <c r="E80" i="9"/>
  <c r="F80" i="9"/>
  <c r="F80" i="3"/>
  <c r="C52" i="6"/>
  <c r="D52" i="10"/>
  <c r="E29" i="4"/>
  <c r="E22" i="9"/>
  <c r="F22" i="9"/>
  <c r="E22" i="8"/>
  <c r="F22" i="8"/>
  <c r="F22" i="3"/>
  <c r="E28" i="8"/>
  <c r="F28" i="8"/>
  <c r="E28" i="9"/>
  <c r="F28" i="9"/>
  <c r="F28" i="3"/>
  <c r="E31" i="8"/>
  <c r="F31" i="8"/>
  <c r="E31" i="9"/>
  <c r="F31" i="9"/>
  <c r="F31" i="3"/>
  <c r="E101" i="8"/>
  <c r="F101" i="8"/>
  <c r="E101" i="9"/>
  <c r="F101" i="9"/>
  <c r="F101" i="3"/>
  <c r="E34" i="9"/>
  <c r="F34" i="9"/>
  <c r="E34" i="8"/>
  <c r="F34" i="8"/>
  <c r="F34" i="3"/>
  <c r="E41" i="8"/>
  <c r="F41" i="8"/>
  <c r="E41" i="9"/>
  <c r="F41" i="9"/>
  <c r="F41" i="3"/>
  <c r="E21" i="4"/>
  <c r="E38" i="8"/>
  <c r="F38" i="8"/>
  <c r="E38" i="9"/>
  <c r="F38" i="9"/>
  <c r="F38" i="3"/>
  <c r="E83" i="8"/>
  <c r="F83" i="8"/>
  <c r="E83" i="9"/>
  <c r="F83" i="9"/>
  <c r="F83" i="3"/>
  <c r="E20" i="8"/>
  <c r="F20" i="8"/>
  <c r="E20" i="9"/>
  <c r="F20" i="9"/>
  <c r="F20" i="3"/>
  <c r="D6" i="11"/>
  <c r="C25" i="6"/>
  <c r="D25" i="10"/>
  <c r="C85" i="6"/>
  <c r="D85" i="10"/>
  <c r="E94" i="8"/>
  <c r="F94" i="8"/>
  <c r="E94" i="9"/>
  <c r="F94" i="9"/>
  <c r="F94" i="3"/>
  <c r="E93" i="8"/>
  <c r="F93" i="8"/>
  <c r="E93" i="9"/>
  <c r="F93" i="9"/>
  <c r="F93" i="3"/>
  <c r="E99" i="8"/>
  <c r="F99" i="8"/>
  <c r="E99" i="9"/>
  <c r="F99" i="9"/>
  <c r="F99" i="3"/>
  <c r="E44" i="9"/>
  <c r="F44" i="9"/>
  <c r="E44" i="8"/>
  <c r="F44" i="8"/>
  <c r="F44" i="3"/>
  <c r="E108" i="9"/>
  <c r="F108" i="9"/>
  <c r="E108" i="8"/>
  <c r="F108" i="8"/>
  <c r="F108" i="3"/>
  <c r="E53" i="8"/>
  <c r="F53" i="8"/>
  <c r="E53" i="9"/>
  <c r="F53" i="9"/>
  <c r="F53" i="3"/>
  <c r="E117" i="8"/>
  <c r="F117" i="8"/>
  <c r="E117" i="9"/>
  <c r="F117" i="9"/>
  <c r="F117" i="3"/>
  <c r="E46" i="8"/>
  <c r="F46" i="8"/>
  <c r="E46" i="9"/>
  <c r="F46" i="9"/>
  <c r="F46" i="3"/>
  <c r="E57" i="8"/>
  <c r="F57" i="8"/>
  <c r="E57" i="9"/>
  <c r="F57" i="9"/>
  <c r="F57" i="3"/>
  <c r="E70" i="8"/>
  <c r="F70" i="8"/>
  <c r="E70" i="9"/>
  <c r="F70" i="9"/>
  <c r="F70" i="3"/>
  <c r="F91" i="3"/>
  <c r="E20" i="4"/>
  <c r="E84" i="4"/>
  <c r="E7" i="7"/>
  <c r="D7" i="7"/>
  <c r="D119" i="12"/>
  <c r="C69" i="6"/>
  <c r="D69" i="10"/>
  <c r="C116" i="6"/>
  <c r="D116" i="10"/>
  <c r="E25" i="4"/>
  <c r="E85" i="4"/>
  <c r="E52" i="4"/>
  <c r="E66" i="9"/>
  <c r="F66" i="9"/>
  <c r="E66" i="8"/>
  <c r="F66" i="8"/>
  <c r="F66" i="3"/>
  <c r="E61" i="8"/>
  <c r="F61" i="8"/>
  <c r="E61" i="9"/>
  <c r="F61" i="9"/>
  <c r="F61" i="3"/>
  <c r="E67" i="8"/>
  <c r="F67" i="8"/>
  <c r="E67" i="9"/>
  <c r="F67" i="9"/>
  <c r="F67" i="3"/>
  <c r="E100" i="8"/>
  <c r="F100" i="8"/>
  <c r="E100" i="9"/>
  <c r="F100" i="9"/>
  <c r="F100" i="3"/>
  <c r="E60" i="8"/>
  <c r="F60" i="8"/>
  <c r="E60" i="9"/>
  <c r="F60" i="9"/>
  <c r="F60" i="3"/>
  <c r="E11" i="9"/>
  <c r="F11" i="9"/>
  <c r="E11" i="8"/>
  <c r="F11" i="8"/>
  <c r="F11" i="3"/>
  <c r="E75" i="9"/>
  <c r="F75" i="9"/>
  <c r="E75" i="8"/>
  <c r="F75" i="8"/>
  <c r="F75" i="3"/>
  <c r="E69" i="8"/>
  <c r="F69" i="8"/>
  <c r="E69" i="9"/>
  <c r="F69" i="9"/>
  <c r="F69" i="3"/>
  <c r="E14" i="8"/>
  <c r="F14" i="8"/>
  <c r="E14" i="9"/>
  <c r="F14" i="9"/>
  <c r="F14" i="3"/>
  <c r="E58" i="8"/>
  <c r="F58" i="8"/>
  <c r="E58" i="9"/>
  <c r="F58" i="9"/>
  <c r="F58" i="3"/>
  <c r="E9" i="8"/>
  <c r="F9" i="8"/>
  <c r="E9" i="9"/>
  <c r="F9" i="9"/>
  <c r="F9" i="3"/>
  <c r="E73" i="8"/>
  <c r="F73" i="8"/>
  <c r="E73" i="9"/>
  <c r="F73" i="9"/>
  <c r="F73" i="3"/>
  <c r="E106" i="8"/>
  <c r="F106" i="8"/>
  <c r="E106" i="9"/>
  <c r="F106" i="9"/>
  <c r="F106" i="3"/>
  <c r="E86" i="9"/>
  <c r="F86" i="9"/>
  <c r="E86" i="8"/>
  <c r="F86" i="8"/>
  <c r="F86" i="3"/>
  <c r="E97" i="8"/>
  <c r="F97" i="8"/>
  <c r="E97" i="9"/>
  <c r="F97" i="9"/>
  <c r="F97" i="3"/>
  <c r="E103" i="8"/>
  <c r="F103" i="8"/>
  <c r="E103" i="9"/>
  <c r="F103" i="9"/>
  <c r="F103" i="3"/>
  <c r="E43" i="9"/>
  <c r="F43" i="9"/>
  <c r="E43" i="8"/>
  <c r="F43" i="8"/>
  <c r="F43" i="3"/>
  <c r="E64" i="9"/>
  <c r="F64" i="9"/>
  <c r="E64" i="8"/>
  <c r="F64" i="8"/>
  <c r="F64" i="3"/>
  <c r="C58" i="7"/>
  <c r="D57" i="6"/>
  <c r="C57" i="11"/>
  <c r="D118" i="5"/>
  <c r="C29" i="6"/>
  <c r="D29" i="10"/>
  <c r="C89" i="6"/>
  <c r="D89" i="10"/>
  <c r="E50" i="8"/>
  <c r="F50" i="8"/>
  <c r="E50" i="9"/>
  <c r="F50" i="9"/>
  <c r="F50" i="3"/>
  <c r="E55" i="9"/>
  <c r="F55" i="9"/>
  <c r="E55" i="8"/>
  <c r="F55" i="8"/>
  <c r="F55" i="3"/>
  <c r="E12" i="9"/>
  <c r="F12" i="9"/>
  <c r="E12" i="8"/>
  <c r="F12" i="8"/>
  <c r="F12" i="3"/>
  <c r="E23" i="9"/>
  <c r="F23" i="9"/>
  <c r="E23" i="8"/>
  <c r="F23" i="8"/>
  <c r="E21" i="8"/>
  <c r="F21" i="8"/>
  <c r="E21" i="9"/>
  <c r="F21" i="9"/>
  <c r="F21" i="3"/>
  <c r="E26" i="8"/>
  <c r="F26" i="8"/>
  <c r="E26" i="9"/>
  <c r="F26" i="9"/>
  <c r="F26" i="3"/>
  <c r="E25" i="8"/>
  <c r="F25" i="8"/>
  <c r="E25" i="9"/>
  <c r="F25" i="9"/>
  <c r="F25" i="3"/>
  <c r="E89" i="8"/>
  <c r="F89" i="8"/>
  <c r="E89" i="9"/>
  <c r="F89" i="9"/>
  <c r="F89" i="3"/>
  <c r="E114" i="8"/>
  <c r="F114" i="8"/>
  <c r="E114" i="9"/>
  <c r="F114" i="9"/>
  <c r="F114" i="3"/>
  <c r="C93" i="6"/>
  <c r="D93" i="10"/>
  <c r="E65" i="8"/>
  <c r="F65" i="8"/>
  <c r="E65" i="9"/>
  <c r="F65" i="9"/>
  <c r="F65" i="3"/>
  <c r="E35" i="8"/>
  <c r="F35" i="8"/>
  <c r="E35" i="9"/>
  <c r="F35" i="9"/>
  <c r="E69" i="4"/>
  <c r="C84" i="6"/>
  <c r="D84" i="10"/>
  <c r="F23" i="3"/>
  <c r="C13" i="6"/>
  <c r="D13" i="10"/>
  <c r="E77" i="4"/>
  <c r="E13" i="4"/>
  <c r="E89" i="4"/>
  <c r="E116" i="4"/>
  <c r="E111" i="8"/>
  <c r="F111" i="8"/>
  <c r="E111" i="9"/>
  <c r="F111" i="9"/>
  <c r="F111" i="3"/>
  <c r="E92" i="8"/>
  <c r="F92" i="8"/>
  <c r="E92" i="9"/>
  <c r="F92" i="9"/>
  <c r="F92" i="3"/>
  <c r="E37" i="8"/>
  <c r="F37" i="8"/>
  <c r="E37" i="9"/>
  <c r="F37" i="9"/>
  <c r="F37" i="3"/>
  <c r="E90" i="8"/>
  <c r="F90" i="8"/>
  <c r="E90" i="9"/>
  <c r="F90" i="9"/>
  <c r="F90" i="3"/>
  <c r="E105" i="8"/>
  <c r="F105" i="8"/>
  <c r="E105" i="9"/>
  <c r="F105" i="9"/>
  <c r="F105" i="3"/>
  <c r="E33" i="8"/>
  <c r="F33" i="8"/>
  <c r="E33" i="9"/>
  <c r="F33" i="9"/>
  <c r="F33" i="3"/>
  <c r="E104" i="8"/>
  <c r="F104" i="8"/>
  <c r="E104" i="9"/>
  <c r="F104" i="9"/>
  <c r="F104" i="3"/>
  <c r="E56" i="8"/>
  <c r="F56" i="8"/>
  <c r="E56" i="9"/>
  <c r="F56" i="9"/>
  <c r="F56" i="3"/>
  <c r="E19" i="8"/>
  <c r="F19" i="8"/>
  <c r="E19" i="9"/>
  <c r="F19" i="9"/>
  <c r="F19" i="3"/>
  <c r="E51" i="8"/>
  <c r="F51" i="8"/>
  <c r="E51" i="9"/>
  <c r="F51" i="9"/>
  <c r="F51" i="3"/>
  <c r="E102" i="8"/>
  <c r="F102" i="8"/>
  <c r="E102" i="9"/>
  <c r="F102" i="9"/>
  <c r="F102" i="3"/>
  <c r="C21" i="6"/>
  <c r="D21" i="10"/>
  <c r="E93" i="4"/>
  <c r="E98" i="9"/>
  <c r="F98" i="9"/>
  <c r="E98" i="8"/>
  <c r="F98" i="8"/>
  <c r="F98" i="3"/>
  <c r="E10" i="8"/>
  <c r="F10" i="8"/>
  <c r="E10" i="9"/>
  <c r="F10" i="9"/>
  <c r="F10" i="3"/>
  <c r="E115" i="8"/>
  <c r="F115" i="8"/>
  <c r="E115" i="9"/>
  <c r="F115" i="9"/>
  <c r="F115" i="3"/>
  <c r="E59" i="8"/>
  <c r="F59" i="8"/>
  <c r="E59" i="9"/>
  <c r="F59" i="9"/>
  <c r="F59" i="3"/>
  <c r="E84" i="8"/>
  <c r="F84" i="8"/>
  <c r="E84" i="9"/>
  <c r="F84" i="9"/>
  <c r="F84" i="3"/>
  <c r="E36" i="8"/>
  <c r="F36" i="8"/>
  <c r="E36" i="9"/>
  <c r="F36" i="9"/>
  <c r="F36" i="3"/>
  <c r="C77" i="6"/>
  <c r="D77" i="10"/>
  <c r="E57" i="4"/>
  <c r="C20" i="6"/>
  <c r="D20" i="10"/>
  <c r="F118" i="3"/>
  <c r="F118" i="8"/>
  <c r="F118" i="9"/>
  <c r="F89" i="4"/>
  <c r="C85" i="7"/>
  <c r="D84" i="6"/>
  <c r="C84" i="11"/>
  <c r="C94" i="7"/>
  <c r="D93" i="6"/>
  <c r="C93" i="11"/>
  <c r="E100" i="5"/>
  <c r="F100" i="5"/>
  <c r="E76" i="5"/>
  <c r="F76" i="5"/>
  <c r="E11" i="5"/>
  <c r="F11" i="5"/>
  <c r="E39" i="5"/>
  <c r="F39" i="5"/>
  <c r="E92" i="5"/>
  <c r="F92" i="5"/>
  <c r="E19" i="5"/>
  <c r="F19" i="5"/>
  <c r="E64" i="5"/>
  <c r="F64" i="5"/>
  <c r="E28" i="5"/>
  <c r="F28" i="5"/>
  <c r="E95" i="5"/>
  <c r="F95" i="5"/>
  <c r="E111" i="5"/>
  <c r="F111" i="5"/>
  <c r="E32" i="5"/>
  <c r="F32" i="5"/>
  <c r="E48" i="5"/>
  <c r="F48" i="5"/>
  <c r="E88" i="5"/>
  <c r="F88" i="5"/>
  <c r="E96" i="5"/>
  <c r="F96" i="5"/>
  <c r="E108" i="5"/>
  <c r="F108" i="5"/>
  <c r="E87" i="5"/>
  <c r="F87" i="5"/>
  <c r="E16" i="5"/>
  <c r="F16" i="5"/>
  <c r="E43" i="5"/>
  <c r="F43" i="5"/>
  <c r="E24" i="5"/>
  <c r="F24" i="5"/>
  <c r="E68" i="5"/>
  <c r="F68" i="5"/>
  <c r="E71" i="5"/>
  <c r="F71" i="5"/>
  <c r="E99" i="5"/>
  <c r="F99" i="5"/>
  <c r="E115" i="5"/>
  <c r="F115" i="5"/>
  <c r="E8" i="5"/>
  <c r="F8" i="5"/>
  <c r="E36" i="5"/>
  <c r="F36" i="5"/>
  <c r="E56" i="5"/>
  <c r="F56" i="5"/>
  <c r="E18" i="5"/>
  <c r="F18" i="5"/>
  <c r="E34" i="5"/>
  <c r="F34" i="5"/>
  <c r="E50" i="5"/>
  <c r="F50" i="5"/>
  <c r="E66" i="5"/>
  <c r="F66" i="5"/>
  <c r="E82" i="5"/>
  <c r="F82" i="5"/>
  <c r="E98" i="5"/>
  <c r="F98" i="5"/>
  <c r="E114" i="5"/>
  <c r="F114" i="5"/>
  <c r="E33" i="5"/>
  <c r="F33" i="5"/>
  <c r="E49" i="5"/>
  <c r="F49" i="5"/>
  <c r="E73" i="5"/>
  <c r="F73" i="5"/>
  <c r="E105" i="5"/>
  <c r="F105" i="5"/>
  <c r="E7" i="5"/>
  <c r="F7" i="5"/>
  <c r="E51" i="5"/>
  <c r="F51" i="5"/>
  <c r="E72" i="5"/>
  <c r="F72" i="5"/>
  <c r="E15" i="5"/>
  <c r="F15" i="5"/>
  <c r="E80" i="5"/>
  <c r="F80" i="5"/>
  <c r="E27" i="5"/>
  <c r="F27" i="5"/>
  <c r="E83" i="5"/>
  <c r="F83" i="5"/>
  <c r="E14" i="5"/>
  <c r="F14" i="5"/>
  <c r="E38" i="5"/>
  <c r="F38" i="5"/>
  <c r="E58" i="5"/>
  <c r="F58" i="5"/>
  <c r="E78" i="5"/>
  <c r="F78" i="5"/>
  <c r="E102" i="5"/>
  <c r="F102" i="5"/>
  <c r="E104" i="5"/>
  <c r="F104" i="5"/>
  <c r="E6" i="5"/>
  <c r="F6" i="5"/>
  <c r="E55" i="5"/>
  <c r="F55" i="5"/>
  <c r="E40" i="5"/>
  <c r="F40" i="5"/>
  <c r="E22" i="5"/>
  <c r="F22" i="5"/>
  <c r="E62" i="5"/>
  <c r="F62" i="5"/>
  <c r="E106" i="5"/>
  <c r="F106" i="5"/>
  <c r="E41" i="5"/>
  <c r="F41" i="5"/>
  <c r="E109" i="5"/>
  <c r="F109" i="5"/>
  <c r="E112" i="5"/>
  <c r="F112" i="5"/>
  <c r="E59" i="5"/>
  <c r="F59" i="5"/>
  <c r="E60" i="5"/>
  <c r="F60" i="5"/>
  <c r="E107" i="5"/>
  <c r="F107" i="5"/>
  <c r="E26" i="5"/>
  <c r="F26" i="5"/>
  <c r="E70" i="5"/>
  <c r="F70" i="5"/>
  <c r="E110" i="5"/>
  <c r="F110" i="5"/>
  <c r="E9" i="5"/>
  <c r="F9" i="5"/>
  <c r="E45" i="5"/>
  <c r="F45" i="5"/>
  <c r="E113" i="5"/>
  <c r="F113" i="5"/>
  <c r="E91" i="5"/>
  <c r="F91" i="5"/>
  <c r="E67" i="5"/>
  <c r="F67" i="5"/>
  <c r="E47" i="5"/>
  <c r="F47" i="5"/>
  <c r="E63" i="5"/>
  <c r="F63" i="5"/>
  <c r="E75" i="5"/>
  <c r="F75" i="5"/>
  <c r="E12" i="5"/>
  <c r="F12" i="5"/>
  <c r="E79" i="5"/>
  <c r="F79" i="5"/>
  <c r="E10" i="5"/>
  <c r="F10" i="5"/>
  <c r="E30" i="5"/>
  <c r="F30" i="5"/>
  <c r="E54" i="5"/>
  <c r="F54" i="5"/>
  <c r="E74" i="5"/>
  <c r="F74" i="5"/>
  <c r="E94" i="5"/>
  <c r="F94" i="5"/>
  <c r="E17" i="5"/>
  <c r="F17" i="5"/>
  <c r="E53" i="5"/>
  <c r="F53" i="5"/>
  <c r="E97" i="5"/>
  <c r="F97" i="5"/>
  <c r="E117" i="5"/>
  <c r="F117" i="5"/>
  <c r="E37" i="5"/>
  <c r="F37" i="5"/>
  <c r="E61" i="5"/>
  <c r="F61" i="5"/>
  <c r="E101" i="5"/>
  <c r="F101" i="5"/>
  <c r="E31" i="5"/>
  <c r="F31" i="5"/>
  <c r="E103" i="5"/>
  <c r="F103" i="5"/>
  <c r="E42" i="5"/>
  <c r="F42" i="5"/>
  <c r="E86" i="5"/>
  <c r="F86" i="5"/>
  <c r="E65" i="5"/>
  <c r="F65" i="5"/>
  <c r="E35" i="5"/>
  <c r="F35" i="5"/>
  <c r="E23" i="5"/>
  <c r="F23" i="5"/>
  <c r="E44" i="5"/>
  <c r="F44" i="5"/>
  <c r="E46" i="5"/>
  <c r="F46" i="5"/>
  <c r="E90" i="5"/>
  <c r="F90" i="5"/>
  <c r="E81" i="5"/>
  <c r="F81" i="5"/>
  <c r="E57" i="5"/>
  <c r="F57" i="5"/>
  <c r="E58" i="7"/>
  <c r="F58" i="12"/>
  <c r="D58" i="7"/>
  <c r="E7" i="12"/>
  <c r="E77" i="5"/>
  <c r="F77" i="5"/>
  <c r="E85" i="5"/>
  <c r="F85" i="5"/>
  <c r="F109" i="4"/>
  <c r="F112" i="4"/>
  <c r="F66" i="4"/>
  <c r="F100" i="4"/>
  <c r="F61" i="4"/>
  <c r="F8" i="4"/>
  <c r="F34" i="4"/>
  <c r="F36" i="4"/>
  <c r="F111" i="4"/>
  <c r="F43" i="4"/>
  <c r="F73" i="4"/>
  <c r="F58" i="4"/>
  <c r="F90" i="4"/>
  <c r="F12" i="4"/>
  <c r="C21" i="7"/>
  <c r="D20" i="6"/>
  <c r="C20" i="11"/>
  <c r="F13" i="4"/>
  <c r="C90" i="7"/>
  <c r="D89" i="6"/>
  <c r="C89" i="11"/>
  <c r="F52" i="4"/>
  <c r="E89" i="5"/>
  <c r="F89" i="5"/>
  <c r="F29" i="4"/>
  <c r="F82" i="4"/>
  <c r="F60" i="4"/>
  <c r="F91" i="4"/>
  <c r="F6" i="4"/>
  <c r="F64" i="4"/>
  <c r="F47" i="4"/>
  <c r="F62" i="4"/>
  <c r="F28" i="4"/>
  <c r="F57" i="4"/>
  <c r="E25" i="5"/>
  <c r="F25" i="5"/>
  <c r="F93" i="4"/>
  <c r="E116" i="5"/>
  <c r="F116" i="5"/>
  <c r="E21" i="5"/>
  <c r="F21" i="5"/>
  <c r="F116" i="4"/>
  <c r="F77" i="4"/>
  <c r="E52" i="5"/>
  <c r="F52" i="5"/>
  <c r="C30" i="7"/>
  <c r="D29" i="6"/>
  <c r="C29" i="11"/>
  <c r="D57" i="11"/>
  <c r="F25" i="4"/>
  <c r="C70" i="7"/>
  <c r="D69" i="6"/>
  <c r="C69" i="11"/>
  <c r="F20" i="4"/>
  <c r="E69" i="5"/>
  <c r="F69" i="5"/>
  <c r="C26" i="7"/>
  <c r="D25" i="6"/>
  <c r="C25" i="11"/>
  <c r="E20" i="5"/>
  <c r="F20" i="5"/>
  <c r="C53" i="7"/>
  <c r="D52" i="6"/>
  <c r="C52" i="11"/>
  <c r="F44" i="4"/>
  <c r="F7" i="4"/>
  <c r="F104" i="4"/>
  <c r="F106" i="4"/>
  <c r="F63" i="4"/>
  <c r="F32" i="4"/>
  <c r="F94" i="4"/>
  <c r="F31" i="4"/>
  <c r="F49" i="4"/>
  <c r="F51" i="4"/>
  <c r="F110" i="4"/>
  <c r="F67" i="4"/>
  <c r="F15" i="4"/>
  <c r="F56" i="4"/>
  <c r="F102" i="4"/>
  <c r="F17" i="4"/>
  <c r="F59" i="4"/>
  <c r="F86" i="4"/>
  <c r="F87" i="4"/>
  <c r="F24" i="4"/>
  <c r="F74" i="4"/>
  <c r="F107" i="4"/>
  <c r="F38" i="4"/>
  <c r="F65" i="4"/>
  <c r="C78" i="7"/>
  <c r="D77" i="6"/>
  <c r="C77" i="11"/>
  <c r="E118" i="9"/>
  <c r="D118" i="10"/>
  <c r="E68" i="10"/>
  <c r="F68" i="10"/>
  <c r="F76" i="4"/>
  <c r="F80" i="4"/>
  <c r="F30" i="4"/>
  <c r="F83" i="4"/>
  <c r="F115" i="4"/>
  <c r="F70" i="4"/>
  <c r="F108" i="4"/>
  <c r="F78" i="4"/>
  <c r="F42" i="4"/>
  <c r="F23" i="4"/>
  <c r="F22" i="4"/>
  <c r="E118" i="8"/>
  <c r="C22" i="7"/>
  <c r="D21" i="6"/>
  <c r="C21" i="11"/>
  <c r="C14" i="7"/>
  <c r="D13" i="6"/>
  <c r="C13" i="11"/>
  <c r="C118" i="6"/>
  <c r="F69" i="4"/>
  <c r="E13" i="5"/>
  <c r="F13" i="5"/>
  <c r="E84" i="5"/>
  <c r="F84" i="5"/>
  <c r="E93" i="5"/>
  <c r="F93" i="5"/>
  <c r="C117" i="7"/>
  <c r="C116" i="11"/>
  <c r="D116" i="6"/>
  <c r="F7" i="12"/>
  <c r="C86" i="7"/>
  <c r="D85" i="6"/>
  <c r="C85" i="11"/>
  <c r="F54" i="4"/>
  <c r="F88" i="4"/>
  <c r="F33" i="4"/>
  <c r="F48" i="4"/>
  <c r="F50" i="4"/>
  <c r="F79" i="4"/>
  <c r="F37" i="4"/>
  <c r="F92" i="4"/>
  <c r="F117" i="4"/>
  <c r="F95" i="4"/>
  <c r="F26" i="4"/>
  <c r="F16" i="4"/>
  <c r="F53" i="4"/>
  <c r="F114" i="4"/>
  <c r="F41" i="4"/>
  <c r="F71" i="4"/>
  <c r="F39" i="4"/>
  <c r="F85" i="4"/>
  <c r="E29" i="5"/>
  <c r="F29" i="5"/>
  <c r="F84" i="4"/>
  <c r="F21" i="4"/>
  <c r="F96" i="4"/>
  <c r="F46" i="4"/>
  <c r="F40" i="4"/>
  <c r="F97" i="4"/>
  <c r="F99" i="4"/>
  <c r="F35" i="4"/>
  <c r="F113" i="4"/>
  <c r="F18" i="4"/>
  <c r="F68" i="4"/>
  <c r="F14" i="4"/>
  <c r="F105" i="4"/>
  <c r="F103" i="4"/>
  <c r="F81" i="4"/>
  <c r="F72" i="4"/>
  <c r="F101" i="4"/>
  <c r="F45" i="4"/>
  <c r="F75" i="4"/>
  <c r="F10" i="4"/>
  <c r="F19" i="4"/>
  <c r="F27" i="4"/>
  <c r="F98" i="4"/>
  <c r="F9" i="4"/>
  <c r="F55" i="4"/>
  <c r="F11" i="4"/>
  <c r="E86" i="10"/>
  <c r="F86" i="10"/>
  <c r="E107" i="10"/>
  <c r="F107" i="10"/>
  <c r="E67" i="10"/>
  <c r="F67" i="10"/>
  <c r="E66" i="10"/>
  <c r="F66" i="10"/>
  <c r="E62" i="10"/>
  <c r="F62" i="10"/>
  <c r="E90" i="10"/>
  <c r="F90" i="10"/>
  <c r="E23" i="10"/>
  <c r="F23" i="10"/>
  <c r="E98" i="10"/>
  <c r="F98" i="10"/>
  <c r="E53" i="10"/>
  <c r="F53" i="10"/>
  <c r="E72" i="10"/>
  <c r="F72" i="10"/>
  <c r="E9" i="10"/>
  <c r="F9" i="10"/>
  <c r="E83" i="10"/>
  <c r="F83" i="10"/>
  <c r="E39" i="10"/>
  <c r="F39" i="10"/>
  <c r="E64" i="10"/>
  <c r="F64" i="10"/>
  <c r="E102" i="10"/>
  <c r="F102" i="10"/>
  <c r="E7" i="10"/>
  <c r="F7" i="10"/>
  <c r="E58" i="10"/>
  <c r="F58" i="10"/>
  <c r="E45" i="10"/>
  <c r="F45" i="10"/>
  <c r="E11" i="10"/>
  <c r="F11" i="10"/>
  <c r="E87" i="10"/>
  <c r="F87" i="10"/>
  <c r="E103" i="10"/>
  <c r="F103" i="10"/>
  <c r="E28" i="10"/>
  <c r="F28" i="10"/>
  <c r="E25" i="10"/>
  <c r="F25" i="10"/>
  <c r="E113" i="10"/>
  <c r="F113" i="10"/>
  <c r="E81" i="10"/>
  <c r="F81" i="10"/>
  <c r="E111" i="10"/>
  <c r="F111" i="10"/>
  <c r="E14" i="10"/>
  <c r="F14" i="10"/>
  <c r="E70" i="10"/>
  <c r="F70" i="10"/>
  <c r="E6" i="10"/>
  <c r="F6" i="10"/>
  <c r="E19" i="10"/>
  <c r="F19" i="10"/>
  <c r="E116" i="10"/>
  <c r="F116" i="10"/>
  <c r="E46" i="10"/>
  <c r="F46" i="10"/>
  <c r="E36" i="10"/>
  <c r="F36" i="10"/>
  <c r="E112" i="10"/>
  <c r="F112" i="10"/>
  <c r="E80" i="10"/>
  <c r="F80" i="10"/>
  <c r="E26" i="10"/>
  <c r="F26" i="10"/>
  <c r="E95" i="10"/>
  <c r="F95" i="10"/>
  <c r="E57" i="10"/>
  <c r="F57" i="10"/>
  <c r="E27" i="10"/>
  <c r="F27" i="10"/>
  <c r="E110" i="10"/>
  <c r="F110" i="10"/>
  <c r="E91" i="10"/>
  <c r="F91" i="10"/>
  <c r="E93" i="10"/>
  <c r="F93" i="10"/>
  <c r="E10" i="10"/>
  <c r="F10" i="10"/>
  <c r="E78" i="10"/>
  <c r="F78" i="10"/>
  <c r="E82" i="10"/>
  <c r="F82" i="10"/>
  <c r="E55" i="10"/>
  <c r="F55" i="10"/>
  <c r="E38" i="10"/>
  <c r="F38" i="10"/>
  <c r="E89" i="10"/>
  <c r="F89" i="10"/>
  <c r="E50" i="10"/>
  <c r="F50" i="10"/>
  <c r="E56" i="10"/>
  <c r="F56" i="10"/>
  <c r="E109" i="10"/>
  <c r="F109" i="10"/>
  <c r="E13" i="10"/>
  <c r="F13" i="10"/>
  <c r="E44" i="10"/>
  <c r="F44" i="10"/>
  <c r="E15" i="10"/>
  <c r="F15" i="10"/>
  <c r="E88" i="10"/>
  <c r="F88" i="10"/>
  <c r="E117" i="10"/>
  <c r="F117" i="10"/>
  <c r="E31" i="10"/>
  <c r="F31" i="10"/>
  <c r="E104" i="10"/>
  <c r="F104" i="10"/>
  <c r="E16" i="10"/>
  <c r="F16" i="10"/>
  <c r="E71" i="10"/>
  <c r="F71" i="10"/>
  <c r="E84" i="10"/>
  <c r="F84" i="10"/>
  <c r="E65" i="10"/>
  <c r="F65" i="10"/>
  <c r="E97" i="10"/>
  <c r="F97" i="10"/>
  <c r="E60" i="10"/>
  <c r="F60" i="10"/>
  <c r="E77" i="10"/>
  <c r="F77" i="10"/>
  <c r="E21" i="10"/>
  <c r="F21" i="10"/>
  <c r="E48" i="10"/>
  <c r="F48" i="10"/>
  <c r="E96" i="10"/>
  <c r="F96" i="10"/>
  <c r="E29" i="10"/>
  <c r="F29" i="10"/>
  <c r="E106" i="10"/>
  <c r="F106" i="10"/>
  <c r="E52" i="10"/>
  <c r="F52" i="10"/>
  <c r="E115" i="10"/>
  <c r="F115" i="10"/>
  <c r="E49" i="10"/>
  <c r="F49" i="10"/>
  <c r="E12" i="10"/>
  <c r="F12" i="10"/>
  <c r="E101" i="10"/>
  <c r="F101" i="10"/>
  <c r="E69" i="10"/>
  <c r="F69" i="10"/>
  <c r="E108" i="10"/>
  <c r="F108" i="10"/>
  <c r="E85" i="10"/>
  <c r="F85" i="10"/>
  <c r="E75" i="10"/>
  <c r="F75" i="10"/>
  <c r="E54" i="10"/>
  <c r="F54" i="10"/>
  <c r="E105" i="10"/>
  <c r="F105" i="10"/>
  <c r="E42" i="10"/>
  <c r="F42" i="10"/>
  <c r="E63" i="10"/>
  <c r="F63" i="10"/>
  <c r="E61" i="10"/>
  <c r="F61" i="10"/>
  <c r="E37" i="10"/>
  <c r="F37" i="10"/>
  <c r="E59" i="10"/>
  <c r="F59" i="10"/>
  <c r="E33" i="10"/>
  <c r="F33" i="10"/>
  <c r="E41" i="10"/>
  <c r="F41" i="10"/>
  <c r="E35" i="10"/>
  <c r="F35" i="10"/>
  <c r="E17" i="10"/>
  <c r="F17" i="10"/>
  <c r="E79" i="10"/>
  <c r="F79" i="10"/>
  <c r="E43" i="10"/>
  <c r="F43" i="10"/>
  <c r="E22" i="10"/>
  <c r="F22" i="10"/>
  <c r="E99" i="10"/>
  <c r="F99" i="10"/>
  <c r="E47" i="10"/>
  <c r="F47" i="10"/>
  <c r="E30" i="10"/>
  <c r="F30" i="10"/>
  <c r="E73" i="10"/>
  <c r="F73" i="10"/>
  <c r="E92" i="10"/>
  <c r="F92" i="10"/>
  <c r="E51" i="10"/>
  <c r="F51" i="10"/>
  <c r="E34" i="10"/>
  <c r="F34" i="10"/>
  <c r="E40" i="10"/>
  <c r="F40" i="10"/>
  <c r="E100" i="10"/>
  <c r="F100" i="10"/>
  <c r="E8" i="10"/>
  <c r="F8" i="10"/>
  <c r="E114" i="10"/>
  <c r="F114" i="10"/>
  <c r="E32" i="10"/>
  <c r="F32" i="10"/>
  <c r="E18" i="10"/>
  <c r="F18" i="10"/>
  <c r="E76" i="10"/>
  <c r="F76" i="10"/>
  <c r="E74" i="10"/>
  <c r="F74" i="10"/>
  <c r="E20" i="10"/>
  <c r="F20" i="10"/>
  <c r="E94" i="10"/>
  <c r="F94" i="10"/>
  <c r="E24" i="10"/>
  <c r="F24" i="10"/>
  <c r="D85" i="11"/>
  <c r="D116" i="11"/>
  <c r="F118" i="4"/>
  <c r="E21" i="7"/>
  <c r="F21" i="12"/>
  <c r="D21" i="7"/>
  <c r="E85" i="7"/>
  <c r="F85" i="12"/>
  <c r="D85" i="7"/>
  <c r="D21" i="11"/>
  <c r="D52" i="11"/>
  <c r="D14" i="7"/>
  <c r="E14" i="7"/>
  <c r="C119" i="7"/>
  <c r="E78" i="7"/>
  <c r="F78" i="12"/>
  <c r="D78" i="7"/>
  <c r="D69" i="11"/>
  <c r="E30" i="7"/>
  <c r="F30" i="12"/>
  <c r="D30" i="7"/>
  <c r="E90" i="7"/>
  <c r="F90" i="12"/>
  <c r="D90" i="7"/>
  <c r="D20" i="11"/>
  <c r="D84" i="11"/>
  <c r="E70" i="7"/>
  <c r="F70" i="12"/>
  <c r="D70" i="7"/>
  <c r="F118" i="5"/>
  <c r="D93" i="11"/>
  <c r="E86" i="7"/>
  <c r="F86" i="12"/>
  <c r="D86" i="7"/>
  <c r="C118" i="11"/>
  <c r="D25" i="11"/>
  <c r="E94" i="7"/>
  <c r="F94" i="12"/>
  <c r="D94" i="7"/>
  <c r="E117" i="7"/>
  <c r="F117" i="12"/>
  <c r="D117" i="7"/>
  <c r="D13" i="11"/>
  <c r="D118" i="6"/>
  <c r="E21" i="6"/>
  <c r="E22" i="7"/>
  <c r="F22" i="12"/>
  <c r="D22" i="7"/>
  <c r="D77" i="11"/>
  <c r="E53" i="7"/>
  <c r="F53" i="12"/>
  <c r="D53" i="7"/>
  <c r="E26" i="7"/>
  <c r="F26" i="12"/>
  <c r="D26" i="7"/>
  <c r="D29" i="11"/>
  <c r="D89" i="11"/>
  <c r="E58" i="12"/>
  <c r="F118" i="10"/>
  <c r="E21" i="11"/>
  <c r="F21" i="11"/>
  <c r="F21" i="6"/>
  <c r="E26" i="12"/>
  <c r="E70" i="12"/>
  <c r="E52" i="6"/>
  <c r="D118" i="11"/>
  <c r="E86" i="12"/>
  <c r="E69" i="6"/>
  <c r="E85" i="6"/>
  <c r="E29" i="6"/>
  <c r="E53" i="12"/>
  <c r="E22" i="12"/>
  <c r="E13" i="6"/>
  <c r="E93" i="6"/>
  <c r="E20" i="6"/>
  <c r="E30" i="12"/>
  <c r="E78" i="12"/>
  <c r="F14" i="12"/>
  <c r="F119" i="12"/>
  <c r="E119" i="7"/>
  <c r="E23" i="6"/>
  <c r="E76" i="6"/>
  <c r="E75" i="6"/>
  <c r="E99" i="6"/>
  <c r="E111" i="6"/>
  <c r="E27" i="6"/>
  <c r="E44" i="6"/>
  <c r="E83" i="6"/>
  <c r="E31" i="6"/>
  <c r="E28" i="6"/>
  <c r="E63" i="6"/>
  <c r="E91" i="6"/>
  <c r="E104" i="6"/>
  <c r="E15" i="6"/>
  <c r="E115" i="6"/>
  <c r="E32" i="6"/>
  <c r="E48" i="6"/>
  <c r="E88" i="6"/>
  <c r="E7" i="6"/>
  <c r="E35" i="6"/>
  <c r="E51" i="6"/>
  <c r="E68" i="6"/>
  <c r="E22" i="6"/>
  <c r="E38" i="6"/>
  <c r="E54" i="6"/>
  <c r="E70" i="6"/>
  <c r="E86" i="6"/>
  <c r="E102" i="6"/>
  <c r="E9" i="6"/>
  <c r="E41" i="6"/>
  <c r="E61" i="6"/>
  <c r="E97" i="6"/>
  <c r="E113" i="6"/>
  <c r="E24" i="6"/>
  <c r="E19" i="6"/>
  <c r="E67" i="6"/>
  <c r="E12" i="6"/>
  <c r="E79" i="6"/>
  <c r="E43" i="6"/>
  <c r="E64" i="6"/>
  <c r="E14" i="6"/>
  <c r="E34" i="6"/>
  <c r="E78" i="6"/>
  <c r="E98" i="6"/>
  <c r="E17" i="6"/>
  <c r="E108" i="6"/>
  <c r="E36" i="6"/>
  <c r="E11" i="6"/>
  <c r="E87" i="6"/>
  <c r="E18" i="6"/>
  <c r="E62" i="6"/>
  <c r="E106" i="6"/>
  <c r="E53" i="6"/>
  <c r="E59" i="6"/>
  <c r="E112" i="6"/>
  <c r="E80" i="6"/>
  <c r="E107" i="6"/>
  <c r="E55" i="6"/>
  <c r="E46" i="6"/>
  <c r="E90" i="6"/>
  <c r="E65" i="6"/>
  <c r="E100" i="6"/>
  <c r="E71" i="6"/>
  <c r="E95" i="6"/>
  <c r="E8" i="6"/>
  <c r="E56" i="6"/>
  <c r="E39" i="6"/>
  <c r="E60" i="6"/>
  <c r="E10" i="6"/>
  <c r="E30" i="6"/>
  <c r="E50" i="6"/>
  <c r="E74" i="6"/>
  <c r="E94" i="6"/>
  <c r="E114" i="6"/>
  <c r="E45" i="6"/>
  <c r="E73" i="6"/>
  <c r="E109" i="6"/>
  <c r="E58" i="6"/>
  <c r="E49" i="6"/>
  <c r="E81" i="6"/>
  <c r="E117" i="6"/>
  <c r="E72" i="6"/>
  <c r="E103" i="6"/>
  <c r="E47" i="6"/>
  <c r="E42" i="6"/>
  <c r="E82" i="6"/>
  <c r="E33" i="6"/>
  <c r="E101" i="6"/>
  <c r="E96" i="6"/>
  <c r="E40" i="6"/>
  <c r="E16" i="6"/>
  <c r="E92" i="6"/>
  <c r="E26" i="6"/>
  <c r="E66" i="6"/>
  <c r="E110" i="6"/>
  <c r="E37" i="6"/>
  <c r="E105" i="6"/>
  <c r="E6" i="6"/>
  <c r="E57" i="6"/>
  <c r="E94" i="12"/>
  <c r="E25" i="6"/>
  <c r="E84" i="6"/>
  <c r="E77" i="6"/>
  <c r="E89" i="6"/>
  <c r="E117" i="12"/>
  <c r="E90" i="12"/>
  <c r="E14" i="12"/>
  <c r="E21" i="12"/>
  <c r="E85" i="12"/>
  <c r="E119" i="12"/>
  <c r="D119" i="7"/>
  <c r="F21" i="7"/>
  <c r="G21" i="7"/>
  <c r="E116" i="6"/>
  <c r="F117" i="7"/>
  <c r="G117" i="7"/>
  <c r="F94" i="7"/>
  <c r="G94" i="7"/>
  <c r="F90" i="7"/>
  <c r="G90" i="7"/>
  <c r="E26" i="11"/>
  <c r="F26" i="11"/>
  <c r="F26" i="6"/>
  <c r="E96" i="11"/>
  <c r="F96" i="11"/>
  <c r="F96" i="6"/>
  <c r="E117" i="11"/>
  <c r="F117" i="11"/>
  <c r="F117" i="6"/>
  <c r="E109" i="11"/>
  <c r="F109" i="11"/>
  <c r="F109" i="6"/>
  <c r="E94" i="11"/>
  <c r="F94" i="11"/>
  <c r="F94" i="6"/>
  <c r="F95" i="7"/>
  <c r="G95" i="12"/>
  <c r="H95" i="12"/>
  <c r="E10" i="11"/>
  <c r="F10" i="11"/>
  <c r="F10" i="6"/>
  <c r="E8" i="11"/>
  <c r="F8" i="11"/>
  <c r="F8" i="6"/>
  <c r="E65" i="11"/>
  <c r="F65" i="11"/>
  <c r="F65" i="6"/>
  <c r="E107" i="11"/>
  <c r="F107" i="11"/>
  <c r="F107" i="6"/>
  <c r="E53" i="11"/>
  <c r="F53" i="11"/>
  <c r="F53" i="6"/>
  <c r="E87" i="11"/>
  <c r="F87" i="11"/>
  <c r="F87" i="6"/>
  <c r="E17" i="11"/>
  <c r="F17" i="11"/>
  <c r="F17" i="6"/>
  <c r="E14" i="11"/>
  <c r="F14" i="11"/>
  <c r="F14" i="6"/>
  <c r="E12" i="11"/>
  <c r="F12" i="11"/>
  <c r="F12" i="6"/>
  <c r="E113" i="11"/>
  <c r="F113" i="11"/>
  <c r="F113" i="6"/>
  <c r="E9" i="11"/>
  <c r="F9" i="11"/>
  <c r="F9" i="6"/>
  <c r="E54" i="11"/>
  <c r="F54" i="11"/>
  <c r="F54" i="6"/>
  <c r="E51" i="11"/>
  <c r="F51" i="11"/>
  <c r="F51" i="6"/>
  <c r="E48" i="11"/>
  <c r="F48" i="11"/>
  <c r="F48" i="6"/>
  <c r="E104" i="11"/>
  <c r="F104" i="11"/>
  <c r="F104" i="6"/>
  <c r="E31" i="11"/>
  <c r="F31" i="11"/>
  <c r="F31" i="6"/>
  <c r="E111" i="11"/>
  <c r="F111" i="11"/>
  <c r="F111" i="6"/>
  <c r="E23" i="11"/>
  <c r="F23" i="11"/>
  <c r="F23" i="6"/>
  <c r="F78" i="7"/>
  <c r="G78" i="7"/>
  <c r="E93" i="11"/>
  <c r="F93" i="11"/>
  <c r="F93" i="6"/>
  <c r="F53" i="7"/>
  <c r="G53" i="7"/>
  <c r="E69" i="11"/>
  <c r="F69" i="11"/>
  <c r="F69" i="6"/>
  <c r="E52" i="11"/>
  <c r="F52" i="11"/>
  <c r="F52" i="6"/>
  <c r="F85" i="7"/>
  <c r="G85" i="7"/>
  <c r="F14" i="7"/>
  <c r="G14" i="7"/>
  <c r="E37" i="11"/>
  <c r="F37" i="11"/>
  <c r="F37" i="6"/>
  <c r="E92" i="11"/>
  <c r="F92" i="11"/>
  <c r="F92" i="6"/>
  <c r="E101" i="11"/>
  <c r="F101" i="11"/>
  <c r="F101" i="6"/>
  <c r="E47" i="11"/>
  <c r="F47" i="11"/>
  <c r="F47" i="6"/>
  <c r="E81" i="11"/>
  <c r="F81" i="11"/>
  <c r="F81" i="6"/>
  <c r="E73" i="11"/>
  <c r="F73" i="11"/>
  <c r="F73" i="6"/>
  <c r="E74" i="11"/>
  <c r="F74" i="11"/>
  <c r="F74" i="6"/>
  <c r="E60" i="11"/>
  <c r="F60" i="11"/>
  <c r="F60" i="6"/>
  <c r="E95" i="11"/>
  <c r="F95" i="11"/>
  <c r="F95" i="6"/>
  <c r="E90" i="11"/>
  <c r="F90" i="11"/>
  <c r="F90" i="6"/>
  <c r="E80" i="11"/>
  <c r="F80" i="11"/>
  <c r="F80" i="6"/>
  <c r="E106" i="11"/>
  <c r="F106" i="11"/>
  <c r="F106" i="6"/>
  <c r="E11" i="11"/>
  <c r="F11" i="11"/>
  <c r="F11" i="6"/>
  <c r="E98" i="11"/>
  <c r="F98" i="11"/>
  <c r="F98" i="6"/>
  <c r="E64" i="11"/>
  <c r="F64" i="11"/>
  <c r="F64" i="6"/>
  <c r="E67" i="11"/>
  <c r="F67" i="11"/>
  <c r="F67" i="6"/>
  <c r="E97" i="11"/>
  <c r="F97" i="11"/>
  <c r="F97" i="6"/>
  <c r="E102" i="11"/>
  <c r="F102" i="11"/>
  <c r="F102" i="6"/>
  <c r="E38" i="11"/>
  <c r="F38" i="11"/>
  <c r="F38" i="6"/>
  <c r="E35" i="11"/>
  <c r="F35" i="11"/>
  <c r="F35" i="6"/>
  <c r="E32" i="11"/>
  <c r="F32" i="11"/>
  <c r="F32" i="6"/>
  <c r="E91" i="11"/>
  <c r="F91" i="11"/>
  <c r="F91" i="6"/>
  <c r="E83" i="11"/>
  <c r="F83" i="11"/>
  <c r="F83" i="6"/>
  <c r="E99" i="11"/>
  <c r="F99" i="11"/>
  <c r="F99" i="6"/>
  <c r="F30" i="7"/>
  <c r="G30" i="7"/>
  <c r="E13" i="11"/>
  <c r="F13" i="11"/>
  <c r="F13" i="6"/>
  <c r="F86" i="7"/>
  <c r="G86" i="7"/>
  <c r="F70" i="7"/>
  <c r="G70" i="7"/>
  <c r="E116" i="11"/>
  <c r="F116" i="11"/>
  <c r="F116" i="6"/>
  <c r="G117" i="12"/>
  <c r="H117" i="12"/>
  <c r="E84" i="11"/>
  <c r="F84" i="11"/>
  <c r="F84" i="6"/>
  <c r="E57" i="11"/>
  <c r="F57" i="11"/>
  <c r="F57" i="6"/>
  <c r="E110" i="11"/>
  <c r="F110" i="11"/>
  <c r="F110" i="6"/>
  <c r="E16" i="11"/>
  <c r="F16" i="11"/>
  <c r="F16" i="6"/>
  <c r="E33" i="11"/>
  <c r="F33" i="11"/>
  <c r="F33" i="6"/>
  <c r="E103" i="11"/>
  <c r="F103" i="11"/>
  <c r="F103" i="6"/>
  <c r="E49" i="11"/>
  <c r="F49" i="11"/>
  <c r="F49" i="6"/>
  <c r="E45" i="11"/>
  <c r="F45" i="11"/>
  <c r="F45" i="6"/>
  <c r="E50" i="11"/>
  <c r="F50" i="11"/>
  <c r="F50" i="6"/>
  <c r="E39" i="11"/>
  <c r="F39" i="11"/>
  <c r="F39" i="6"/>
  <c r="E71" i="11"/>
  <c r="F71" i="11"/>
  <c r="F71" i="6"/>
  <c r="E46" i="11"/>
  <c r="F46" i="11"/>
  <c r="F46" i="6"/>
  <c r="E112" i="11"/>
  <c r="F112" i="11"/>
  <c r="F112" i="6"/>
  <c r="E62" i="11"/>
  <c r="F62" i="11"/>
  <c r="F62" i="6"/>
  <c r="E36" i="11"/>
  <c r="F36" i="11"/>
  <c r="F36" i="6"/>
  <c r="E78" i="11"/>
  <c r="F78" i="11"/>
  <c r="F78" i="6"/>
  <c r="E43" i="11"/>
  <c r="F43" i="11"/>
  <c r="F43" i="6"/>
  <c r="E19" i="11"/>
  <c r="F19" i="11"/>
  <c r="F19" i="6"/>
  <c r="E61" i="11"/>
  <c r="F61" i="11"/>
  <c r="F61" i="6"/>
  <c r="F62" i="7"/>
  <c r="G62" i="12"/>
  <c r="H62" i="12"/>
  <c r="E86" i="11"/>
  <c r="F86" i="11"/>
  <c r="F86" i="6"/>
  <c r="E22" i="11"/>
  <c r="F22" i="11"/>
  <c r="F22" i="6"/>
  <c r="E7" i="11"/>
  <c r="F7" i="11"/>
  <c r="F7" i="6"/>
  <c r="E115" i="11"/>
  <c r="F115" i="11"/>
  <c r="F115" i="6"/>
  <c r="E63" i="11"/>
  <c r="F63" i="11"/>
  <c r="F63" i="6"/>
  <c r="E44" i="11"/>
  <c r="F44" i="11"/>
  <c r="F44" i="6"/>
  <c r="E75" i="11"/>
  <c r="F75" i="11"/>
  <c r="F75" i="6"/>
  <c r="E29" i="11"/>
  <c r="F29" i="11"/>
  <c r="F29" i="6"/>
  <c r="E77" i="11"/>
  <c r="F77" i="11"/>
  <c r="F77" i="6"/>
  <c r="G78" i="12"/>
  <c r="H78" i="12"/>
  <c r="E105" i="11"/>
  <c r="F105" i="11"/>
  <c r="F105" i="6"/>
  <c r="E42" i="11"/>
  <c r="F42" i="11"/>
  <c r="F42" i="6"/>
  <c r="F97" i="7"/>
  <c r="G97" i="7"/>
  <c r="F65" i="7"/>
  <c r="G65" i="7"/>
  <c r="F41" i="7"/>
  <c r="G41" i="7"/>
  <c r="F75" i="7"/>
  <c r="G75" i="7"/>
  <c r="F109" i="7"/>
  <c r="G109" i="7"/>
  <c r="F93" i="7"/>
  <c r="G93" i="7"/>
  <c r="F67" i="7"/>
  <c r="G67" i="7"/>
  <c r="F79" i="7"/>
  <c r="G79" i="7"/>
  <c r="F15" i="7"/>
  <c r="G15" i="7"/>
  <c r="F81" i="7"/>
  <c r="G81" i="7"/>
  <c r="F35" i="7"/>
  <c r="G35" i="7"/>
  <c r="F111" i="7"/>
  <c r="G111" i="7"/>
  <c r="F92" i="7"/>
  <c r="G92" i="7"/>
  <c r="F42" i="7"/>
  <c r="G42" i="7"/>
  <c r="F38" i="7"/>
  <c r="G38" i="7"/>
  <c r="F69" i="7"/>
  <c r="G69" i="7"/>
  <c r="F115" i="7"/>
  <c r="G115" i="7"/>
  <c r="F10" i="7"/>
  <c r="G10" i="7"/>
  <c r="F82" i="7"/>
  <c r="G82" i="7"/>
  <c r="F31" i="7"/>
  <c r="G31" i="7"/>
  <c r="F23" i="7"/>
  <c r="G23" i="7"/>
  <c r="F34" i="7"/>
  <c r="G34" i="7"/>
  <c r="F66" i="7"/>
  <c r="G66" i="7"/>
  <c r="F19" i="7"/>
  <c r="G19" i="7"/>
  <c r="F77" i="7"/>
  <c r="G77" i="7"/>
  <c r="F105" i="7"/>
  <c r="G105" i="7"/>
  <c r="F91" i="7"/>
  <c r="G91" i="7"/>
  <c r="G62" i="7"/>
  <c r="F29" i="7"/>
  <c r="G29" i="7"/>
  <c r="F118" i="7"/>
  <c r="G118" i="7"/>
  <c r="F114" i="7"/>
  <c r="G114" i="7"/>
  <c r="F103" i="7"/>
  <c r="G103" i="7"/>
  <c r="F99" i="7"/>
  <c r="G99" i="7"/>
  <c r="F87" i="7"/>
  <c r="G87" i="7"/>
  <c r="F54" i="7"/>
  <c r="G54" i="7"/>
  <c r="F32" i="7"/>
  <c r="G32" i="7"/>
  <c r="F24" i="7"/>
  <c r="G24" i="7"/>
  <c r="F108" i="7"/>
  <c r="G108" i="7"/>
  <c r="F72" i="7"/>
  <c r="G72" i="7"/>
  <c r="F61" i="7"/>
  <c r="G61" i="7"/>
  <c r="F57" i="7"/>
  <c r="G57" i="7"/>
  <c r="F52" i="7"/>
  <c r="G52" i="7"/>
  <c r="F36" i="7"/>
  <c r="G36" i="7"/>
  <c r="F9" i="7"/>
  <c r="G9" i="7"/>
  <c r="F20" i="7"/>
  <c r="G20" i="7"/>
  <c r="F80" i="7"/>
  <c r="G80" i="7"/>
  <c r="F43" i="7"/>
  <c r="G43" i="7"/>
  <c r="F37" i="7"/>
  <c r="G37" i="7"/>
  <c r="F16" i="7"/>
  <c r="G16" i="7"/>
  <c r="F102" i="7"/>
  <c r="G102" i="7"/>
  <c r="F107" i="7"/>
  <c r="G107" i="7"/>
  <c r="F64" i="7"/>
  <c r="G64" i="7"/>
  <c r="F60" i="7"/>
  <c r="G60" i="7"/>
  <c r="F13" i="7"/>
  <c r="G13" i="7"/>
  <c r="F112" i="7"/>
  <c r="G112" i="7"/>
  <c r="F55" i="7"/>
  <c r="G55" i="7"/>
  <c r="F40" i="7"/>
  <c r="G40" i="7"/>
  <c r="F71" i="7"/>
  <c r="G71" i="7"/>
  <c r="F116" i="7"/>
  <c r="G116" i="7"/>
  <c r="F83" i="7"/>
  <c r="G83" i="7"/>
  <c r="F106" i="7"/>
  <c r="G106" i="7"/>
  <c r="F59" i="7"/>
  <c r="G59" i="7"/>
  <c r="F25" i="7"/>
  <c r="G25" i="7"/>
  <c r="F56" i="7"/>
  <c r="G56" i="7"/>
  <c r="F33" i="7"/>
  <c r="G33" i="7"/>
  <c r="F100" i="7"/>
  <c r="G100" i="7"/>
  <c r="F88" i="7"/>
  <c r="G88" i="7"/>
  <c r="F48" i="7"/>
  <c r="G48" i="7"/>
  <c r="F27" i="7"/>
  <c r="G27" i="7"/>
  <c r="F89" i="7"/>
  <c r="G89" i="7"/>
  <c r="F110" i="7"/>
  <c r="G110" i="7"/>
  <c r="F63" i="7"/>
  <c r="G63" i="7"/>
  <c r="F104" i="7"/>
  <c r="G104" i="7"/>
  <c r="F12" i="7"/>
  <c r="G12" i="7"/>
  <c r="F8" i="7"/>
  <c r="G8" i="7"/>
  <c r="F39" i="7"/>
  <c r="G39" i="7"/>
  <c r="F73" i="7"/>
  <c r="G73" i="7"/>
  <c r="F98" i="7"/>
  <c r="G98" i="7"/>
  <c r="F46" i="7"/>
  <c r="G46" i="7"/>
  <c r="F101" i="7"/>
  <c r="G101" i="7"/>
  <c r="F47" i="7"/>
  <c r="G47" i="7"/>
  <c r="F18" i="7"/>
  <c r="G18" i="7"/>
  <c r="F74" i="7"/>
  <c r="G74" i="7"/>
  <c r="F50" i="7"/>
  <c r="G50" i="7"/>
  <c r="F11" i="7"/>
  <c r="G11" i="7"/>
  <c r="F113" i="7"/>
  <c r="G113" i="7"/>
  <c r="F45" i="7"/>
  <c r="G45" i="7"/>
  <c r="F51" i="7"/>
  <c r="G51" i="7"/>
  <c r="F96" i="7"/>
  <c r="G96" i="7"/>
  <c r="F28" i="7"/>
  <c r="G28" i="7"/>
  <c r="F68" i="7"/>
  <c r="G68" i="7"/>
  <c r="F44" i="7"/>
  <c r="G44" i="7"/>
  <c r="F84" i="7"/>
  <c r="G84" i="7"/>
  <c r="G95" i="7"/>
  <c r="F49" i="7"/>
  <c r="G49" i="7"/>
  <c r="F76" i="7"/>
  <c r="G76" i="7"/>
  <c r="F17" i="7"/>
  <c r="G17" i="7"/>
  <c r="F7" i="7"/>
  <c r="G7" i="7"/>
  <c r="F58" i="7"/>
  <c r="G58" i="7"/>
  <c r="E89" i="11"/>
  <c r="F89" i="11"/>
  <c r="F89" i="6"/>
  <c r="E25" i="11"/>
  <c r="F25" i="11"/>
  <c r="F25" i="6"/>
  <c r="E6" i="11"/>
  <c r="F6" i="11"/>
  <c r="F6" i="6"/>
  <c r="G7" i="12"/>
  <c r="E66" i="11"/>
  <c r="F66" i="11"/>
  <c r="F66" i="6"/>
  <c r="E40" i="11"/>
  <c r="F40" i="11"/>
  <c r="F40" i="6"/>
  <c r="E82" i="11"/>
  <c r="F82" i="11"/>
  <c r="F82" i="6"/>
  <c r="G83" i="12"/>
  <c r="H83" i="12"/>
  <c r="E72" i="11"/>
  <c r="F72" i="11"/>
  <c r="F72" i="6"/>
  <c r="E58" i="11"/>
  <c r="F58" i="11"/>
  <c r="F58" i="6"/>
  <c r="E114" i="11"/>
  <c r="F114" i="11"/>
  <c r="F114" i="6"/>
  <c r="E30" i="11"/>
  <c r="F30" i="11"/>
  <c r="F30" i="6"/>
  <c r="E56" i="11"/>
  <c r="F56" i="11"/>
  <c r="F56" i="6"/>
  <c r="E100" i="11"/>
  <c r="F100" i="11"/>
  <c r="F100" i="6"/>
  <c r="E55" i="11"/>
  <c r="F55" i="11"/>
  <c r="F55" i="6"/>
  <c r="E59" i="11"/>
  <c r="F59" i="11"/>
  <c r="F59" i="6"/>
  <c r="E18" i="11"/>
  <c r="F18" i="11"/>
  <c r="F18" i="6"/>
  <c r="E108" i="11"/>
  <c r="F108" i="11"/>
  <c r="F108" i="6"/>
  <c r="E34" i="11"/>
  <c r="F34" i="11"/>
  <c r="F34" i="6"/>
  <c r="E79" i="11"/>
  <c r="F79" i="11"/>
  <c r="F79" i="6"/>
  <c r="E24" i="11"/>
  <c r="F24" i="11"/>
  <c r="F24" i="6"/>
  <c r="E41" i="11"/>
  <c r="F41" i="11"/>
  <c r="F41" i="6"/>
  <c r="G42" i="12"/>
  <c r="H42" i="12"/>
  <c r="E70" i="11"/>
  <c r="F70" i="11"/>
  <c r="F70" i="6"/>
  <c r="G71" i="12"/>
  <c r="H71" i="12"/>
  <c r="E68" i="11"/>
  <c r="F68" i="11"/>
  <c r="F68" i="6"/>
  <c r="E88" i="11"/>
  <c r="F88" i="11"/>
  <c r="F88" i="6"/>
  <c r="G89" i="12"/>
  <c r="H89" i="12"/>
  <c r="E15" i="11"/>
  <c r="F15" i="11"/>
  <c r="F15" i="6"/>
  <c r="E28" i="11"/>
  <c r="F28" i="11"/>
  <c r="F28" i="6"/>
  <c r="E27" i="11"/>
  <c r="F27" i="11"/>
  <c r="F27" i="6"/>
  <c r="G28" i="12"/>
  <c r="H28" i="12"/>
  <c r="E76" i="11"/>
  <c r="F76" i="11"/>
  <c r="F76" i="6"/>
  <c r="E20" i="11"/>
  <c r="F20" i="11"/>
  <c r="F20" i="6"/>
  <c r="G21" i="12"/>
  <c r="H21" i="12"/>
  <c r="F22" i="7"/>
  <c r="E85" i="11"/>
  <c r="F85" i="11"/>
  <c r="F85" i="6"/>
  <c r="F26" i="7"/>
  <c r="G26" i="7"/>
  <c r="G50" i="12"/>
  <c r="H50" i="12"/>
  <c r="G91" i="12"/>
  <c r="H91" i="12"/>
  <c r="G102" i="12"/>
  <c r="H102" i="12"/>
  <c r="G80" i="12"/>
  <c r="H80" i="12"/>
  <c r="G25" i="12"/>
  <c r="H25" i="12"/>
  <c r="G41" i="12"/>
  <c r="H41" i="12"/>
  <c r="G43" i="12"/>
  <c r="H43" i="12"/>
  <c r="G116" i="12"/>
  <c r="H116" i="12"/>
  <c r="G87" i="12"/>
  <c r="H87" i="12"/>
  <c r="G94" i="12"/>
  <c r="H94" i="12"/>
  <c r="G110" i="12"/>
  <c r="H110" i="12"/>
  <c r="G35" i="12"/>
  <c r="H35" i="12"/>
  <c r="G46" i="12"/>
  <c r="H46" i="12"/>
  <c r="G65" i="12"/>
  <c r="H65" i="12"/>
  <c r="G18" i="12"/>
  <c r="H18" i="12"/>
  <c r="G67" i="12"/>
  <c r="H67" i="12"/>
  <c r="G8" i="12"/>
  <c r="H8" i="12"/>
  <c r="G81" i="12"/>
  <c r="H81" i="12"/>
  <c r="G74" i="12"/>
  <c r="H74" i="12"/>
  <c r="G26" i="12"/>
  <c r="H26" i="12"/>
  <c r="G111" i="12"/>
  <c r="H111" i="12"/>
  <c r="G103" i="12"/>
  <c r="H103" i="12"/>
  <c r="G69" i="12"/>
  <c r="H69" i="12"/>
  <c r="G19" i="12"/>
  <c r="H19" i="12"/>
  <c r="G31" i="12"/>
  <c r="H31" i="12"/>
  <c r="G90" i="12"/>
  <c r="H90" i="12"/>
  <c r="G93" i="12"/>
  <c r="H93" i="12"/>
  <c r="G10" i="12"/>
  <c r="H10" i="12"/>
  <c r="G108" i="12"/>
  <c r="H108" i="12"/>
  <c r="G37" i="12"/>
  <c r="H37" i="12"/>
  <c r="G14" i="12"/>
  <c r="H14" i="12"/>
  <c r="G60" i="12"/>
  <c r="H60" i="12"/>
  <c r="G72" i="12"/>
  <c r="H72" i="12"/>
  <c r="G53" i="12"/>
  <c r="H53" i="12"/>
  <c r="G105" i="12"/>
  <c r="H105" i="12"/>
  <c r="G66" i="12"/>
  <c r="H66" i="12"/>
  <c r="G99" i="12"/>
  <c r="H99" i="12"/>
  <c r="G22" i="7"/>
  <c r="G119" i="7"/>
  <c r="G22" i="12"/>
  <c r="H22" i="12"/>
  <c r="G73" i="12"/>
  <c r="H73" i="12"/>
  <c r="F118" i="11"/>
  <c r="G84" i="12"/>
  <c r="H84" i="12"/>
  <c r="G39" i="12"/>
  <c r="H39" i="12"/>
  <c r="G75" i="12"/>
  <c r="H75" i="12"/>
  <c r="G32" i="12"/>
  <c r="H32" i="12"/>
  <c r="G55" i="12"/>
  <c r="H55" i="12"/>
  <c r="G15" i="12"/>
  <c r="H15" i="12"/>
  <c r="G27" i="12"/>
  <c r="H27" i="12"/>
  <c r="G86" i="12"/>
  <c r="H86" i="12"/>
  <c r="G16" i="12"/>
  <c r="H16" i="12"/>
  <c r="G109" i="12"/>
  <c r="H109" i="12"/>
  <c r="G101" i="12"/>
  <c r="H101" i="12"/>
  <c r="G59" i="12"/>
  <c r="H59" i="12"/>
  <c r="F118" i="6"/>
  <c r="G45" i="12"/>
  <c r="H45" i="12"/>
  <c r="G23" i="12"/>
  <c r="H23" i="12"/>
  <c r="G44" i="12"/>
  <c r="H44" i="12"/>
  <c r="G113" i="12"/>
  <c r="H113" i="12"/>
  <c r="G51" i="12"/>
  <c r="H51" i="12"/>
  <c r="G34" i="12"/>
  <c r="H34" i="12"/>
  <c r="G85" i="12"/>
  <c r="H85" i="12"/>
  <c r="G100" i="12"/>
  <c r="H100" i="12"/>
  <c r="G36" i="12"/>
  <c r="H36" i="12"/>
  <c r="G68" i="12"/>
  <c r="H68" i="12"/>
  <c r="G107" i="12"/>
  <c r="H107" i="12"/>
  <c r="G61" i="12"/>
  <c r="H61" i="12"/>
  <c r="G48" i="12"/>
  <c r="H48" i="12"/>
  <c r="G112" i="12"/>
  <c r="H112" i="12"/>
  <c r="G52" i="12"/>
  <c r="H52" i="12"/>
  <c r="G13" i="12"/>
  <c r="H13" i="12"/>
  <c r="G54" i="12"/>
  <c r="H54" i="12"/>
  <c r="G11" i="12"/>
  <c r="H11" i="12"/>
  <c r="G97" i="12"/>
  <c r="H97" i="12"/>
  <c r="G106" i="12"/>
  <c r="H106" i="12"/>
  <c r="G92" i="12"/>
  <c r="H92" i="12"/>
  <c r="G77" i="12"/>
  <c r="H77" i="12"/>
  <c r="G57" i="12"/>
  <c r="H57" i="12"/>
  <c r="H7" i="12"/>
  <c r="G64" i="12"/>
  <c r="H64" i="12"/>
  <c r="G79" i="12"/>
  <c r="H79" i="12"/>
  <c r="G47" i="12"/>
  <c r="H47" i="12"/>
  <c r="G17" i="12"/>
  <c r="H17" i="12"/>
  <c r="G29" i="12"/>
  <c r="H29" i="12"/>
  <c r="G56" i="12"/>
  <c r="H56" i="12"/>
  <c r="G115" i="12"/>
  <c r="H115" i="12"/>
  <c r="G30" i="12"/>
  <c r="H30" i="12"/>
  <c r="G76" i="12"/>
  <c r="H76" i="12"/>
  <c r="G20" i="12"/>
  <c r="H20" i="12"/>
  <c r="G63" i="12"/>
  <c r="H63" i="12"/>
  <c r="G40" i="12"/>
  <c r="H40" i="12"/>
  <c r="G104" i="12"/>
  <c r="H104" i="12"/>
  <c r="G58" i="12"/>
  <c r="H58" i="12"/>
  <c r="G33" i="12"/>
  <c r="H33" i="12"/>
  <c r="G98" i="12"/>
  <c r="H98" i="12"/>
  <c r="G12" i="12"/>
  <c r="H12" i="12"/>
  <c r="G96" i="12"/>
  <c r="H96" i="12"/>
  <c r="G82" i="12"/>
  <c r="H82" i="12"/>
  <c r="G38" i="12"/>
  <c r="H38" i="12"/>
  <c r="G70" i="12"/>
  <c r="H70" i="12"/>
  <c r="G24" i="12"/>
  <c r="H24" i="12"/>
  <c r="G49" i="12"/>
  <c r="H49" i="12"/>
  <c r="G114" i="12"/>
  <c r="H114" i="12"/>
  <c r="G88" i="12"/>
  <c r="H88" i="12"/>
  <c r="G9" i="12"/>
  <c r="H9" i="12"/>
  <c r="G118" i="12"/>
  <c r="H118" i="12"/>
  <c r="G119" i="12"/>
  <c r="H119" i="12"/>
  <c r="F117" i="16"/>
  <c r="F118" i="16"/>
</calcChain>
</file>

<file path=xl/comments1.xml><?xml version="1.0" encoding="utf-8"?>
<comments xmlns="http://schemas.openxmlformats.org/spreadsheetml/2006/main">
  <authors>
    <author>William Musubire</author>
  </authors>
  <commentList>
    <comment ref="C5" authorId="0">
      <text>
        <r>
          <rPr>
            <sz val="9"/>
            <color indexed="81"/>
            <rFont val="Tahoma"/>
            <family val="2"/>
          </rPr>
          <t xml:space="preserve">
Census figures
</t>
        </r>
      </text>
    </comment>
    <comment ref="E5" authorId="0">
      <text>
        <r>
          <rPr>
            <sz val="9"/>
            <color indexed="81"/>
            <rFont val="Tahoma"/>
            <family val="2"/>
          </rPr>
          <t xml:space="preserve">2015 CE's
</t>
        </r>
      </text>
    </comment>
  </commentList>
</comments>
</file>

<file path=xl/comments2.xml><?xml version="1.0" encoding="utf-8"?>
<comments xmlns="http://schemas.openxmlformats.org/spreadsheetml/2006/main">
  <authors>
    <author>wmusubire</author>
    <author>William Musubire</author>
  </authors>
  <commentList>
    <comment ref="E5" authorId="0">
      <text>
        <r>
          <rPr>
            <sz val="9"/>
            <color indexed="81"/>
            <rFont val="Tahoma"/>
            <family val="2"/>
          </rPr>
          <t xml:space="preserve">(doses calculated x schedule x wastage factor) / doses per vial
</t>
        </r>
      </text>
    </comment>
    <comment ref="E118" authorId="1">
      <text>
        <r>
          <rPr>
            <sz val="9"/>
            <color indexed="81"/>
            <rFont val="Tahoma"/>
            <family val="2"/>
          </rPr>
          <t xml:space="preserve">2015 Forecast quantity
</t>
        </r>
      </text>
    </comment>
  </commentList>
</comments>
</file>

<file path=xl/comments3.xml><?xml version="1.0" encoding="utf-8"?>
<comments xmlns="http://schemas.openxmlformats.org/spreadsheetml/2006/main">
  <authors>
    <author>wmusubire</author>
  </authors>
  <commentList>
    <comment ref="E5" authorId="0">
      <text>
        <r>
          <rPr>
            <sz val="9"/>
            <color indexed="81"/>
            <rFont val="Tahoma"/>
            <family val="2"/>
          </rPr>
          <t xml:space="preserve">target popn x coverage x wastage factor x schedule 
</t>
        </r>
      </text>
    </comment>
  </commentList>
</comments>
</file>

<file path=xl/comments4.xml><?xml version="1.0" encoding="utf-8"?>
<comments xmlns="http://schemas.openxmlformats.org/spreadsheetml/2006/main">
  <authors>
    <author>wmusubire</author>
  </authors>
  <commentList>
    <comment ref="E5" authorId="0">
      <text>
        <r>
          <rPr>
            <sz val="9"/>
            <color indexed="81"/>
            <rFont val="Tahoma"/>
            <family val="2"/>
          </rPr>
          <t xml:space="preserve">(doses calculated x schedule x wastage factor) / doses per vial
</t>
        </r>
      </text>
    </comment>
  </commentList>
</comments>
</file>

<file path=xl/comments5.xml><?xml version="1.0" encoding="utf-8"?>
<comments xmlns="http://schemas.openxmlformats.org/spreadsheetml/2006/main">
  <authors>
    <author>wmusubire</author>
  </authors>
  <commentList>
    <comment ref="G6" authorId="0">
      <text>
        <r>
          <rPr>
            <sz val="9"/>
            <color indexed="81"/>
            <rFont val="Tahoma"/>
            <family val="2"/>
          </rPr>
          <t xml:space="preserve">target popn x coverage x wastage factor x doses in schedule 
</t>
        </r>
      </text>
    </comment>
  </commentList>
</comments>
</file>

<file path=xl/sharedStrings.xml><?xml version="1.0" encoding="utf-8"?>
<sst xmlns="http://schemas.openxmlformats.org/spreadsheetml/2006/main" count="1943" uniqueCount="473">
  <si>
    <t>No.</t>
  </si>
  <si>
    <t>DISTRICT</t>
  </si>
  <si>
    <t>Birth cohort (4.85%)</t>
  </si>
  <si>
    <t>Surviving infants (4.3%)</t>
  </si>
  <si>
    <t>Abim</t>
  </si>
  <si>
    <t>Adjumani</t>
  </si>
  <si>
    <t>Agago</t>
  </si>
  <si>
    <t>Alebtong</t>
  </si>
  <si>
    <t>Amolatar</t>
  </si>
  <si>
    <t>Amudat</t>
  </si>
  <si>
    <t>Amuria</t>
  </si>
  <si>
    <t>Amuru</t>
  </si>
  <si>
    <t>Apac</t>
  </si>
  <si>
    <t>Arua</t>
  </si>
  <si>
    <t>Budaka</t>
  </si>
  <si>
    <t>Bududa</t>
  </si>
  <si>
    <t>Bugiri</t>
  </si>
  <si>
    <t>Buhweju</t>
  </si>
  <si>
    <t>Buikwe</t>
  </si>
  <si>
    <t>Bukedea</t>
  </si>
  <si>
    <t>Bukomansimbi</t>
  </si>
  <si>
    <t>Bukwo</t>
  </si>
  <si>
    <t>Bulambuli</t>
  </si>
  <si>
    <t>Buliisa</t>
  </si>
  <si>
    <t>Bundibugyo</t>
  </si>
  <si>
    <t>Bushenyi</t>
  </si>
  <si>
    <t>Busia</t>
  </si>
  <si>
    <t>Butaleja</t>
  </si>
  <si>
    <t>Butambala</t>
  </si>
  <si>
    <t>Buvuma</t>
  </si>
  <si>
    <t>Buyende</t>
  </si>
  <si>
    <t>Dokolo</t>
  </si>
  <si>
    <t>Gomba</t>
  </si>
  <si>
    <t>Gulu</t>
  </si>
  <si>
    <t>Hoima</t>
  </si>
  <si>
    <t>Ibanda</t>
  </si>
  <si>
    <t>Iganga</t>
  </si>
  <si>
    <t>Isingiro</t>
  </si>
  <si>
    <t>Jinja</t>
  </si>
  <si>
    <t>Kaabong</t>
  </si>
  <si>
    <t>Kabale</t>
  </si>
  <si>
    <t>Kabarole</t>
  </si>
  <si>
    <t>Kaberamaido</t>
  </si>
  <si>
    <t>Kalangala</t>
  </si>
  <si>
    <t>Kaliro</t>
  </si>
  <si>
    <t>Kalungu</t>
  </si>
  <si>
    <t>Kampala</t>
  </si>
  <si>
    <t>Kamuli</t>
  </si>
  <si>
    <t>Kamwenge</t>
  </si>
  <si>
    <t>Kanungu</t>
  </si>
  <si>
    <t>Kapchorwa</t>
  </si>
  <si>
    <t>Kasese</t>
  </si>
  <si>
    <t>Katakwi</t>
  </si>
  <si>
    <t>Kayunga</t>
  </si>
  <si>
    <t>Kibaale</t>
  </si>
  <si>
    <t>Kiboga</t>
  </si>
  <si>
    <t>Kibuku</t>
  </si>
  <si>
    <t>Kiruhura</t>
  </si>
  <si>
    <t>Kiryandongo</t>
  </si>
  <si>
    <t>Kisoro</t>
  </si>
  <si>
    <t>Kitgum</t>
  </si>
  <si>
    <t>Koboko</t>
  </si>
  <si>
    <t>Kole</t>
  </si>
  <si>
    <t>Kotido</t>
  </si>
  <si>
    <t>Kumi</t>
  </si>
  <si>
    <t>Kween</t>
  </si>
  <si>
    <t>Kyankwanzi</t>
  </si>
  <si>
    <t>Kyegegwa</t>
  </si>
  <si>
    <t>Kyenjojo</t>
  </si>
  <si>
    <t>Lamwo</t>
  </si>
  <si>
    <t>Lira</t>
  </si>
  <si>
    <t>Luuka</t>
  </si>
  <si>
    <t>Luwero</t>
  </si>
  <si>
    <t>Lwengo</t>
  </si>
  <si>
    <t>Lyantonde</t>
  </si>
  <si>
    <t>Manafwa</t>
  </si>
  <si>
    <t>Maracha</t>
  </si>
  <si>
    <t>Masaka</t>
  </si>
  <si>
    <t>Masindi</t>
  </si>
  <si>
    <t>Mayuge</t>
  </si>
  <si>
    <t>Mbale</t>
  </si>
  <si>
    <t>Mbarara</t>
  </si>
  <si>
    <t>Mitooma</t>
  </si>
  <si>
    <t>Mityana</t>
  </si>
  <si>
    <t>Moroto</t>
  </si>
  <si>
    <t>Moyo</t>
  </si>
  <si>
    <t>Mpigi</t>
  </si>
  <si>
    <t>Mubende</t>
  </si>
  <si>
    <t>Mukono</t>
  </si>
  <si>
    <t>Nakapiripirit</t>
  </si>
  <si>
    <t>Nakaseke</t>
  </si>
  <si>
    <t>Nakasongola</t>
  </si>
  <si>
    <t>Namutumba</t>
  </si>
  <si>
    <t>Napak</t>
  </si>
  <si>
    <t>Nebbi</t>
  </si>
  <si>
    <t>Ngora</t>
  </si>
  <si>
    <t>Ntoroko</t>
  </si>
  <si>
    <t>Ntungamo</t>
  </si>
  <si>
    <t>Nwoya</t>
  </si>
  <si>
    <t>Otuke</t>
  </si>
  <si>
    <t>Oyam</t>
  </si>
  <si>
    <t>Pader</t>
  </si>
  <si>
    <t>Pallisa</t>
  </si>
  <si>
    <t>Rakai</t>
  </si>
  <si>
    <t>Rubirizi</t>
  </si>
  <si>
    <t>Rukungiri</t>
  </si>
  <si>
    <t>Sembabule</t>
  </si>
  <si>
    <t>Serere</t>
  </si>
  <si>
    <t>Sheema</t>
  </si>
  <si>
    <t>Sironko</t>
  </si>
  <si>
    <t>Soroti</t>
  </si>
  <si>
    <t>Tororo</t>
  </si>
  <si>
    <t>Wakiso</t>
  </si>
  <si>
    <t>Yumbe</t>
  </si>
  <si>
    <t>Zombo</t>
  </si>
  <si>
    <t>Pregnant women (5%)</t>
  </si>
  <si>
    <t>Non-pregnant women (18%)</t>
  </si>
  <si>
    <t xml:space="preserve">Total Pop </t>
  </si>
  <si>
    <t>Wastage factor</t>
  </si>
  <si>
    <t>Penta</t>
  </si>
  <si>
    <t>PCV</t>
  </si>
  <si>
    <t>Coverage (%)</t>
  </si>
  <si>
    <t>Number fo doses per recipient</t>
  </si>
  <si>
    <t>Antigens</t>
  </si>
  <si>
    <t>Measles</t>
  </si>
  <si>
    <t>Syring 5ML</t>
  </si>
  <si>
    <t>Cummulative Total</t>
  </si>
  <si>
    <t>Namayingo</t>
  </si>
  <si>
    <t>Monthly Average</t>
  </si>
  <si>
    <t>statistic summary</t>
  </si>
  <si>
    <t>Monthly doses supplied</t>
  </si>
  <si>
    <t>Annual requirements (doses)</t>
  </si>
  <si>
    <t xml:space="preserve">BCG </t>
  </si>
  <si>
    <t xml:space="preserve">Q 1               Total </t>
  </si>
  <si>
    <t xml:space="preserve">Q 2              Total </t>
  </si>
  <si>
    <t xml:space="preserve">Q 3            Total </t>
  </si>
  <si>
    <t xml:space="preserve">Q 4            Total </t>
  </si>
  <si>
    <t>Tetanus  Toxoid</t>
  </si>
  <si>
    <t>For mixing Measles</t>
  </si>
  <si>
    <t>Safety stock</t>
  </si>
  <si>
    <t>Frequency of supply per year</t>
  </si>
  <si>
    <t>Leasd time (in days)</t>
  </si>
  <si>
    <t>Vial size</t>
  </si>
  <si>
    <t>Doses per vial</t>
  </si>
  <si>
    <t>Annual requirements (syringes)</t>
  </si>
  <si>
    <t xml:space="preserve">For mixing BCG </t>
  </si>
  <si>
    <t xml:space="preserve">For injecting BCG </t>
  </si>
  <si>
    <t>Avg. monthly requirement (syringes)</t>
  </si>
  <si>
    <t>Avg. monthly requirement (doses)</t>
  </si>
  <si>
    <t>For injecting:  Penta, PCV, Measles, TT</t>
  </si>
  <si>
    <t>TT preg.</t>
  </si>
  <si>
    <t>TT non preg.</t>
  </si>
  <si>
    <t>Monthly syringes supplied</t>
  </si>
  <si>
    <t>Total Pop 2014</t>
  </si>
  <si>
    <t>Human Papiloma Virus</t>
  </si>
  <si>
    <t>Total Pop 2015</t>
  </si>
  <si>
    <t>IGANGA</t>
  </si>
  <si>
    <t>District</t>
  </si>
  <si>
    <t>ABIM</t>
  </si>
  <si>
    <t>ADJUMANI</t>
  </si>
  <si>
    <t>AGAGO</t>
  </si>
  <si>
    <t>ALEBTONG</t>
  </si>
  <si>
    <t>AMOLATAR</t>
  </si>
  <si>
    <t>AMUDAT</t>
  </si>
  <si>
    <t>AMURIA</t>
  </si>
  <si>
    <t>AMURU</t>
  </si>
  <si>
    <t>APAC</t>
  </si>
  <si>
    <t>ARUA</t>
  </si>
  <si>
    <t>BUDAKA</t>
  </si>
  <si>
    <t>BUDUDA</t>
  </si>
  <si>
    <t>BUGIRI</t>
  </si>
  <si>
    <t>BUHWEJU</t>
  </si>
  <si>
    <t>BUIKWE</t>
  </si>
  <si>
    <t>BUKEDEA</t>
  </si>
  <si>
    <t>BUKOMANSIMBI</t>
  </si>
  <si>
    <t>BUKWO</t>
  </si>
  <si>
    <t>BULAMBULI</t>
  </si>
  <si>
    <t>BULIISA</t>
  </si>
  <si>
    <t>BUNDIBUGYO</t>
  </si>
  <si>
    <t>BUSHENYI</t>
  </si>
  <si>
    <t>BUSIA</t>
  </si>
  <si>
    <t>BUTALEJA</t>
  </si>
  <si>
    <t>BUTAMBALA</t>
  </si>
  <si>
    <t>BUVUMA</t>
  </si>
  <si>
    <t>BUYENDE</t>
  </si>
  <si>
    <t>DOKOLO</t>
  </si>
  <si>
    <t>GOMBA</t>
  </si>
  <si>
    <t>GULU</t>
  </si>
  <si>
    <t>HOIMA</t>
  </si>
  <si>
    <t>IBANDA</t>
  </si>
  <si>
    <t>ISINGIRO</t>
  </si>
  <si>
    <t>JINJA</t>
  </si>
  <si>
    <t>KAABONG</t>
  </si>
  <si>
    <t>KABALE</t>
  </si>
  <si>
    <t>KABAROLE</t>
  </si>
  <si>
    <t>KABERAMAIDO</t>
  </si>
  <si>
    <t>KALANGALA</t>
  </si>
  <si>
    <t>KALIRO</t>
  </si>
  <si>
    <t>KALUNGU</t>
  </si>
  <si>
    <t>KAMPALA</t>
  </si>
  <si>
    <t>KAMULI</t>
  </si>
  <si>
    <t>KAMWENGE</t>
  </si>
  <si>
    <t>KANUNGU</t>
  </si>
  <si>
    <t>KAPCHORWA</t>
  </si>
  <si>
    <t>KASESE</t>
  </si>
  <si>
    <t>KATAKWI</t>
  </si>
  <si>
    <t>KAYUNGA</t>
  </si>
  <si>
    <t>KIBAALE</t>
  </si>
  <si>
    <t>KIBOGA</t>
  </si>
  <si>
    <t>KIBUKU</t>
  </si>
  <si>
    <t>KIRUHURA</t>
  </si>
  <si>
    <t>KIRYANDONGO</t>
  </si>
  <si>
    <t>KISORO</t>
  </si>
  <si>
    <t>KITGUM</t>
  </si>
  <si>
    <t>KOBOKO</t>
  </si>
  <si>
    <t>KOLE</t>
  </si>
  <si>
    <t>KOTIDO</t>
  </si>
  <si>
    <t>KUMI</t>
  </si>
  <si>
    <t>KWEEN</t>
  </si>
  <si>
    <t>KYANKWANZI</t>
  </si>
  <si>
    <t>KYEGEGWA</t>
  </si>
  <si>
    <t>KYENJOJO</t>
  </si>
  <si>
    <t>LAMWO</t>
  </si>
  <si>
    <t>LIRA</t>
  </si>
  <si>
    <t>LUUKA</t>
  </si>
  <si>
    <t>LUWERO</t>
  </si>
  <si>
    <t>LWENGO</t>
  </si>
  <si>
    <t>LYANTONDE</t>
  </si>
  <si>
    <t>MANAFWA</t>
  </si>
  <si>
    <t>MARACHA</t>
  </si>
  <si>
    <t>MASAKA</t>
  </si>
  <si>
    <t>MASINDI</t>
  </si>
  <si>
    <t>MAYUGE</t>
  </si>
  <si>
    <t>MBALE</t>
  </si>
  <si>
    <t>MBARARA</t>
  </si>
  <si>
    <t>MITOOMA</t>
  </si>
  <si>
    <t>MITYANA</t>
  </si>
  <si>
    <t>MOROTO</t>
  </si>
  <si>
    <t>MOYO</t>
  </si>
  <si>
    <t>MPIGI</t>
  </si>
  <si>
    <t>MUBENDE</t>
  </si>
  <si>
    <t>MUKONO</t>
  </si>
  <si>
    <t>NAKAPIRIPIRIT</t>
  </si>
  <si>
    <t>NAKASEKE</t>
  </si>
  <si>
    <t>NAKASONGOLA</t>
  </si>
  <si>
    <t>NAMAYINGO</t>
  </si>
  <si>
    <t>NAMUTUMBA</t>
  </si>
  <si>
    <t>NAPAK</t>
  </si>
  <si>
    <t>NEBBI</t>
  </si>
  <si>
    <t>NGORA</t>
  </si>
  <si>
    <t>NTOROKO</t>
  </si>
  <si>
    <t>NTUNGAMO</t>
  </si>
  <si>
    <t>NWOYA</t>
  </si>
  <si>
    <t>OTUKE</t>
  </si>
  <si>
    <t>OYAM</t>
  </si>
  <si>
    <t>PADER</t>
  </si>
  <si>
    <t>PALLISA</t>
  </si>
  <si>
    <t>RAKAI</t>
  </si>
  <si>
    <t>RUBIRIZI</t>
  </si>
  <si>
    <t>RUKUNGIRI</t>
  </si>
  <si>
    <t>SERERE</t>
  </si>
  <si>
    <t>SHEEMA</t>
  </si>
  <si>
    <t>SIRONKO</t>
  </si>
  <si>
    <t>SOROTI</t>
  </si>
  <si>
    <t>TORORO</t>
  </si>
  <si>
    <t>WAKISO</t>
  </si>
  <si>
    <t>YUMBE</t>
  </si>
  <si>
    <t>ZOMBO</t>
  </si>
  <si>
    <t>SEMBABULE</t>
  </si>
  <si>
    <t>Males</t>
  </si>
  <si>
    <t>Females</t>
  </si>
  <si>
    <t>Urban</t>
  </si>
  <si>
    <t>Rural</t>
  </si>
  <si>
    <t>Household</t>
  </si>
  <si>
    <t>Non household</t>
  </si>
  <si>
    <t>-</t>
  </si>
  <si>
    <t>`</t>
  </si>
  <si>
    <t>DPT</t>
  </si>
  <si>
    <t>Expected pregnancies (5%)</t>
  </si>
  <si>
    <t>Young girls (2.2%)</t>
  </si>
  <si>
    <t>tOPV</t>
  </si>
  <si>
    <t>PCV-10</t>
  </si>
  <si>
    <t>NB: Worksheet to be updated when 2015 HPV is launched in the country</t>
  </si>
  <si>
    <t>FORECAST for Products such as VACCINES, AUTO-DISABLE SYRINGES, SAFETY BOXES &amp; DEWORMING TABLETS for 2016-2020</t>
  </si>
  <si>
    <t>PLEASE REFER TO THE GUIDELINES IF YOU REQUIRE ANY CLARIFICATIONS.</t>
  </si>
  <si>
    <t>SUBMITTED BY (REPRESENTATIVE'S NAME):</t>
  </si>
  <si>
    <t>Aida Girma agirma@unicef.org</t>
  </si>
  <si>
    <t>RETURN TO:</t>
  </si>
  <si>
    <t>Supply Division, Copenhagen</t>
  </si>
  <si>
    <t>REVIEWED BY (PROGRAM STAFF'S NAME &amp; EMAIL):</t>
  </si>
  <si>
    <t>Eva Kabwongera ekabwongera@unicef.org</t>
  </si>
  <si>
    <t>ATTN :</t>
  </si>
  <si>
    <t>Myungsoo Cho / Gwenn Martiny</t>
  </si>
  <si>
    <t>REVIEWED BY (SUPPLY STAFF'S NAME &amp; EMAIL):</t>
  </si>
  <si>
    <t>Peter Krouwel pkrouwel@unicef.org</t>
  </si>
  <si>
    <t>EMAIL:</t>
  </si>
  <si>
    <t>mcho@unicef.org / gmartiny@unicef.org</t>
  </si>
  <si>
    <t>COUNTRY :</t>
  </si>
  <si>
    <t>Uganda</t>
  </si>
  <si>
    <t>FAX:</t>
  </si>
  <si>
    <t xml:space="preserve"> +45.4533.5762 / +45.4533.5783</t>
  </si>
  <si>
    <t>DATE :</t>
  </si>
  <si>
    <t>1.</t>
  </si>
  <si>
    <t>TOTAL PROGRAMMATIC REQUIREMENT 2016</t>
  </si>
  <si>
    <t>Total Country Population:</t>
  </si>
  <si>
    <t>Please Indicate if Forecast was developed in consultation with ICC:</t>
  </si>
  <si>
    <t>YES</t>
  </si>
  <si>
    <t xml:space="preserve"> If no, please indicate why below:</t>
  </si>
  <si>
    <t>Please Indicate if Forecast is integrated in National Plans:</t>
  </si>
  <si>
    <t>Please indicate if country specific documents are required for vaccine import:</t>
  </si>
  <si>
    <t>NO</t>
  </si>
  <si>
    <t xml:space="preserve"> If yes, please list them below:</t>
  </si>
  <si>
    <t xml:space="preserve"> Are vaccines required to be registered with the National Regulatory Authority? :</t>
  </si>
  <si>
    <t>Table 1</t>
  </si>
  <si>
    <t>Table 2</t>
  </si>
  <si>
    <t>Table 3</t>
  </si>
  <si>
    <t>Products: ROUTINE activities</t>
  </si>
  <si>
    <t>Target Age Group</t>
  </si>
  <si>
    <t>Target Population</t>
  </si>
  <si>
    <t>Estimated Coverage
2016 (%)</t>
  </si>
  <si>
    <t>No. of doses/tabs per person</t>
  </si>
  <si>
    <t>Estimated Wastage 2016 (%)</t>
  </si>
  <si>
    <t>Total no. of doses
/tabs</t>
  </si>
  <si>
    <t>Normal Buffer Stock Qty</t>
  </si>
  <si>
    <t>Current Stock</t>
  </si>
  <si>
    <t>Total no. of AD-syringes</t>
  </si>
  <si>
    <t>Total no. of reconst. syringes</t>
  </si>
  <si>
    <t>Total no. of safety boxes</t>
  </si>
  <si>
    <t>Devices</t>
  </si>
  <si>
    <t>Qty</t>
  </si>
  <si>
    <t>as per  which date (DD/MM/YYYY)</t>
  </si>
  <si>
    <t>from</t>
  </si>
  <si>
    <t>to</t>
  </si>
  <si>
    <t>BCG-20</t>
  </si>
  <si>
    <t>11 months</t>
  </si>
  <si>
    <t>BCG AD Syringe, 0.05 ml</t>
  </si>
  <si>
    <t>TOPV-20</t>
  </si>
  <si>
    <t>AD-Syringe, 0.5 ml</t>
  </si>
  <si>
    <t>BOPV-20</t>
  </si>
  <si>
    <t>RUP-2.0 ml</t>
  </si>
  <si>
    <t>IPV-5</t>
  </si>
  <si>
    <t>RUP-5.0 ml</t>
  </si>
  <si>
    <t>DTP-HepB-Hib-10 (lqd)</t>
  </si>
  <si>
    <t>Safety Box, 5 Litre</t>
  </si>
  <si>
    <t>PCV10-2</t>
  </si>
  <si>
    <t>Select a Product</t>
  </si>
  <si>
    <t>Mea-10</t>
  </si>
  <si>
    <t>HPV4-1</t>
  </si>
  <si>
    <t>10 years</t>
  </si>
  <si>
    <t>TT-20</t>
  </si>
  <si>
    <t>15 years</t>
  </si>
  <si>
    <t>45 years</t>
  </si>
  <si>
    <t>RV1-1</t>
  </si>
  <si>
    <t>MR-10</t>
  </si>
  <si>
    <t>Td-10</t>
  </si>
  <si>
    <t>Other</t>
  </si>
  <si>
    <t>Subtotal Routine 0.5ml AD Syringes:</t>
  </si>
  <si>
    <t>Subtotal Routine Safety Boxes</t>
  </si>
  <si>
    <t xml:space="preserve">(a) Coverage for TT and Td should relate to the target population indicated (pregnant women or women of child bearing age). </t>
  </si>
  <si>
    <t>Subtotal Routine 2.0ml Reconstitution Syringes:</t>
  </si>
  <si>
    <t>Subtotal Routine 0.05ml BCG AD Syringes</t>
  </si>
  <si>
    <t>(b)  Please specify the Mumps strain preference here for MMR:</t>
  </si>
  <si>
    <t>Subtotal Routine 5.0ml Reconstitution Syringes:</t>
  </si>
  <si>
    <t>Subtotal Routine 10.0ml Reconstitution Syringes:</t>
  </si>
  <si>
    <t>Table 4</t>
  </si>
  <si>
    <t>Table 5</t>
  </si>
  <si>
    <t>Products: SUPPLEMENTARY activities</t>
  </si>
  <si>
    <t>Total no. of doses/tabs</t>
  </si>
  <si>
    <t>59 months</t>
  </si>
  <si>
    <t>Mening A Conj-10</t>
  </si>
  <si>
    <t>1 year</t>
  </si>
  <si>
    <t>29 years</t>
  </si>
  <si>
    <t>MR-5</t>
  </si>
  <si>
    <t>6mths</t>
  </si>
  <si>
    <t>Subtotal Supplementary AD Syringes 0.5ml:</t>
  </si>
  <si>
    <t>Subtotal Supplementary Safety Boxes</t>
  </si>
  <si>
    <t>(a)  Please specify the Mumps strain preference here for MMR:</t>
  </si>
  <si>
    <t>Subtotal Supplementary Reconstitution Syringes 5.0ml :</t>
  </si>
  <si>
    <t>Subtotal Supplementaty Reconstitution Syringes 10.0ml:</t>
  </si>
  <si>
    <t>Total 0.5ml AD Syringes for Routine and Supplementary Needs:</t>
  </si>
  <si>
    <t>Total Routine and Supplementary Safety Boxes</t>
  </si>
  <si>
    <t>Total Routine and Supplementary Reconstitution Syringes 5.0ml :</t>
  </si>
  <si>
    <t>2.</t>
  </si>
  <si>
    <t>REPORT OF STOCK-OUTS</t>
  </si>
  <si>
    <t>Please indicate if you had a stock-out at central level in 2015:</t>
  </si>
  <si>
    <t>if yes, please indicate below which product(s):</t>
  </si>
  <si>
    <t xml:space="preserve"> if yes, please indicate below when and for how long:</t>
  </si>
  <si>
    <t xml:space="preserve"> if yes, please indicate below causes, corrective measures/ action being taken:</t>
  </si>
  <si>
    <t>3.</t>
  </si>
  <si>
    <t>PROCUREMENT and FUNDING of PROGRAMMATIC NEEDS 2016</t>
  </si>
  <si>
    <t>Nomenclature:</t>
  </si>
  <si>
    <t>RR =</t>
  </si>
  <si>
    <t>Regular Resources</t>
  </si>
  <si>
    <t>SD =</t>
  </si>
  <si>
    <t>Supply Division</t>
  </si>
  <si>
    <t>Qty=</t>
  </si>
  <si>
    <t>Quantity</t>
  </si>
  <si>
    <t>OR =</t>
  </si>
  <si>
    <t>Other Resources</t>
  </si>
  <si>
    <t>PS =</t>
  </si>
  <si>
    <t>Procurement Services</t>
  </si>
  <si>
    <t>Table 6</t>
  </si>
  <si>
    <t>PROCUREMENT QUANTITIES and MECHANISM</t>
  </si>
  <si>
    <r>
      <t>Table 7</t>
    </r>
    <r>
      <rPr>
        <sz val="10"/>
        <rFont val="Arial Black"/>
        <family val="2"/>
      </rPr>
      <t xml:space="preserve">   </t>
    </r>
    <r>
      <rPr>
        <sz val="11"/>
        <rFont val="Arial Black"/>
        <family val="2"/>
      </rPr>
      <t xml:space="preserve"> FUNDING SOURCE for PROCUREMENT through UNICEF SD (by Type of Procurement)</t>
    </r>
  </si>
  <si>
    <t>Total no. of Doses/Tabs to procure</t>
  </si>
  <si>
    <t>No. of Doses/Tabs to be procured through UNICEF SD</t>
  </si>
  <si>
    <t>No. of Doses/Tabs to be procured by Government or other Agencies/Org.</t>
  </si>
  <si>
    <t>No. of Doses
/Tabs</t>
  </si>
  <si>
    <t>Programme Funding</t>
  </si>
  <si>
    <t xml:space="preserve">Procurement Services </t>
  </si>
  <si>
    <t xml:space="preserve">Qty funded by GAVI
</t>
  </si>
  <si>
    <t>Qty
Unfunded</t>
  </si>
  <si>
    <t>Qty funded by RR</t>
  </si>
  <si>
    <t>Qty funded by OR</t>
  </si>
  <si>
    <t>OR Funding Source</t>
  </si>
  <si>
    <t>Qty funded through PS</t>
  </si>
  <si>
    <t>PS Funding Source</t>
  </si>
  <si>
    <t>GoU</t>
  </si>
  <si>
    <t xml:space="preserve">Devices: ROUTINE activities </t>
  </si>
  <si>
    <t>Total no. of pieces to procure</t>
  </si>
  <si>
    <t>No. of pieces to be procured through UNICEF SD</t>
  </si>
  <si>
    <t>No. of pieces to be procured by Government or other Agencies/Org.</t>
  </si>
  <si>
    <t>No. of pcs.</t>
  </si>
  <si>
    <t>Qty funded by GAVI</t>
  </si>
  <si>
    <t>GOU</t>
  </si>
  <si>
    <t>Devices: SUPPLEMENTARY activities</t>
  </si>
  <si>
    <t xml:space="preserve">Qty funded by GAVI </t>
  </si>
  <si>
    <t>4.</t>
  </si>
  <si>
    <t>SHIPMENT PLAN 2016 for Products Procured through UNICEF; and QUANTITY FORECAST for 2016-2020</t>
  </si>
  <si>
    <t>Notes:</t>
  </si>
  <si>
    <t xml:space="preserve">1) For 2016 insert the quantities in the cell for the month(s) in which they are requested to be in-country. Special attention should be paid to cold chain capacity when making the shipment plan.  </t>
  </si>
  <si>
    <t>2) For 2017, indicate the estimated quartely quantity. For 2018-2020, indicate the total estimated annual quantity of doses/tabs.</t>
  </si>
  <si>
    <t>3) Please note that BCG vaccine is currently available only in a 20 dose vial presentation.</t>
  </si>
  <si>
    <t>Table 8</t>
  </si>
  <si>
    <t>2016: Shipment plan for number of DOSES/TABS to receive and requested timing of receipt</t>
  </si>
  <si>
    <t>Total Shipment 2016</t>
  </si>
  <si>
    <t>Q1 2017</t>
  </si>
  <si>
    <t>Q2 2017</t>
  </si>
  <si>
    <t>Q3 2017</t>
  </si>
  <si>
    <t>Q4 2017</t>
  </si>
  <si>
    <t>Jan</t>
  </si>
  <si>
    <t>Feb</t>
  </si>
  <si>
    <t>Mar</t>
  </si>
  <si>
    <t>Apr</t>
  </si>
  <si>
    <t>May</t>
  </si>
  <si>
    <t>Jun</t>
  </si>
  <si>
    <t>Jul</t>
  </si>
  <si>
    <t>Aug</t>
  </si>
  <si>
    <t>Sep</t>
  </si>
  <si>
    <t>Oct</t>
  </si>
  <si>
    <t>Nov</t>
  </si>
  <si>
    <t>Dec</t>
  </si>
  <si>
    <t>SHIPMENT PLAN 2016 for AD-Syringes and Devices Procured through UNICEF; and QUANTITY FORECAST for 2016-2019</t>
  </si>
  <si>
    <t>Table 9</t>
  </si>
  <si>
    <t>Please consider 3 months sea-transit for all devices</t>
  </si>
  <si>
    <t>Devices: ROUTINE activities</t>
  </si>
  <si>
    <t>2016: Shipment plan for number of Pieces to receive and requested timing of receipt</t>
  </si>
  <si>
    <t>Notes</t>
  </si>
  <si>
    <t>a) Please refer to the Instructions for Forecast Tool 2016 and Forecast Overview and Budget Prices for additional information and background.</t>
  </si>
  <si>
    <t>b) Please comment on any assumptions or uncertainties included in the forecast.</t>
  </si>
  <si>
    <t>c) Please do not hesitate to contact UNICEF Supply Division for any clarification or request for additional information</t>
  </si>
  <si>
    <t xml:space="preserve">6. </t>
  </si>
  <si>
    <t>Comments to the Country regarding the global Switch from tOPV to bOPV</t>
  </si>
  <si>
    <t>In line with the Polio Eradication and Endgame Strategic Plan 2013-2018, all OPV using countries are required to Switch from using tOPV to bOPV in routine immunisations and campaigns from April 2016. Therefore, countries are required to indicate estimated demand for bOPV including buffer stocks needed to fill the supply chain for this new vaccine for routine usage. Please note that the 10 dose vial is only expected to be available by Q2 2016, first delivery will therefore be in 20 dose vials and should be scheduled between January and March to ensure timely availability for nationwide introduction. No demand for tOPV should be projected beyond April 2016. Final confirmation of the Switch will take place in October 2015 at the meeting of the Strategic Advisory Group of Experts on Immunization to WHO.</t>
  </si>
  <si>
    <t xml:space="preserve">7. </t>
  </si>
  <si>
    <t xml:space="preserve">Comments from the Country / Co-Financing Planning </t>
  </si>
  <si>
    <t>Plans for timing of funding transfer to meet GAVI co-financing obligations. Funds are needed in general 3 months in advance of shipment. Please indicate which shipments in table 8 are planned to be co-financed:</t>
  </si>
  <si>
    <t>Other comments:</t>
  </si>
  <si>
    <t>The most current Uganda Bureau of Statistics (UBOS, 2015) population projections were used. TT projections were based on numbers of pregnant women. 1) tOPV requirements have been projected putting into consideration the stock level position at the end of 2015, planned campaigns which will affect the balances. bOPV  we have calculated requirements from April 2016 to December, including buffer requirement for both national and district level since it is a new vaccine. 2) Rota virus vaccines introduction is planned for October 2016, since its a new vaccine, we have calculated a buffer requirement for both the national and district levels.A proportion of 4.3% (surving infants) was used to project Rota virus vaccines need, a coverage rate of 30% was used since the planned MOH/UNEPI introduction is in September 2016. 3)   In Uganda 2 HPV vacination is targeting girls of 10 years an estimation of 2.2% of the total population was used. MOH/UNEPI Rota virus vaccine &amp; HPV (2 dose) projections are tentative, the quantities will be adjusted based on the GAVI decision letters. 4) MenAfric vaccines projections were for 70% of the targeted districts</t>
  </si>
  <si>
    <t>The 0.5ml syringe stock levels (more than 12 months) we have projected to receive ADs under the GAVI support</t>
  </si>
  <si>
    <t xml:space="preserve">The vaccine forecast assumes that 2015 Q2 &amp; Q3 CEs will be delivered hence quantities to be procured in 2016 are lower than the total forecast. </t>
  </si>
  <si>
    <t>Total 2016</t>
  </si>
  <si>
    <t>Total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</si>
</sst>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43" formatCode="_(* #,##0.00_);_(* \(#,##0.00\);_(* &quot;-&quot;??_);_(@_)"/>
    <numFmt numFmtId="164" formatCode="_-* #,##0.00_-;\-* #,##0.00_-;_-* &quot;-&quot;??_-;_-@_-"/>
    <numFmt numFmtId="165" formatCode="_(* #,##0_);_(* \(#,##0\);_(* &quot;-&quot;??_);_(@_)"/>
    <numFmt numFmtId="166" formatCode="_-* #,##0_-;\-* #,##0_-;_-* &quot;-&quot;??_-;_-@_-"/>
    <numFmt numFmtId="167" formatCode="#,##0.00_ ;\-#,##0.00\ "/>
  </numFmts>
  <fonts count="55" x14ac:knownFonts="1">
    <font>
      <sz val="11"/>
      <color theme="1"/>
      <name val="Calibri"/>
      <family val="2"/>
      <scheme val="minor"/>
    </font>
    <font>
      <sz val="10"/>
      <name val="Arial"/>
      <family val="2"/>
    </font>
    <font>
      <sz val="11"/>
      <color indexed="8"/>
      <name val="Calibri"/>
      <family val="2"/>
    </font>
    <font>
      <sz val="10"/>
      <name val="Arial"/>
      <family val="2"/>
    </font>
    <font>
      <sz val="10"/>
      <name val="Arial"/>
      <family val="2"/>
    </font>
    <font>
      <sz val="11"/>
      <name val="Arial Narrow"/>
      <family val="2"/>
    </font>
    <font>
      <b/>
      <sz val="11"/>
      <name val="Arial Narrow"/>
      <family val="2"/>
    </font>
    <font>
      <sz val="8"/>
      <name val="Arial Narrow"/>
      <family val="2"/>
    </font>
    <font>
      <sz val="12"/>
      <name val="Arial Narrow"/>
      <family val="2"/>
    </font>
    <font>
      <b/>
      <sz val="10"/>
      <name val="Arial Narrow"/>
      <family val="2"/>
    </font>
    <font>
      <sz val="10"/>
      <name val="Arial Narrow"/>
      <family val="2"/>
    </font>
    <font>
      <b/>
      <sz val="8"/>
      <name val="Arial Narrow"/>
      <family val="2"/>
    </font>
    <font>
      <i/>
      <sz val="11"/>
      <name val="Arial Narrow"/>
      <family val="2"/>
    </font>
    <font>
      <sz val="9"/>
      <color indexed="81"/>
      <name val="Tahoma"/>
      <family val="2"/>
    </font>
    <font>
      <b/>
      <sz val="9"/>
      <name val="Arial Narrow"/>
      <family val="2"/>
    </font>
    <font>
      <sz val="11"/>
      <color theme="1"/>
      <name val="Calibri"/>
      <family val="2"/>
      <scheme val="minor"/>
    </font>
    <font>
      <b/>
      <sz val="11"/>
      <color theme="1"/>
      <name val="Calibri"/>
      <family val="2"/>
      <scheme val="minor"/>
    </font>
    <font>
      <sz val="11"/>
      <color indexed="12"/>
      <name val="Calibri"/>
      <family val="2"/>
      <scheme val="minor"/>
    </font>
    <font>
      <sz val="11"/>
      <color rgb="FF0070C0"/>
      <name val="Calibri"/>
      <family val="2"/>
      <scheme val="minor"/>
    </font>
    <font>
      <b/>
      <sz val="11"/>
      <name val="Calibri"/>
      <family val="2"/>
      <scheme val="minor"/>
    </font>
    <font>
      <b/>
      <sz val="11"/>
      <color rgb="FF0070C0"/>
      <name val="Calibri"/>
      <family val="2"/>
      <scheme val="minor"/>
    </font>
    <font>
      <sz val="10"/>
      <color theme="1"/>
      <name val="Arial Narrow"/>
      <family val="2"/>
    </font>
    <font>
      <sz val="12"/>
      <color theme="1"/>
      <name val="Arial Narrow"/>
      <family val="2"/>
    </font>
    <font>
      <sz val="8"/>
      <color theme="1"/>
      <name val="Arial"/>
      <family val="2"/>
    </font>
    <font>
      <b/>
      <sz val="8"/>
      <color rgb="FF000000"/>
      <name val="Arial"/>
      <family val="2"/>
    </font>
    <font>
      <sz val="8"/>
      <color rgb="FF000000"/>
      <name val="Arial"/>
      <family val="2"/>
    </font>
    <font>
      <b/>
      <i/>
      <sz val="11"/>
      <color theme="1"/>
      <name val="Calibri"/>
      <family val="2"/>
      <scheme val="minor"/>
    </font>
    <font>
      <b/>
      <sz val="16"/>
      <name val="Arial Narrow"/>
      <family val="2"/>
    </font>
    <font>
      <sz val="16"/>
      <name val="Arial Narrow"/>
      <family val="2"/>
    </font>
    <font>
      <b/>
      <sz val="12"/>
      <name val="Arial"/>
      <family val="2"/>
    </font>
    <font>
      <sz val="14"/>
      <name val="Arial Black"/>
      <family val="2"/>
    </font>
    <font>
      <b/>
      <sz val="14"/>
      <name val="Univers"/>
      <family val="2"/>
    </font>
    <font>
      <b/>
      <sz val="10"/>
      <name val="Arial"/>
      <family val="2"/>
    </font>
    <font>
      <sz val="11"/>
      <color indexed="17"/>
      <name val="Arial Black"/>
      <family val="2"/>
    </font>
    <font>
      <b/>
      <sz val="11"/>
      <color indexed="17"/>
      <name val="Arial Black"/>
      <family val="2"/>
    </font>
    <font>
      <sz val="12"/>
      <name val="Arial Black"/>
      <family val="2"/>
    </font>
    <font>
      <u/>
      <sz val="10"/>
      <name val="Arial"/>
      <family val="2"/>
    </font>
    <font>
      <b/>
      <u/>
      <sz val="10"/>
      <name val="Arial"/>
      <family val="2"/>
    </font>
    <font>
      <b/>
      <sz val="11"/>
      <name val="Arial"/>
      <family val="2"/>
    </font>
    <font>
      <b/>
      <sz val="9"/>
      <color rgb="FFFF0000"/>
      <name val="Arial"/>
      <family val="2"/>
    </font>
    <font>
      <b/>
      <sz val="14"/>
      <color rgb="FF00B0F0"/>
      <name val="Arial"/>
      <family val="2"/>
    </font>
    <font>
      <b/>
      <sz val="14"/>
      <color rgb="FFFF0000"/>
      <name val="Arial"/>
      <family val="2"/>
    </font>
    <font>
      <b/>
      <sz val="8"/>
      <name val="Arial"/>
      <family val="2"/>
    </font>
    <font>
      <sz val="8"/>
      <name val="Arial"/>
      <family val="2"/>
    </font>
    <font>
      <sz val="9"/>
      <name val="Arial"/>
      <family val="2"/>
    </font>
    <font>
      <sz val="10"/>
      <color indexed="8"/>
      <name val="Arial"/>
      <family val="2"/>
    </font>
    <font>
      <sz val="10"/>
      <color rgb="FF00B0F0"/>
      <name val="Arial"/>
      <family val="2"/>
    </font>
    <font>
      <b/>
      <sz val="10"/>
      <color rgb="FF00B0F0"/>
      <name val="Arial"/>
      <family val="2"/>
    </font>
    <font>
      <sz val="12"/>
      <name val="Arial"/>
      <family val="2"/>
    </font>
    <font>
      <sz val="11"/>
      <name val="Arial Black"/>
      <family val="2"/>
    </font>
    <font>
      <sz val="10"/>
      <name val="Arial Black"/>
      <family val="2"/>
    </font>
    <font>
      <b/>
      <sz val="9"/>
      <name val="Arial Black"/>
      <family val="2"/>
    </font>
    <font>
      <b/>
      <sz val="9"/>
      <name val="Arial"/>
      <family val="2"/>
    </font>
    <font>
      <b/>
      <sz val="12"/>
      <color rgb="FF00B0F0"/>
      <name val="Arial"/>
      <family val="2"/>
    </font>
    <font>
      <sz val="11"/>
      <name val="Arial"/>
      <family val="2"/>
    </font>
  </fonts>
  <fills count="39">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indexed="41"/>
        <bgColor indexed="64"/>
      </patternFill>
    </fill>
    <fill>
      <patternFill patternType="solid">
        <fgColor indexed="43"/>
        <bgColor indexed="64"/>
      </patternFill>
    </fill>
    <fill>
      <patternFill patternType="solid">
        <fgColor indexed="41"/>
        <bgColor indexed="15"/>
      </patternFill>
    </fill>
    <fill>
      <patternFill patternType="gray0625"/>
    </fill>
    <fill>
      <patternFill patternType="solid">
        <fgColor indexed="41"/>
      </patternFill>
    </fill>
    <fill>
      <patternFill patternType="gray0625">
        <bgColor indexed="41"/>
      </patternFill>
    </fill>
    <fill>
      <patternFill patternType="solid">
        <fgColor indexed="41"/>
        <bgColor indexed="21"/>
      </patternFill>
    </fill>
    <fill>
      <patternFill patternType="solid">
        <fgColor indexed="9"/>
        <bgColor indexed="15"/>
      </patternFill>
    </fill>
    <fill>
      <patternFill patternType="gray0625">
        <bgColor indexed="9"/>
      </patternFill>
    </fill>
    <fill>
      <patternFill patternType="solid">
        <fgColor indexed="9"/>
      </patternFill>
    </fill>
    <fill>
      <patternFill patternType="solid">
        <fgColor indexed="42"/>
        <bgColor indexed="64"/>
      </patternFill>
    </fill>
    <fill>
      <patternFill patternType="solid">
        <fgColor rgb="FFCCFFCC"/>
        <bgColor indexed="64"/>
      </patternFill>
    </fill>
    <fill>
      <patternFill patternType="solid">
        <fgColor indexed="43"/>
        <bgColor indexed="15"/>
      </patternFill>
    </fill>
    <fill>
      <patternFill patternType="solid">
        <fgColor indexed="65"/>
        <bgColor indexed="64"/>
      </patternFill>
    </fill>
    <fill>
      <patternFill patternType="gray0625">
        <bgColor indexed="43"/>
      </patternFill>
    </fill>
    <fill>
      <patternFill patternType="solid">
        <fgColor indexed="43"/>
      </patternFill>
    </fill>
    <fill>
      <patternFill patternType="lightGray">
        <fgColor indexed="22"/>
        <bgColor indexed="22"/>
      </patternFill>
    </fill>
    <fill>
      <patternFill patternType="solid">
        <fgColor indexed="22"/>
        <bgColor indexed="64"/>
      </patternFill>
    </fill>
    <fill>
      <patternFill patternType="solid">
        <fgColor indexed="9"/>
        <bgColor indexed="64"/>
      </patternFill>
    </fill>
    <fill>
      <patternFill patternType="solid">
        <fgColor indexed="65"/>
      </patternFill>
    </fill>
    <fill>
      <patternFill patternType="solid">
        <fgColor rgb="FFFFFF99"/>
      </patternFill>
    </fill>
    <fill>
      <patternFill patternType="solid">
        <fgColor rgb="FFFFFF99"/>
        <bgColor indexed="64"/>
      </patternFill>
    </fill>
    <fill>
      <patternFill patternType="solid">
        <fgColor indexed="47"/>
        <bgColor indexed="64"/>
      </patternFill>
    </fill>
    <fill>
      <patternFill patternType="solid">
        <fgColor indexed="47"/>
        <bgColor indexed="21"/>
      </patternFill>
    </fill>
    <fill>
      <patternFill patternType="gray0625">
        <bgColor indexed="47"/>
      </patternFill>
    </fill>
    <fill>
      <patternFill patternType="solid">
        <fgColor indexed="47"/>
        <bgColor indexed="15"/>
      </patternFill>
    </fill>
    <fill>
      <patternFill patternType="solid">
        <fgColor indexed="47"/>
      </patternFill>
    </fill>
    <fill>
      <patternFill patternType="solid">
        <fgColor indexed="22"/>
      </patternFill>
    </fill>
    <fill>
      <patternFill patternType="solid">
        <fgColor indexed="31"/>
        <bgColor indexed="31"/>
      </patternFill>
    </fill>
    <fill>
      <patternFill patternType="solid">
        <fgColor indexed="44"/>
        <bgColor indexed="64"/>
      </patternFill>
    </fill>
  </fills>
  <borders count="7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medium">
        <color auto="1"/>
      </left>
      <right style="medium">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right/>
      <top style="medium">
        <color auto="1"/>
      </top>
      <bottom/>
      <diagonal/>
    </border>
    <border>
      <left/>
      <right style="thin">
        <color auto="1"/>
      </right>
      <top style="medium">
        <color auto="1"/>
      </top>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bottom/>
      <diagonal/>
    </border>
    <border>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thin">
        <color auto="1"/>
      </top>
      <bottom/>
      <diagonal/>
    </border>
  </borders>
  <cellStyleXfs count="19">
    <xf numFmtId="0" fontId="0" fillId="0" borderId="0"/>
    <xf numFmtId="164" fontId="15" fillId="0" borderId="0" applyFont="0" applyFill="0" applyBorder="0" applyAlignment="0" applyProtection="0"/>
    <xf numFmtId="5" fontId="3"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0" fontId="3" fillId="0" borderId="0"/>
    <xf numFmtId="0" fontId="15" fillId="0" borderId="0"/>
    <xf numFmtId="0" fontId="1" fillId="0" borderId="0"/>
    <xf numFmtId="0" fontId="4" fillId="0" borderId="0"/>
    <xf numFmtId="0" fontId="1" fillId="0" borderId="0" applyNumberFormat="0" applyFont="0" applyFill="0" applyBorder="0" applyAlignment="0" applyProtection="0"/>
    <xf numFmtId="0" fontId="1" fillId="0" borderId="0"/>
    <xf numFmtId="9" fontId="15"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NumberFormat="0" applyFont="0" applyFill="0" applyBorder="0" applyAlignment="0" applyProtection="0"/>
    <xf numFmtId="9" fontId="2" fillId="0" borderId="0" applyFont="0" applyFill="0" applyBorder="0" applyAlignment="0" applyProtection="0"/>
  </cellStyleXfs>
  <cellXfs count="903">
    <xf numFmtId="0" fontId="0" fillId="0" borderId="0" xfId="0"/>
    <xf numFmtId="0" fontId="5" fillId="0" borderId="0" xfId="0" applyFont="1" applyFill="1" applyAlignment="1" applyProtection="1">
      <alignment horizontal="left"/>
      <protection locked="0"/>
    </xf>
    <xf numFmtId="0" fontId="5" fillId="0" borderId="0" xfId="0" applyFont="1" applyAlignment="1" applyProtection="1">
      <alignment horizontal="left"/>
      <protection locked="0"/>
    </xf>
    <xf numFmtId="0" fontId="5" fillId="0" borderId="0" xfId="0" applyFont="1" applyProtection="1">
      <protection locked="0"/>
    </xf>
    <xf numFmtId="0" fontId="5" fillId="0" borderId="0" xfId="0" applyFont="1" applyAlignment="1" applyProtection="1">
      <alignment horizontal="right"/>
      <protection locked="0"/>
    </xf>
    <xf numFmtId="17" fontId="6" fillId="2" borderId="1" xfId="0" applyNumberFormat="1" applyFont="1" applyFill="1" applyBorder="1" applyAlignment="1" applyProtection="1">
      <alignment horizontal="center" vertical="center"/>
      <protection locked="0"/>
    </xf>
    <xf numFmtId="17" fontId="6" fillId="2" borderId="2" xfId="0" applyNumberFormat="1" applyFont="1" applyFill="1" applyBorder="1" applyAlignment="1" applyProtection="1">
      <alignment horizontal="center" vertical="center"/>
      <protection locked="0"/>
    </xf>
    <xf numFmtId="0" fontId="5" fillId="0" borderId="0" xfId="0" applyFont="1" applyAlignment="1" applyProtection="1">
      <alignment horizontal="left" vertical="center"/>
      <protection locked="0"/>
    </xf>
    <xf numFmtId="166" fontId="5" fillId="0" borderId="3" xfId="1" applyNumberFormat="1" applyFont="1" applyBorder="1" applyAlignment="1" applyProtection="1">
      <alignment horizontal="right"/>
      <protection locked="0"/>
    </xf>
    <xf numFmtId="166" fontId="5" fillId="0" borderId="4" xfId="1" applyNumberFormat="1" applyFont="1" applyBorder="1" applyAlignment="1" applyProtection="1">
      <alignment horizontal="right"/>
      <protection locked="0"/>
    </xf>
    <xf numFmtId="166" fontId="5" fillId="0" borderId="6" xfId="1" applyNumberFormat="1" applyFont="1" applyBorder="1" applyAlignment="1" applyProtection="1">
      <alignment horizontal="right"/>
      <protection locked="0"/>
    </xf>
    <xf numFmtId="166" fontId="5" fillId="0" borderId="7" xfId="1" applyNumberFormat="1" applyFont="1" applyBorder="1" applyAlignment="1" applyProtection="1">
      <alignment horizontal="right"/>
      <protection locked="0"/>
    </xf>
    <xf numFmtId="0" fontId="7" fillId="0" borderId="0" xfId="0" applyFont="1" applyAlignment="1" applyProtection="1">
      <alignment horizontal="center"/>
      <protection locked="0"/>
    </xf>
    <xf numFmtId="166" fontId="6" fillId="3" borderId="9" xfId="1" applyNumberFormat="1" applyFont="1" applyFill="1" applyBorder="1" applyAlignment="1" applyProtection="1">
      <alignment horizontal="left"/>
      <protection locked="0"/>
    </xf>
    <xf numFmtId="166" fontId="6" fillId="3" borderId="10" xfId="1" applyNumberFormat="1" applyFont="1" applyFill="1" applyBorder="1" applyAlignment="1" applyProtection="1">
      <alignment horizontal="left"/>
      <protection locked="0"/>
    </xf>
    <xf numFmtId="166" fontId="6" fillId="3" borderId="11" xfId="1" applyNumberFormat="1" applyFont="1" applyFill="1" applyBorder="1" applyAlignment="1" applyProtection="1">
      <alignment horizontal="left"/>
      <protection locked="0"/>
    </xf>
    <xf numFmtId="0" fontId="5" fillId="0" borderId="0" xfId="0" applyFont="1" applyAlignment="1" applyProtection="1">
      <alignment horizontal="center"/>
      <protection locked="0"/>
    </xf>
    <xf numFmtId="164" fontId="5" fillId="0" borderId="0" xfId="0" applyNumberFormat="1" applyFont="1" applyFill="1" applyAlignment="1" applyProtection="1">
      <alignment horizontal="left"/>
      <protection locked="0"/>
    </xf>
    <xf numFmtId="0" fontId="7" fillId="0" borderId="0" xfId="12" applyFont="1" applyBorder="1" applyAlignment="1" applyProtection="1">
      <alignment horizontal="center"/>
    </xf>
    <xf numFmtId="0" fontId="11" fillId="0" borderId="3" xfId="12" applyFont="1" applyFill="1" applyBorder="1" applyAlignment="1" applyProtection="1">
      <alignment horizontal="left"/>
    </xf>
    <xf numFmtId="0" fontId="11" fillId="0" borderId="5" xfId="0" applyFont="1" applyFill="1" applyBorder="1" applyAlignment="1" applyProtection="1">
      <alignment horizontal="center"/>
    </xf>
    <xf numFmtId="0" fontId="5" fillId="0" borderId="0" xfId="0" applyFont="1" applyFill="1" applyAlignment="1" applyProtection="1">
      <alignment horizontal="left"/>
    </xf>
    <xf numFmtId="0" fontId="11" fillId="0" borderId="6" xfId="12" applyFont="1" applyFill="1" applyBorder="1" applyAlignment="1" applyProtection="1">
      <alignment horizontal="left"/>
    </xf>
    <xf numFmtId="9" fontId="11" fillId="0" borderId="8" xfId="13" applyFont="1" applyFill="1" applyBorder="1" applyAlignment="1" applyProtection="1">
      <alignment horizontal="center"/>
    </xf>
    <xf numFmtId="0" fontId="7" fillId="0" borderId="12" xfId="12" applyFont="1" applyBorder="1" applyAlignment="1" applyProtection="1">
      <alignment horizontal="center"/>
    </xf>
    <xf numFmtId="0" fontId="11" fillId="0" borderId="13" xfId="12" applyFont="1" applyFill="1" applyBorder="1" applyAlignment="1" applyProtection="1">
      <alignment horizontal="left"/>
    </xf>
    <xf numFmtId="1" fontId="11" fillId="0" borderId="14" xfId="13" applyNumberFormat="1" applyFont="1" applyFill="1" applyBorder="1" applyAlignment="1" applyProtection="1">
      <alignment horizontal="center"/>
    </xf>
    <xf numFmtId="0" fontId="7" fillId="0" borderId="15" xfId="12" applyFont="1" applyBorder="1" applyAlignment="1" applyProtection="1">
      <alignment horizontal="center"/>
    </xf>
    <xf numFmtId="0" fontId="5" fillId="0" borderId="16" xfId="0" applyFont="1" applyBorder="1" applyAlignment="1" applyProtection="1">
      <alignment horizontal="right"/>
    </xf>
    <xf numFmtId="0" fontId="11" fillId="0" borderId="1" xfId="12" applyFont="1" applyFill="1" applyBorder="1" applyAlignment="1" applyProtection="1">
      <alignment horizontal="center" vertical="center"/>
    </xf>
    <xf numFmtId="0" fontId="6" fillId="0" borderId="17" xfId="12" applyFont="1" applyFill="1" applyBorder="1" applyAlignment="1" applyProtection="1">
      <alignment horizontal="left" vertical="center"/>
    </xf>
    <xf numFmtId="0" fontId="9" fillId="4" borderId="18" xfId="12" applyFont="1" applyFill="1" applyBorder="1" applyAlignment="1" applyProtection="1">
      <alignment horizontal="center" vertical="center" wrapText="1"/>
    </xf>
    <xf numFmtId="0" fontId="9" fillId="4" borderId="2" xfId="12" applyFont="1" applyFill="1" applyBorder="1" applyAlignment="1" applyProtection="1">
      <alignment horizontal="center" vertical="center" wrapText="1"/>
    </xf>
    <xf numFmtId="0" fontId="9" fillId="4" borderId="19" xfId="12" applyFont="1" applyFill="1" applyBorder="1" applyAlignment="1" applyProtection="1">
      <alignment horizontal="center" vertical="center" wrapText="1"/>
    </xf>
    <xf numFmtId="0" fontId="9" fillId="4" borderId="17" xfId="12" applyFont="1" applyFill="1" applyBorder="1" applyAlignment="1" applyProtection="1">
      <alignment horizontal="center" vertical="center" wrapText="1"/>
    </xf>
    <xf numFmtId="0" fontId="7" fillId="0" borderId="20" xfId="12" applyFont="1" applyBorder="1" applyAlignment="1" applyProtection="1">
      <alignment horizontal="center"/>
    </xf>
    <xf numFmtId="3" fontId="8" fillId="0" borderId="21" xfId="12" applyNumberFormat="1" applyFont="1" applyBorder="1" applyAlignment="1" applyProtection="1">
      <alignment horizontal="left"/>
    </xf>
    <xf numFmtId="165" fontId="10" fillId="5" borderId="22" xfId="7" applyNumberFormat="1" applyFont="1" applyFill="1" applyBorder="1" applyAlignment="1" applyProtection="1">
      <alignment horizontal="center"/>
    </xf>
    <xf numFmtId="3" fontId="10" fillId="5" borderId="23" xfId="5" applyNumberFormat="1" applyFont="1" applyFill="1" applyBorder="1" applyAlignment="1" applyProtection="1">
      <alignment horizontal="right"/>
    </xf>
    <xf numFmtId="166" fontId="10" fillId="5" borderId="23" xfId="1" applyNumberFormat="1" applyFont="1" applyFill="1" applyBorder="1" applyAlignment="1" applyProtection="1">
      <alignment horizontal="left"/>
    </xf>
    <xf numFmtId="166" fontId="10" fillId="5" borderId="21" xfId="1" applyNumberFormat="1" applyFont="1" applyFill="1" applyBorder="1" applyAlignment="1" applyProtection="1">
      <alignment horizontal="left"/>
    </xf>
    <xf numFmtId="0" fontId="7" fillId="0" borderId="6" xfId="12" applyFont="1" applyBorder="1" applyAlignment="1" applyProtection="1">
      <alignment horizontal="center"/>
    </xf>
    <xf numFmtId="3" fontId="8" fillId="0" borderId="8" xfId="12" applyNumberFormat="1" applyFont="1" applyBorder="1" applyAlignment="1" applyProtection="1">
      <alignment horizontal="left"/>
    </xf>
    <xf numFmtId="3" fontId="10" fillId="5" borderId="7" xfId="5" applyNumberFormat="1" applyFont="1" applyFill="1" applyBorder="1" applyAlignment="1" applyProtection="1">
      <alignment horizontal="right"/>
    </xf>
    <xf numFmtId="166" fontId="10" fillId="5" borderId="7" xfId="1" applyNumberFormat="1" applyFont="1" applyFill="1" applyBorder="1" applyAlignment="1" applyProtection="1">
      <alignment horizontal="left"/>
    </xf>
    <xf numFmtId="166" fontId="10" fillId="5" borderId="8" xfId="1" applyNumberFormat="1" applyFont="1" applyFill="1" applyBorder="1" applyAlignment="1" applyProtection="1">
      <alignment horizontal="left"/>
    </xf>
    <xf numFmtId="0" fontId="7" fillId="0" borderId="13" xfId="12" applyFont="1" applyBorder="1" applyAlignment="1" applyProtection="1">
      <alignment horizontal="center"/>
    </xf>
    <xf numFmtId="3" fontId="8" fillId="0" borderId="14" xfId="12" applyNumberFormat="1" applyFont="1" applyBorder="1" applyAlignment="1" applyProtection="1">
      <alignment horizontal="left"/>
    </xf>
    <xf numFmtId="3" fontId="10" fillId="5" borderId="24" xfId="5" applyNumberFormat="1" applyFont="1" applyFill="1" applyBorder="1" applyAlignment="1" applyProtection="1">
      <alignment horizontal="right"/>
    </xf>
    <xf numFmtId="166" fontId="10" fillId="5" borderId="24" xfId="1" applyNumberFormat="1" applyFont="1" applyFill="1" applyBorder="1" applyAlignment="1" applyProtection="1">
      <alignment horizontal="left"/>
    </xf>
    <xf numFmtId="166" fontId="10" fillId="5" borderId="14" xfId="1" applyNumberFormat="1" applyFont="1" applyFill="1" applyBorder="1" applyAlignment="1" applyProtection="1">
      <alignment horizontal="left"/>
    </xf>
    <xf numFmtId="0" fontId="7" fillId="0" borderId="0" xfId="0" applyFont="1" applyAlignment="1" applyProtection="1">
      <alignment horizontal="center"/>
    </xf>
    <xf numFmtId="0" fontId="5" fillId="0" borderId="0" xfId="0" applyFont="1" applyAlignment="1" applyProtection="1">
      <alignment horizontal="left"/>
    </xf>
    <xf numFmtId="166" fontId="6" fillId="3" borderId="9" xfId="0" applyNumberFormat="1" applyFont="1" applyFill="1" applyBorder="1" applyAlignment="1" applyProtection="1">
      <alignment horizontal="left"/>
    </xf>
    <xf numFmtId="166" fontId="6" fillId="3" borderId="10" xfId="0" applyNumberFormat="1" applyFont="1" applyFill="1" applyBorder="1" applyAlignment="1" applyProtection="1">
      <alignment horizontal="left"/>
    </xf>
    <xf numFmtId="166" fontId="6" fillId="3" borderId="11" xfId="0" applyNumberFormat="1" applyFont="1" applyFill="1" applyBorder="1" applyAlignment="1" applyProtection="1">
      <alignment horizontal="left"/>
    </xf>
    <xf numFmtId="0" fontId="5" fillId="0" borderId="0" xfId="0" applyFont="1" applyAlignment="1" applyProtection="1">
      <alignment horizontal="right"/>
    </xf>
    <xf numFmtId="0" fontId="5" fillId="0" borderId="11" xfId="0" applyFont="1" applyBorder="1" applyAlignment="1" applyProtection="1"/>
    <xf numFmtId="0" fontId="6" fillId="0" borderId="25" xfId="0" applyFont="1" applyBorder="1" applyAlignment="1" applyProtection="1">
      <alignment horizontal="right" vertical="center" wrapText="1"/>
    </xf>
    <xf numFmtId="0" fontId="6" fillId="6" borderId="1" xfId="0" applyFont="1" applyFill="1" applyBorder="1" applyAlignment="1" applyProtection="1">
      <alignment horizontal="center" vertical="center" wrapText="1"/>
    </xf>
    <xf numFmtId="0" fontId="6" fillId="6" borderId="2" xfId="0" applyFont="1" applyFill="1" applyBorder="1" applyAlignment="1" applyProtection="1">
      <alignment horizontal="center" vertical="center" wrapText="1"/>
    </xf>
    <xf numFmtId="0" fontId="6" fillId="6" borderId="17" xfId="0" applyFont="1" applyFill="1" applyBorder="1" applyAlignment="1" applyProtection="1">
      <alignment horizontal="center" vertical="center" wrapText="1"/>
    </xf>
    <xf numFmtId="166" fontId="12" fillId="0" borderId="3" xfId="0" applyNumberFormat="1" applyFont="1" applyBorder="1" applyAlignment="1" applyProtection="1">
      <alignment horizontal="right"/>
    </xf>
    <xf numFmtId="166" fontId="12" fillId="0" borderId="4" xfId="0" applyNumberFormat="1" applyFont="1" applyBorder="1" applyAlignment="1" applyProtection="1">
      <alignment horizontal="right"/>
    </xf>
    <xf numFmtId="166" fontId="12" fillId="0" borderId="5" xfId="0" applyNumberFormat="1" applyFont="1" applyBorder="1" applyAlignment="1" applyProtection="1">
      <alignment horizontal="right"/>
    </xf>
    <xf numFmtId="166" fontId="12" fillId="0" borderId="6" xfId="0" applyNumberFormat="1" applyFont="1" applyBorder="1" applyAlignment="1" applyProtection="1">
      <alignment horizontal="right"/>
    </xf>
    <xf numFmtId="166" fontId="12" fillId="0" borderId="7" xfId="0" applyNumberFormat="1" applyFont="1" applyBorder="1" applyAlignment="1" applyProtection="1">
      <alignment horizontal="right"/>
    </xf>
    <xf numFmtId="166" fontId="12" fillId="0" borderId="8" xfId="0" applyNumberFormat="1" applyFont="1" applyBorder="1" applyAlignment="1" applyProtection="1">
      <alignment horizontal="right"/>
    </xf>
    <xf numFmtId="166" fontId="12" fillId="0" borderId="13" xfId="0" applyNumberFormat="1" applyFont="1" applyBorder="1" applyAlignment="1" applyProtection="1">
      <alignment horizontal="right"/>
    </xf>
    <xf numFmtId="166" fontId="12" fillId="0" borderId="24" xfId="0" applyNumberFormat="1" applyFont="1" applyBorder="1" applyAlignment="1" applyProtection="1">
      <alignment horizontal="right"/>
    </xf>
    <xf numFmtId="166" fontId="12" fillId="0" borderId="14" xfId="0" applyNumberFormat="1" applyFont="1" applyBorder="1" applyAlignment="1" applyProtection="1">
      <alignment horizontal="right"/>
    </xf>
    <xf numFmtId="166" fontId="6" fillId="3" borderId="27" xfId="0" applyNumberFormat="1" applyFont="1" applyFill="1" applyBorder="1" applyAlignment="1" applyProtection="1">
      <alignment horizontal="left"/>
    </xf>
    <xf numFmtId="166" fontId="5" fillId="3" borderId="25" xfId="0" applyNumberFormat="1" applyFont="1" applyFill="1" applyBorder="1" applyAlignment="1" applyProtection="1">
      <alignment horizontal="right"/>
    </xf>
    <xf numFmtId="166" fontId="5" fillId="3" borderId="28" xfId="0" applyNumberFormat="1" applyFont="1" applyFill="1" applyBorder="1" applyAlignment="1" applyProtection="1">
      <alignment horizontal="right"/>
    </xf>
    <xf numFmtId="166" fontId="5" fillId="3" borderId="29" xfId="0" applyNumberFormat="1" applyFont="1" applyFill="1" applyBorder="1" applyAlignment="1" applyProtection="1">
      <alignment horizontal="right"/>
    </xf>
    <xf numFmtId="166" fontId="6" fillId="3" borderId="10" xfId="0" applyNumberFormat="1" applyFont="1" applyFill="1" applyBorder="1" applyAlignment="1" applyProtection="1">
      <alignment horizontal="right"/>
    </xf>
    <xf numFmtId="166" fontId="5" fillId="0" borderId="13" xfId="1" applyNumberFormat="1" applyFont="1" applyBorder="1" applyAlignment="1" applyProtection="1">
      <alignment horizontal="right"/>
      <protection locked="0"/>
    </xf>
    <xf numFmtId="166" fontId="5" fillId="0" borderId="24" xfId="1" applyNumberFormat="1" applyFont="1" applyBorder="1" applyAlignment="1" applyProtection="1">
      <alignment horizontal="right"/>
      <protection locked="0"/>
    </xf>
    <xf numFmtId="166" fontId="5" fillId="0" borderId="0" xfId="1" applyNumberFormat="1" applyFont="1" applyFill="1" applyAlignment="1" applyProtection="1">
      <alignment horizontal="left"/>
      <protection locked="0"/>
    </xf>
    <xf numFmtId="0" fontId="5" fillId="0" borderId="0" xfId="0" applyFont="1" applyFill="1" applyAlignment="1" applyProtection="1">
      <alignment horizontal="right"/>
    </xf>
    <xf numFmtId="1" fontId="11" fillId="0" borderId="8" xfId="13" applyNumberFormat="1" applyFont="1" applyFill="1" applyBorder="1" applyAlignment="1" applyProtection="1">
      <alignment horizontal="center"/>
    </xf>
    <xf numFmtId="165" fontId="10" fillId="5" borderId="3" xfId="7" applyNumberFormat="1" applyFont="1" applyFill="1" applyBorder="1" applyAlignment="1" applyProtection="1">
      <alignment horizontal="center"/>
    </xf>
    <xf numFmtId="166" fontId="10" fillId="5" borderId="4" xfId="1" applyNumberFormat="1" applyFont="1" applyFill="1" applyBorder="1" applyAlignment="1" applyProtection="1">
      <alignment horizontal="left"/>
    </xf>
    <xf numFmtId="166" fontId="10" fillId="5" borderId="5" xfId="1" applyNumberFormat="1" applyFont="1" applyFill="1" applyBorder="1" applyAlignment="1" applyProtection="1">
      <alignment horizontal="left"/>
    </xf>
    <xf numFmtId="165" fontId="10" fillId="5" borderId="6" xfId="7" applyNumberFormat="1" applyFont="1" applyFill="1" applyBorder="1" applyAlignment="1" applyProtection="1">
      <alignment horizontal="center"/>
    </xf>
    <xf numFmtId="166" fontId="10" fillId="5" borderId="30" xfId="1" applyNumberFormat="1" applyFont="1" applyFill="1" applyBorder="1" applyAlignment="1" applyProtection="1">
      <alignment horizontal="left"/>
    </xf>
    <xf numFmtId="165" fontId="10" fillId="5" borderId="13" xfId="7" applyNumberFormat="1" applyFont="1" applyFill="1" applyBorder="1" applyAlignment="1" applyProtection="1">
      <alignment horizontal="center"/>
    </xf>
    <xf numFmtId="3" fontId="10" fillId="5" borderId="4" xfId="5" applyNumberFormat="1" applyFont="1" applyFill="1" applyBorder="1" applyAlignment="1" applyProtection="1">
      <alignment horizontal="right"/>
    </xf>
    <xf numFmtId="166" fontId="5" fillId="0" borderId="31" xfId="1" applyNumberFormat="1" applyFont="1" applyBorder="1" applyAlignment="1" applyProtection="1">
      <alignment horizontal="right"/>
      <protection locked="0"/>
    </xf>
    <xf numFmtId="166" fontId="5" fillId="0" borderId="32" xfId="1" applyNumberFormat="1" applyFont="1" applyBorder="1" applyAlignment="1" applyProtection="1">
      <alignment horizontal="right"/>
      <protection locked="0"/>
    </xf>
    <xf numFmtId="166" fontId="5" fillId="0" borderId="33" xfId="1" applyNumberFormat="1" applyFont="1" applyBorder="1" applyAlignment="1" applyProtection="1">
      <alignment horizontal="right"/>
      <protection locked="0"/>
    </xf>
    <xf numFmtId="0" fontId="9" fillId="4" borderId="1" xfId="12" applyFont="1" applyFill="1" applyBorder="1" applyAlignment="1" applyProtection="1">
      <alignment horizontal="center" vertical="center" wrapText="1"/>
    </xf>
    <xf numFmtId="166" fontId="10" fillId="5" borderId="34" xfId="1" applyNumberFormat="1" applyFont="1" applyFill="1" applyBorder="1" applyAlignment="1" applyProtection="1">
      <alignment horizontal="left"/>
    </xf>
    <xf numFmtId="165" fontId="10" fillId="5" borderId="20" xfId="7" applyNumberFormat="1" applyFont="1" applyFill="1" applyBorder="1" applyAlignment="1" applyProtection="1">
      <alignment horizontal="center"/>
    </xf>
    <xf numFmtId="166" fontId="10" fillId="5" borderId="35" xfId="1" applyNumberFormat="1" applyFont="1" applyFill="1" applyBorder="1" applyAlignment="1" applyProtection="1">
      <alignment horizontal="left"/>
    </xf>
    <xf numFmtId="0" fontId="17" fillId="0" borderId="36" xfId="12" applyFont="1" applyBorder="1" applyProtection="1">
      <protection locked="0"/>
    </xf>
    <xf numFmtId="9" fontId="18" fillId="7" borderId="0" xfId="13" applyFont="1" applyFill="1" applyProtection="1">
      <protection locked="0"/>
    </xf>
    <xf numFmtId="0" fontId="19" fillId="0" borderId="7" xfId="12" applyFont="1" applyBorder="1" applyAlignment="1" applyProtection="1">
      <protection locked="0"/>
    </xf>
    <xf numFmtId="0" fontId="0" fillId="7" borderId="0" xfId="0" applyFill="1" applyProtection="1">
      <protection locked="0"/>
    </xf>
    <xf numFmtId="0" fontId="20" fillId="0" borderId="7" xfId="12" applyFont="1" applyBorder="1" applyAlignment="1" applyProtection="1">
      <protection locked="0"/>
    </xf>
    <xf numFmtId="0" fontId="18" fillId="7" borderId="0" xfId="0" applyFont="1" applyFill="1" applyProtection="1">
      <protection locked="0"/>
    </xf>
    <xf numFmtId="1" fontId="15" fillId="7" borderId="0" xfId="13" applyNumberFormat="1" applyFont="1" applyFill="1" applyProtection="1">
      <protection locked="0"/>
    </xf>
    <xf numFmtId="0" fontId="16" fillId="7" borderId="12" xfId="0" applyFont="1" applyFill="1" applyBorder="1" applyAlignment="1" applyProtection="1">
      <alignment horizontal="center"/>
      <protection locked="0"/>
    </xf>
    <xf numFmtId="0" fontId="11" fillId="0" borderId="37" xfId="12" applyFont="1" applyFill="1" applyBorder="1" applyAlignment="1" applyProtection="1">
      <alignment horizontal="left"/>
    </xf>
    <xf numFmtId="1" fontId="11" fillId="0" borderId="38" xfId="13" applyNumberFormat="1" applyFont="1" applyFill="1" applyBorder="1" applyAlignment="1" applyProtection="1">
      <alignment horizontal="center"/>
    </xf>
    <xf numFmtId="166" fontId="5" fillId="0" borderId="0" xfId="1" applyNumberFormat="1" applyFont="1" applyAlignment="1" applyProtection="1">
      <alignment horizontal="left"/>
      <protection locked="0"/>
    </xf>
    <xf numFmtId="0" fontId="6" fillId="0" borderId="0" xfId="0" applyFont="1" applyAlignment="1" applyProtection="1">
      <alignment horizontal="center"/>
    </xf>
    <xf numFmtId="0" fontId="6" fillId="0" borderId="0" xfId="0" applyFont="1" applyFill="1" applyAlignment="1" applyProtection="1">
      <alignment horizontal="center"/>
    </xf>
    <xf numFmtId="166" fontId="10" fillId="5" borderId="39" xfId="1" applyNumberFormat="1" applyFont="1" applyFill="1" applyBorder="1" applyAlignment="1" applyProtection="1">
      <alignment horizontal="left"/>
    </xf>
    <xf numFmtId="166" fontId="10" fillId="0" borderId="30" xfId="1" applyNumberFormat="1" applyFont="1" applyFill="1" applyBorder="1" applyAlignment="1" applyProtection="1">
      <alignment horizontal="left"/>
    </xf>
    <xf numFmtId="165" fontId="21" fillId="0" borderId="23" xfId="0" applyNumberFormat="1" applyFont="1" applyBorder="1" applyAlignment="1" applyProtection="1">
      <alignment wrapText="1"/>
      <protection locked="0"/>
    </xf>
    <xf numFmtId="165" fontId="21" fillId="0" borderId="7" xfId="0" applyNumberFormat="1" applyFont="1" applyBorder="1" applyAlignment="1" applyProtection="1">
      <alignment wrapText="1"/>
      <protection locked="0"/>
    </xf>
    <xf numFmtId="1" fontId="11" fillId="0" borderId="26" xfId="13" applyNumberFormat="1" applyFont="1" applyFill="1" applyBorder="1" applyAlignment="1" applyProtection="1">
      <alignment horizontal="center"/>
    </xf>
    <xf numFmtId="0" fontId="14" fillId="0" borderId="1" xfId="0" applyFont="1" applyFill="1" applyBorder="1" applyAlignment="1" applyProtection="1">
      <alignment horizontal="center"/>
    </xf>
    <xf numFmtId="0" fontId="14" fillId="0" borderId="17" xfId="0" applyFont="1" applyFill="1" applyBorder="1" applyAlignment="1" applyProtection="1">
      <alignment horizontal="center"/>
    </xf>
    <xf numFmtId="9" fontId="11" fillId="0" borderId="40" xfId="13" applyFont="1" applyFill="1" applyBorder="1" applyAlignment="1" applyProtection="1">
      <alignment horizontal="center"/>
    </xf>
    <xf numFmtId="9" fontId="11" fillId="0" borderId="21" xfId="13" applyFont="1" applyFill="1" applyBorder="1" applyAlignment="1" applyProtection="1">
      <alignment horizontal="center"/>
    </xf>
    <xf numFmtId="0" fontId="5" fillId="0" borderId="0" xfId="0" applyFont="1" applyFill="1" applyAlignment="1" applyProtection="1">
      <alignment horizontal="center"/>
    </xf>
    <xf numFmtId="0" fontId="5" fillId="0" borderId="27" xfId="0" applyFont="1" applyFill="1" applyBorder="1" applyAlignment="1" applyProtection="1">
      <alignment horizontal="center"/>
    </xf>
    <xf numFmtId="165" fontId="10" fillId="5" borderId="3" xfId="9" applyNumberFormat="1" applyFont="1" applyFill="1" applyBorder="1" applyAlignment="1" applyProtection="1">
      <alignment horizontal="center"/>
    </xf>
    <xf numFmtId="166" fontId="10" fillId="5" borderId="4" xfId="1" applyNumberFormat="1" applyFont="1" applyFill="1" applyBorder="1" applyAlignment="1" applyProtection="1">
      <alignment horizontal="center"/>
    </xf>
    <xf numFmtId="166" fontId="10" fillId="5" borderId="5" xfId="1" applyNumberFormat="1" applyFont="1" applyFill="1" applyBorder="1" applyAlignment="1" applyProtection="1">
      <alignment horizontal="center"/>
    </xf>
    <xf numFmtId="165" fontId="10" fillId="5" borderId="6" xfId="9" applyNumberFormat="1" applyFont="1" applyFill="1" applyBorder="1" applyAlignment="1" applyProtection="1">
      <alignment horizontal="center"/>
    </xf>
    <xf numFmtId="166" fontId="10" fillId="5" borderId="7" xfId="1" applyNumberFormat="1" applyFont="1" applyFill="1" applyBorder="1" applyAlignment="1" applyProtection="1">
      <alignment horizontal="center"/>
    </xf>
    <xf numFmtId="166" fontId="10" fillId="5" borderId="8" xfId="1" applyNumberFormat="1" applyFont="1" applyFill="1" applyBorder="1" applyAlignment="1" applyProtection="1">
      <alignment horizontal="center"/>
    </xf>
    <xf numFmtId="166" fontId="10" fillId="5" borderId="30" xfId="1" applyNumberFormat="1" applyFont="1" applyFill="1" applyBorder="1" applyAlignment="1" applyProtection="1">
      <alignment horizontal="center"/>
    </xf>
    <xf numFmtId="166" fontId="10" fillId="0" borderId="7" xfId="1" applyNumberFormat="1" applyFont="1" applyFill="1" applyBorder="1" applyAlignment="1" applyProtection="1">
      <alignment horizontal="center"/>
    </xf>
    <xf numFmtId="166" fontId="8" fillId="0" borderId="6" xfId="1" applyNumberFormat="1" applyFont="1" applyBorder="1" applyAlignment="1" applyProtection="1">
      <alignment horizontal="right"/>
      <protection locked="0"/>
    </xf>
    <xf numFmtId="166" fontId="8" fillId="0" borderId="7" xfId="1" applyNumberFormat="1" applyFont="1" applyBorder="1" applyAlignment="1" applyProtection="1">
      <alignment horizontal="right"/>
      <protection locked="0"/>
    </xf>
    <xf numFmtId="165" fontId="22" fillId="0" borderId="7" xfId="0" applyNumberFormat="1" applyFont="1" applyBorder="1" applyAlignment="1" applyProtection="1">
      <alignment wrapText="1"/>
      <protection locked="0"/>
    </xf>
    <xf numFmtId="165" fontId="10" fillId="5" borderId="13" xfId="9" applyNumberFormat="1" applyFont="1" applyFill="1" applyBorder="1" applyAlignment="1" applyProtection="1">
      <alignment horizontal="center"/>
    </xf>
    <xf numFmtId="166" fontId="10" fillId="0" borderId="24" xfId="1" applyNumberFormat="1" applyFont="1" applyFill="1" applyBorder="1" applyAlignment="1" applyProtection="1">
      <alignment horizontal="center"/>
    </xf>
    <xf numFmtId="166" fontId="10" fillId="5" borderId="14" xfId="1" applyNumberFormat="1" applyFont="1" applyFill="1" applyBorder="1" applyAlignment="1" applyProtection="1">
      <alignment horizontal="center"/>
    </xf>
    <xf numFmtId="165" fontId="21" fillId="0" borderId="24" xfId="0" applyNumberFormat="1" applyFont="1" applyBorder="1" applyAlignment="1" applyProtection="1">
      <alignment wrapText="1"/>
      <protection locked="0"/>
    </xf>
    <xf numFmtId="166" fontId="6" fillId="3" borderId="11" xfId="0" applyNumberFormat="1" applyFont="1" applyFill="1" applyBorder="1" applyAlignment="1" applyProtection="1">
      <alignment horizontal="center"/>
    </xf>
    <xf numFmtId="0" fontId="5" fillId="0" borderId="0" xfId="0" applyFont="1" applyFill="1" applyAlignment="1" applyProtection="1">
      <alignment horizontal="center"/>
      <protection locked="0"/>
    </xf>
    <xf numFmtId="164" fontId="5" fillId="0" borderId="0" xfId="0" applyNumberFormat="1" applyFont="1" applyFill="1" applyAlignment="1" applyProtection="1">
      <alignment horizontal="center"/>
      <protection locked="0"/>
    </xf>
    <xf numFmtId="166" fontId="5" fillId="0" borderId="45" xfId="1" applyNumberFormat="1" applyFont="1" applyBorder="1" applyAlignment="1" applyProtection="1">
      <alignment horizontal="right"/>
      <protection locked="0"/>
    </xf>
    <xf numFmtId="166" fontId="5" fillId="0" borderId="46" xfId="1" applyNumberFormat="1" applyFont="1" applyBorder="1" applyAlignment="1" applyProtection="1">
      <alignment horizontal="right"/>
      <protection locked="0"/>
    </xf>
    <xf numFmtId="166" fontId="5" fillId="0" borderId="35" xfId="1" applyNumberFormat="1" applyFont="1" applyBorder="1" applyAlignment="1" applyProtection="1">
      <alignment horizontal="right"/>
      <protection locked="0"/>
    </xf>
    <xf numFmtId="17" fontId="6" fillId="2" borderId="39" xfId="0" applyNumberFormat="1" applyFont="1" applyFill="1" applyBorder="1" applyAlignment="1" applyProtection="1">
      <alignment horizontal="center" vertical="center"/>
      <protection locked="0"/>
    </xf>
    <xf numFmtId="166" fontId="6" fillId="0" borderId="47" xfId="0" applyNumberFormat="1" applyFont="1" applyBorder="1" applyAlignment="1" applyProtection="1">
      <alignment horizontal="left"/>
    </xf>
    <xf numFmtId="166" fontId="6" fillId="0" borderId="30" xfId="0" applyNumberFormat="1" applyFont="1" applyBorder="1" applyAlignment="1" applyProtection="1">
      <alignment horizontal="left"/>
    </xf>
    <xf numFmtId="166" fontId="6" fillId="0" borderId="48" xfId="0" applyNumberFormat="1" applyFont="1" applyBorder="1" applyAlignment="1" applyProtection="1">
      <alignment horizontal="left"/>
    </xf>
    <xf numFmtId="0" fontId="25" fillId="0" borderId="0" xfId="0" applyFont="1" applyBorder="1" applyAlignment="1">
      <alignment vertical="center"/>
    </xf>
    <xf numFmtId="3" fontId="25" fillId="0" borderId="0" xfId="0" applyNumberFormat="1" applyFont="1" applyBorder="1" applyAlignment="1">
      <alignment vertical="center"/>
    </xf>
    <xf numFmtId="3" fontId="0" fillId="0" borderId="0" xfId="0" applyNumberFormat="1"/>
    <xf numFmtId="0" fontId="16" fillId="0" borderId="10" xfId="0" applyFont="1" applyBorder="1" applyAlignment="1">
      <alignment horizontal="left"/>
    </xf>
    <xf numFmtId="0" fontId="16" fillId="0" borderId="10" xfId="0" applyFont="1" applyBorder="1" applyAlignment="1">
      <alignment horizontal="right"/>
    </xf>
    <xf numFmtId="0" fontId="0" fillId="0" borderId="0" xfId="0" applyAlignment="1">
      <alignment horizontal="right"/>
    </xf>
    <xf numFmtId="3" fontId="16" fillId="0" borderId="0" xfId="0" applyNumberFormat="1" applyFont="1" applyAlignment="1">
      <alignment horizontal="right"/>
    </xf>
    <xf numFmtId="3" fontId="0" fillId="0" borderId="0" xfId="0" applyNumberFormat="1" applyAlignment="1">
      <alignment horizontal="right"/>
    </xf>
    <xf numFmtId="3" fontId="25" fillId="0" borderId="0" xfId="0" applyNumberFormat="1" applyFont="1" applyBorder="1" applyAlignment="1">
      <alignment horizontal="right" vertical="center"/>
    </xf>
    <xf numFmtId="3" fontId="23" fillId="0" borderId="0" xfId="0" applyNumberFormat="1" applyFont="1" applyBorder="1" applyAlignment="1">
      <alignment horizontal="right" vertical="center"/>
    </xf>
    <xf numFmtId="3" fontId="24" fillId="0" borderId="0" xfId="0" applyNumberFormat="1" applyFont="1" applyBorder="1" applyAlignment="1">
      <alignment horizontal="right" vertical="center"/>
    </xf>
    <xf numFmtId="3" fontId="26" fillId="0" borderId="49" xfId="0" applyNumberFormat="1" applyFont="1" applyBorder="1" applyAlignment="1">
      <alignment horizontal="right"/>
    </xf>
    <xf numFmtId="0" fontId="16" fillId="0" borderId="0" xfId="0" applyFont="1" applyAlignment="1">
      <alignment horizontal="right"/>
    </xf>
    <xf numFmtId="166" fontId="5" fillId="0" borderId="23" xfId="1" applyNumberFormat="1" applyFont="1" applyBorder="1" applyAlignment="1" applyProtection="1">
      <alignment horizontal="right"/>
      <protection locked="0"/>
    </xf>
    <xf numFmtId="17" fontId="6" fillId="2" borderId="17" xfId="0" applyNumberFormat="1" applyFont="1" applyFill="1" applyBorder="1" applyAlignment="1" applyProtection="1">
      <alignment horizontal="center" vertical="center"/>
      <protection locked="0"/>
    </xf>
    <xf numFmtId="0" fontId="5" fillId="6" borderId="0" xfId="0" applyFont="1" applyFill="1" applyAlignment="1" applyProtection="1">
      <alignment horizontal="left"/>
      <protection locked="0"/>
    </xf>
    <xf numFmtId="0" fontId="27" fillId="6" borderId="0" xfId="0" applyFont="1" applyFill="1" applyAlignment="1" applyProtection="1">
      <alignment horizontal="left"/>
      <protection locked="0"/>
    </xf>
    <xf numFmtId="0" fontId="28" fillId="6" borderId="0" xfId="0" applyFont="1" applyFill="1" applyAlignment="1" applyProtection="1">
      <alignment horizontal="left"/>
      <protection locked="0"/>
    </xf>
    <xf numFmtId="0" fontId="11" fillId="0" borderId="11" xfId="12" applyFont="1" applyFill="1" applyBorder="1" applyAlignment="1" applyProtection="1">
      <alignment horizontal="left"/>
    </xf>
    <xf numFmtId="9" fontId="0" fillId="0" borderId="0" xfId="13" applyFont="1"/>
    <xf numFmtId="0" fontId="0" fillId="0" borderId="0" xfId="0" applyProtection="1"/>
    <xf numFmtId="0" fontId="29" fillId="0" borderId="0" xfId="0" applyFont="1" applyAlignment="1" applyProtection="1">
      <alignment horizontal="center"/>
    </xf>
    <xf numFmtId="0" fontId="30" fillId="0" borderId="0" xfId="0" applyFont="1" applyAlignment="1" applyProtection="1">
      <alignment horizontal="left"/>
    </xf>
    <xf numFmtId="0" fontId="31" fillId="0" borderId="0" xfId="0" applyFont="1" applyAlignment="1" applyProtection="1">
      <alignment horizontal="left"/>
    </xf>
    <xf numFmtId="0" fontId="32" fillId="0" borderId="0" xfId="0" applyFont="1" applyAlignment="1" applyProtection="1">
      <alignment horizontal="right"/>
    </xf>
    <xf numFmtId="0" fontId="33" fillId="0" borderId="0" xfId="0" applyFont="1" applyAlignment="1" applyProtection="1">
      <alignment horizontal="right"/>
    </xf>
    <xf numFmtId="0" fontId="32" fillId="0" borderId="0" xfId="0" applyFont="1" applyProtection="1"/>
    <xf numFmtId="0" fontId="34" fillId="0" borderId="0" xfId="0" applyFont="1" applyAlignment="1" applyProtection="1">
      <alignment horizontal="right"/>
    </xf>
    <xf numFmtId="0" fontId="33" fillId="0" borderId="0" xfId="0" applyFont="1" applyAlignment="1" applyProtection="1"/>
    <xf numFmtId="0" fontId="32" fillId="0" borderId="0" xfId="0" applyFont="1" applyFill="1" applyBorder="1" applyAlignment="1" applyProtection="1">
      <alignment horizontal="left"/>
    </xf>
    <xf numFmtId="0" fontId="1" fillId="0" borderId="0" xfId="0" applyFont="1" applyAlignment="1" applyProtection="1"/>
    <xf numFmtId="0" fontId="0" fillId="0" borderId="0" xfId="0" applyAlignment="1" applyProtection="1"/>
    <xf numFmtId="0" fontId="32" fillId="0" borderId="0" xfId="0" applyFont="1" applyAlignment="1" applyProtection="1"/>
    <xf numFmtId="14" fontId="1" fillId="8" borderId="7" xfId="0" applyNumberFormat="1" applyFont="1" applyFill="1" applyBorder="1" applyAlignment="1" applyProtection="1">
      <alignment horizontal="left"/>
      <protection locked="0"/>
    </xf>
    <xf numFmtId="0" fontId="1" fillId="0" borderId="0" xfId="0" applyFont="1" applyAlignment="1" applyProtection="1">
      <alignment horizontal="right"/>
    </xf>
    <xf numFmtId="49" fontId="35" fillId="9" borderId="0" xfId="0" applyNumberFormat="1" applyFont="1" applyFill="1" applyAlignment="1" applyProtection="1">
      <alignment horizontal="center"/>
    </xf>
    <xf numFmtId="0" fontId="35" fillId="0" borderId="0" xfId="0" applyFont="1" applyProtection="1"/>
    <xf numFmtId="0" fontId="36" fillId="0" borderId="0" xfId="0" applyFont="1" applyProtection="1"/>
    <xf numFmtId="0" fontId="37" fillId="0" borderId="0" xfId="0" applyFont="1" applyProtection="1"/>
    <xf numFmtId="0" fontId="0" fillId="10" borderId="0" xfId="0" applyFill="1" applyProtection="1"/>
    <xf numFmtId="0" fontId="38" fillId="10" borderId="0" xfId="0" applyFont="1" applyFill="1" applyAlignment="1" applyProtection="1">
      <alignment horizontal="right"/>
    </xf>
    <xf numFmtId="0" fontId="0" fillId="9" borderId="7" xfId="0" applyFill="1" applyBorder="1" applyAlignment="1" applyProtection="1">
      <protection locked="0"/>
    </xf>
    <xf numFmtId="0" fontId="38" fillId="0" borderId="0" xfId="0" applyFont="1" applyProtection="1"/>
    <xf numFmtId="0" fontId="0" fillId="0" borderId="52" xfId="0" applyFill="1" applyBorder="1" applyProtection="1"/>
    <xf numFmtId="0" fontId="0" fillId="0" borderId="0" xfId="0" applyFill="1" applyBorder="1" applyAlignment="1" applyProtection="1">
      <alignment horizontal="left"/>
      <protection locked="0"/>
    </xf>
    <xf numFmtId="0" fontId="0" fillId="0" borderId="0" xfId="0" applyAlignment="1" applyProtection="1">
      <alignment vertical="center" wrapText="1"/>
    </xf>
    <xf numFmtId="0" fontId="38" fillId="10" borderId="0" xfId="0" applyFont="1" applyFill="1" applyAlignment="1" applyProtection="1">
      <alignment horizontal="right" vertical="center"/>
    </xf>
    <xf numFmtId="0" fontId="1" fillId="9" borderId="7" xfId="0" applyFont="1" applyFill="1" applyBorder="1" applyAlignment="1" applyProtection="1">
      <protection locked="0"/>
    </xf>
    <xf numFmtId="0" fontId="38" fillId="0" borderId="0" xfId="0" applyFont="1" applyFill="1" applyAlignment="1" applyProtection="1">
      <alignment horizontal="right" vertical="center"/>
    </xf>
    <xf numFmtId="0" fontId="38" fillId="0" borderId="0" xfId="0" applyFont="1" applyFill="1" applyAlignment="1" applyProtection="1">
      <alignment horizontal="right" vertical="center" wrapText="1"/>
    </xf>
    <xf numFmtId="0" fontId="39" fillId="0" borderId="0" xfId="0" applyFont="1" applyFill="1" applyProtection="1"/>
    <xf numFmtId="0" fontId="0" fillId="0" borderId="0" xfId="0" applyFill="1" applyProtection="1"/>
    <xf numFmtId="0" fontId="40" fillId="0" borderId="0" xfId="0" applyFont="1" applyFill="1" applyProtection="1">
      <protection hidden="1"/>
    </xf>
    <xf numFmtId="0" fontId="41" fillId="0" borderId="0" xfId="0" applyFont="1" applyFill="1" applyProtection="1"/>
    <xf numFmtId="0" fontId="0" fillId="0" borderId="10" xfId="0" applyBorder="1" applyProtection="1"/>
    <xf numFmtId="0" fontId="42" fillId="0" borderId="0" xfId="0" applyFont="1" applyFill="1" applyBorder="1" applyAlignment="1" applyProtection="1">
      <alignment horizontal="center" vertical="center" wrapText="1"/>
    </xf>
    <xf numFmtId="0" fontId="43" fillId="0" borderId="0" xfId="0" applyFont="1" applyProtection="1"/>
    <xf numFmtId="0" fontId="42" fillId="11" borderId="64" xfId="0" applyFont="1" applyFill="1" applyBorder="1" applyAlignment="1" applyProtection="1">
      <alignment horizontal="center"/>
    </xf>
    <xf numFmtId="0" fontId="42" fillId="11" borderId="65" xfId="0" applyFont="1" applyFill="1" applyBorder="1" applyAlignment="1" applyProtection="1">
      <alignment horizontal="center"/>
    </xf>
    <xf numFmtId="3" fontId="0" fillId="0" borderId="61" xfId="0" applyNumberFormat="1" applyFill="1" applyBorder="1" applyAlignment="1" applyProtection="1">
      <alignment horizontal="center"/>
      <protection locked="0"/>
    </xf>
    <xf numFmtId="3" fontId="1" fillId="0" borderId="59" xfId="0" applyNumberFormat="1" applyFont="1" applyFill="1" applyBorder="1" applyAlignment="1" applyProtection="1">
      <alignment horizontal="center"/>
      <protection locked="0"/>
    </xf>
    <xf numFmtId="3" fontId="0" fillId="0" borderId="59" xfId="0" applyNumberFormat="1" applyFill="1" applyBorder="1" applyAlignment="1" applyProtection="1">
      <alignment horizontal="right"/>
      <protection locked="0"/>
    </xf>
    <xf numFmtId="3" fontId="0" fillId="12" borderId="59" xfId="0" applyNumberFormat="1" applyFill="1" applyBorder="1" applyAlignment="1" applyProtection="1">
      <alignment horizontal="right"/>
    </xf>
    <xf numFmtId="14" fontId="0" fillId="0" borderId="44" xfId="0" applyNumberFormat="1" applyFill="1" applyBorder="1" applyAlignment="1" applyProtection="1">
      <alignment horizontal="right"/>
      <protection locked="0"/>
    </xf>
    <xf numFmtId="0" fontId="0" fillId="0" borderId="0" xfId="0" applyFill="1" applyBorder="1" applyProtection="1"/>
    <xf numFmtId="3" fontId="0" fillId="12" borderId="59" xfId="0" applyNumberFormat="1" applyFill="1" applyBorder="1" applyAlignment="1" applyProtection="1">
      <alignment horizontal="right"/>
      <protection hidden="1"/>
    </xf>
    <xf numFmtId="3" fontId="44" fillId="0" borderId="59" xfId="0" applyNumberFormat="1" applyFont="1" applyFill="1" applyBorder="1" applyAlignment="1" applyProtection="1">
      <alignment horizontal="right"/>
      <protection locked="0"/>
    </xf>
    <xf numFmtId="14" fontId="44" fillId="0" borderId="63" xfId="0" applyNumberFormat="1" applyFont="1" applyFill="1" applyBorder="1" applyAlignment="1" applyProtection="1">
      <alignment horizontal="right"/>
      <protection locked="0"/>
    </xf>
    <xf numFmtId="3" fontId="1" fillId="11" borderId="61" xfId="0" applyNumberFormat="1" applyFont="1" applyFill="1" applyBorder="1" applyAlignment="1" applyProtection="1">
      <alignment horizontal="center"/>
      <protection locked="0"/>
    </xf>
    <xf numFmtId="3" fontId="1" fillId="11" borderId="59" xfId="0" applyNumberFormat="1" applyFont="1" applyFill="1" applyBorder="1" applyAlignment="1" applyProtection="1">
      <alignment horizontal="center"/>
      <protection locked="0"/>
    </xf>
    <xf numFmtId="3" fontId="0" fillId="11" borderId="59" xfId="0" applyNumberFormat="1" applyFill="1" applyBorder="1" applyAlignment="1" applyProtection="1">
      <alignment horizontal="right"/>
      <protection locked="0"/>
    </xf>
    <xf numFmtId="3" fontId="0" fillId="14" borderId="59" xfId="0" applyNumberFormat="1" applyFill="1" applyBorder="1" applyAlignment="1" applyProtection="1">
      <alignment horizontal="right"/>
    </xf>
    <xf numFmtId="3" fontId="0" fillId="13" borderId="59" xfId="0" applyNumberFormat="1" applyFill="1" applyBorder="1" applyAlignment="1" applyProtection="1">
      <alignment horizontal="right"/>
      <protection locked="0"/>
    </xf>
    <xf numFmtId="14" fontId="0" fillId="11" borderId="44" xfId="0" applyNumberFormat="1" applyFill="1" applyBorder="1" applyAlignment="1" applyProtection="1">
      <alignment horizontal="right"/>
      <protection locked="0"/>
    </xf>
    <xf numFmtId="3" fontId="0" fillId="14" borderId="59" xfId="0" applyNumberFormat="1" applyFill="1" applyBorder="1" applyAlignment="1" applyProtection="1">
      <alignment horizontal="right"/>
      <protection hidden="1"/>
    </xf>
    <xf numFmtId="3" fontId="44" fillId="13" borderId="59" xfId="0" applyNumberFormat="1" applyFont="1" applyFill="1" applyBorder="1" applyAlignment="1" applyProtection="1">
      <alignment horizontal="right"/>
      <protection locked="0"/>
    </xf>
    <xf numFmtId="14" fontId="44" fillId="13" borderId="63" xfId="0" applyNumberFormat="1" applyFont="1" applyFill="1" applyBorder="1" applyAlignment="1" applyProtection="1">
      <alignment horizontal="right"/>
      <protection locked="0"/>
    </xf>
    <xf numFmtId="3" fontId="0" fillId="16" borderId="59" xfId="0" applyNumberFormat="1" applyFill="1" applyBorder="1" applyAlignment="1" applyProtection="1">
      <alignment horizontal="right"/>
      <protection locked="0"/>
    </xf>
    <xf numFmtId="3" fontId="0" fillId="11" borderId="61" xfId="0" applyNumberFormat="1" applyFill="1" applyBorder="1" applyAlignment="1" applyProtection="1">
      <alignment horizontal="center"/>
      <protection locked="0"/>
    </xf>
    <xf numFmtId="3" fontId="0" fillId="11" borderId="59" xfId="0" applyNumberFormat="1" applyFill="1" applyBorder="1" applyAlignment="1" applyProtection="1">
      <alignment horizontal="center"/>
      <protection locked="0"/>
    </xf>
    <xf numFmtId="3" fontId="0" fillId="9" borderId="59" xfId="0" applyNumberFormat="1" applyFill="1" applyBorder="1" applyAlignment="1" applyProtection="1">
      <alignment horizontal="right"/>
      <protection locked="0"/>
    </xf>
    <xf numFmtId="3" fontId="0" fillId="0" borderId="59" xfId="0" applyNumberFormat="1" applyFill="1" applyBorder="1" applyAlignment="1" applyProtection="1">
      <alignment horizontal="center"/>
      <protection locked="0"/>
    </xf>
    <xf numFmtId="3" fontId="0" fillId="16" borderId="61" xfId="0" applyNumberFormat="1" applyFill="1" applyBorder="1" applyAlignment="1" applyProtection="1">
      <alignment horizontal="center"/>
      <protection locked="0"/>
    </xf>
    <xf numFmtId="3" fontId="0" fillId="16" borderId="59" xfId="0" applyNumberFormat="1" applyFill="1" applyBorder="1" applyAlignment="1" applyProtection="1">
      <alignment horizontal="center"/>
      <protection locked="0"/>
    </xf>
    <xf numFmtId="3" fontId="0" fillId="17" borderId="59" xfId="0" applyNumberFormat="1" applyFill="1" applyBorder="1" applyAlignment="1" applyProtection="1">
      <alignment horizontal="right"/>
    </xf>
    <xf numFmtId="14" fontId="0" fillId="16" borderId="44" xfId="0" applyNumberFormat="1" applyFill="1" applyBorder="1" applyAlignment="1" applyProtection="1">
      <alignment horizontal="right"/>
      <protection locked="0"/>
    </xf>
    <xf numFmtId="3" fontId="0" fillId="17" borderId="59" xfId="0" applyNumberFormat="1" applyFill="1" applyBorder="1" applyAlignment="1" applyProtection="1">
      <alignment horizontal="right"/>
      <protection hidden="1"/>
    </xf>
    <xf numFmtId="3" fontId="0" fillId="9" borderId="61" xfId="0" applyNumberFormat="1" applyFill="1" applyBorder="1" applyAlignment="1" applyProtection="1">
      <alignment horizontal="center"/>
      <protection locked="0"/>
    </xf>
    <xf numFmtId="3" fontId="0" fillId="9" borderId="59" xfId="0" applyNumberFormat="1" applyFill="1" applyBorder="1" applyAlignment="1" applyProtection="1">
      <alignment horizontal="center"/>
      <protection locked="0"/>
    </xf>
    <xf numFmtId="14" fontId="0" fillId="9" borderId="44" xfId="0" applyNumberFormat="1" applyFill="1" applyBorder="1" applyAlignment="1" applyProtection="1">
      <alignment horizontal="right"/>
      <protection locked="0"/>
    </xf>
    <xf numFmtId="3" fontId="44" fillId="13" borderId="65" xfId="0" applyNumberFormat="1" applyFont="1" applyFill="1" applyBorder="1" applyAlignment="1" applyProtection="1">
      <alignment horizontal="right"/>
      <protection locked="0"/>
    </xf>
    <xf numFmtId="14" fontId="44" fillId="13" borderId="68" xfId="0" applyNumberFormat="1" applyFont="1" applyFill="1" applyBorder="1" applyAlignment="1" applyProtection="1">
      <alignment horizontal="right"/>
      <protection locked="0"/>
    </xf>
    <xf numFmtId="3" fontId="0" fillId="0" borderId="64" xfId="0" applyNumberFormat="1" applyFill="1" applyBorder="1" applyAlignment="1" applyProtection="1">
      <alignment horizontal="center"/>
      <protection locked="0"/>
    </xf>
    <xf numFmtId="3" fontId="0" fillId="0" borderId="65" xfId="0" applyNumberFormat="1" applyFill="1" applyBorder="1" applyAlignment="1" applyProtection="1">
      <alignment horizontal="center"/>
      <protection locked="0"/>
    </xf>
    <xf numFmtId="3" fontId="0" fillId="0" borderId="65" xfId="0" applyNumberFormat="1" applyFill="1" applyBorder="1" applyAlignment="1" applyProtection="1">
      <alignment horizontal="right"/>
      <protection locked="0"/>
    </xf>
    <xf numFmtId="3" fontId="0" fillId="12" borderId="65" xfId="0" applyNumberFormat="1" applyFill="1" applyBorder="1" applyAlignment="1" applyProtection="1">
      <alignment horizontal="right"/>
    </xf>
    <xf numFmtId="14" fontId="0" fillId="0" borderId="11" xfId="0" applyNumberFormat="1" applyFill="1" applyBorder="1" applyAlignment="1" applyProtection="1">
      <alignment horizontal="right"/>
      <protection locked="0"/>
    </xf>
    <xf numFmtId="3" fontId="0" fillId="12" borderId="65" xfId="0" applyNumberFormat="1" applyFill="1" applyBorder="1" applyAlignment="1" applyProtection="1">
      <alignment horizontal="right"/>
      <protection hidden="1"/>
    </xf>
    <xf numFmtId="3" fontId="0" fillId="0" borderId="0" xfId="0" quotePrefix="1" applyNumberFormat="1" applyAlignment="1" applyProtection="1"/>
    <xf numFmtId="3" fontId="0" fillId="0" borderId="0" xfId="0" applyNumberFormat="1" applyAlignment="1" applyProtection="1"/>
    <xf numFmtId="0" fontId="32" fillId="0" borderId="0" xfId="0" applyFont="1" applyAlignment="1" applyProtection="1">
      <alignment horizontal="left"/>
    </xf>
    <xf numFmtId="0" fontId="32" fillId="0" borderId="0" xfId="0" applyFont="1" applyFill="1" applyAlignment="1" applyProtection="1"/>
    <xf numFmtId="0" fontId="45" fillId="0" borderId="0" xfId="0" applyFont="1" applyAlignment="1" applyProtection="1"/>
    <xf numFmtId="3" fontId="0" fillId="0" borderId="0" xfId="0" applyNumberFormat="1" applyAlignment="1" applyProtection="1">
      <protection hidden="1"/>
    </xf>
    <xf numFmtId="3" fontId="1" fillId="0" borderId="0" xfId="0" applyNumberFormat="1" applyFont="1" applyAlignment="1" applyProtection="1"/>
    <xf numFmtId="0" fontId="42" fillId="11" borderId="50" xfId="0" applyFont="1" applyFill="1" applyBorder="1" applyAlignment="1" applyProtection="1">
      <alignment horizontal="center" vertical="center"/>
    </xf>
    <xf numFmtId="0" fontId="42" fillId="11" borderId="61" xfId="0" applyFont="1" applyFill="1" applyBorder="1" applyAlignment="1" applyProtection="1">
      <alignment horizontal="center" vertical="center"/>
    </xf>
    <xf numFmtId="0" fontId="42" fillId="11" borderId="61" xfId="0" applyFont="1" applyFill="1" applyBorder="1" applyAlignment="1" applyProtection="1">
      <alignment horizontal="center"/>
    </xf>
    <xf numFmtId="0" fontId="42" fillId="11" borderId="59" xfId="0" applyFont="1" applyFill="1" applyBorder="1" applyAlignment="1" applyProtection="1">
      <alignment horizontal="center"/>
    </xf>
    <xf numFmtId="3" fontId="1" fillId="18" borderId="39" xfId="0" applyNumberFormat="1" applyFont="1" applyFill="1" applyBorder="1" applyAlignment="1" applyProtection="1">
      <alignment horizontal="center"/>
      <protection locked="0"/>
    </xf>
    <xf numFmtId="3" fontId="0" fillId="18" borderId="39" xfId="0" applyNumberFormat="1" applyFill="1" applyBorder="1" applyAlignment="1" applyProtection="1">
      <alignment horizontal="right"/>
      <protection locked="0"/>
    </xf>
    <xf numFmtId="3" fontId="0" fillId="17" borderId="58" xfId="0" applyNumberFormat="1" applyFill="1" applyBorder="1" applyAlignment="1" applyProtection="1">
      <alignment horizontal="right"/>
    </xf>
    <xf numFmtId="3" fontId="0" fillId="17" borderId="57" xfId="0" applyNumberFormat="1" applyFill="1" applyBorder="1" applyAlignment="1" applyProtection="1">
      <alignment horizontal="right"/>
      <protection hidden="1"/>
    </xf>
    <xf numFmtId="3" fontId="0" fillId="17" borderId="39" xfId="0" applyNumberFormat="1" applyFill="1" applyBorder="1" applyAlignment="1" applyProtection="1">
      <alignment horizontal="right"/>
      <protection hidden="1"/>
    </xf>
    <xf numFmtId="3" fontId="0" fillId="17" borderId="58" xfId="0" applyNumberFormat="1" applyFill="1" applyBorder="1" applyAlignment="1" applyProtection="1">
      <alignment horizontal="right"/>
      <protection hidden="1"/>
    </xf>
    <xf numFmtId="3" fontId="0" fillId="14" borderId="63" xfId="0" applyNumberFormat="1" applyFill="1" applyBorder="1" applyAlignment="1" applyProtection="1">
      <alignment horizontal="right"/>
    </xf>
    <xf numFmtId="3" fontId="0" fillId="14" borderId="62" xfId="0" applyNumberFormat="1" applyFill="1" applyBorder="1" applyAlignment="1" applyProtection="1">
      <alignment horizontal="right"/>
      <protection hidden="1"/>
    </xf>
    <xf numFmtId="3" fontId="0" fillId="14" borderId="63" xfId="0" applyNumberFormat="1" applyFill="1" applyBorder="1" applyAlignment="1" applyProtection="1">
      <alignment horizontal="right"/>
      <protection hidden="1"/>
    </xf>
    <xf numFmtId="0" fontId="0" fillId="0" borderId="0" xfId="0" applyFill="1" applyBorder="1" applyAlignment="1" applyProtection="1"/>
    <xf numFmtId="0" fontId="0" fillId="0" borderId="0" xfId="0" applyFill="1" applyAlignment="1" applyProtection="1"/>
    <xf numFmtId="3" fontId="0" fillId="12" borderId="63" xfId="0" applyNumberFormat="1" applyFill="1" applyBorder="1" applyAlignment="1" applyProtection="1">
      <alignment horizontal="right"/>
    </xf>
    <xf numFmtId="3" fontId="0" fillId="12" borderId="62" xfId="0" applyNumberFormat="1" applyFill="1" applyBorder="1" applyAlignment="1" applyProtection="1">
      <alignment horizontal="right"/>
      <protection hidden="1"/>
    </xf>
    <xf numFmtId="3" fontId="0" fillId="12" borderId="63" xfId="0" applyNumberFormat="1" applyFill="1" applyBorder="1" applyAlignment="1" applyProtection="1">
      <alignment horizontal="right"/>
      <protection hidden="1"/>
    </xf>
    <xf numFmtId="3" fontId="0" fillId="11" borderId="65" xfId="0" applyNumberFormat="1" applyFill="1" applyBorder="1" applyAlignment="1" applyProtection="1">
      <alignment horizontal="center"/>
      <protection locked="0"/>
    </xf>
    <xf numFmtId="3" fontId="0" fillId="11" borderId="65" xfId="0" applyNumberFormat="1" applyFill="1" applyBorder="1" applyAlignment="1" applyProtection="1">
      <alignment horizontal="right"/>
      <protection locked="0"/>
    </xf>
    <xf numFmtId="3" fontId="0" fillId="14" borderId="68" xfId="0" applyNumberFormat="1" applyFill="1" applyBorder="1" applyAlignment="1" applyProtection="1">
      <alignment horizontal="right"/>
    </xf>
    <xf numFmtId="3" fontId="0" fillId="14" borderId="67" xfId="0" applyNumberFormat="1" applyFill="1" applyBorder="1" applyAlignment="1" applyProtection="1">
      <alignment horizontal="right"/>
      <protection hidden="1"/>
    </xf>
    <xf numFmtId="3" fontId="0" fillId="14" borderId="65" xfId="0" applyNumberFormat="1" applyFill="1" applyBorder="1" applyAlignment="1" applyProtection="1">
      <alignment horizontal="right"/>
      <protection hidden="1"/>
    </xf>
    <xf numFmtId="3" fontId="0" fillId="14" borderId="68" xfId="0" applyNumberFormat="1" applyFill="1" applyBorder="1" applyAlignment="1" applyProtection="1">
      <alignment horizontal="right"/>
      <protection hidden="1"/>
    </xf>
    <xf numFmtId="0" fontId="0" fillId="0" borderId="0" xfId="0" applyBorder="1" applyProtection="1"/>
    <xf numFmtId="3" fontId="0" fillId="0" borderId="0" xfId="0" applyNumberFormat="1" applyBorder="1" applyProtection="1"/>
    <xf numFmtId="3" fontId="46" fillId="0" borderId="0" xfId="0" applyNumberFormat="1" applyFont="1" applyAlignment="1" applyProtection="1"/>
    <xf numFmtId="0" fontId="47" fillId="0" borderId="0" xfId="0" applyFont="1" applyAlignment="1" applyProtection="1"/>
    <xf numFmtId="0" fontId="45" fillId="0" borderId="0" xfId="0" quotePrefix="1" applyFont="1" applyAlignment="1" applyProtection="1"/>
    <xf numFmtId="0" fontId="47" fillId="0" borderId="0" xfId="0" applyFont="1" applyAlignment="1" applyProtection="1">
      <alignment horizontal="right"/>
    </xf>
    <xf numFmtId="0" fontId="43" fillId="0" borderId="0" xfId="0" applyFont="1" applyFill="1" applyBorder="1" applyProtection="1"/>
    <xf numFmtId="49" fontId="35" fillId="19" borderId="0" xfId="0" applyNumberFormat="1" applyFont="1" applyFill="1" applyAlignment="1" applyProtection="1">
      <alignment horizontal="center"/>
    </xf>
    <xf numFmtId="49" fontId="35" fillId="0" borderId="0" xfId="0" applyNumberFormat="1" applyFont="1" applyFill="1" applyAlignment="1" applyProtection="1">
      <alignment horizontal="center"/>
    </xf>
    <xf numFmtId="0" fontId="38" fillId="19" borderId="0" xfId="0" applyFont="1" applyFill="1" applyAlignment="1" applyProtection="1">
      <alignment horizontal="left"/>
    </xf>
    <xf numFmtId="0" fontId="0" fillId="19" borderId="0" xfId="0" applyFill="1" applyProtection="1"/>
    <xf numFmtId="0" fontId="32" fillId="19" borderId="0" xfId="0" applyFont="1" applyFill="1" applyAlignment="1" applyProtection="1">
      <alignment horizontal="right"/>
    </xf>
    <xf numFmtId="0" fontId="38" fillId="0" borderId="0" xfId="0" applyFont="1" applyFill="1" applyBorder="1" applyAlignment="1" applyProtection="1">
      <alignment horizontal="left"/>
    </xf>
    <xf numFmtId="0" fontId="32" fillId="0" borderId="0" xfId="0" applyFont="1" applyBorder="1" applyAlignment="1" applyProtection="1">
      <alignment horizontal="right"/>
    </xf>
    <xf numFmtId="0" fontId="0" fillId="0" borderId="0" xfId="0" applyBorder="1" applyAlignment="1" applyProtection="1"/>
    <xf numFmtId="0" fontId="48" fillId="0" borderId="0" xfId="0" applyFont="1" applyProtection="1"/>
    <xf numFmtId="0" fontId="38" fillId="0" borderId="0" xfId="0" applyFont="1" applyAlignment="1" applyProtection="1">
      <alignment horizontal="left"/>
    </xf>
    <xf numFmtId="0" fontId="0" fillId="0" borderId="0" xfId="0" applyFill="1" applyBorder="1" applyAlignment="1" applyProtection="1">
      <alignment horizontal="center"/>
    </xf>
    <xf numFmtId="0" fontId="38" fillId="0" borderId="0" xfId="0" applyFont="1" applyBorder="1" applyAlignment="1" applyProtection="1">
      <alignment horizontal="left"/>
    </xf>
    <xf numFmtId="0" fontId="1" fillId="19" borderId="7" xfId="0" applyFont="1" applyFill="1" applyBorder="1" applyAlignment="1" applyProtection="1">
      <protection locked="0"/>
    </xf>
    <xf numFmtId="0" fontId="38" fillId="0" borderId="0" xfId="0" applyFont="1" applyFill="1" applyAlignment="1" applyProtection="1">
      <alignment horizontal="left"/>
    </xf>
    <xf numFmtId="0" fontId="32" fillId="0" borderId="0" xfId="0" applyFont="1" applyFill="1" applyAlignment="1" applyProtection="1">
      <alignment horizontal="right"/>
    </xf>
    <xf numFmtId="0" fontId="0" fillId="0" borderId="0" xfId="0" applyBorder="1" applyAlignment="1" applyProtection="1">
      <alignment horizontal="center"/>
    </xf>
    <xf numFmtId="0" fontId="0" fillId="0" borderId="0" xfId="0" applyBorder="1" applyAlignment="1" applyProtection="1">
      <protection hidden="1"/>
    </xf>
    <xf numFmtId="0" fontId="46" fillId="0" borderId="0" xfId="0" applyFont="1" applyAlignment="1" applyProtection="1"/>
    <xf numFmtId="49" fontId="35" fillId="10" borderId="0" xfId="0" applyNumberFormat="1" applyFont="1" applyFill="1" applyBorder="1" applyAlignment="1" applyProtection="1">
      <alignment horizontal="center"/>
    </xf>
    <xf numFmtId="0" fontId="0" fillId="0" borderId="0" xfId="0" applyAlignment="1" applyProtection="1">
      <alignment horizontal="right"/>
    </xf>
    <xf numFmtId="0" fontId="0" fillId="0" borderId="0" xfId="0" applyBorder="1" applyAlignment="1" applyProtection="1">
      <alignment horizontal="right"/>
    </xf>
    <xf numFmtId="0" fontId="49" fillId="0" borderId="10" xfId="0" applyFont="1" applyFill="1" applyBorder="1" applyAlignment="1" applyProtection="1"/>
    <xf numFmtId="3" fontId="0" fillId="22" borderId="34" xfId="0" applyNumberFormat="1" applyFill="1" applyBorder="1" applyAlignment="1" applyProtection="1">
      <alignment horizontal="right"/>
      <protection locked="0"/>
    </xf>
    <xf numFmtId="3" fontId="0" fillId="12" borderId="16" xfId="0" applyNumberFormat="1" applyFill="1" applyBorder="1" applyAlignment="1" applyProtection="1">
      <alignment horizontal="right"/>
    </xf>
    <xf numFmtId="3" fontId="0" fillId="0" borderId="57" xfId="0" applyNumberFormat="1" applyFill="1" applyBorder="1" applyAlignment="1" applyProtection="1">
      <protection locked="0"/>
    </xf>
    <xf numFmtId="3" fontId="0" fillId="0" borderId="39" xfId="0" applyNumberFormat="1" applyFill="1" applyBorder="1" applyAlignment="1" applyProtection="1">
      <protection locked="0"/>
    </xf>
    <xf numFmtId="3" fontId="0" fillId="10" borderId="60" xfId="0" applyNumberFormat="1" applyFill="1" applyBorder="1" applyAlignment="1" applyProtection="1">
      <alignment horizontal="right"/>
      <protection locked="0"/>
    </xf>
    <xf numFmtId="3" fontId="0" fillId="23" borderId="70" xfId="0" applyNumberFormat="1" applyFill="1" applyBorder="1" applyAlignment="1" applyProtection="1">
      <alignment horizontal="right"/>
    </xf>
    <xf numFmtId="3" fontId="0" fillId="21" borderId="62" xfId="0" applyNumberFormat="1" applyFill="1" applyBorder="1" applyAlignment="1" applyProtection="1">
      <protection locked="0"/>
    </xf>
    <xf numFmtId="3" fontId="0" fillId="21" borderId="59" xfId="0" applyNumberFormat="1" applyFill="1" applyBorder="1" applyAlignment="1" applyProtection="1">
      <protection locked="0"/>
    </xf>
    <xf numFmtId="3" fontId="0" fillId="22" borderId="60" xfId="0" applyNumberFormat="1" applyFill="1" applyBorder="1" applyAlignment="1" applyProtection="1">
      <alignment horizontal="right"/>
      <protection locked="0"/>
    </xf>
    <xf numFmtId="3" fontId="0" fillId="12" borderId="70" xfId="0" applyNumberFormat="1" applyFill="1" applyBorder="1" applyAlignment="1" applyProtection="1">
      <alignment horizontal="right"/>
    </xf>
    <xf numFmtId="3" fontId="0" fillId="0" borderId="62" xfId="0" applyNumberFormat="1" applyFill="1" applyBorder="1" applyAlignment="1" applyProtection="1">
      <protection locked="0"/>
    </xf>
    <xf numFmtId="3" fontId="0" fillId="0" borderId="59" xfId="0" applyNumberFormat="1" applyFill="1" applyBorder="1" applyAlignment="1" applyProtection="1">
      <protection locked="0"/>
    </xf>
    <xf numFmtId="3" fontId="0" fillId="22" borderId="66" xfId="0" applyNumberFormat="1" applyFill="1" applyBorder="1" applyAlignment="1" applyProtection="1">
      <alignment horizontal="right"/>
      <protection locked="0"/>
    </xf>
    <xf numFmtId="0" fontId="1" fillId="24" borderId="43" xfId="0" applyFont="1" applyFill="1" applyBorder="1" applyProtection="1"/>
    <xf numFmtId="0" fontId="0" fillId="21" borderId="0" xfId="0" applyFill="1" applyBorder="1" applyProtection="1"/>
    <xf numFmtId="0" fontId="0" fillId="21" borderId="61" xfId="0" applyFill="1" applyBorder="1" applyProtection="1"/>
    <xf numFmtId="3" fontId="0" fillId="21" borderId="59" xfId="0" applyNumberFormat="1" applyFill="1" applyBorder="1" applyAlignment="1" applyProtection="1">
      <alignment horizontal="right"/>
    </xf>
    <xf numFmtId="3" fontId="0" fillId="21" borderId="70" xfId="0" applyNumberFormat="1" applyFill="1" applyBorder="1" applyAlignment="1" applyProtection="1">
      <alignment horizontal="right"/>
    </xf>
    <xf numFmtId="3" fontId="0" fillId="21" borderId="62" xfId="0" applyNumberFormat="1" applyFill="1" applyBorder="1" applyAlignment="1" applyProtection="1"/>
    <xf numFmtId="3" fontId="0" fillId="21" borderId="59" xfId="0" applyNumberFormat="1" applyFill="1" applyBorder="1" applyAlignment="1" applyProtection="1"/>
    <xf numFmtId="0" fontId="1" fillId="0" borderId="43" xfId="0" applyFont="1" applyFill="1" applyBorder="1" applyProtection="1"/>
    <xf numFmtId="0" fontId="0" fillId="0" borderId="61" xfId="0" applyFill="1" applyBorder="1" applyProtection="1"/>
    <xf numFmtId="3" fontId="0" fillId="0" borderId="59" xfId="0" applyNumberFormat="1" applyFill="1" applyBorder="1" applyAlignment="1" applyProtection="1">
      <alignment horizontal="right"/>
    </xf>
    <xf numFmtId="3" fontId="0" fillId="0" borderId="70" xfId="0" applyNumberFormat="1" applyFill="1" applyBorder="1" applyAlignment="1" applyProtection="1">
      <alignment horizontal="right"/>
    </xf>
    <xf numFmtId="3" fontId="0" fillId="0" borderId="62" xfId="0" applyNumberFormat="1" applyFill="1" applyBorder="1" applyAlignment="1" applyProtection="1"/>
    <xf numFmtId="3" fontId="0" fillId="0" borderId="59" xfId="0" applyNumberFormat="1" applyFill="1" applyBorder="1" applyAlignment="1" applyProtection="1"/>
    <xf numFmtId="0" fontId="0" fillId="21" borderId="10" xfId="0" applyFill="1" applyBorder="1" applyProtection="1"/>
    <xf numFmtId="0" fontId="0" fillId="21" borderId="64" xfId="0" applyFill="1" applyBorder="1" applyProtection="1"/>
    <xf numFmtId="3" fontId="0" fillId="21" borderId="65" xfId="0" applyNumberFormat="1" applyFill="1" applyBorder="1" applyAlignment="1" applyProtection="1">
      <alignment horizontal="right"/>
    </xf>
    <xf numFmtId="3" fontId="0" fillId="21" borderId="73" xfId="0" applyNumberFormat="1" applyFill="1" applyBorder="1" applyAlignment="1" applyProtection="1">
      <alignment horizontal="right"/>
    </xf>
    <xf numFmtId="3" fontId="0" fillId="21" borderId="67" xfId="0" applyNumberFormat="1" applyFill="1" applyBorder="1" applyAlignment="1" applyProtection="1"/>
    <xf numFmtId="3" fontId="0" fillId="21" borderId="65" xfId="0" applyNumberFormat="1" applyFill="1" applyBorder="1" applyAlignment="1" applyProtection="1"/>
    <xf numFmtId="0" fontId="0" fillId="25" borderId="43" xfId="0" applyFill="1" applyBorder="1" applyProtection="1"/>
    <xf numFmtId="0" fontId="0" fillId="25" borderId="0" xfId="0" applyFill="1" applyProtection="1"/>
    <xf numFmtId="0" fontId="0" fillId="25" borderId="11" xfId="0" applyFill="1" applyBorder="1" applyProtection="1"/>
    <xf numFmtId="0" fontId="0" fillId="26" borderId="0" xfId="0" applyFill="1" applyAlignment="1" applyProtection="1"/>
    <xf numFmtId="0" fontId="32" fillId="0" borderId="0" xfId="0" applyFont="1" applyFill="1" applyBorder="1" applyAlignment="1" applyProtection="1"/>
    <xf numFmtId="3" fontId="0" fillId="22" borderId="41" xfId="0" applyNumberFormat="1" applyFill="1" applyBorder="1" applyAlignment="1" applyProtection="1">
      <alignment horizontal="right"/>
      <protection locked="0"/>
    </xf>
    <xf numFmtId="3" fontId="0" fillId="12" borderId="16" xfId="0" applyNumberFormat="1" applyFill="1" applyBorder="1" applyAlignment="1" applyProtection="1"/>
    <xf numFmtId="3" fontId="0" fillId="10" borderId="43" xfId="0" applyNumberFormat="1" applyFill="1" applyBorder="1" applyAlignment="1" applyProtection="1">
      <alignment horizontal="right"/>
      <protection locked="0"/>
    </xf>
    <xf numFmtId="3" fontId="0" fillId="23" borderId="70" xfId="0" applyNumberFormat="1" applyFill="1" applyBorder="1" applyAlignment="1" applyProtection="1"/>
    <xf numFmtId="3" fontId="0" fillId="22" borderId="43" xfId="0" applyNumberFormat="1" applyFill="1" applyBorder="1" applyAlignment="1" applyProtection="1">
      <alignment horizontal="right"/>
      <protection locked="0"/>
    </xf>
    <xf numFmtId="3" fontId="0" fillId="12" borderId="70" xfId="0" applyNumberFormat="1" applyFill="1" applyBorder="1" applyAlignment="1" applyProtection="1"/>
    <xf numFmtId="3" fontId="0" fillId="10" borderId="9" xfId="0" applyNumberFormat="1" applyFill="1" applyBorder="1" applyAlignment="1" applyProtection="1">
      <alignment horizontal="right"/>
      <protection locked="0"/>
    </xf>
    <xf numFmtId="3" fontId="0" fillId="23" borderId="73" xfId="0" applyNumberFormat="1" applyFill="1" applyBorder="1" applyAlignment="1" applyProtection="1"/>
    <xf numFmtId="3" fontId="0" fillId="21" borderId="67" xfId="0" applyNumberFormat="1" applyFill="1" applyBorder="1" applyAlignment="1" applyProtection="1">
      <protection locked="0"/>
    </xf>
    <xf numFmtId="3" fontId="0" fillId="21" borderId="65" xfId="0" applyNumberFormat="1" applyFill="1" applyBorder="1" applyAlignment="1" applyProtection="1">
      <protection locked="0"/>
    </xf>
    <xf numFmtId="0" fontId="0" fillId="21" borderId="44" xfId="0" applyFill="1" applyBorder="1" applyProtection="1"/>
    <xf numFmtId="3" fontId="0" fillId="21" borderId="61" xfId="0" applyNumberFormat="1" applyFill="1" applyBorder="1" applyAlignment="1" applyProtection="1">
      <alignment horizontal="right"/>
    </xf>
    <xf numFmtId="3" fontId="0" fillId="21" borderId="70" xfId="0" applyNumberFormat="1" applyFill="1" applyBorder="1" applyAlignment="1" applyProtection="1"/>
    <xf numFmtId="3" fontId="0" fillId="21" borderId="61" xfId="0" applyNumberFormat="1" applyFill="1" applyBorder="1" applyAlignment="1" applyProtection="1"/>
    <xf numFmtId="0" fontId="0" fillId="0" borderId="44" xfId="0" applyFill="1" applyBorder="1" applyProtection="1"/>
    <xf numFmtId="3" fontId="0" fillId="0" borderId="61" xfId="0" applyNumberFormat="1" applyFill="1" applyBorder="1" applyAlignment="1" applyProtection="1">
      <alignment horizontal="right"/>
    </xf>
    <xf numFmtId="3" fontId="0" fillId="0" borderId="70" xfId="0" applyNumberFormat="1" applyFill="1" applyBorder="1" applyAlignment="1" applyProtection="1"/>
    <xf numFmtId="3" fontId="0" fillId="0" borderId="61" xfId="0" applyNumberFormat="1" applyFill="1" applyBorder="1" applyAlignment="1" applyProtection="1"/>
    <xf numFmtId="0" fontId="1" fillId="0" borderId="9" xfId="0" applyFont="1" applyFill="1" applyBorder="1" applyProtection="1"/>
    <xf numFmtId="0" fontId="0" fillId="0" borderId="10" xfId="0" applyFill="1" applyBorder="1" applyProtection="1"/>
    <xf numFmtId="0" fontId="0" fillId="0" borderId="11" xfId="0" applyFill="1" applyBorder="1" applyProtection="1"/>
    <xf numFmtId="3" fontId="0" fillId="0" borderId="64" xfId="0" applyNumberFormat="1" applyFill="1" applyBorder="1" applyAlignment="1" applyProtection="1">
      <alignment horizontal="right"/>
    </xf>
    <xf numFmtId="3" fontId="0" fillId="0" borderId="73" xfId="0" applyNumberFormat="1" applyFill="1" applyBorder="1" applyAlignment="1" applyProtection="1"/>
    <xf numFmtId="3" fontId="0" fillId="0" borderId="64" xfId="0" applyNumberFormat="1" applyFill="1" applyBorder="1" applyAlignment="1" applyProtection="1"/>
    <xf numFmtId="3" fontId="0" fillId="0" borderId="65" xfId="0" applyNumberFormat="1" applyFill="1" applyBorder="1" applyAlignment="1" applyProtection="1"/>
    <xf numFmtId="0" fontId="32" fillId="26" borderId="11" xfId="0" applyFont="1" applyFill="1" applyBorder="1" applyAlignment="1" applyProtection="1"/>
    <xf numFmtId="3" fontId="0" fillId="22" borderId="34" xfId="0" applyNumberFormat="1" applyFill="1" applyBorder="1" applyAlignment="1" applyProtection="1">
      <protection locked="0"/>
    </xf>
    <xf numFmtId="3" fontId="0" fillId="0" borderId="55" xfId="0" applyNumberFormat="1" applyFill="1" applyBorder="1" applyAlignment="1" applyProtection="1">
      <protection locked="0"/>
    </xf>
    <xf numFmtId="3" fontId="0" fillId="10" borderId="60" xfId="0" applyNumberFormat="1" applyFill="1" applyBorder="1" applyAlignment="1" applyProtection="1">
      <protection locked="0"/>
    </xf>
    <xf numFmtId="3" fontId="0" fillId="21" borderId="61" xfId="0" applyNumberFormat="1" applyFill="1" applyBorder="1" applyAlignment="1" applyProtection="1">
      <protection locked="0"/>
    </xf>
    <xf numFmtId="3" fontId="0" fillId="22" borderId="60" xfId="0" applyNumberFormat="1" applyFill="1" applyBorder="1" applyAlignment="1" applyProtection="1">
      <protection locked="0"/>
    </xf>
    <xf numFmtId="3" fontId="0" fillId="0" borderId="61" xfId="0" applyNumberFormat="1" applyFill="1" applyBorder="1" applyAlignment="1" applyProtection="1">
      <protection locked="0"/>
    </xf>
    <xf numFmtId="3" fontId="0" fillId="22" borderId="66" xfId="0" applyNumberFormat="1" applyFill="1" applyBorder="1" applyAlignment="1" applyProtection="1">
      <protection locked="0"/>
    </xf>
    <xf numFmtId="3" fontId="0" fillId="12" borderId="73" xfId="0" applyNumberFormat="1" applyFill="1" applyBorder="1" applyAlignment="1" applyProtection="1"/>
    <xf numFmtId="3" fontId="0" fillId="0" borderId="64" xfId="0" applyNumberFormat="1" applyFill="1" applyBorder="1" applyAlignment="1" applyProtection="1">
      <protection locked="0"/>
    </xf>
    <xf numFmtId="3" fontId="0" fillId="0" borderId="65" xfId="0" applyNumberFormat="1" applyFill="1" applyBorder="1" applyAlignment="1" applyProtection="1">
      <protection locked="0"/>
    </xf>
    <xf numFmtId="0" fontId="0" fillId="25" borderId="29" xfId="0" applyFill="1" applyBorder="1" applyProtection="1"/>
    <xf numFmtId="0" fontId="43" fillId="0" borderId="0" xfId="0" applyFont="1" applyBorder="1" applyProtection="1"/>
    <xf numFmtId="49" fontId="35" fillId="31" borderId="0" xfId="0" applyNumberFormat="1" applyFont="1" applyFill="1" applyAlignment="1" applyProtection="1">
      <alignment horizontal="center"/>
    </xf>
    <xf numFmtId="0" fontId="52" fillId="0" borderId="0" xfId="0" applyFont="1" applyProtection="1"/>
    <xf numFmtId="0" fontId="48" fillId="0" borderId="0" xfId="0" applyFont="1" applyFill="1" applyProtection="1"/>
    <xf numFmtId="0" fontId="52" fillId="32" borderId="20" xfId="0" applyFont="1" applyFill="1" applyBorder="1" applyAlignment="1" applyProtection="1">
      <alignment horizontal="center"/>
    </xf>
    <xf numFmtId="0" fontId="52" fillId="32" borderId="23" xfId="0" applyFont="1" applyFill="1" applyBorder="1" applyAlignment="1" applyProtection="1">
      <alignment horizontal="center"/>
    </xf>
    <xf numFmtId="0" fontId="52" fillId="32" borderId="51" xfId="0" applyFont="1" applyFill="1" applyBorder="1" applyAlignment="1" applyProtection="1">
      <alignment horizontal="center"/>
    </xf>
    <xf numFmtId="0" fontId="52" fillId="32" borderId="7" xfId="0" applyFont="1" applyFill="1" applyBorder="1" applyAlignment="1" applyProtection="1">
      <alignment horizontal="center"/>
    </xf>
    <xf numFmtId="0" fontId="52" fillId="32" borderId="22" xfId="0" applyFont="1" applyFill="1" applyBorder="1" applyAlignment="1" applyProtection="1">
      <alignment horizontal="center"/>
    </xf>
    <xf numFmtId="0" fontId="52" fillId="32" borderId="12" xfId="0" applyFont="1" applyFill="1" applyBorder="1" applyAlignment="1" applyProtection="1">
      <alignment horizontal="center"/>
    </xf>
    <xf numFmtId="3" fontId="0" fillId="0" borderId="62" xfId="0" applyNumberFormat="1" applyBorder="1" applyProtection="1">
      <protection locked="0"/>
    </xf>
    <xf numFmtId="3" fontId="0" fillId="0" borderId="59" xfId="0" applyNumberFormat="1" applyBorder="1" applyProtection="1">
      <protection locked="0"/>
    </xf>
    <xf numFmtId="3" fontId="0" fillId="0" borderId="60" xfId="0" applyNumberFormat="1" applyBorder="1" applyProtection="1">
      <protection locked="0"/>
    </xf>
    <xf numFmtId="3" fontId="0" fillId="0" borderId="61" xfId="0" applyNumberFormat="1" applyBorder="1" applyAlignment="1" applyProtection="1">
      <protection locked="0"/>
    </xf>
    <xf numFmtId="3" fontId="0" fillId="0" borderId="0" xfId="0" applyNumberFormat="1" applyBorder="1" applyAlignment="1" applyProtection="1">
      <protection locked="0"/>
    </xf>
    <xf numFmtId="3" fontId="0" fillId="0" borderId="62" xfId="0" applyNumberFormat="1" applyBorder="1" applyAlignment="1" applyProtection="1">
      <protection locked="0"/>
    </xf>
    <xf numFmtId="3" fontId="0" fillId="0" borderId="60" xfId="0" applyNumberFormat="1" applyBorder="1" applyAlignment="1" applyProtection="1">
      <protection locked="0"/>
    </xf>
    <xf numFmtId="3" fontId="0" fillId="0" borderId="63" xfId="0" applyNumberFormat="1" applyBorder="1" applyAlignment="1" applyProtection="1">
      <protection locked="0"/>
    </xf>
    <xf numFmtId="3" fontId="0" fillId="32" borderId="62" xfId="0" applyNumberFormat="1" applyFill="1" applyBorder="1" applyProtection="1">
      <protection locked="0"/>
    </xf>
    <xf numFmtId="3" fontId="0" fillId="32" borderId="59" xfId="0" applyNumberFormat="1" applyFill="1" applyBorder="1" applyProtection="1">
      <protection locked="0"/>
    </xf>
    <xf numFmtId="3" fontId="0" fillId="32" borderId="60" xfId="0" applyNumberFormat="1" applyFill="1" applyBorder="1" applyProtection="1">
      <protection locked="0"/>
    </xf>
    <xf numFmtId="3" fontId="0" fillId="32" borderId="61" xfId="0" applyNumberFormat="1" applyFill="1" applyBorder="1" applyAlignment="1" applyProtection="1">
      <protection locked="0"/>
    </xf>
    <xf numFmtId="3" fontId="0" fillId="32" borderId="0" xfId="0" applyNumberFormat="1" applyFill="1" applyBorder="1" applyAlignment="1" applyProtection="1">
      <protection locked="0"/>
    </xf>
    <xf numFmtId="3" fontId="0" fillId="33" borderId="70" xfId="0" applyNumberFormat="1" applyFill="1" applyBorder="1" applyAlignment="1" applyProtection="1"/>
    <xf numFmtId="3" fontId="0" fillId="32" borderId="62" xfId="0" applyNumberFormat="1" applyFill="1" applyBorder="1" applyAlignment="1" applyProtection="1">
      <protection locked="0"/>
    </xf>
    <xf numFmtId="3" fontId="0" fillId="32" borderId="60" xfId="0" applyNumberFormat="1" applyFill="1" applyBorder="1" applyAlignment="1" applyProtection="1">
      <protection locked="0"/>
    </xf>
    <xf numFmtId="3" fontId="0" fillId="32" borderId="63" xfId="0" applyNumberFormat="1" applyFill="1" applyBorder="1" applyAlignment="1" applyProtection="1">
      <protection locked="0"/>
    </xf>
    <xf numFmtId="3" fontId="0" fillId="0" borderId="67" xfId="0" applyNumberFormat="1" applyBorder="1" applyProtection="1">
      <protection locked="0"/>
    </xf>
    <xf numFmtId="3" fontId="0" fillId="0" borderId="65" xfId="0" applyNumberFormat="1" applyBorder="1" applyProtection="1">
      <protection locked="0"/>
    </xf>
    <xf numFmtId="3" fontId="0" fillId="0" borderId="66" xfId="0" applyNumberFormat="1" applyBorder="1" applyProtection="1">
      <protection locked="0"/>
    </xf>
    <xf numFmtId="3" fontId="0" fillId="0" borderId="64" xfId="0" applyNumberFormat="1" applyBorder="1" applyAlignment="1" applyProtection="1">
      <protection locked="0"/>
    </xf>
    <xf numFmtId="3" fontId="0" fillId="0" borderId="10" xfId="0" applyNumberFormat="1" applyBorder="1" applyAlignment="1" applyProtection="1">
      <protection locked="0"/>
    </xf>
    <xf numFmtId="3" fontId="0" fillId="0" borderId="67" xfId="0" applyNumberFormat="1" applyBorder="1" applyAlignment="1" applyProtection="1">
      <protection locked="0"/>
    </xf>
    <xf numFmtId="3" fontId="0" fillId="0" borderId="66" xfId="0" applyNumberFormat="1" applyBorder="1" applyAlignment="1" applyProtection="1">
      <protection locked="0"/>
    </xf>
    <xf numFmtId="3" fontId="0" fillId="0" borderId="68" xfId="0" applyNumberFormat="1" applyBorder="1" applyAlignment="1" applyProtection="1">
      <protection locked="0"/>
    </xf>
    <xf numFmtId="3" fontId="0" fillId="0" borderId="65" xfId="0" applyNumberFormat="1" applyBorder="1" applyAlignment="1" applyProtection="1">
      <protection locked="0"/>
    </xf>
    <xf numFmtId="0" fontId="43" fillId="0" borderId="44" xfId="0" applyFont="1" applyFill="1" applyBorder="1" applyProtection="1"/>
    <xf numFmtId="3" fontId="0" fillId="0" borderId="62" xfId="0" applyNumberFormat="1" applyFill="1" applyBorder="1" applyProtection="1"/>
    <xf numFmtId="3" fontId="0" fillId="0" borderId="59" xfId="0" applyNumberFormat="1" applyFill="1" applyBorder="1" applyProtection="1"/>
    <xf numFmtId="3" fontId="0" fillId="0" borderId="60" xfId="0" applyNumberFormat="1" applyFill="1" applyBorder="1" applyProtection="1"/>
    <xf numFmtId="3" fontId="0" fillId="0" borderId="44" xfId="0" applyNumberFormat="1" applyFill="1" applyBorder="1" applyAlignment="1" applyProtection="1"/>
    <xf numFmtId="3" fontId="0" fillId="0" borderId="60" xfId="0" applyNumberFormat="1" applyFill="1" applyBorder="1" applyAlignment="1" applyProtection="1"/>
    <xf numFmtId="3" fontId="0" fillId="0" borderId="63" xfId="0" applyNumberFormat="1" applyFill="1" applyBorder="1" applyAlignment="1" applyProtection="1"/>
    <xf numFmtId="0" fontId="43" fillId="34" borderId="0" xfId="0" applyFont="1" applyFill="1" applyBorder="1" applyProtection="1"/>
    <xf numFmtId="0" fontId="43" fillId="34" borderId="44" xfId="0" applyFont="1" applyFill="1" applyBorder="1" applyProtection="1"/>
    <xf numFmtId="3" fontId="0" fillId="32" borderId="62" xfId="0" applyNumberFormat="1" applyFill="1" applyBorder="1" applyProtection="1"/>
    <xf numFmtId="3" fontId="0" fillId="32" borderId="59" xfId="0" applyNumberFormat="1" applyFill="1" applyBorder="1" applyProtection="1"/>
    <xf numFmtId="3" fontId="0" fillId="32" borderId="60" xfId="0" applyNumberFormat="1" applyFill="1" applyBorder="1" applyProtection="1"/>
    <xf numFmtId="3" fontId="0" fillId="32" borderId="61" xfId="0" applyNumberFormat="1" applyFill="1" applyBorder="1" applyAlignment="1" applyProtection="1"/>
    <xf numFmtId="3" fontId="0" fillId="32" borderId="44" xfId="0" applyNumberFormat="1" applyFill="1" applyBorder="1" applyAlignment="1" applyProtection="1"/>
    <xf numFmtId="3" fontId="0" fillId="32" borderId="62" xfId="0" applyNumberFormat="1" applyFill="1" applyBorder="1" applyAlignment="1" applyProtection="1"/>
    <xf numFmtId="3" fontId="0" fillId="32" borderId="60" xfId="0" applyNumberFormat="1" applyFill="1" applyBorder="1" applyAlignment="1" applyProtection="1"/>
    <xf numFmtId="3" fontId="0" fillId="32" borderId="63" xfId="0" applyNumberFormat="1" applyFill="1" applyBorder="1" applyAlignment="1" applyProtection="1"/>
    <xf numFmtId="0" fontId="43" fillId="7" borderId="10" xfId="0" applyFont="1" applyFill="1" applyBorder="1" applyProtection="1"/>
    <xf numFmtId="0" fontId="43" fillId="7" borderId="11" xfId="0" applyFont="1" applyFill="1" applyBorder="1" applyProtection="1"/>
    <xf numFmtId="3" fontId="0" fillId="7" borderId="67" xfId="0" applyNumberFormat="1" applyFill="1" applyBorder="1" applyProtection="1"/>
    <xf numFmtId="3" fontId="0" fillId="7" borderId="65" xfId="0" applyNumberFormat="1" applyFill="1" applyBorder="1" applyProtection="1"/>
    <xf numFmtId="3" fontId="0" fillId="7" borderId="66" xfId="0" applyNumberFormat="1" applyFill="1" applyBorder="1" applyProtection="1"/>
    <xf numFmtId="3" fontId="0" fillId="7" borderId="64" xfId="0" applyNumberFormat="1" applyFill="1" applyBorder="1" applyAlignment="1" applyProtection="1"/>
    <xf numFmtId="3" fontId="0" fillId="7" borderId="11" xfId="0" applyNumberFormat="1" applyFill="1" applyBorder="1" applyAlignment="1" applyProtection="1"/>
    <xf numFmtId="3" fontId="0" fillId="7" borderId="67" xfId="0" applyNumberFormat="1" applyFill="1" applyBorder="1" applyAlignment="1" applyProtection="1"/>
    <xf numFmtId="3" fontId="0" fillId="7" borderId="66" xfId="0" applyNumberFormat="1" applyFill="1" applyBorder="1" applyAlignment="1" applyProtection="1"/>
    <xf numFmtId="3" fontId="0" fillId="7" borderId="68" xfId="0" applyNumberFormat="1" applyFill="1" applyBorder="1" applyAlignment="1" applyProtection="1"/>
    <xf numFmtId="0" fontId="0" fillId="26" borderId="25" xfId="0" applyFill="1" applyBorder="1" applyProtection="1"/>
    <xf numFmtId="0" fontId="0" fillId="26" borderId="0" xfId="0" applyFill="1" applyProtection="1"/>
    <xf numFmtId="0" fontId="0" fillId="26" borderId="29" xfId="0" applyFill="1" applyBorder="1" applyAlignment="1" applyProtection="1"/>
    <xf numFmtId="0" fontId="52" fillId="32" borderId="62" xfId="0" applyFont="1" applyFill="1" applyBorder="1" applyAlignment="1" applyProtection="1">
      <alignment horizontal="center"/>
    </xf>
    <xf numFmtId="0" fontId="52" fillId="32" borderId="59" xfId="0" applyFont="1" applyFill="1" applyBorder="1" applyAlignment="1" applyProtection="1">
      <alignment horizontal="center"/>
    </xf>
    <xf numFmtId="0" fontId="52" fillId="32" borderId="60" xfId="0" applyFont="1" applyFill="1" applyBorder="1" applyAlignment="1" applyProtection="1">
      <alignment horizontal="center"/>
    </xf>
    <xf numFmtId="0" fontId="52" fillId="32" borderId="36" xfId="0" applyFont="1" applyFill="1" applyBorder="1" applyAlignment="1" applyProtection="1">
      <alignment horizontal="center"/>
    </xf>
    <xf numFmtId="0" fontId="52" fillId="32" borderId="61" xfId="0" applyFont="1" applyFill="1" applyBorder="1" applyAlignment="1" applyProtection="1">
      <alignment horizontal="center"/>
    </xf>
    <xf numFmtId="0" fontId="52" fillId="32" borderId="0" xfId="0" applyFont="1" applyFill="1" applyBorder="1" applyAlignment="1" applyProtection="1">
      <alignment horizontal="center"/>
    </xf>
    <xf numFmtId="3" fontId="0" fillId="0" borderId="57" xfId="0" applyNumberFormat="1" applyBorder="1" applyProtection="1">
      <protection locked="0"/>
    </xf>
    <xf numFmtId="3" fontId="0" fillId="0" borderId="39" xfId="0" applyNumberFormat="1" applyBorder="1" applyProtection="1">
      <protection locked="0"/>
    </xf>
    <xf numFmtId="3" fontId="0" fillId="0" borderId="34" xfId="0" applyNumberFormat="1" applyBorder="1" applyProtection="1">
      <protection locked="0"/>
    </xf>
    <xf numFmtId="3" fontId="0" fillId="0" borderId="55" xfId="0" applyNumberFormat="1" applyBorder="1" applyAlignment="1" applyProtection="1">
      <protection locked="0"/>
    </xf>
    <xf numFmtId="3" fontId="0" fillId="0" borderId="54" xfId="0" applyNumberFormat="1" applyBorder="1" applyAlignment="1" applyProtection="1">
      <protection locked="0"/>
    </xf>
    <xf numFmtId="3" fontId="0" fillId="0" borderId="57" xfId="0" applyNumberFormat="1" applyBorder="1" applyAlignment="1" applyProtection="1">
      <protection locked="0"/>
    </xf>
    <xf numFmtId="3" fontId="0" fillId="0" borderId="34" xfId="0" applyNumberFormat="1" applyBorder="1" applyAlignment="1" applyProtection="1">
      <protection locked="0"/>
    </xf>
    <xf numFmtId="3" fontId="0" fillId="0" borderId="58" xfId="0" applyNumberFormat="1" applyBorder="1" applyAlignment="1" applyProtection="1">
      <protection locked="0"/>
    </xf>
    <xf numFmtId="3" fontId="0" fillId="32" borderId="67" xfId="0" applyNumberFormat="1" applyFill="1" applyBorder="1" applyProtection="1">
      <protection locked="0"/>
    </xf>
    <xf numFmtId="3" fontId="0" fillId="32" borderId="65" xfId="0" applyNumberFormat="1" applyFill="1" applyBorder="1" applyProtection="1">
      <protection locked="0"/>
    </xf>
    <xf numFmtId="3" fontId="0" fillId="32" borderId="66" xfId="0" applyNumberFormat="1" applyFill="1" applyBorder="1" applyProtection="1">
      <protection locked="0"/>
    </xf>
    <xf numFmtId="3" fontId="0" fillId="32" borderId="64" xfId="0" applyNumberFormat="1" applyFill="1" applyBorder="1" applyAlignment="1" applyProtection="1">
      <protection locked="0"/>
    </xf>
    <xf numFmtId="3" fontId="0" fillId="32" borderId="10" xfId="0" applyNumberFormat="1" applyFill="1" applyBorder="1" applyAlignment="1" applyProtection="1">
      <protection locked="0"/>
    </xf>
    <xf numFmtId="3" fontId="0" fillId="33" borderId="73" xfId="0" applyNumberFormat="1" applyFill="1" applyBorder="1" applyAlignment="1" applyProtection="1"/>
    <xf numFmtId="3" fontId="0" fillId="32" borderId="67" xfId="0" applyNumberFormat="1" applyFill="1" applyBorder="1" applyAlignment="1" applyProtection="1">
      <protection locked="0"/>
    </xf>
    <xf numFmtId="3" fontId="0" fillId="32" borderId="66" xfId="0" applyNumberFormat="1" applyFill="1" applyBorder="1" applyAlignment="1" applyProtection="1">
      <protection locked="0"/>
    </xf>
    <xf numFmtId="3" fontId="0" fillId="32" borderId="68" xfId="0" applyNumberFormat="1" applyFill="1" applyBorder="1" applyAlignment="1" applyProtection="1">
      <protection locked="0"/>
    </xf>
    <xf numFmtId="3" fontId="0" fillId="0" borderId="62" xfId="0" applyNumberFormat="1" applyBorder="1" applyAlignment="1" applyProtection="1"/>
    <xf numFmtId="3" fontId="0" fillId="0" borderId="60" xfId="0" applyNumberFormat="1" applyBorder="1" applyAlignment="1" applyProtection="1"/>
    <xf numFmtId="3" fontId="0" fillId="0" borderId="63" xfId="0" applyNumberFormat="1" applyBorder="1" applyAlignment="1" applyProtection="1"/>
    <xf numFmtId="0" fontId="1" fillId="35" borderId="43" xfId="0" applyFont="1" applyFill="1" applyBorder="1" applyProtection="1"/>
    <xf numFmtId="3" fontId="0" fillId="0" borderId="62" xfId="0" applyNumberFormat="1" applyBorder="1" applyProtection="1"/>
    <xf numFmtId="3" fontId="0" fillId="0" borderId="59" xfId="0" applyNumberFormat="1" applyBorder="1" applyProtection="1"/>
    <xf numFmtId="3" fontId="0" fillId="0" borderId="60" xfId="0" applyNumberFormat="1" applyBorder="1" applyProtection="1"/>
    <xf numFmtId="3" fontId="0" fillId="0" borderId="61" xfId="0" applyNumberFormat="1" applyBorder="1" applyAlignment="1" applyProtection="1"/>
    <xf numFmtId="3" fontId="0" fillId="0" borderId="44" xfId="0" applyNumberFormat="1" applyBorder="1" applyAlignment="1" applyProtection="1"/>
    <xf numFmtId="0" fontId="1" fillId="35" borderId="9" xfId="0" applyFont="1" applyFill="1" applyBorder="1" applyProtection="1"/>
    <xf numFmtId="0" fontId="43" fillId="34" borderId="10" xfId="0" applyFont="1" applyFill="1" applyBorder="1" applyProtection="1"/>
    <xf numFmtId="0" fontId="43" fillId="34" borderId="11" xfId="0" applyFont="1" applyFill="1" applyBorder="1" applyProtection="1"/>
    <xf numFmtId="3" fontId="0" fillId="32" borderId="67" xfId="0" applyNumberFormat="1" applyFill="1" applyBorder="1" applyProtection="1"/>
    <xf numFmtId="3" fontId="0" fillId="32" borderId="65" xfId="0" applyNumberFormat="1" applyFill="1" applyBorder="1" applyProtection="1"/>
    <xf numFmtId="3" fontId="0" fillId="32" borderId="66" xfId="0" applyNumberFormat="1" applyFill="1" applyBorder="1" applyProtection="1"/>
    <xf numFmtId="3" fontId="0" fillId="32" borderId="64" xfId="0" applyNumberFormat="1" applyFill="1" applyBorder="1" applyAlignment="1" applyProtection="1"/>
    <xf numFmtId="3" fontId="0" fillId="32" borderId="11" xfId="0" applyNumberFormat="1" applyFill="1" applyBorder="1" applyAlignment="1" applyProtection="1"/>
    <xf numFmtId="3" fontId="0" fillId="31" borderId="67" xfId="0" applyNumberFormat="1" applyFill="1" applyBorder="1" applyAlignment="1" applyProtection="1"/>
    <xf numFmtId="3" fontId="0" fillId="31" borderId="66" xfId="0" applyNumberFormat="1" applyFill="1" applyBorder="1" applyAlignment="1" applyProtection="1"/>
    <xf numFmtId="3" fontId="0" fillId="31" borderId="68" xfId="0" applyNumberFormat="1" applyFill="1" applyBorder="1" applyAlignment="1" applyProtection="1"/>
    <xf numFmtId="3" fontId="0" fillId="32" borderId="66" xfId="0" applyNumberFormat="1" applyFill="1" applyBorder="1" applyAlignment="1" applyProtection="1"/>
    <xf numFmtId="3" fontId="0" fillId="32" borderId="68" xfId="0" applyNumberFormat="1" applyFill="1" applyBorder="1" applyAlignment="1" applyProtection="1"/>
    <xf numFmtId="0" fontId="53" fillId="0" borderId="0" xfId="0" applyFont="1" applyProtection="1"/>
    <xf numFmtId="3" fontId="0" fillId="0" borderId="37" xfId="0" applyNumberFormat="1" applyBorder="1" applyProtection="1">
      <protection locked="0"/>
    </xf>
    <xf numFmtId="3" fontId="0" fillId="0" borderId="36" xfId="0" applyNumberFormat="1" applyBorder="1" applyProtection="1">
      <protection locked="0"/>
    </xf>
    <xf numFmtId="3" fontId="0" fillId="0" borderId="15" xfId="0" applyNumberFormat="1" applyBorder="1" applyProtection="1">
      <protection locked="0"/>
    </xf>
    <xf numFmtId="3" fontId="0" fillId="0" borderId="50" xfId="0" applyNumberFormat="1" applyBorder="1" applyAlignment="1" applyProtection="1">
      <protection locked="0"/>
    </xf>
    <xf numFmtId="3" fontId="0" fillId="0" borderId="52" xfId="0" applyNumberFormat="1" applyBorder="1" applyAlignment="1" applyProtection="1">
      <protection locked="0"/>
    </xf>
    <xf numFmtId="3" fontId="0" fillId="12" borderId="76" xfId="0" applyNumberFormat="1" applyFill="1" applyBorder="1" applyAlignment="1" applyProtection="1"/>
    <xf numFmtId="3" fontId="0" fillId="0" borderId="36" xfId="0" applyNumberFormat="1" applyBorder="1" applyAlignment="1" applyProtection="1">
      <protection locked="0"/>
    </xf>
    <xf numFmtId="3" fontId="0" fillId="0" borderId="38" xfId="0" applyNumberFormat="1" applyBorder="1" applyAlignment="1" applyProtection="1">
      <protection locked="0"/>
    </xf>
    <xf numFmtId="3" fontId="0" fillId="31" borderId="62" xfId="0" applyNumberFormat="1" applyFill="1" applyBorder="1" applyProtection="1">
      <protection locked="0"/>
    </xf>
    <xf numFmtId="3" fontId="0" fillId="31" borderId="59" xfId="0" applyNumberFormat="1" applyFill="1" applyBorder="1" applyProtection="1">
      <protection locked="0"/>
    </xf>
    <xf numFmtId="3" fontId="0" fillId="31" borderId="60" xfId="0" applyNumberFormat="1" applyFill="1" applyBorder="1" applyProtection="1">
      <protection locked="0"/>
    </xf>
    <xf numFmtId="3" fontId="0" fillId="31" borderId="61" xfId="0" applyNumberFormat="1" applyFill="1" applyBorder="1" applyAlignment="1" applyProtection="1">
      <protection locked="0"/>
    </xf>
    <xf numFmtId="3" fontId="0" fillId="31" borderId="0" xfId="0" applyNumberFormat="1" applyFill="1" applyBorder="1" applyAlignment="1" applyProtection="1">
      <protection locked="0"/>
    </xf>
    <xf numFmtId="3" fontId="0" fillId="31" borderId="59" xfId="0" applyNumberFormat="1" applyFill="1" applyBorder="1" applyAlignment="1" applyProtection="1">
      <protection locked="0"/>
    </xf>
    <xf numFmtId="3" fontId="0" fillId="31" borderId="63" xfId="0" applyNumberFormat="1" applyFill="1" applyBorder="1" applyAlignment="1" applyProtection="1">
      <protection locked="0"/>
    </xf>
    <xf numFmtId="3" fontId="0" fillId="0" borderId="62" xfId="0" applyNumberFormat="1" applyFill="1" applyBorder="1" applyProtection="1">
      <protection locked="0"/>
    </xf>
    <xf numFmtId="3" fontId="0" fillId="0" borderId="59" xfId="0" applyNumberFormat="1" applyFill="1" applyBorder="1" applyProtection="1">
      <protection locked="0"/>
    </xf>
    <xf numFmtId="3" fontId="0" fillId="0" borderId="60" xfId="0" applyNumberFormat="1" applyFill="1" applyBorder="1" applyProtection="1">
      <protection locked="0"/>
    </xf>
    <xf numFmtId="3" fontId="0" fillId="0" borderId="0" xfId="0" applyNumberFormat="1" applyFill="1" applyBorder="1" applyAlignment="1" applyProtection="1">
      <protection locked="0"/>
    </xf>
    <xf numFmtId="3" fontId="1" fillId="0" borderId="59" xfId="0" applyNumberFormat="1" applyFont="1" applyFill="1" applyBorder="1" applyAlignment="1" applyProtection="1">
      <protection locked="0"/>
    </xf>
    <xf numFmtId="3" fontId="0" fillId="0" borderId="63" xfId="0" applyNumberFormat="1" applyFill="1" applyBorder="1" applyAlignment="1" applyProtection="1">
      <protection locked="0"/>
    </xf>
    <xf numFmtId="3" fontId="1" fillId="31" borderId="59" xfId="0" applyNumberFormat="1" applyFont="1" applyFill="1" applyBorder="1" applyAlignment="1" applyProtection="1">
      <protection locked="0"/>
    </xf>
    <xf numFmtId="3" fontId="0" fillId="0" borderId="67" xfId="0" applyNumberFormat="1" applyFill="1" applyBorder="1" applyProtection="1">
      <protection locked="0"/>
    </xf>
    <xf numFmtId="3" fontId="0" fillId="0" borderId="65" xfId="0" applyNumberFormat="1" applyFill="1" applyBorder="1" applyProtection="1">
      <protection locked="0"/>
    </xf>
    <xf numFmtId="3" fontId="0" fillId="0" borderId="66" xfId="0" applyNumberFormat="1" applyFill="1" applyBorder="1" applyAlignment="1" applyProtection="1">
      <protection locked="0"/>
    </xf>
    <xf numFmtId="3" fontId="0" fillId="0" borderId="67" xfId="0" applyNumberFormat="1" applyFill="1" applyBorder="1" applyAlignment="1" applyProtection="1">
      <protection locked="0"/>
    </xf>
    <xf numFmtId="3" fontId="0" fillId="0" borderId="68" xfId="0" applyNumberFormat="1" applyFill="1" applyBorder="1" applyAlignment="1" applyProtection="1">
      <protection locked="0"/>
    </xf>
    <xf numFmtId="0" fontId="43" fillId="36" borderId="25" xfId="0" applyFont="1" applyFill="1" applyBorder="1" applyProtection="1"/>
    <xf numFmtId="0" fontId="43" fillId="36" borderId="0" xfId="0" applyFont="1" applyFill="1" applyBorder="1" applyProtection="1"/>
    <xf numFmtId="0" fontId="0" fillId="26" borderId="0" xfId="0" applyFill="1" applyBorder="1" applyProtection="1"/>
    <xf numFmtId="0" fontId="0" fillId="26" borderId="0" xfId="0" applyFill="1" applyBorder="1" applyAlignment="1" applyProtection="1"/>
    <xf numFmtId="3" fontId="0" fillId="32" borderId="59" xfId="0" applyNumberFormat="1" applyFill="1" applyBorder="1" applyAlignment="1" applyProtection="1">
      <protection locked="0"/>
    </xf>
    <xf numFmtId="49" fontId="35" fillId="37" borderId="0" xfId="0" applyNumberFormat="1" applyFont="1" applyFill="1" applyAlignment="1" applyProtection="1">
      <alignment horizontal="center"/>
    </xf>
    <xf numFmtId="49" fontId="35" fillId="38" borderId="0" xfId="0" applyNumberFormat="1" applyFont="1" applyFill="1" applyAlignment="1" applyProtection="1">
      <alignment horizontal="center"/>
    </xf>
    <xf numFmtId="0" fontId="1" fillId="0" borderId="0" xfId="0" applyFont="1" applyProtection="1"/>
    <xf numFmtId="0" fontId="1" fillId="0" borderId="0" xfId="0" applyFont="1" applyBorder="1" applyAlignment="1" applyProtection="1"/>
    <xf numFmtId="0" fontId="11" fillId="0" borderId="0" xfId="12" applyFont="1" applyFill="1" applyBorder="1" applyAlignment="1" applyProtection="1">
      <alignment horizontal="left"/>
    </xf>
    <xf numFmtId="0" fontId="9" fillId="4" borderId="28" xfId="12" applyFont="1" applyFill="1" applyBorder="1" applyAlignment="1" applyProtection="1">
      <alignment horizontal="center" vertical="center" wrapText="1"/>
    </xf>
    <xf numFmtId="165" fontId="10" fillId="5" borderId="31" xfId="9" applyNumberFormat="1" applyFont="1" applyFill="1" applyBorder="1" applyAlignment="1" applyProtection="1">
      <alignment horizontal="center"/>
    </xf>
    <xf numFmtId="165" fontId="10" fillId="5" borderId="32" xfId="9" applyNumberFormat="1" applyFont="1" applyFill="1" applyBorder="1" applyAlignment="1" applyProtection="1">
      <alignment horizontal="center"/>
    </xf>
    <xf numFmtId="165" fontId="10" fillId="5" borderId="33" xfId="9" applyNumberFormat="1" applyFont="1" applyFill="1" applyBorder="1" applyAlignment="1" applyProtection="1">
      <alignment horizontal="center"/>
    </xf>
    <xf numFmtId="0" fontId="6" fillId="0" borderId="25" xfId="0" applyFont="1" applyBorder="1" applyAlignment="1" applyProtection="1">
      <alignment horizontal="center"/>
    </xf>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6" fillId="0" borderId="25" xfId="0" applyFont="1" applyBorder="1" applyAlignment="1" applyProtection="1">
      <alignment horizontal="center"/>
      <protection locked="0"/>
    </xf>
    <xf numFmtId="0" fontId="6" fillId="0" borderId="28" xfId="0" applyFont="1" applyBorder="1" applyAlignment="1" applyProtection="1">
      <alignment horizontal="center"/>
      <protection locked="0"/>
    </xf>
    <xf numFmtId="0" fontId="6" fillId="0" borderId="29" xfId="0" applyFont="1" applyBorder="1" applyAlignment="1" applyProtection="1">
      <alignment horizontal="center"/>
      <protection locked="0"/>
    </xf>
    <xf numFmtId="0" fontId="6" fillId="0" borderId="9" xfId="0" applyFont="1" applyFill="1" applyBorder="1" applyAlignment="1" applyProtection="1">
      <alignment horizontal="center"/>
    </xf>
    <xf numFmtId="0" fontId="6" fillId="0" borderId="28" xfId="0" applyFont="1" applyFill="1" applyBorder="1" applyAlignment="1" applyProtection="1">
      <alignment horizontal="center"/>
    </xf>
    <xf numFmtId="0" fontId="6" fillId="0" borderId="29" xfId="0" applyFont="1" applyFill="1" applyBorder="1" applyAlignment="1" applyProtection="1">
      <alignment horizontal="center"/>
    </xf>
    <xf numFmtId="0" fontId="11" fillId="0" borderId="41" xfId="12" applyFont="1" applyFill="1" applyBorder="1" applyAlignment="1" applyProtection="1">
      <alignment horizontal="left"/>
    </xf>
    <xf numFmtId="0" fontId="11" fillId="0" borderId="42" xfId="12" applyFont="1" applyFill="1" applyBorder="1" applyAlignment="1" applyProtection="1">
      <alignment horizontal="left"/>
    </xf>
    <xf numFmtId="0" fontId="11" fillId="0" borderId="43" xfId="12" applyFont="1" applyFill="1" applyBorder="1" applyAlignment="1" applyProtection="1">
      <alignment horizontal="left"/>
    </xf>
    <xf numFmtId="0" fontId="11" fillId="0" borderId="44" xfId="12" applyFont="1" applyFill="1" applyBorder="1" applyAlignment="1" applyProtection="1">
      <alignment horizontal="left"/>
    </xf>
    <xf numFmtId="0" fontId="11" fillId="0" borderId="9" xfId="12" applyFont="1" applyFill="1" applyBorder="1" applyAlignment="1" applyProtection="1">
      <alignment horizontal="left"/>
    </xf>
    <xf numFmtId="0" fontId="11" fillId="0" borderId="11" xfId="12" applyFont="1" applyFill="1" applyBorder="1" applyAlignment="1" applyProtection="1">
      <alignment horizontal="left"/>
    </xf>
    <xf numFmtId="167" fontId="11" fillId="0" borderId="25" xfId="1" applyNumberFormat="1" applyFont="1" applyFill="1" applyBorder="1" applyAlignment="1" applyProtection="1">
      <alignment horizontal="center"/>
    </xf>
    <xf numFmtId="167" fontId="11" fillId="0" borderId="29" xfId="1" applyNumberFormat="1" applyFont="1" applyFill="1" applyBorder="1" applyAlignment="1" applyProtection="1">
      <alignment horizontal="center"/>
    </xf>
    <xf numFmtId="0" fontId="6" fillId="0" borderId="10" xfId="0" applyFont="1" applyFill="1" applyBorder="1" applyAlignment="1" applyProtection="1">
      <alignment horizontal="center"/>
    </xf>
    <xf numFmtId="0" fontId="1" fillId="2" borderId="7" xfId="0" applyFont="1" applyFill="1" applyBorder="1" applyAlignment="1" applyProtection="1">
      <alignment wrapText="1"/>
      <protection locked="0"/>
    </xf>
    <xf numFmtId="0" fontId="0" fillId="0" borderId="7" xfId="0" applyBorder="1" applyAlignment="1" applyProtection="1">
      <alignment wrapText="1"/>
      <protection locked="0"/>
    </xf>
    <xf numFmtId="0" fontId="54" fillId="2" borderId="7" xfId="0" applyFont="1" applyFill="1" applyBorder="1" applyAlignment="1" applyProtection="1">
      <alignment wrapText="1"/>
      <protection locked="0"/>
    </xf>
    <xf numFmtId="0" fontId="54" fillId="0" borderId="7" xfId="0" applyFont="1" applyBorder="1" applyAlignment="1" applyProtection="1">
      <alignment wrapText="1"/>
      <protection locked="0"/>
    </xf>
    <xf numFmtId="0" fontId="1" fillId="12" borderId="43" xfId="0" applyFont="1" applyFill="1" applyBorder="1" applyAlignment="1" applyProtection="1"/>
    <xf numFmtId="0" fontId="0" fillId="12" borderId="0" xfId="0" applyFill="1" applyAlignment="1"/>
    <xf numFmtId="0" fontId="0" fillId="12" borderId="44" xfId="0" applyFill="1" applyBorder="1" applyAlignment="1"/>
    <xf numFmtId="0" fontId="1" fillId="33" borderId="43" xfId="0" applyFont="1" applyFill="1" applyBorder="1" applyAlignment="1" applyProtection="1"/>
    <xf numFmtId="0" fontId="1" fillId="12" borderId="9" xfId="0" applyFont="1" applyFill="1" applyBorder="1" applyAlignment="1" applyProtection="1"/>
    <xf numFmtId="0" fontId="0" fillId="12" borderId="10" xfId="0" applyFill="1" applyBorder="1" applyAlignment="1"/>
    <xf numFmtId="0" fontId="0" fillId="12" borderId="11" xfId="0" applyFill="1" applyBorder="1" applyAlignment="1"/>
    <xf numFmtId="0" fontId="38" fillId="0" borderId="46" xfId="0" applyFont="1" applyBorder="1" applyAlignment="1" applyProtection="1">
      <alignment wrapText="1"/>
    </xf>
    <xf numFmtId="0" fontId="0" fillId="0" borderId="53" xfId="0" applyBorder="1" applyAlignment="1"/>
    <xf numFmtId="0" fontId="0" fillId="0" borderId="32" xfId="0" applyBorder="1" applyAlignment="1"/>
    <xf numFmtId="0" fontId="38" fillId="0" borderId="0" xfId="0" applyFont="1" applyBorder="1" applyAlignment="1" applyProtection="1">
      <alignment wrapText="1"/>
    </xf>
    <xf numFmtId="0" fontId="0" fillId="0" borderId="0" xfId="0" applyBorder="1" applyAlignment="1"/>
    <xf numFmtId="0" fontId="54" fillId="2" borderId="7" xfId="0" applyFont="1" applyFill="1" applyBorder="1" applyAlignment="1" applyProtection="1">
      <alignment wrapText="1"/>
    </xf>
    <xf numFmtId="0" fontId="54" fillId="0" borderId="7" xfId="0" applyFont="1" applyBorder="1" applyAlignment="1" applyProtection="1">
      <alignment wrapText="1"/>
    </xf>
    <xf numFmtId="0" fontId="52" fillId="32" borderId="39" xfId="0" applyFont="1" applyFill="1" applyBorder="1" applyAlignment="1" applyProtection="1">
      <alignment horizontal="center" vertical="center"/>
    </xf>
    <xf numFmtId="0" fontId="0" fillId="31" borderId="23" xfId="0" applyFill="1" applyBorder="1" applyAlignment="1" applyProtection="1">
      <alignment horizontal="center" vertical="center"/>
    </xf>
    <xf numFmtId="0" fontId="52" fillId="32" borderId="42" xfId="0" applyFont="1" applyFill="1" applyBorder="1" applyAlignment="1" applyProtection="1">
      <alignment horizontal="center" vertical="center"/>
    </xf>
    <xf numFmtId="0" fontId="0" fillId="31" borderId="75" xfId="0" applyFill="1" applyBorder="1" applyAlignment="1" applyProtection="1">
      <alignment horizontal="center" vertical="center"/>
    </xf>
    <xf numFmtId="0" fontId="1" fillId="12" borderId="72" xfId="0" applyFont="1" applyFill="1" applyBorder="1" applyAlignment="1" applyProtection="1"/>
    <xf numFmtId="0" fontId="0" fillId="12" borderId="52" xfId="0" applyFill="1" applyBorder="1" applyAlignment="1"/>
    <xf numFmtId="0" fontId="0" fillId="12" borderId="71" xfId="0" applyFill="1" applyBorder="1" applyAlignment="1"/>
    <xf numFmtId="0" fontId="42" fillId="32" borderId="16" xfId="0" applyFont="1" applyFill="1" applyBorder="1" applyAlignment="1" applyProtection="1">
      <alignment horizontal="center" wrapText="1"/>
    </xf>
    <xf numFmtId="0" fontId="42" fillId="32" borderId="40" xfId="0" applyFont="1" applyFill="1" applyBorder="1" applyAlignment="1" applyProtection="1">
      <alignment horizontal="center" wrapText="1"/>
    </xf>
    <xf numFmtId="0" fontId="52" fillId="32" borderId="57" xfId="0" applyFont="1" applyFill="1" applyBorder="1" applyAlignment="1" applyProtection="1">
      <alignment horizontal="center" vertical="center"/>
    </xf>
    <xf numFmtId="0" fontId="0" fillId="31" borderId="20" xfId="0" applyFill="1" applyBorder="1" applyAlignment="1" applyProtection="1">
      <alignment horizontal="center" vertical="center"/>
    </xf>
    <xf numFmtId="0" fontId="32" fillId="32" borderId="41" xfId="0" applyFont="1" applyFill="1" applyBorder="1" applyAlignment="1" applyProtection="1">
      <alignment horizontal="center" vertical="center" wrapText="1"/>
    </xf>
    <xf numFmtId="0" fontId="32" fillId="32" borderId="54" xfId="0" applyFont="1" applyFill="1" applyBorder="1" applyAlignment="1" applyProtection="1">
      <alignment horizontal="center" vertical="center" wrapText="1"/>
    </xf>
    <xf numFmtId="0" fontId="32" fillId="32" borderId="42" xfId="0" applyFont="1" applyFill="1" applyBorder="1" applyAlignment="1" applyProtection="1">
      <alignment horizontal="center" vertical="center" wrapText="1"/>
    </xf>
    <xf numFmtId="0" fontId="32" fillId="32" borderId="74" xfId="0" applyFont="1" applyFill="1" applyBorder="1" applyAlignment="1" applyProtection="1">
      <alignment horizontal="center" vertical="center" wrapText="1"/>
    </xf>
    <xf numFmtId="0" fontId="32" fillId="32" borderId="12" xfId="0" applyFont="1" applyFill="1" applyBorder="1" applyAlignment="1" applyProtection="1">
      <alignment horizontal="center" vertical="center" wrapText="1"/>
    </xf>
    <xf numFmtId="0" fontId="32" fillId="32" borderId="75" xfId="0" applyFont="1" applyFill="1" applyBorder="1" applyAlignment="1" applyProtection="1">
      <alignment horizontal="center" vertical="center" wrapText="1"/>
    </xf>
    <xf numFmtId="0" fontId="38" fillId="32" borderId="69" xfId="0" applyFont="1" applyFill="1" applyBorder="1" applyAlignment="1" applyProtection="1">
      <alignment horizontal="center"/>
    </xf>
    <xf numFmtId="0" fontId="38" fillId="32" borderId="56" xfId="0" applyFont="1" applyFill="1" applyBorder="1" applyAlignment="1" applyProtection="1">
      <alignment horizontal="center"/>
    </xf>
    <xf numFmtId="0" fontId="1" fillId="33" borderId="0" xfId="0" applyFont="1" applyFill="1" applyBorder="1" applyAlignment="1" applyProtection="1"/>
    <xf numFmtId="0" fontId="1" fillId="33" borderId="44" xfId="0" applyFont="1" applyFill="1" applyBorder="1" applyAlignment="1" applyProtection="1"/>
    <xf numFmtId="0" fontId="1" fillId="12" borderId="0" xfId="0" applyFont="1" applyFill="1" applyBorder="1" applyAlignment="1" applyProtection="1"/>
    <xf numFmtId="0" fontId="1" fillId="12" borderId="44" xfId="0" applyFont="1" applyFill="1" applyBorder="1" applyAlignment="1" applyProtection="1"/>
    <xf numFmtId="0" fontId="1" fillId="33" borderId="9" xfId="0" applyFont="1" applyFill="1" applyBorder="1" applyAlignment="1" applyProtection="1"/>
    <xf numFmtId="0" fontId="1" fillId="12" borderId="41" xfId="0" applyFont="1" applyFill="1" applyBorder="1" applyAlignment="1" applyProtection="1"/>
    <xf numFmtId="0" fontId="0" fillId="12" borderId="54" xfId="0" applyFill="1" applyBorder="1" applyAlignment="1"/>
    <xf numFmtId="0" fontId="0" fillId="12" borderId="42" xfId="0" applyFill="1" applyBorder="1" applyAlignment="1"/>
    <xf numFmtId="0" fontId="32" fillId="32" borderId="43" xfId="0" applyFont="1" applyFill="1" applyBorder="1" applyAlignment="1" applyProtection="1">
      <alignment horizontal="center" vertical="center" wrapText="1"/>
    </xf>
    <xf numFmtId="0" fontId="32" fillId="32" borderId="0" xfId="0" applyFont="1" applyFill="1" applyBorder="1" applyAlignment="1" applyProtection="1">
      <alignment horizontal="center" vertical="center" wrapText="1"/>
    </xf>
    <xf numFmtId="0" fontId="32" fillId="32" borderId="44" xfId="0" applyFont="1" applyFill="1" applyBorder="1" applyAlignment="1" applyProtection="1">
      <alignment horizontal="center" vertical="center" wrapText="1"/>
    </xf>
    <xf numFmtId="0" fontId="42" fillId="32" borderId="70" xfId="0" applyFont="1" applyFill="1" applyBorder="1" applyAlignment="1" applyProtection="1">
      <alignment horizontal="center" wrapText="1"/>
    </xf>
    <xf numFmtId="3" fontId="0" fillId="0" borderId="9" xfId="0" applyNumberFormat="1" applyFill="1" applyBorder="1" applyAlignment="1" applyProtection="1">
      <alignment horizontal="right"/>
      <protection locked="0"/>
    </xf>
    <xf numFmtId="3" fontId="0" fillId="0" borderId="11" xfId="0" applyNumberFormat="1" applyFill="1" applyBorder="1" applyAlignment="1" applyProtection="1">
      <alignment horizontal="right"/>
      <protection locked="0"/>
    </xf>
    <xf numFmtId="3" fontId="0" fillId="12" borderId="9" xfId="0" applyNumberFormat="1" applyFill="1" applyBorder="1" applyAlignment="1" applyProtection="1">
      <alignment horizontal="right"/>
    </xf>
    <xf numFmtId="3" fontId="0" fillId="12" borderId="11" xfId="0" applyNumberFormat="1" applyFill="1" applyBorder="1" applyAlignment="1" applyProtection="1">
      <alignment horizontal="right"/>
    </xf>
    <xf numFmtId="0" fontId="1" fillId="22" borderId="9" xfId="0" applyFont="1" applyFill="1" applyBorder="1" applyAlignment="1" applyProtection="1">
      <protection locked="0"/>
    </xf>
    <xf numFmtId="0" fontId="0" fillId="22" borderId="10" xfId="0" applyFill="1" applyBorder="1" applyAlignment="1" applyProtection="1">
      <protection locked="0"/>
    </xf>
    <xf numFmtId="0" fontId="0" fillId="22" borderId="64" xfId="0" applyFill="1" applyBorder="1" applyAlignment="1" applyProtection="1">
      <protection locked="0"/>
    </xf>
    <xf numFmtId="3" fontId="0" fillId="0" borderId="66" xfId="0" applyNumberFormat="1" applyFill="1" applyBorder="1" applyAlignment="1" applyProtection="1">
      <protection locked="0"/>
    </xf>
    <xf numFmtId="3" fontId="0" fillId="0" borderId="64" xfId="0" applyNumberFormat="1" applyFill="1" applyBorder="1" applyAlignment="1" applyProtection="1">
      <protection locked="0"/>
    </xf>
    <xf numFmtId="3" fontId="0" fillId="0" borderId="11" xfId="0" applyNumberFormat="1" applyFill="1" applyBorder="1" applyAlignment="1" applyProtection="1">
      <protection locked="0"/>
    </xf>
    <xf numFmtId="3" fontId="0" fillId="0" borderId="66" xfId="0" applyNumberFormat="1" applyFill="1" applyBorder="1" applyAlignment="1" applyProtection="1">
      <alignment horizontal="center"/>
      <protection locked="0"/>
    </xf>
    <xf numFmtId="3" fontId="0" fillId="0" borderId="11" xfId="0" applyNumberFormat="1" applyFill="1" applyBorder="1" applyAlignment="1" applyProtection="1">
      <alignment horizontal="center"/>
      <protection locked="0"/>
    </xf>
    <xf numFmtId="3" fontId="0" fillId="0" borderId="9" xfId="0" applyNumberFormat="1" applyFill="1" applyBorder="1" applyAlignment="1" applyProtection="1">
      <protection locked="0"/>
    </xf>
    <xf numFmtId="3" fontId="0" fillId="0" borderId="64" xfId="0" applyNumberFormat="1" applyFill="1" applyBorder="1" applyAlignment="1" applyProtection="1">
      <alignment horizontal="center"/>
      <protection locked="0"/>
    </xf>
    <xf numFmtId="3" fontId="0" fillId="0" borderId="43" xfId="0" applyNumberFormat="1" applyFill="1" applyBorder="1" applyAlignment="1" applyProtection="1">
      <alignment horizontal="right"/>
      <protection locked="0"/>
    </xf>
    <xf numFmtId="3" fontId="0" fillId="0" borderId="44" xfId="0" applyNumberFormat="1" applyFill="1" applyBorder="1" applyAlignment="1" applyProtection="1">
      <alignment horizontal="right"/>
      <protection locked="0"/>
    </xf>
    <xf numFmtId="3" fontId="0" fillId="12" borderId="43" xfId="0" applyNumberFormat="1" applyFill="1" applyBorder="1" applyAlignment="1" applyProtection="1">
      <alignment horizontal="right"/>
    </xf>
    <xf numFmtId="3" fontId="0" fillId="12" borderId="44" xfId="0" applyNumberFormat="1" applyFill="1" applyBorder="1" applyAlignment="1" applyProtection="1">
      <alignment horizontal="right"/>
    </xf>
    <xf numFmtId="0" fontId="1" fillId="30" borderId="0" xfId="0" applyFont="1" applyFill="1" applyBorder="1" applyAlignment="1" applyProtection="1">
      <protection locked="0"/>
    </xf>
    <xf numFmtId="0" fontId="0" fillId="22" borderId="0" xfId="0" applyFill="1" applyAlignment="1" applyProtection="1">
      <protection locked="0"/>
    </xf>
    <xf numFmtId="0" fontId="0" fillId="22" borderId="61" xfId="0" applyFill="1" applyBorder="1" applyAlignment="1" applyProtection="1">
      <protection locked="0"/>
    </xf>
    <xf numFmtId="3" fontId="0" fillId="21" borderId="60" xfId="0" applyNumberFormat="1" applyFill="1" applyBorder="1" applyAlignment="1" applyProtection="1">
      <protection locked="0"/>
    </xf>
    <xf numFmtId="3" fontId="0" fillId="21" borderId="61" xfId="0" applyNumberFormat="1" applyFill="1" applyBorder="1" applyAlignment="1" applyProtection="1">
      <protection locked="0"/>
    </xf>
    <xf numFmtId="3" fontId="0" fillId="21" borderId="44" xfId="0" applyNumberFormat="1" applyFill="1" applyBorder="1" applyAlignment="1" applyProtection="1">
      <protection locked="0"/>
    </xf>
    <xf numFmtId="3" fontId="0" fillId="21" borderId="60" xfId="0" applyNumberFormat="1" applyFill="1" applyBorder="1" applyAlignment="1" applyProtection="1">
      <alignment horizontal="center"/>
      <protection locked="0"/>
    </xf>
    <xf numFmtId="3" fontId="0" fillId="21" borderId="44" xfId="0" applyNumberFormat="1" applyFill="1" applyBorder="1" applyAlignment="1" applyProtection="1">
      <alignment horizontal="center"/>
      <protection locked="0"/>
    </xf>
    <xf numFmtId="3" fontId="0" fillId="21" borderId="43" xfId="0" applyNumberFormat="1" applyFill="1" applyBorder="1" applyAlignment="1" applyProtection="1">
      <protection locked="0"/>
    </xf>
    <xf numFmtId="3" fontId="1" fillId="21" borderId="60" xfId="0" applyNumberFormat="1" applyFont="1" applyFill="1" applyBorder="1" applyAlignment="1" applyProtection="1">
      <alignment horizontal="center"/>
      <protection locked="0"/>
    </xf>
    <xf numFmtId="3" fontId="0" fillId="21" borderId="61" xfId="0" applyNumberFormat="1" applyFill="1" applyBorder="1" applyAlignment="1" applyProtection="1">
      <alignment horizontal="center"/>
      <protection locked="0"/>
    </xf>
    <xf numFmtId="3" fontId="0" fillId="21" borderId="43" xfId="0" applyNumberFormat="1" applyFill="1" applyBorder="1" applyAlignment="1" applyProtection="1">
      <alignment horizontal="right"/>
      <protection locked="0"/>
    </xf>
    <xf numFmtId="3" fontId="0" fillId="21" borderId="44" xfId="0" applyNumberFormat="1" applyFill="1" applyBorder="1" applyAlignment="1" applyProtection="1">
      <alignment horizontal="right"/>
      <protection locked="0"/>
    </xf>
    <xf numFmtId="3" fontId="0" fillId="23" borderId="43" xfId="0" applyNumberFormat="1" applyFill="1" applyBorder="1" applyAlignment="1" applyProtection="1">
      <alignment horizontal="right"/>
    </xf>
    <xf numFmtId="3" fontId="0" fillId="23" borderId="44" xfId="0" applyNumberFormat="1" applyFill="1" applyBorder="1" applyAlignment="1" applyProtection="1">
      <alignment horizontal="right"/>
    </xf>
    <xf numFmtId="0" fontId="1" fillId="22" borderId="0" xfId="0" applyFont="1" applyFill="1" applyBorder="1" applyAlignment="1" applyProtection="1">
      <protection locked="0"/>
    </xf>
    <xf numFmtId="3" fontId="0" fillId="0" borderId="60" xfId="0" applyNumberFormat="1" applyFill="1" applyBorder="1" applyAlignment="1" applyProtection="1">
      <protection locked="0"/>
    </xf>
    <xf numFmtId="3" fontId="0" fillId="0" borderId="61" xfId="0" applyNumberFormat="1" applyFill="1" applyBorder="1" applyAlignment="1" applyProtection="1">
      <protection locked="0"/>
    </xf>
    <xf numFmtId="3" fontId="0" fillId="0" borderId="44" xfId="0" applyNumberFormat="1" applyFill="1" applyBorder="1" applyAlignment="1" applyProtection="1">
      <protection locked="0"/>
    </xf>
    <xf numFmtId="3" fontId="0" fillId="0" borderId="60" xfId="0" applyNumberFormat="1" applyFill="1" applyBorder="1" applyAlignment="1" applyProtection="1">
      <alignment horizontal="center"/>
      <protection locked="0"/>
    </xf>
    <xf numFmtId="3" fontId="0" fillId="0" borderId="44" xfId="0" applyNumberFormat="1" applyFill="1" applyBorder="1" applyAlignment="1" applyProtection="1">
      <alignment horizontal="center"/>
      <protection locked="0"/>
    </xf>
    <xf numFmtId="3" fontId="0" fillId="0" borderId="43" xfId="0" applyNumberFormat="1" applyFill="1" applyBorder="1" applyAlignment="1" applyProtection="1">
      <protection locked="0"/>
    </xf>
    <xf numFmtId="3" fontId="0" fillId="0" borderId="61" xfId="0" applyNumberFormat="1" applyFill="1" applyBorder="1" applyAlignment="1" applyProtection="1">
      <alignment horizontal="center"/>
      <protection locked="0"/>
    </xf>
    <xf numFmtId="3" fontId="0" fillId="0" borderId="41" xfId="0" applyNumberFormat="1" applyFill="1" applyBorder="1" applyAlignment="1" applyProtection="1">
      <alignment horizontal="right"/>
      <protection locked="0"/>
    </xf>
    <xf numFmtId="3" fontId="0" fillId="0" borderId="42" xfId="0" applyNumberFormat="1" applyFill="1" applyBorder="1" applyAlignment="1" applyProtection="1">
      <alignment horizontal="right"/>
      <protection locked="0"/>
    </xf>
    <xf numFmtId="3" fontId="0" fillId="12" borderId="41" xfId="0" applyNumberFormat="1" applyFill="1" applyBorder="1" applyAlignment="1" applyProtection="1">
      <alignment horizontal="right"/>
    </xf>
    <xf numFmtId="3" fontId="0" fillId="12" borderId="42" xfId="0" applyNumberFormat="1" applyFill="1" applyBorder="1" applyAlignment="1" applyProtection="1">
      <alignment horizontal="right"/>
    </xf>
    <xf numFmtId="0" fontId="1" fillId="22" borderId="41" xfId="0" applyFont="1" applyFill="1" applyBorder="1" applyAlignment="1" applyProtection="1">
      <protection locked="0"/>
    </xf>
    <xf numFmtId="0" fontId="0" fillId="22" borderId="54" xfId="0" applyFill="1" applyBorder="1" applyAlignment="1" applyProtection="1">
      <protection locked="0"/>
    </xf>
    <xf numFmtId="0" fontId="0" fillId="22" borderId="55" xfId="0" applyFill="1" applyBorder="1" applyAlignment="1" applyProtection="1">
      <protection locked="0"/>
    </xf>
    <xf numFmtId="3" fontId="0" fillId="0" borderId="34" xfId="0" applyNumberFormat="1" applyFill="1" applyBorder="1" applyAlignment="1" applyProtection="1">
      <protection locked="0"/>
    </xf>
    <xf numFmtId="3" fontId="0" fillId="0" borderId="55" xfId="0" applyNumberFormat="1" applyFill="1" applyBorder="1" applyAlignment="1" applyProtection="1">
      <protection locked="0"/>
    </xf>
    <xf numFmtId="3" fontId="0" fillId="0" borderId="42" xfId="0" applyNumberFormat="1" applyFill="1" applyBorder="1" applyAlignment="1" applyProtection="1">
      <protection locked="0"/>
    </xf>
    <xf numFmtId="3" fontId="0" fillId="0" borderId="34" xfId="0" applyNumberFormat="1" applyFill="1" applyBorder="1" applyAlignment="1" applyProtection="1">
      <alignment horizontal="center"/>
      <protection locked="0"/>
    </xf>
    <xf numFmtId="3" fontId="0" fillId="0" borderId="42" xfId="0" applyNumberFormat="1" applyFill="1" applyBorder="1" applyAlignment="1" applyProtection="1">
      <alignment horizontal="center"/>
      <protection locked="0"/>
    </xf>
    <xf numFmtId="3" fontId="0" fillId="0" borderId="41" xfId="0" applyNumberFormat="1" applyFill="1" applyBorder="1" applyAlignment="1" applyProtection="1">
      <protection locked="0"/>
    </xf>
    <xf numFmtId="3" fontId="1" fillId="0" borderId="34" xfId="0" applyNumberFormat="1" applyFont="1" applyFill="1" applyBorder="1" applyAlignment="1" applyProtection="1">
      <alignment horizontal="center"/>
      <protection locked="0"/>
    </xf>
    <xf numFmtId="3" fontId="0" fillId="0" borderId="55" xfId="0" applyNumberFormat="1" applyFill="1" applyBorder="1" applyAlignment="1" applyProtection="1">
      <alignment horizontal="center"/>
      <protection locked="0"/>
    </xf>
    <xf numFmtId="0" fontId="42" fillId="21" borderId="41" xfId="0" applyFont="1" applyFill="1" applyBorder="1" applyAlignment="1" applyProtection="1">
      <alignment horizontal="center" vertical="center" wrapText="1"/>
    </xf>
    <xf numFmtId="0" fontId="42" fillId="21" borderId="42" xfId="0" applyFont="1" applyFill="1" applyBorder="1" applyAlignment="1" applyProtection="1">
      <alignment horizontal="center" vertical="center" wrapText="1"/>
    </xf>
    <xf numFmtId="0" fontId="42" fillId="21" borderId="43" xfId="0" applyFont="1" applyFill="1" applyBorder="1" applyAlignment="1" applyProtection="1">
      <alignment horizontal="center" vertical="center" wrapText="1"/>
    </xf>
    <xf numFmtId="0" fontId="42" fillId="21" borderId="44" xfId="0" applyFont="1" applyFill="1" applyBorder="1" applyAlignment="1" applyProtection="1">
      <alignment horizontal="center" vertical="center" wrapText="1"/>
    </xf>
    <xf numFmtId="0" fontId="42" fillId="21" borderId="9" xfId="0" applyFont="1" applyFill="1" applyBorder="1" applyAlignment="1" applyProtection="1">
      <alignment horizontal="center" vertical="center" wrapText="1"/>
    </xf>
    <xf numFmtId="0" fontId="42" fillId="21" borderId="11" xfId="0" applyFont="1" applyFill="1" applyBorder="1" applyAlignment="1" applyProtection="1">
      <alignment horizontal="center" vertical="center" wrapText="1"/>
    </xf>
    <xf numFmtId="0" fontId="42" fillId="21" borderId="50" xfId="0" applyFont="1" applyFill="1" applyBorder="1" applyAlignment="1" applyProtection="1">
      <alignment horizontal="center" vertical="center" wrapText="1"/>
    </xf>
    <xf numFmtId="0" fontId="0" fillId="10" borderId="64" xfId="0" applyFill="1" applyBorder="1" applyProtection="1"/>
    <xf numFmtId="0" fontId="42" fillId="21" borderId="36" xfId="0" applyFont="1" applyFill="1" applyBorder="1" applyAlignment="1" applyProtection="1">
      <alignment horizontal="center" vertical="center" wrapText="1"/>
    </xf>
    <xf numFmtId="0" fontId="0" fillId="10" borderId="65" xfId="0" applyFill="1" applyBorder="1" applyProtection="1"/>
    <xf numFmtId="0" fontId="42" fillId="21" borderId="15" xfId="0" applyFont="1" applyFill="1" applyBorder="1" applyAlignment="1" applyProtection="1">
      <alignment horizontal="center" vertical="center" wrapText="1"/>
    </xf>
    <xf numFmtId="0" fontId="0" fillId="0" borderId="71" xfId="0" applyBorder="1" applyAlignment="1" applyProtection="1">
      <alignment horizontal="center" vertical="center" wrapText="1"/>
    </xf>
    <xf numFmtId="0" fontId="0" fillId="10" borderId="66" xfId="0" applyFill="1" applyBorder="1" applyAlignment="1" applyProtection="1">
      <alignment horizontal="center" vertical="center" wrapText="1"/>
    </xf>
    <xf numFmtId="0" fontId="0" fillId="0" borderId="11" xfId="0" applyBorder="1" applyAlignment="1" applyProtection="1">
      <alignment horizontal="center" vertical="center" wrapText="1"/>
    </xf>
    <xf numFmtId="0" fontId="42" fillId="21" borderId="72" xfId="0" applyFont="1" applyFill="1" applyBorder="1" applyAlignment="1" applyProtection="1">
      <alignment horizontal="center" vertical="center" wrapText="1"/>
    </xf>
    <xf numFmtId="0" fontId="42" fillId="21" borderId="64" xfId="0" applyFont="1" applyFill="1" applyBorder="1" applyAlignment="1" applyProtection="1">
      <alignment horizontal="center" vertical="center" wrapText="1"/>
    </xf>
    <xf numFmtId="0" fontId="42" fillId="21" borderId="66" xfId="0" applyFont="1" applyFill="1" applyBorder="1" applyAlignment="1" applyProtection="1">
      <alignment horizontal="center" vertical="center" wrapText="1"/>
    </xf>
    <xf numFmtId="0" fontId="32" fillId="21" borderId="41" xfId="0" applyFont="1" applyFill="1" applyBorder="1" applyAlignment="1" applyProtection="1">
      <alignment horizontal="center" vertical="center" wrapText="1"/>
    </xf>
    <xf numFmtId="0" fontId="0" fillId="10" borderId="54" xfId="0" applyFill="1" applyBorder="1" applyProtection="1"/>
    <xf numFmtId="0" fontId="0" fillId="10" borderId="55" xfId="0" applyFill="1" applyBorder="1" applyProtection="1"/>
    <xf numFmtId="0" fontId="0" fillId="10" borderId="43" xfId="0" applyFill="1" applyBorder="1" applyProtection="1"/>
    <xf numFmtId="0" fontId="0" fillId="10" borderId="0" xfId="0" applyFill="1" applyBorder="1" applyProtection="1"/>
    <xf numFmtId="0" fontId="0" fillId="10" borderId="61" xfId="0" applyFill="1" applyBorder="1" applyProtection="1"/>
    <xf numFmtId="0" fontId="0" fillId="10" borderId="9" xfId="0" applyFill="1" applyBorder="1" applyProtection="1"/>
    <xf numFmtId="0" fontId="0" fillId="10" borderId="10" xfId="0" applyFill="1" applyBorder="1" applyProtection="1"/>
    <xf numFmtId="0" fontId="42" fillId="21" borderId="39" xfId="0" applyFont="1" applyFill="1" applyBorder="1" applyAlignment="1" applyProtection="1">
      <alignment horizontal="center" vertical="center" wrapText="1"/>
    </xf>
    <xf numFmtId="0" fontId="0" fillId="10" borderId="59" xfId="0" applyFill="1" applyBorder="1" applyAlignment="1" applyProtection="1">
      <alignment horizontal="center" vertical="center" wrapText="1"/>
    </xf>
    <xf numFmtId="0" fontId="0" fillId="10" borderId="65" xfId="0" applyFill="1" applyBorder="1" applyAlignment="1" applyProtection="1">
      <alignment horizontal="center" vertical="center" wrapText="1"/>
    </xf>
    <xf numFmtId="0" fontId="42" fillId="21" borderId="34" xfId="0" applyFont="1" applyFill="1" applyBorder="1" applyAlignment="1" applyProtection="1">
      <alignment horizontal="center" vertical="center" wrapText="1"/>
    </xf>
    <xf numFmtId="0" fontId="0" fillId="10" borderId="55" xfId="0" applyFill="1" applyBorder="1" applyAlignment="1" applyProtection="1">
      <alignment horizontal="center" wrapText="1"/>
    </xf>
    <xf numFmtId="0" fontId="0" fillId="10" borderId="60" xfId="0" applyFill="1" applyBorder="1" applyAlignment="1" applyProtection="1">
      <alignment horizontal="center" wrapText="1"/>
    </xf>
    <xf numFmtId="0" fontId="0" fillId="10" borderId="61" xfId="0" applyFill="1" applyBorder="1" applyAlignment="1" applyProtection="1">
      <alignment horizontal="center" wrapText="1"/>
    </xf>
    <xf numFmtId="0" fontId="0" fillId="10" borderId="66" xfId="0" applyFill="1" applyBorder="1" applyAlignment="1" applyProtection="1">
      <alignment horizontal="center" wrapText="1"/>
    </xf>
    <xf numFmtId="0" fontId="0" fillId="10" borderId="64" xfId="0" applyFill="1" applyBorder="1" applyAlignment="1" applyProtection="1">
      <alignment horizontal="center" wrapText="1"/>
    </xf>
    <xf numFmtId="0" fontId="42" fillId="21" borderId="54" xfId="0" applyFont="1" applyFill="1" applyBorder="1" applyAlignment="1" applyProtection="1">
      <alignment horizontal="center" vertical="center" wrapText="1"/>
    </xf>
    <xf numFmtId="0" fontId="0" fillId="10" borderId="42" xfId="0" applyFill="1" applyBorder="1" applyAlignment="1" applyProtection="1">
      <alignment horizontal="center" wrapText="1"/>
    </xf>
    <xf numFmtId="0" fontId="0" fillId="10" borderId="0" xfId="0" applyFill="1" applyBorder="1" applyAlignment="1" applyProtection="1">
      <alignment horizontal="center" wrapText="1"/>
    </xf>
    <xf numFmtId="0" fontId="0" fillId="10" borderId="44" xfId="0" applyFill="1" applyBorder="1" applyAlignment="1" applyProtection="1">
      <alignment horizontal="center" wrapText="1"/>
    </xf>
    <xf numFmtId="0" fontId="0" fillId="10" borderId="10" xfId="0" applyFill="1" applyBorder="1" applyAlignment="1" applyProtection="1">
      <alignment horizontal="center" wrapText="1"/>
    </xf>
    <xf numFmtId="0" fontId="0" fillId="10" borderId="11" xfId="0" applyFill="1" applyBorder="1" applyAlignment="1" applyProtection="1">
      <alignment horizontal="center" wrapText="1"/>
    </xf>
    <xf numFmtId="0" fontId="42" fillId="21" borderId="16" xfId="0" applyFont="1" applyFill="1" applyBorder="1" applyAlignment="1" applyProtection="1">
      <alignment horizontal="center" vertical="center" wrapText="1"/>
    </xf>
    <xf numFmtId="0" fontId="0" fillId="10" borderId="70" xfId="0" applyFill="1" applyBorder="1" applyProtection="1"/>
    <xf numFmtId="0" fontId="0" fillId="10" borderId="73" xfId="0" applyFill="1" applyBorder="1" applyProtection="1"/>
    <xf numFmtId="0" fontId="51" fillId="21" borderId="69" xfId="0" applyFont="1" applyFill="1" applyBorder="1" applyAlignment="1" applyProtection="1">
      <alignment horizontal="center" vertical="center"/>
    </xf>
    <xf numFmtId="0" fontId="51" fillId="21" borderId="56" xfId="0" applyFont="1" applyFill="1" applyBorder="1" applyAlignment="1" applyProtection="1">
      <alignment horizontal="center" vertical="center"/>
    </xf>
    <xf numFmtId="0" fontId="51" fillId="21" borderId="47" xfId="0" applyFont="1" applyFill="1" applyBorder="1" applyAlignment="1" applyProtection="1">
      <alignment horizontal="center" vertical="center"/>
    </xf>
    <xf numFmtId="0" fontId="0" fillId="0" borderId="56" xfId="0" applyBorder="1" applyAlignment="1">
      <alignment horizontal="center" vertical="center"/>
    </xf>
    <xf numFmtId="0" fontId="0" fillId="0" borderId="47" xfId="0" applyBorder="1" applyAlignment="1">
      <alignment horizontal="center" vertical="center"/>
    </xf>
    <xf numFmtId="0" fontId="1" fillId="28" borderId="9" xfId="0" applyFont="1" applyFill="1" applyBorder="1" applyAlignment="1" applyProtection="1">
      <protection locked="0"/>
    </xf>
    <xf numFmtId="0" fontId="0" fillId="28" borderId="10" xfId="0" applyFill="1" applyBorder="1" applyAlignment="1" applyProtection="1">
      <protection locked="0"/>
    </xf>
    <xf numFmtId="0" fontId="0" fillId="28" borderId="64" xfId="0" applyFill="1" applyBorder="1" applyAlignment="1" applyProtection="1">
      <protection locked="0"/>
    </xf>
    <xf numFmtId="0" fontId="1" fillId="29" borderId="0" xfId="0" applyFont="1" applyFill="1" applyBorder="1" applyAlignment="1" applyProtection="1">
      <protection locked="0"/>
    </xf>
    <xf numFmtId="0" fontId="0" fillId="28" borderId="0" xfId="0" applyFill="1" applyAlignment="1" applyProtection="1">
      <protection locked="0"/>
    </xf>
    <xf numFmtId="0" fontId="0" fillId="0" borderId="61" xfId="0" applyBorder="1" applyAlignment="1"/>
    <xf numFmtId="0" fontId="1" fillId="28" borderId="0" xfId="0" applyFont="1" applyFill="1" applyBorder="1" applyAlignment="1" applyProtection="1">
      <protection locked="0"/>
    </xf>
    <xf numFmtId="0" fontId="0" fillId="28" borderId="61" xfId="0" applyFill="1" applyBorder="1" applyAlignment="1" applyProtection="1">
      <protection locked="0"/>
    </xf>
    <xf numFmtId="3" fontId="0" fillId="28" borderId="34" xfId="0" applyNumberFormat="1" applyFill="1" applyBorder="1" applyAlignment="1" applyProtection="1">
      <protection locked="0"/>
    </xf>
    <xf numFmtId="0" fontId="0" fillId="28" borderId="54" xfId="0" applyFill="1" applyBorder="1" applyAlignment="1" applyProtection="1">
      <protection locked="0"/>
    </xf>
    <xf numFmtId="0" fontId="0" fillId="28" borderId="55" xfId="0" applyFill="1" applyBorder="1" applyAlignment="1" applyProtection="1">
      <protection locked="0"/>
    </xf>
    <xf numFmtId="3" fontId="0" fillId="21" borderId="43" xfId="0" applyNumberFormat="1" applyFill="1" applyBorder="1" applyAlignment="1" applyProtection="1">
      <alignment horizontal="right"/>
    </xf>
    <xf numFmtId="3" fontId="0" fillId="21" borderId="44" xfId="0" applyNumberFormat="1" applyFill="1" applyBorder="1" applyAlignment="1" applyProtection="1">
      <alignment horizontal="right"/>
    </xf>
    <xf numFmtId="3" fontId="0" fillId="0" borderId="66" xfId="0" applyNumberFormat="1" applyFill="1" applyBorder="1" applyAlignment="1" applyProtection="1">
      <alignment horizontal="right"/>
    </xf>
    <xf numFmtId="3" fontId="0" fillId="0" borderId="64" xfId="0" applyNumberFormat="1" applyFill="1" applyBorder="1" applyAlignment="1" applyProtection="1">
      <alignment horizontal="right"/>
    </xf>
    <xf numFmtId="3" fontId="0" fillId="0" borderId="11" xfId="0" applyNumberFormat="1" applyFill="1" applyBorder="1" applyAlignment="1" applyProtection="1">
      <alignment horizontal="right"/>
    </xf>
    <xf numFmtId="0" fontId="0" fillId="0" borderId="66" xfId="0" applyFill="1" applyBorder="1" applyAlignment="1" applyProtection="1">
      <alignment horizontal="center"/>
    </xf>
    <xf numFmtId="0" fontId="0" fillId="0" borderId="11" xfId="0" applyFill="1" applyBorder="1" applyAlignment="1" applyProtection="1">
      <alignment horizontal="center"/>
    </xf>
    <xf numFmtId="3" fontId="0" fillId="0" borderId="9" xfId="0" applyNumberFormat="1" applyFill="1" applyBorder="1" applyAlignment="1" applyProtection="1"/>
    <xf numFmtId="3" fontId="0" fillId="0" borderId="64" xfId="0" applyNumberFormat="1" applyFill="1" applyBorder="1" applyAlignment="1" applyProtection="1"/>
    <xf numFmtId="3" fontId="0" fillId="27" borderId="9" xfId="0" applyNumberFormat="1" applyFill="1" applyBorder="1" applyAlignment="1" applyProtection="1">
      <alignment horizontal="center"/>
    </xf>
    <xf numFmtId="3" fontId="0" fillId="27" borderId="11" xfId="0" applyNumberFormat="1" applyFill="1" applyBorder="1" applyAlignment="1" applyProtection="1">
      <alignment horizontal="center"/>
    </xf>
    <xf numFmtId="3" fontId="0" fillId="27" borderId="9" xfId="0" applyNumberFormat="1" applyFill="1" applyBorder="1" applyAlignment="1" applyProtection="1">
      <alignment horizontal="right"/>
    </xf>
    <xf numFmtId="3" fontId="0" fillId="27" borderId="11" xfId="0" applyNumberFormat="1" applyFill="1" applyBorder="1" applyAlignment="1" applyProtection="1">
      <alignment horizontal="right"/>
    </xf>
    <xf numFmtId="3" fontId="0" fillId="21" borderId="60" xfId="0" applyNumberFormat="1" applyFill="1" applyBorder="1" applyAlignment="1" applyProtection="1">
      <alignment horizontal="right"/>
    </xf>
    <xf numFmtId="3" fontId="0" fillId="21" borderId="61" xfId="0" applyNumberFormat="1" applyFill="1" applyBorder="1" applyAlignment="1" applyProtection="1">
      <alignment horizontal="right"/>
    </xf>
    <xf numFmtId="0" fontId="0" fillId="21" borderId="60" xfId="0" applyFill="1" applyBorder="1" applyAlignment="1" applyProtection="1">
      <alignment horizontal="center"/>
    </xf>
    <xf numFmtId="0" fontId="0" fillId="21" borderId="44" xfId="0" applyFill="1" applyBorder="1" applyAlignment="1" applyProtection="1">
      <alignment horizontal="center"/>
    </xf>
    <xf numFmtId="3" fontId="0" fillId="21" borderId="43" xfId="0" applyNumberFormat="1" applyFill="1" applyBorder="1" applyAlignment="1" applyProtection="1"/>
    <xf numFmtId="3" fontId="0" fillId="21" borderId="61" xfId="0" applyNumberFormat="1" applyFill="1" applyBorder="1" applyAlignment="1" applyProtection="1"/>
    <xf numFmtId="0" fontId="0" fillId="21" borderId="60" xfId="0" applyFill="1" applyBorder="1" applyAlignment="1" applyProtection="1">
      <alignment horizontal="right"/>
    </xf>
    <xf numFmtId="0" fontId="0" fillId="21" borderId="44" xfId="0" applyFill="1" applyBorder="1" applyAlignment="1" applyProtection="1">
      <alignment horizontal="right"/>
    </xf>
    <xf numFmtId="3" fontId="0" fillId="0" borderId="60" xfId="0" applyNumberFormat="1" applyFill="1" applyBorder="1" applyAlignment="1" applyProtection="1">
      <alignment horizontal="right"/>
    </xf>
    <xf numFmtId="3" fontId="0" fillId="0" borderId="61" xfId="0" applyNumberFormat="1" applyFill="1" applyBorder="1" applyAlignment="1" applyProtection="1">
      <alignment horizontal="right"/>
    </xf>
    <xf numFmtId="3" fontId="0" fillId="0" borderId="44" xfId="0" applyNumberFormat="1" applyFill="1" applyBorder="1" applyAlignment="1" applyProtection="1">
      <alignment horizontal="right"/>
    </xf>
    <xf numFmtId="0" fontId="0" fillId="0" borderId="60" xfId="0" applyFill="1" applyBorder="1" applyAlignment="1" applyProtection="1">
      <alignment horizontal="center"/>
    </xf>
    <xf numFmtId="0" fontId="0" fillId="0" borderId="44" xfId="0" applyFill="1" applyBorder="1" applyAlignment="1" applyProtection="1">
      <alignment horizontal="center"/>
    </xf>
    <xf numFmtId="3" fontId="0" fillId="0" borderId="43" xfId="0" applyNumberFormat="1" applyFill="1" applyBorder="1" applyAlignment="1" applyProtection="1"/>
    <xf numFmtId="3" fontId="0" fillId="0" borderId="61" xfId="0" applyNumberFormat="1" applyFill="1" applyBorder="1" applyAlignment="1" applyProtection="1"/>
    <xf numFmtId="0" fontId="0" fillId="0" borderId="60" xfId="0" applyFill="1" applyBorder="1" applyAlignment="1" applyProtection="1">
      <alignment horizontal="right"/>
    </xf>
    <xf numFmtId="0" fontId="0" fillId="0" borderId="44" xfId="0" applyFill="1" applyBorder="1" applyAlignment="1" applyProtection="1">
      <alignment horizontal="right"/>
    </xf>
    <xf numFmtId="3" fontId="0" fillId="27" borderId="43" xfId="0" applyNumberFormat="1" applyFill="1" applyBorder="1" applyAlignment="1" applyProtection="1">
      <alignment horizontal="right"/>
    </xf>
    <xf numFmtId="3" fontId="0" fillId="27" borderId="44" xfId="0" applyNumberFormat="1" applyFill="1" applyBorder="1" applyAlignment="1" applyProtection="1">
      <alignment horizontal="right"/>
    </xf>
    <xf numFmtId="3" fontId="0" fillId="27" borderId="43" xfId="0" applyNumberFormat="1" applyFill="1" applyBorder="1" applyAlignment="1" applyProtection="1">
      <alignment horizontal="right"/>
      <protection locked="0"/>
    </xf>
    <xf numFmtId="3" fontId="0" fillId="27" borderId="44" xfId="0" applyNumberFormat="1" applyFill="1" applyBorder="1" applyAlignment="1" applyProtection="1">
      <alignment horizontal="right"/>
      <protection locked="0"/>
    </xf>
    <xf numFmtId="3" fontId="0" fillId="17" borderId="43" xfId="0" applyNumberFormat="1" applyFill="1" applyBorder="1" applyAlignment="1" applyProtection="1">
      <alignment horizontal="right"/>
    </xf>
    <xf numFmtId="3" fontId="0" fillId="17" borderId="44" xfId="0" applyNumberFormat="1" applyFill="1" applyBorder="1" applyAlignment="1" applyProtection="1">
      <alignment horizontal="right"/>
    </xf>
    <xf numFmtId="0" fontId="0" fillId="23" borderId="9" xfId="0" applyFill="1" applyBorder="1" applyAlignment="1" applyProtection="1"/>
    <xf numFmtId="3" fontId="0" fillId="21" borderId="66" xfId="0" applyNumberFormat="1" applyFill="1" applyBorder="1" applyAlignment="1" applyProtection="1">
      <alignment horizontal="right"/>
      <protection locked="0"/>
    </xf>
    <xf numFmtId="3" fontId="0" fillId="21" borderId="64" xfId="0" applyNumberFormat="1" applyFill="1" applyBorder="1" applyAlignment="1" applyProtection="1">
      <alignment horizontal="right"/>
      <protection locked="0"/>
    </xf>
    <xf numFmtId="3" fontId="0" fillId="21" borderId="11" xfId="0" applyNumberFormat="1" applyFill="1" applyBorder="1" applyAlignment="1" applyProtection="1">
      <alignment horizontal="right"/>
      <protection locked="0"/>
    </xf>
    <xf numFmtId="3" fontId="0" fillId="21" borderId="66" xfId="0" applyNumberFormat="1" applyFill="1" applyBorder="1" applyAlignment="1" applyProtection="1">
      <alignment horizontal="center"/>
      <protection locked="0"/>
    </xf>
    <xf numFmtId="3" fontId="0" fillId="21" borderId="11" xfId="0" applyNumberFormat="1" applyFill="1" applyBorder="1" applyAlignment="1" applyProtection="1">
      <alignment horizontal="center"/>
      <protection locked="0"/>
    </xf>
    <xf numFmtId="3" fontId="0" fillId="21" borderId="9" xfId="0" applyNumberFormat="1" applyFill="1" applyBorder="1" applyAlignment="1" applyProtection="1">
      <protection locked="0"/>
    </xf>
    <xf numFmtId="3" fontId="0" fillId="21" borderId="64" xfId="0" applyNumberFormat="1" applyFill="1" applyBorder="1" applyAlignment="1" applyProtection="1">
      <protection locked="0"/>
    </xf>
    <xf numFmtId="3" fontId="0" fillId="21" borderId="9" xfId="0" applyNumberFormat="1" applyFill="1" applyBorder="1" applyAlignment="1" applyProtection="1">
      <alignment horizontal="right"/>
      <protection locked="0"/>
    </xf>
    <xf numFmtId="3" fontId="0" fillId="23" borderId="9" xfId="0" applyNumberFormat="1" applyFill="1" applyBorder="1" applyAlignment="1" applyProtection="1">
      <alignment horizontal="right"/>
    </xf>
    <xf numFmtId="3" fontId="0" fillId="23" borderId="11" xfId="0" applyNumberFormat="1" applyFill="1" applyBorder="1" applyAlignment="1" applyProtection="1">
      <alignment horizontal="right"/>
    </xf>
    <xf numFmtId="0" fontId="0" fillId="12" borderId="43" xfId="0" applyFill="1" applyBorder="1" applyAlignment="1" applyProtection="1"/>
    <xf numFmtId="0" fontId="0" fillId="12" borderId="0" xfId="0" applyFill="1" applyBorder="1" applyAlignment="1"/>
    <xf numFmtId="3" fontId="0" fillId="0" borderId="60" xfId="0" applyNumberFormat="1" applyFill="1" applyBorder="1" applyAlignment="1" applyProtection="1">
      <alignment horizontal="right"/>
      <protection locked="0"/>
    </xf>
    <xf numFmtId="3" fontId="0" fillId="0" borderId="61" xfId="0" applyNumberFormat="1" applyFill="1" applyBorder="1" applyAlignment="1" applyProtection="1">
      <alignment horizontal="right"/>
      <protection locked="0"/>
    </xf>
    <xf numFmtId="0" fontId="0" fillId="23" borderId="43" xfId="0" applyFill="1" applyBorder="1" applyAlignment="1" applyProtection="1"/>
    <xf numFmtId="3" fontId="0" fillId="21" borderId="60" xfId="0" applyNumberFormat="1" applyFill="1" applyBorder="1" applyAlignment="1" applyProtection="1">
      <alignment horizontal="right"/>
      <protection locked="0"/>
    </xf>
    <xf numFmtId="3" fontId="0" fillId="21" borderId="61" xfId="0" applyNumberFormat="1" applyFill="1" applyBorder="1" applyAlignment="1" applyProtection="1">
      <alignment horizontal="right"/>
      <protection locked="0"/>
    </xf>
    <xf numFmtId="3" fontId="1" fillId="0" borderId="60" xfId="0" applyNumberFormat="1" applyFont="1" applyFill="1" applyBorder="1" applyAlignment="1" applyProtection="1">
      <alignment horizontal="right"/>
      <protection locked="0"/>
    </xf>
    <xf numFmtId="0" fontId="0" fillId="12" borderId="41" xfId="0" applyFill="1" applyBorder="1" applyAlignment="1" applyProtection="1"/>
    <xf numFmtId="3" fontId="0" fillId="0" borderId="34" xfId="0" applyNumberFormat="1" applyFill="1" applyBorder="1" applyAlignment="1" applyProtection="1">
      <alignment horizontal="right"/>
      <protection locked="0"/>
    </xf>
    <xf numFmtId="3" fontId="0" fillId="0" borderId="55" xfId="0" applyNumberFormat="1" applyFill="1" applyBorder="1" applyAlignment="1" applyProtection="1">
      <alignment horizontal="right"/>
      <protection locked="0"/>
    </xf>
    <xf numFmtId="0" fontId="0" fillId="10" borderId="64" xfId="0" applyFill="1" applyBorder="1" applyAlignment="1" applyProtection="1">
      <alignment horizontal="center" vertical="center" wrapText="1"/>
    </xf>
    <xf numFmtId="0" fontId="32" fillId="21" borderId="54" xfId="0" applyFont="1" applyFill="1" applyBorder="1" applyAlignment="1" applyProtection="1">
      <alignment horizontal="center" vertical="center" wrapText="1"/>
    </xf>
    <xf numFmtId="0" fontId="32" fillId="21" borderId="42" xfId="0" applyFont="1" applyFill="1" applyBorder="1" applyAlignment="1" applyProtection="1">
      <alignment horizontal="center" vertical="center" wrapText="1"/>
    </xf>
    <xf numFmtId="0" fontId="32" fillId="21" borderId="43" xfId="0" applyFont="1" applyFill="1" applyBorder="1" applyAlignment="1" applyProtection="1">
      <alignment horizontal="center" vertical="center" wrapText="1"/>
    </xf>
    <xf numFmtId="0" fontId="32" fillId="21" borderId="0" xfId="0" applyFont="1" applyFill="1" applyBorder="1" applyAlignment="1" applyProtection="1">
      <alignment horizontal="center" vertical="center" wrapText="1"/>
    </xf>
    <xf numFmtId="0" fontId="32" fillId="21" borderId="44" xfId="0" applyFont="1" applyFill="1" applyBorder="1" applyAlignment="1" applyProtection="1">
      <alignment horizontal="center" vertical="center" wrapText="1"/>
    </xf>
    <xf numFmtId="0" fontId="32" fillId="21" borderId="9" xfId="0" applyFont="1" applyFill="1" applyBorder="1" applyAlignment="1" applyProtection="1">
      <alignment horizontal="center" vertical="center" wrapText="1"/>
    </xf>
    <xf numFmtId="0" fontId="32" fillId="21" borderId="10" xfId="0" applyFont="1" applyFill="1" applyBorder="1" applyAlignment="1" applyProtection="1">
      <alignment horizontal="center" vertical="center" wrapText="1"/>
    </xf>
    <xf numFmtId="0" fontId="32" fillId="21" borderId="11" xfId="0" applyFont="1" applyFill="1" applyBorder="1" applyAlignment="1" applyProtection="1">
      <alignment horizontal="center" vertical="center" wrapText="1"/>
    </xf>
    <xf numFmtId="0" fontId="42" fillId="21" borderId="55" xfId="0" applyFont="1" applyFill="1" applyBorder="1" applyAlignment="1" applyProtection="1">
      <alignment horizontal="center" vertical="center" wrapText="1"/>
    </xf>
    <xf numFmtId="0" fontId="0" fillId="10" borderId="61" xfId="0" applyFill="1" applyBorder="1" applyAlignment="1" applyProtection="1">
      <alignment horizontal="center" vertical="center" wrapText="1"/>
    </xf>
    <xf numFmtId="0" fontId="0" fillId="10" borderId="70" xfId="0" applyFill="1" applyBorder="1" applyAlignment="1" applyProtection="1">
      <alignment horizontal="center" vertical="center" wrapText="1"/>
    </xf>
    <xf numFmtId="0" fontId="0" fillId="10" borderId="73" xfId="0" applyFill="1" applyBorder="1" applyAlignment="1" applyProtection="1">
      <alignment horizontal="center" vertical="center" wrapText="1"/>
    </xf>
    <xf numFmtId="3" fontId="0" fillId="0" borderId="43" xfId="0" applyNumberFormat="1" applyFill="1" applyBorder="1" applyAlignment="1" applyProtection="1">
      <alignment horizontal="right"/>
    </xf>
    <xf numFmtId="3" fontId="0" fillId="21" borderId="66" xfId="0" applyNumberFormat="1" applyFill="1" applyBorder="1" applyAlignment="1" applyProtection="1">
      <alignment horizontal="right"/>
    </xf>
    <xf numFmtId="3" fontId="0" fillId="21" borderId="64" xfId="0" applyNumberFormat="1" applyFill="1" applyBorder="1" applyAlignment="1" applyProtection="1">
      <alignment horizontal="right"/>
    </xf>
    <xf numFmtId="3" fontId="0" fillId="21" borderId="11" xfId="0" applyNumberFormat="1" applyFill="1" applyBorder="1" applyAlignment="1" applyProtection="1">
      <alignment horizontal="right"/>
    </xf>
    <xf numFmtId="49" fontId="0" fillId="21" borderId="66" xfId="0" applyNumberFormat="1" applyFill="1" applyBorder="1" applyAlignment="1" applyProtection="1">
      <alignment horizontal="center" vertical="center" wrapText="1"/>
    </xf>
    <xf numFmtId="49" fontId="0" fillId="21" borderId="11" xfId="0" applyNumberFormat="1" applyFill="1" applyBorder="1" applyAlignment="1" applyProtection="1">
      <alignment horizontal="center" vertical="center" wrapText="1"/>
    </xf>
    <xf numFmtId="3" fontId="0" fillId="21" borderId="9" xfId="0" applyNumberFormat="1" applyFill="1" applyBorder="1" applyAlignment="1" applyProtection="1"/>
    <xf numFmtId="3" fontId="0" fillId="21" borderId="64" xfId="0" applyNumberFormat="1" applyFill="1" applyBorder="1" applyAlignment="1" applyProtection="1"/>
    <xf numFmtId="49" fontId="0" fillId="21" borderId="66" xfId="0" applyNumberFormat="1" applyFill="1" applyBorder="1" applyAlignment="1" applyProtection="1">
      <alignment horizontal="center"/>
    </xf>
    <xf numFmtId="49" fontId="0" fillId="21" borderId="11" xfId="0" applyNumberFormat="1" applyFill="1" applyBorder="1" applyAlignment="1" applyProtection="1">
      <alignment horizontal="center"/>
    </xf>
    <xf numFmtId="3" fontId="0" fillId="21" borderId="9" xfId="0" applyNumberFormat="1" applyFill="1" applyBorder="1" applyAlignment="1" applyProtection="1">
      <alignment horizontal="center"/>
    </xf>
    <xf numFmtId="3" fontId="0" fillId="21" borderId="11" xfId="0" applyNumberFormat="1" applyFill="1" applyBorder="1" applyAlignment="1" applyProtection="1">
      <alignment horizontal="center"/>
    </xf>
    <xf numFmtId="3" fontId="0" fillId="21" borderId="9" xfId="0" applyNumberFormat="1" applyFill="1" applyBorder="1" applyAlignment="1" applyProtection="1">
      <alignment horizontal="right"/>
    </xf>
    <xf numFmtId="49" fontId="0" fillId="0" borderId="60" xfId="0" applyNumberFormat="1" applyFill="1" applyBorder="1" applyAlignment="1" applyProtection="1">
      <alignment horizontal="center"/>
    </xf>
    <xf numFmtId="49" fontId="0" fillId="0" borderId="44" xfId="0" applyNumberFormat="1" applyFill="1" applyBorder="1" applyAlignment="1" applyProtection="1">
      <alignment horizontal="center"/>
    </xf>
    <xf numFmtId="3" fontId="0" fillId="0" borderId="43" xfId="0" applyNumberFormat="1" applyFill="1" applyBorder="1" applyAlignment="1" applyProtection="1">
      <alignment horizontal="center"/>
    </xf>
    <xf numFmtId="3" fontId="0" fillId="0" borderId="44" xfId="0" applyNumberFormat="1" applyFill="1" applyBorder="1" applyAlignment="1" applyProtection="1">
      <alignment horizontal="center"/>
    </xf>
    <xf numFmtId="49" fontId="0" fillId="21" borderId="60" xfId="0" applyNumberFormat="1" applyFill="1" applyBorder="1" applyAlignment="1" applyProtection="1">
      <alignment horizontal="center" vertical="center" wrapText="1"/>
    </xf>
    <xf numFmtId="49" fontId="0" fillId="21" borderId="44" xfId="0" applyNumberFormat="1" applyFill="1" applyBorder="1" applyAlignment="1" applyProtection="1">
      <alignment horizontal="center" vertical="center" wrapText="1"/>
    </xf>
    <xf numFmtId="49" fontId="0" fillId="21" borderId="60" xfId="0" applyNumberFormat="1" applyFill="1" applyBorder="1" applyAlignment="1" applyProtection="1">
      <alignment horizontal="center"/>
    </xf>
    <xf numFmtId="49" fontId="0" fillId="21" borderId="44" xfId="0" applyNumberFormat="1" applyFill="1" applyBorder="1" applyAlignment="1" applyProtection="1">
      <alignment horizontal="center"/>
    </xf>
    <xf numFmtId="3" fontId="0" fillId="21" borderId="43" xfId="0" applyNumberFormat="1" applyFill="1" applyBorder="1" applyAlignment="1" applyProtection="1">
      <alignment horizontal="center"/>
    </xf>
    <xf numFmtId="3" fontId="0" fillId="21" borderId="44" xfId="0" applyNumberFormat="1" applyFill="1" applyBorder="1" applyAlignment="1" applyProtection="1">
      <alignment horizontal="center"/>
    </xf>
    <xf numFmtId="0" fontId="0" fillId="12" borderId="9" xfId="0" applyFill="1" applyBorder="1" applyAlignment="1" applyProtection="1"/>
    <xf numFmtId="0" fontId="0" fillId="12" borderId="64" xfId="0" applyFill="1" applyBorder="1" applyAlignment="1"/>
    <xf numFmtId="3" fontId="0" fillId="0" borderId="66" xfId="0" applyNumberFormat="1" applyFill="1" applyBorder="1" applyAlignment="1" applyProtection="1">
      <alignment horizontal="right"/>
      <protection locked="0"/>
    </xf>
    <xf numFmtId="3" fontId="0" fillId="0" borderId="64" xfId="0" applyNumberFormat="1" applyFill="1" applyBorder="1" applyAlignment="1" applyProtection="1">
      <alignment horizontal="right"/>
      <protection locked="0"/>
    </xf>
    <xf numFmtId="0" fontId="0" fillId="12" borderId="61" xfId="0" applyFill="1" applyBorder="1" applyAlignment="1"/>
    <xf numFmtId="3" fontId="0" fillId="21" borderId="60" xfId="0" applyNumberFormat="1" applyFill="1" applyBorder="1" applyAlignment="1" applyProtection="1">
      <alignment horizontal="center" vertical="center" wrapText="1"/>
      <protection locked="0"/>
    </xf>
    <xf numFmtId="3" fontId="0" fillId="21" borderId="44" xfId="0" applyNumberFormat="1" applyFill="1" applyBorder="1" applyAlignment="1" applyProtection="1">
      <alignment horizontal="center" vertical="center" wrapText="1"/>
      <protection locked="0"/>
    </xf>
    <xf numFmtId="3" fontId="1" fillId="0" borderId="60" xfId="0" applyNumberFormat="1" applyFont="1" applyFill="1" applyBorder="1" applyAlignment="1" applyProtection="1">
      <alignment horizontal="center"/>
      <protection locked="0"/>
    </xf>
    <xf numFmtId="3" fontId="1" fillId="21" borderId="60" xfId="0" applyNumberFormat="1" applyFont="1" applyFill="1" applyBorder="1" applyAlignment="1" applyProtection="1">
      <alignment horizontal="center" vertical="center" wrapText="1"/>
      <protection locked="0"/>
    </xf>
    <xf numFmtId="0" fontId="0" fillId="12" borderId="55" xfId="0" applyFill="1" applyBorder="1" applyAlignment="1"/>
    <xf numFmtId="3" fontId="0" fillId="0" borderId="34" xfId="0" applyNumberFormat="1" applyFill="1" applyBorder="1" applyAlignment="1" applyProtection="1">
      <alignment horizontal="center" vertical="center" wrapText="1"/>
      <protection locked="0"/>
    </xf>
    <xf numFmtId="3" fontId="0" fillId="0" borderId="42" xfId="0" applyNumberFormat="1" applyBorder="1" applyAlignment="1" applyProtection="1">
      <alignment horizontal="center" vertical="center" wrapText="1"/>
      <protection locked="0"/>
    </xf>
    <xf numFmtId="0" fontId="42" fillId="21" borderId="37" xfId="0" applyFont="1" applyFill="1" applyBorder="1" applyAlignment="1" applyProtection="1">
      <alignment horizontal="center" vertical="center" wrapText="1"/>
    </xf>
    <xf numFmtId="0" fontId="0" fillId="10" borderId="67" xfId="0" applyFill="1" applyBorder="1" applyAlignment="1" applyProtection="1">
      <alignment horizontal="center" vertical="center" wrapText="1"/>
    </xf>
    <xf numFmtId="0" fontId="1" fillId="20" borderId="46" xfId="0" applyFont="1" applyFill="1" applyBorder="1" applyAlignment="1" applyProtection="1">
      <alignment horizontal="left" wrapText="1"/>
      <protection locked="0"/>
    </xf>
    <xf numFmtId="0" fontId="0" fillId="0" borderId="53" xfId="0" applyBorder="1" applyAlignment="1" applyProtection="1">
      <alignment horizontal="left" wrapText="1"/>
      <protection locked="0"/>
    </xf>
    <xf numFmtId="0" fontId="0" fillId="0" borderId="32" xfId="0" applyBorder="1" applyAlignment="1" applyProtection="1">
      <alignment horizontal="left" wrapText="1"/>
      <protection locked="0"/>
    </xf>
    <xf numFmtId="0" fontId="0" fillId="10" borderId="42" xfId="0" applyFill="1" applyBorder="1" applyProtection="1"/>
    <xf numFmtId="0" fontId="0" fillId="10" borderId="44" xfId="0" applyFill="1" applyBorder="1" applyProtection="1"/>
    <xf numFmtId="0" fontId="0" fillId="10" borderId="11" xfId="0" applyFill="1" applyBorder="1" applyProtection="1"/>
    <xf numFmtId="0" fontId="0" fillId="13" borderId="43" xfId="0" applyFill="1" applyBorder="1" applyAlignment="1" applyProtection="1">
      <protection locked="0"/>
    </xf>
    <xf numFmtId="0" fontId="0" fillId="0" borderId="0" xfId="0" applyBorder="1" applyAlignment="1" applyProtection="1">
      <protection locked="0"/>
    </xf>
    <xf numFmtId="0" fontId="0" fillId="0" borderId="61" xfId="0" applyBorder="1" applyAlignment="1" applyProtection="1">
      <protection locked="0"/>
    </xf>
    <xf numFmtId="0" fontId="0" fillId="18" borderId="43" xfId="0" applyFill="1" applyBorder="1" applyAlignment="1" applyProtection="1">
      <protection locked="0"/>
    </xf>
    <xf numFmtId="0" fontId="0" fillId="13" borderId="9" xfId="0" applyFill="1" applyBorder="1" applyAlignment="1" applyProtection="1">
      <protection locked="0"/>
    </xf>
    <xf numFmtId="0" fontId="0" fillId="0" borderId="10" xfId="0" applyBorder="1" applyAlignment="1" applyProtection="1">
      <protection locked="0"/>
    </xf>
    <xf numFmtId="0" fontId="0" fillId="0" borderId="64" xfId="0" applyBorder="1" applyAlignment="1" applyProtection="1">
      <protection locked="0"/>
    </xf>
    <xf numFmtId="3" fontId="0" fillId="9" borderId="46" xfId="0" applyNumberFormat="1" applyFill="1" applyBorder="1" applyAlignment="1" applyProtection="1">
      <alignment horizontal="right"/>
      <protection locked="0"/>
    </xf>
    <xf numFmtId="0" fontId="0" fillId="0" borderId="53" xfId="0" applyBorder="1" applyAlignment="1">
      <alignment horizontal="right"/>
    </xf>
    <xf numFmtId="0" fontId="0" fillId="0" borderId="32" xfId="0" applyBorder="1" applyAlignment="1">
      <alignment horizontal="right"/>
    </xf>
    <xf numFmtId="0" fontId="42" fillId="11" borderId="57" xfId="0" applyFont="1" applyFill="1"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67" xfId="0" applyBorder="1" applyAlignment="1" applyProtection="1">
      <alignment horizontal="center" vertical="center" wrapText="1"/>
    </xf>
    <xf numFmtId="0" fontId="42" fillId="11" borderId="39" xfId="0" applyFont="1" applyFill="1" applyBorder="1" applyAlignment="1" applyProtection="1">
      <alignment horizontal="center" vertical="center" wrapText="1"/>
    </xf>
    <xf numFmtId="0" fontId="0" fillId="0" borderId="59" xfId="0" applyBorder="1" applyAlignment="1" applyProtection="1">
      <alignment horizontal="center" vertical="center" wrapText="1"/>
    </xf>
    <xf numFmtId="0" fontId="0" fillId="0" borderId="65" xfId="0" applyBorder="1" applyAlignment="1" applyProtection="1">
      <alignment horizontal="center" vertical="center" wrapText="1"/>
    </xf>
    <xf numFmtId="0" fontId="42" fillId="11" borderId="58" xfId="0" applyFont="1" applyFill="1" applyBorder="1" applyAlignment="1" applyProtection="1">
      <alignment horizontal="center" vertical="center" wrapText="1"/>
    </xf>
    <xf numFmtId="0" fontId="0" fillId="0" borderId="63" xfId="0" applyBorder="1" applyAlignment="1" applyProtection="1">
      <alignment horizontal="center" vertical="center" wrapText="1"/>
    </xf>
    <xf numFmtId="0" fontId="0" fillId="0" borderId="68" xfId="0" applyBorder="1" applyAlignment="1" applyProtection="1">
      <alignment horizontal="center" vertical="center" wrapText="1"/>
    </xf>
    <xf numFmtId="0" fontId="0" fillId="18" borderId="41" xfId="0" applyFill="1" applyBorder="1" applyAlignment="1" applyProtection="1">
      <protection locked="0"/>
    </xf>
    <xf numFmtId="0" fontId="0" fillId="0" borderId="54" xfId="0" applyBorder="1" applyAlignment="1" applyProtection="1">
      <protection locked="0"/>
    </xf>
    <xf numFmtId="0" fontId="0" fillId="0" borderId="55" xfId="0" applyBorder="1" applyAlignment="1" applyProtection="1">
      <protection locked="0"/>
    </xf>
    <xf numFmtId="0" fontId="1" fillId="0" borderId="9" xfId="0" applyFont="1" applyFill="1" applyBorder="1" applyAlignment="1" applyProtection="1">
      <protection locked="0"/>
    </xf>
    <xf numFmtId="0" fontId="0" fillId="0" borderId="11" xfId="0" applyBorder="1" applyAlignment="1" applyProtection="1">
      <protection locked="0"/>
    </xf>
    <xf numFmtId="0" fontId="0" fillId="0" borderId="53" xfId="0" applyBorder="1" applyAlignment="1" applyProtection="1">
      <alignment horizontal="right"/>
      <protection locked="0"/>
    </xf>
    <xf numFmtId="0" fontId="0" fillId="0" borderId="32" xfId="0" applyBorder="1" applyAlignment="1" applyProtection="1">
      <alignment horizontal="right"/>
      <protection locked="0"/>
    </xf>
    <xf numFmtId="0" fontId="32" fillId="0" borderId="0" xfId="0" applyFont="1" applyAlignment="1" applyProtection="1">
      <alignment horizontal="right"/>
    </xf>
    <xf numFmtId="0" fontId="32" fillId="11" borderId="41" xfId="0" applyFont="1" applyFill="1" applyBorder="1" applyAlignment="1" applyProtection="1">
      <alignment horizontal="center" vertical="center" wrapText="1"/>
    </xf>
    <xf numFmtId="0" fontId="32" fillId="11" borderId="54" xfId="0" applyFont="1" applyFill="1" applyBorder="1" applyAlignment="1" applyProtection="1">
      <alignment horizontal="center" vertical="center" wrapText="1"/>
    </xf>
    <xf numFmtId="0" fontId="32" fillId="11" borderId="42" xfId="0" applyFont="1" applyFill="1" applyBorder="1" applyAlignment="1" applyProtection="1">
      <alignment horizontal="center" vertical="center" wrapText="1"/>
    </xf>
    <xf numFmtId="0" fontId="32" fillId="11" borderId="43" xfId="0" applyFont="1" applyFill="1" applyBorder="1" applyAlignment="1" applyProtection="1">
      <alignment horizontal="center" vertical="center" wrapText="1"/>
    </xf>
    <xf numFmtId="0" fontId="32" fillId="11" borderId="0" xfId="0" applyFont="1" applyFill="1" applyBorder="1" applyAlignment="1" applyProtection="1">
      <alignment horizontal="center" vertical="center" wrapText="1"/>
    </xf>
    <xf numFmtId="0" fontId="32" fillId="11" borderId="44" xfId="0" applyFont="1" applyFill="1" applyBorder="1" applyAlignment="1" applyProtection="1">
      <alignment horizontal="center" vertical="center" wrapText="1"/>
    </xf>
    <xf numFmtId="0" fontId="32" fillId="11" borderId="9" xfId="0" applyFont="1" applyFill="1" applyBorder="1" applyAlignment="1" applyProtection="1">
      <alignment horizontal="center" vertical="center" wrapText="1"/>
    </xf>
    <xf numFmtId="0" fontId="32" fillId="11" borderId="10" xfId="0" applyFont="1" applyFill="1" applyBorder="1" applyAlignment="1" applyProtection="1">
      <alignment horizontal="center" vertical="center" wrapText="1"/>
    </xf>
    <xf numFmtId="0" fontId="32" fillId="11" borderId="11" xfId="0" applyFont="1" applyFill="1" applyBorder="1" applyAlignment="1" applyProtection="1">
      <alignment horizontal="center" vertical="center" wrapText="1"/>
    </xf>
    <xf numFmtId="0" fontId="42" fillId="11" borderId="56" xfId="0" applyFont="1" applyFill="1" applyBorder="1" applyAlignment="1" applyProtection="1">
      <alignment horizontal="center" vertical="center"/>
    </xf>
    <xf numFmtId="0" fontId="42" fillId="11" borderId="31" xfId="0" applyFont="1" applyFill="1" applyBorder="1" applyAlignment="1" applyProtection="1">
      <alignment horizontal="center" vertical="center"/>
    </xf>
    <xf numFmtId="0" fontId="0" fillId="0" borderId="0" xfId="0" applyAlignment="1" applyProtection="1">
      <protection locked="0"/>
    </xf>
    <xf numFmtId="0" fontId="0" fillId="0" borderId="44" xfId="0" applyBorder="1" applyAlignment="1" applyProtection="1">
      <protection locked="0"/>
    </xf>
    <xf numFmtId="0" fontId="1" fillId="15" borderId="43" xfId="0" applyFont="1" applyFill="1" applyBorder="1" applyAlignment="1" applyProtection="1">
      <protection locked="0"/>
    </xf>
    <xf numFmtId="0" fontId="0" fillId="0" borderId="43" xfId="0" applyFill="1" applyBorder="1" applyAlignment="1" applyProtection="1">
      <protection locked="0"/>
    </xf>
    <xf numFmtId="0" fontId="1" fillId="0" borderId="43" xfId="0" applyFont="1" applyFill="1" applyBorder="1" applyAlignment="1" applyProtection="1">
      <protection locked="0"/>
    </xf>
    <xf numFmtId="0" fontId="1" fillId="13" borderId="43" xfId="0" applyFont="1" applyFill="1" applyBorder="1" applyAlignment="1" applyProtection="1">
      <protection locked="0"/>
    </xf>
    <xf numFmtId="0" fontId="1" fillId="15" borderId="9" xfId="0" applyFont="1" applyFill="1" applyBorder="1" applyAlignment="1" applyProtection="1">
      <protection locked="0"/>
    </xf>
    <xf numFmtId="0" fontId="42" fillId="11" borderId="56" xfId="0" applyFont="1" applyFill="1" applyBorder="1" applyAlignment="1" applyProtection="1">
      <alignment horizontal="center" vertical="center" wrapText="1"/>
    </xf>
    <xf numFmtId="0" fontId="0" fillId="0" borderId="47" xfId="0" applyBorder="1" applyAlignment="1" applyProtection="1">
      <alignment horizontal="center" vertical="center" wrapText="1"/>
    </xf>
    <xf numFmtId="0" fontId="42" fillId="11" borderId="61" xfId="0" applyFont="1" applyFill="1" applyBorder="1" applyAlignment="1" applyProtection="1">
      <alignment horizontal="center" vertical="center" wrapText="1"/>
    </xf>
    <xf numFmtId="0" fontId="0" fillId="0" borderId="64" xfId="0" applyBorder="1" applyAlignment="1" applyProtection="1">
      <alignment horizontal="center" vertical="center" wrapText="1"/>
    </xf>
    <xf numFmtId="0" fontId="42" fillId="11" borderId="44" xfId="0" applyFont="1" applyFill="1" applyBorder="1" applyAlignment="1" applyProtection="1">
      <alignment horizontal="center" vertical="center" wrapText="1"/>
    </xf>
    <xf numFmtId="0" fontId="42" fillId="11" borderId="50" xfId="0" applyFont="1" applyFill="1" applyBorder="1" applyAlignment="1" applyProtection="1">
      <alignment horizontal="center" vertical="center" wrapText="1"/>
    </xf>
    <xf numFmtId="0" fontId="42" fillId="11" borderId="38" xfId="0" applyFont="1" applyFill="1" applyBorder="1" applyAlignment="1" applyProtection="1">
      <alignment horizontal="center" vertical="center" wrapText="1"/>
    </xf>
    <xf numFmtId="0" fontId="0" fillId="0" borderId="41" xfId="0" applyFill="1" applyBorder="1" applyAlignment="1" applyProtection="1"/>
    <xf numFmtId="0" fontId="0" fillId="0" borderId="54" xfId="0" applyBorder="1" applyAlignment="1" applyProtection="1"/>
    <xf numFmtId="0" fontId="0" fillId="0" borderId="42" xfId="0" applyBorder="1" applyAlignment="1" applyProtection="1"/>
    <xf numFmtId="0" fontId="32" fillId="11" borderId="55" xfId="0" applyFont="1" applyFill="1" applyBorder="1" applyAlignment="1" applyProtection="1">
      <alignment horizontal="center" vertical="center" wrapText="1"/>
    </xf>
    <xf numFmtId="0" fontId="32" fillId="11" borderId="61" xfId="0" applyFont="1" applyFill="1" applyBorder="1" applyAlignment="1" applyProtection="1">
      <alignment horizontal="center" vertical="center" wrapText="1"/>
    </xf>
    <xf numFmtId="0" fontId="32" fillId="11" borderId="64" xfId="0" applyFont="1" applyFill="1" applyBorder="1" applyAlignment="1" applyProtection="1">
      <alignment horizontal="center" vertical="center" wrapText="1"/>
    </xf>
    <xf numFmtId="0" fontId="1" fillId="9" borderId="46" xfId="0" applyFont="1" applyFill="1" applyBorder="1" applyAlignment="1" applyProtection="1">
      <alignment horizontal="left"/>
      <protection locked="0"/>
    </xf>
    <xf numFmtId="0" fontId="0" fillId="0" borderId="53" xfId="0" applyBorder="1" applyAlignment="1">
      <alignment horizontal="left"/>
    </xf>
    <xf numFmtId="0" fontId="0" fillId="0" borderId="32" xfId="0" applyBorder="1" applyAlignment="1">
      <alignment horizontal="left"/>
    </xf>
    <xf numFmtId="0" fontId="42" fillId="11" borderId="54" xfId="0" applyFont="1" applyFill="1" applyBorder="1" applyAlignment="1" applyProtection="1">
      <alignment horizontal="center" vertical="center" wrapText="1"/>
    </xf>
    <xf numFmtId="0" fontId="42" fillId="11" borderId="55" xfId="0" applyFont="1" applyFill="1" applyBorder="1" applyAlignment="1" applyProtection="1">
      <alignment horizontal="center" vertical="center" wrapText="1"/>
    </xf>
    <xf numFmtId="0" fontId="42" fillId="11" borderId="12" xfId="0" applyFont="1" applyFill="1" applyBorder="1" applyAlignment="1" applyProtection="1">
      <alignment horizontal="center" vertical="center" wrapText="1"/>
    </xf>
    <xf numFmtId="0" fontId="42" fillId="11" borderId="22" xfId="0" applyFont="1" applyFill="1" applyBorder="1" applyAlignment="1" applyProtection="1">
      <alignment horizontal="center" vertical="center" wrapText="1"/>
    </xf>
    <xf numFmtId="0" fontId="42" fillId="11" borderId="34" xfId="0" applyFont="1" applyFill="1" applyBorder="1" applyAlignment="1" applyProtection="1">
      <alignment horizontal="center" vertical="center" wrapText="1"/>
    </xf>
    <xf numFmtId="0" fontId="0" fillId="0" borderId="60" xfId="0" applyBorder="1" applyAlignment="1" applyProtection="1">
      <alignment horizontal="center" vertical="center" wrapText="1"/>
    </xf>
    <xf numFmtId="0" fontId="0" fillId="0" borderId="66" xfId="0" applyBorder="1" applyAlignment="1" applyProtection="1">
      <alignment horizontal="center" vertical="center" wrapText="1"/>
    </xf>
    <xf numFmtId="0" fontId="42" fillId="11" borderId="59" xfId="0" applyFont="1" applyFill="1" applyBorder="1" applyAlignment="1" applyProtection="1">
      <alignment horizontal="center" vertical="center" wrapText="1"/>
    </xf>
    <xf numFmtId="0" fontId="42" fillId="11" borderId="65" xfId="0" applyFont="1" applyFill="1" applyBorder="1" applyAlignment="1" applyProtection="1">
      <alignment horizontal="center" vertical="center" wrapText="1"/>
    </xf>
    <xf numFmtId="0" fontId="1" fillId="8" borderId="7" xfId="0" applyFont="1" applyFill="1" applyBorder="1" applyAlignment="1" applyProtection="1">
      <alignment horizontal="left"/>
      <protection locked="0"/>
    </xf>
    <xf numFmtId="0" fontId="0" fillId="0" borderId="7" xfId="0" applyBorder="1" applyAlignment="1" applyProtection="1">
      <alignment horizontal="left"/>
      <protection locked="0"/>
    </xf>
    <xf numFmtId="0" fontId="0" fillId="0" borderId="7" xfId="0" applyBorder="1" applyAlignment="1" applyProtection="1">
      <protection locked="0"/>
    </xf>
    <xf numFmtId="0" fontId="38" fillId="9" borderId="0" xfId="0" applyFont="1" applyFill="1" applyBorder="1" applyAlignment="1" applyProtection="1">
      <alignment horizontal="center" vertical="center"/>
    </xf>
    <xf numFmtId="3" fontId="32" fillId="0" borderId="15" xfId="0" applyNumberFormat="1" applyFont="1" applyBorder="1" applyAlignment="1" applyProtection="1">
      <alignment horizontal="center"/>
      <protection locked="0"/>
    </xf>
    <xf numFmtId="3" fontId="32" fillId="0" borderId="50" xfId="0" applyNumberFormat="1" applyFont="1" applyBorder="1" applyAlignment="1" applyProtection="1">
      <alignment horizontal="center"/>
      <protection locked="0"/>
    </xf>
    <xf numFmtId="3" fontId="32" fillId="0" borderId="51" xfId="0" applyNumberFormat="1" applyFont="1" applyBorder="1" applyAlignment="1" applyProtection="1">
      <alignment horizontal="center"/>
      <protection locked="0"/>
    </xf>
    <xf numFmtId="3" fontId="32" fillId="0" borderId="22" xfId="0" applyNumberFormat="1" applyFont="1" applyBorder="1" applyAlignment="1" applyProtection="1">
      <alignment horizontal="center"/>
      <protection locked="0"/>
    </xf>
  </cellXfs>
  <cellStyles count="19">
    <cellStyle name="Comma" xfId="1" builtinId="3"/>
    <cellStyle name="Comma 2" xfId="2"/>
    <cellStyle name="Comma 2 2" xfId="3"/>
    <cellStyle name="Comma 2 3" xfId="4"/>
    <cellStyle name="Comma 3" xfId="5"/>
    <cellStyle name="Comma 4" xfId="6"/>
    <cellStyle name="Normal" xfId="0" builtinId="0"/>
    <cellStyle name="Normal 2" xfId="7"/>
    <cellStyle name="Normal 2 2" xfId="8"/>
    <cellStyle name="Normal 2 3" xfId="9"/>
    <cellStyle name="Normal 2 4" xfId="10"/>
    <cellStyle name="Normal 2 5" xfId="11"/>
    <cellStyle name="Normal 3" xfId="12"/>
    <cellStyle name="Percent" xfId="13" builtinId="5"/>
    <cellStyle name="Percent 2" xfId="14"/>
    <cellStyle name="Percent 2 2" xfId="15"/>
    <cellStyle name="Percent 2 3" xfId="16"/>
    <cellStyle name="Percent 2 4" xfId="17"/>
    <cellStyle name="Percent 3" xf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0</xdr:col>
      <xdr:colOff>685800</xdr:colOff>
      <xdr:row>1</xdr:row>
      <xdr:rowOff>180975</xdr:rowOff>
    </xdr:to>
    <xdr:pic>
      <xdr:nvPicPr>
        <xdr:cNvPr id="2"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38100"/>
          <a:ext cx="12382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ston%20IT/Documents/Uganda_Template_Immunization%20Forecast%20Tool%202016%20-%2011%20Sept%20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storical data 2015"/>
      <sheetName val="Review Form"/>
      <sheetName val="Forecast"/>
      <sheetName val="Cold Chain Forecast"/>
      <sheetName val="Validation"/>
    </sheetNames>
    <sheetDataSet>
      <sheetData sheetId="0"/>
      <sheetData sheetId="1"/>
      <sheetData sheetId="2"/>
      <sheetData sheetId="3"/>
      <sheetData sheetId="4">
        <row r="2">
          <cell r="A2" t="str">
            <v>Afghanistan</v>
          </cell>
          <cell r="B2" t="str">
            <v>BCG-20</v>
          </cell>
          <cell r="F2" t="str">
            <v>Select a Product</v>
          </cell>
        </row>
        <row r="3">
          <cell r="A3" t="str">
            <v>Albania</v>
          </cell>
          <cell r="B3" t="str">
            <v>Select a Product</v>
          </cell>
          <cell r="F3" t="str">
            <v>BCG AD Syringe, 0.05 ml</v>
          </cell>
        </row>
        <row r="4">
          <cell r="A4" t="str">
            <v>Algeria</v>
          </cell>
          <cell r="B4" t="str">
            <v>BOPV-10</v>
          </cell>
          <cell r="F4" t="str">
            <v>BCG AD Syringe, 0.1 ml</v>
          </cell>
        </row>
        <row r="5">
          <cell r="A5" t="str">
            <v>Algeria for Sahrawi refugees in Tindouf camps</v>
          </cell>
          <cell r="B5" t="str">
            <v>BOPV-20</v>
          </cell>
          <cell r="F5" t="str">
            <v>AD-Syringe, 0.5 ml</v>
          </cell>
        </row>
        <row r="6">
          <cell r="A6" t="str">
            <v>Angola</v>
          </cell>
          <cell r="B6" t="str">
            <v>DT-10</v>
          </cell>
          <cell r="F6" t="str">
            <v>Syringe,disp,2ml,w ndl</v>
          </cell>
        </row>
        <row r="7">
          <cell r="A7" t="str">
            <v>Armenia</v>
          </cell>
          <cell r="B7" t="str">
            <v>DTP-10</v>
          </cell>
          <cell r="F7" t="str">
            <v>Syringe,disp,5ml,w ndl</v>
          </cell>
        </row>
        <row r="8">
          <cell r="A8" t="str">
            <v>Azerbaijan</v>
          </cell>
          <cell r="B8" t="str">
            <v>DTP-HepB+Hib-2 (lph)</v>
          </cell>
          <cell r="F8" t="str">
            <v>Syringe,disp,10ml,w ndl</v>
          </cell>
        </row>
        <row r="9">
          <cell r="A9" t="str">
            <v>Bangladesh</v>
          </cell>
          <cell r="B9" t="str">
            <v>DTP-HepB-Hib-10 (lqd)</v>
          </cell>
          <cell r="F9" t="str">
            <v>RUP-2.0 ml</v>
          </cell>
        </row>
        <row r="10">
          <cell r="A10" t="str">
            <v>Benin</v>
          </cell>
          <cell r="B10" t="str">
            <v>DTP-HepB-Hib-5 (lqd)</v>
          </cell>
          <cell r="F10" t="str">
            <v>RUP-5.0 ml</v>
          </cell>
        </row>
        <row r="11">
          <cell r="A11" t="str">
            <v>Bhutan</v>
          </cell>
          <cell r="B11" t="str">
            <v>DTP-HepB-Hib-1 (lqd)</v>
          </cell>
          <cell r="F11" t="str">
            <v>RUP-10.0 ml</v>
          </cell>
        </row>
        <row r="12">
          <cell r="A12" t="str">
            <v>Bolivia</v>
          </cell>
          <cell r="B12" t="str">
            <v>DTP-HepB-Hib-1 (Uniject)</v>
          </cell>
          <cell r="F12" t="str">
            <v>RUP-3.0 ml w SIP</v>
          </cell>
        </row>
        <row r="13">
          <cell r="A13" t="str">
            <v>Bosnia-Herzegovina</v>
          </cell>
          <cell r="B13" t="str">
            <v>HepB-1</v>
          </cell>
          <cell r="F13" t="str">
            <v>RUP-5.0 ml w SIP</v>
          </cell>
        </row>
        <row r="14">
          <cell r="A14" t="str">
            <v>Brazil</v>
          </cell>
          <cell r="B14" t="str">
            <v>HepB-1 adult (1 ml)</v>
          </cell>
          <cell r="F14" t="str">
            <v>Safety Box, 5 Litre</v>
          </cell>
        </row>
        <row r="15">
          <cell r="A15" t="str">
            <v>Bulgaria</v>
          </cell>
          <cell r="B15" t="str">
            <v>HepB-10 adult (10 ml)</v>
          </cell>
          <cell r="F15" t="str">
            <v>Other</v>
          </cell>
        </row>
        <row r="16">
          <cell r="A16" t="str">
            <v>Burkina Faso</v>
          </cell>
          <cell r="B16" t="str">
            <v>HepB-10</v>
          </cell>
        </row>
        <row r="17">
          <cell r="A17" t="str">
            <v>Burundi</v>
          </cell>
          <cell r="B17" t="str">
            <v>HPV2-1</v>
          </cell>
        </row>
        <row r="18">
          <cell r="A18" t="str">
            <v>Botswana</v>
          </cell>
          <cell r="B18" t="str">
            <v>HPV2-2</v>
          </cell>
        </row>
        <row r="19">
          <cell r="A19" t="str">
            <v>Cambodia</v>
          </cell>
          <cell r="B19" t="str">
            <v>HPV4-1</v>
          </cell>
        </row>
        <row r="20">
          <cell r="A20" t="str">
            <v>Cameroon</v>
          </cell>
          <cell r="B20" t="str">
            <v>Influenza-1</v>
          </cell>
        </row>
        <row r="21">
          <cell r="A21" t="str">
            <v>Cabo Verde</v>
          </cell>
          <cell r="B21" t="str">
            <v>Influenza-10</v>
          </cell>
        </row>
        <row r="22">
          <cell r="A22" t="str">
            <v>Central African Rep.</v>
          </cell>
          <cell r="B22" t="str">
            <v>IPV-1</v>
          </cell>
        </row>
        <row r="23">
          <cell r="A23" t="str">
            <v>Chad</v>
          </cell>
          <cell r="B23" t="str">
            <v>IPV-5</v>
          </cell>
        </row>
        <row r="24">
          <cell r="A24" t="str">
            <v>Comoros</v>
          </cell>
          <cell r="B24" t="str">
            <v>IPV-10</v>
          </cell>
        </row>
        <row r="25">
          <cell r="A25" t="str">
            <v>Congo Brazzaville</v>
          </cell>
          <cell r="B25" t="str">
            <v>JE-5</v>
          </cell>
        </row>
        <row r="26">
          <cell r="A26" t="str">
            <v>Cote d'Ivoire</v>
          </cell>
          <cell r="B26" t="str">
            <v>Mea-5</v>
          </cell>
        </row>
        <row r="27">
          <cell r="A27" t="str">
            <v>Cuba</v>
          </cell>
          <cell r="B27" t="str">
            <v>Mea-10</v>
          </cell>
        </row>
        <row r="28">
          <cell r="A28" t="str">
            <v>Djibouti</v>
          </cell>
          <cell r="B28" t="str">
            <v>Mening A Conj-10</v>
          </cell>
        </row>
        <row r="29">
          <cell r="A29" t="str">
            <v>DR Congo</v>
          </cell>
          <cell r="B29" t="str">
            <v>Mening AC PS-10</v>
          </cell>
        </row>
        <row r="30">
          <cell r="A30" t="str">
            <v>Egypt</v>
          </cell>
          <cell r="B30" t="str">
            <v>Mening ACW PS-10</v>
          </cell>
        </row>
        <row r="31">
          <cell r="A31" t="str">
            <v>Equatorial Guinea</v>
          </cell>
          <cell r="B31" t="str">
            <v>Mening ACYW PS-10</v>
          </cell>
        </row>
        <row r="32">
          <cell r="A32" t="str">
            <v>Eritrea</v>
          </cell>
          <cell r="B32" t="str">
            <v>Mening ACYW Conj-1</v>
          </cell>
        </row>
        <row r="33">
          <cell r="A33" t="str">
            <v>Ethiopia</v>
          </cell>
          <cell r="B33" t="str">
            <v>MMR-1</v>
          </cell>
        </row>
        <row r="34">
          <cell r="A34" t="str">
            <v>Gabon</v>
          </cell>
          <cell r="B34" t="str">
            <v>MMR-2</v>
          </cell>
        </row>
        <row r="35">
          <cell r="A35" t="str">
            <v>Gambia</v>
          </cell>
          <cell r="B35" t="str">
            <v>MMR-5</v>
          </cell>
        </row>
        <row r="36">
          <cell r="A36" t="str">
            <v>Georgia</v>
          </cell>
          <cell r="B36" t="str">
            <v>MMR-10</v>
          </cell>
        </row>
        <row r="37">
          <cell r="A37" t="str">
            <v>Ghana</v>
          </cell>
          <cell r="B37" t="str">
            <v>MOPV1-20</v>
          </cell>
        </row>
        <row r="38">
          <cell r="A38" t="str">
            <v>Guinea-Bissau</v>
          </cell>
          <cell r="B38" t="str">
            <v>MR-5</v>
          </cell>
        </row>
        <row r="39">
          <cell r="A39" t="str">
            <v>Guinea-Conakry</v>
          </cell>
          <cell r="B39" t="str">
            <v>MR-10</v>
          </cell>
        </row>
        <row r="40">
          <cell r="A40" t="str">
            <v>Guyana</v>
          </cell>
          <cell r="B40" t="str">
            <v>OCV-1</v>
          </cell>
        </row>
        <row r="41">
          <cell r="A41" t="str">
            <v>Haiti</v>
          </cell>
          <cell r="B41" t="str">
            <v>PCV13-1</v>
          </cell>
        </row>
        <row r="42">
          <cell r="A42" t="str">
            <v>Honduras</v>
          </cell>
          <cell r="B42" t="str">
            <v>PCV10-2</v>
          </cell>
        </row>
        <row r="43">
          <cell r="A43" t="str">
            <v>India</v>
          </cell>
          <cell r="B43" t="str">
            <v>RV1-1</v>
          </cell>
        </row>
        <row r="44">
          <cell r="A44" t="str">
            <v>Indonesia</v>
          </cell>
          <cell r="B44" t="str">
            <v>RV5-1</v>
          </cell>
        </row>
        <row r="45">
          <cell r="A45" t="str">
            <v>Iran</v>
          </cell>
          <cell r="B45" t="str">
            <v>TOPV-10</v>
          </cell>
        </row>
        <row r="46">
          <cell r="A46" t="str">
            <v>Iraq</v>
          </cell>
          <cell r="B46" t="str">
            <v>TOPV-20</v>
          </cell>
        </row>
        <row r="47">
          <cell r="A47" t="str">
            <v>Jordan</v>
          </cell>
          <cell r="B47" t="str">
            <v>Td-10</v>
          </cell>
        </row>
        <row r="48">
          <cell r="A48" t="str">
            <v>Kazakhstan</v>
          </cell>
          <cell r="B48" t="str">
            <v>TT-10</v>
          </cell>
        </row>
        <row r="49">
          <cell r="A49" t="str">
            <v>Kenya</v>
          </cell>
          <cell r="B49" t="str">
            <v>TT-20</v>
          </cell>
        </row>
        <row r="50">
          <cell r="A50" t="str">
            <v>Kiribati</v>
          </cell>
          <cell r="B50" t="str">
            <v>YF-5</v>
          </cell>
        </row>
        <row r="51">
          <cell r="A51" t="str">
            <v>Korea DPR</v>
          </cell>
          <cell r="B51" t="str">
            <v>YF-10</v>
          </cell>
        </row>
        <row r="52">
          <cell r="A52" t="str">
            <v>Kosovo</v>
          </cell>
          <cell r="B52" t="str">
            <v>YF-20</v>
          </cell>
        </row>
        <row r="53">
          <cell r="A53" t="str">
            <v>Kyrgyzstan</v>
          </cell>
          <cell r="B53" t="str">
            <v>Rabies-1</v>
          </cell>
        </row>
        <row r="54">
          <cell r="A54" t="str">
            <v>Lao PDR</v>
          </cell>
          <cell r="B54" t="str">
            <v>Rubella</v>
          </cell>
        </row>
        <row r="55">
          <cell r="A55" t="str">
            <v>Lebanon</v>
          </cell>
          <cell r="B55" t="str">
            <v>Typhoid</v>
          </cell>
        </row>
        <row r="56">
          <cell r="A56" t="str">
            <v>Lesotho</v>
          </cell>
          <cell r="B56" t="str">
            <v>Mebendazole 100mg tabs/PAC-100</v>
          </cell>
        </row>
        <row r="57">
          <cell r="A57" t="str">
            <v>Liberia</v>
          </cell>
          <cell r="B57" t="str">
            <v>Mebendazole 500mg tabs/PAC-100</v>
          </cell>
        </row>
        <row r="58">
          <cell r="A58" t="str">
            <v>Libya</v>
          </cell>
          <cell r="B58" t="str">
            <v>Albendazole tablets 400mg tabs/PAC-100</v>
          </cell>
        </row>
        <row r="59">
          <cell r="A59" t="str">
            <v>Macedonia</v>
          </cell>
        </row>
        <row r="60">
          <cell r="A60" t="str">
            <v>Madagascar</v>
          </cell>
        </row>
        <row r="61">
          <cell r="A61" t="str">
            <v>Malawi</v>
          </cell>
        </row>
        <row r="62">
          <cell r="A62" t="str">
            <v>Maldives</v>
          </cell>
        </row>
        <row r="63">
          <cell r="A63" t="str">
            <v>Mali</v>
          </cell>
        </row>
        <row r="64">
          <cell r="A64" t="str">
            <v>Mauritania</v>
          </cell>
        </row>
        <row r="65">
          <cell r="A65" t="str">
            <v>Moldova</v>
          </cell>
        </row>
        <row r="66">
          <cell r="A66" t="str">
            <v>Mongolia</v>
          </cell>
        </row>
        <row r="67">
          <cell r="A67" t="str">
            <v>Morocco</v>
          </cell>
        </row>
        <row r="68">
          <cell r="A68" t="str">
            <v>Mozambique</v>
          </cell>
        </row>
        <row r="69">
          <cell r="A69" t="str">
            <v>Myanmar</v>
          </cell>
        </row>
        <row r="70">
          <cell r="A70" t="str">
            <v>Namibia</v>
          </cell>
        </row>
        <row r="71">
          <cell r="A71" t="str">
            <v>Nepal</v>
          </cell>
        </row>
        <row r="72">
          <cell r="A72" t="str">
            <v>Nicaragua</v>
          </cell>
        </row>
        <row r="73">
          <cell r="A73" t="str">
            <v>Niger</v>
          </cell>
        </row>
        <row r="74">
          <cell r="A74" t="str">
            <v>Nigeria</v>
          </cell>
        </row>
        <row r="75">
          <cell r="A75" t="str">
            <v>Oman</v>
          </cell>
        </row>
        <row r="76">
          <cell r="A76" t="str">
            <v>Pacific Islands</v>
          </cell>
        </row>
        <row r="77">
          <cell r="A77" t="str">
            <v>Pakistan</v>
          </cell>
        </row>
        <row r="78">
          <cell r="A78" t="str">
            <v>Palestinian Programme in Lebanon</v>
          </cell>
        </row>
        <row r="79">
          <cell r="A79" t="str">
            <v>Papua New Guinea</v>
          </cell>
        </row>
        <row r="80">
          <cell r="A80" t="str">
            <v>Paraguay</v>
          </cell>
        </row>
        <row r="81">
          <cell r="A81" t="str">
            <v>Philippines</v>
          </cell>
        </row>
        <row r="82">
          <cell r="A82" t="str">
            <v>Romania</v>
          </cell>
        </row>
        <row r="83">
          <cell r="A83" t="str">
            <v>Russian Federation</v>
          </cell>
        </row>
        <row r="84">
          <cell r="A84" t="str">
            <v>Rwanda</v>
          </cell>
        </row>
        <row r="85">
          <cell r="A85" t="str">
            <v>Sao Tome &amp; Principe</v>
          </cell>
        </row>
        <row r="86">
          <cell r="A86" t="str">
            <v>Senegal</v>
          </cell>
        </row>
        <row r="87">
          <cell r="A87" t="str">
            <v>Serbia</v>
          </cell>
        </row>
        <row r="88">
          <cell r="A88" t="str">
            <v>Seychelles</v>
          </cell>
        </row>
        <row r="89">
          <cell r="A89" t="str">
            <v>Sierra Leone</v>
          </cell>
        </row>
        <row r="90">
          <cell r="A90" t="str">
            <v>Solomon Islands</v>
          </cell>
        </row>
        <row r="91">
          <cell r="A91" t="str">
            <v>Somalia</v>
          </cell>
        </row>
        <row r="92">
          <cell r="A92" t="str">
            <v>South Sudan</v>
          </cell>
        </row>
        <row r="93">
          <cell r="A93" t="str">
            <v>Sri Lanka</v>
          </cell>
        </row>
        <row r="94">
          <cell r="A94" t="str">
            <v>State of Palestine</v>
          </cell>
        </row>
        <row r="95">
          <cell r="A95" t="str">
            <v>Sudan</v>
          </cell>
        </row>
        <row r="96">
          <cell r="A96" t="str">
            <v>Swaziland</v>
          </cell>
        </row>
        <row r="97">
          <cell r="A97" t="str">
            <v>Syria</v>
          </cell>
        </row>
        <row r="98">
          <cell r="A98" t="str">
            <v>Tajikistan</v>
          </cell>
        </row>
        <row r="99">
          <cell r="A99" t="str">
            <v>Tanzania</v>
          </cell>
        </row>
        <row r="100">
          <cell r="A100" t="str">
            <v>Timor-Leste</v>
          </cell>
        </row>
        <row r="101">
          <cell r="A101" t="str">
            <v>Togo</v>
          </cell>
        </row>
        <row r="102">
          <cell r="A102" t="str">
            <v>Tunisia</v>
          </cell>
        </row>
        <row r="103">
          <cell r="A103" t="str">
            <v>Turkey</v>
          </cell>
        </row>
        <row r="104">
          <cell r="A104" t="str">
            <v>Turkmenistan</v>
          </cell>
        </row>
        <row r="105">
          <cell r="A105" t="str">
            <v>Uganda</v>
          </cell>
        </row>
        <row r="106">
          <cell r="A106" t="str">
            <v>Ukraine</v>
          </cell>
        </row>
        <row r="107">
          <cell r="A107" t="str">
            <v>Uzbekistan</v>
          </cell>
        </row>
        <row r="108">
          <cell r="A108" t="str">
            <v>Viet Nam</v>
          </cell>
        </row>
        <row r="109">
          <cell r="A109" t="str">
            <v>Yemen</v>
          </cell>
        </row>
        <row r="110">
          <cell r="A110" t="str">
            <v>Zambia</v>
          </cell>
        </row>
        <row r="111">
          <cell r="A111" t="str">
            <v>Zanzibar</v>
          </cell>
        </row>
        <row r="112">
          <cell r="A112"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hyperlink" Target="mailto:mcho@unicef.org" TargetMode="External"/><Relationship Id="rId2"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119"/>
  <sheetViews>
    <sheetView workbookViewId="0">
      <pane xSplit="6" ySplit="5" topLeftCell="G110" activePane="bottomRight" state="frozen"/>
      <selection pane="topRight" activeCell="G1" sqref="G1"/>
      <selection pane="bottomLeft" activeCell="A6" sqref="A6"/>
      <selection pane="bottomRight" activeCell="F118" sqref="F118"/>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16" bestFit="1" customWidth="1"/>
    <col min="5" max="5" width="12.83203125" style="1" customWidth="1"/>
    <col min="6" max="6" width="11.5" style="1" bestFit="1" customWidth="1"/>
    <col min="7" max="7" width="12.5" style="2" bestFit="1" customWidth="1"/>
    <col min="8" max="8" width="9.33203125" style="3" bestFit="1" customWidth="1"/>
    <col min="9" max="9" width="9.33203125" style="2" bestFit="1" customWidth="1"/>
    <col min="10" max="10" width="10" style="2" bestFit="1" customWidth="1"/>
    <col min="11"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3.33</v>
      </c>
      <c r="D1" s="21"/>
      <c r="E1" s="21"/>
      <c r="F1" s="21"/>
    </row>
    <row r="2" spans="1:24">
      <c r="A2" s="18"/>
      <c r="B2" s="22" t="s">
        <v>121</v>
      </c>
      <c r="C2" s="23">
        <v>1</v>
      </c>
      <c r="D2" s="21"/>
      <c r="E2" s="21"/>
      <c r="F2" s="21"/>
    </row>
    <row r="3" spans="1:24" ht="14" thickBot="1">
      <c r="A3" s="24"/>
      <c r="B3" s="25" t="s">
        <v>122</v>
      </c>
      <c r="C3" s="26">
        <v>1</v>
      </c>
      <c r="D3" s="21"/>
      <c r="E3" s="21"/>
      <c r="F3" s="21"/>
      <c r="S3" s="52"/>
      <c r="T3" s="56"/>
      <c r="U3" s="56"/>
      <c r="V3" s="56"/>
      <c r="W3" s="56"/>
      <c r="X3" s="56"/>
    </row>
    <row r="4" spans="1:24" ht="14" thickBot="1">
      <c r="A4" s="27"/>
      <c r="B4" s="28"/>
      <c r="C4" s="535" t="s">
        <v>132</v>
      </c>
      <c r="D4" s="53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2" t="s">
        <v>2</v>
      </c>
      <c r="E5" s="33" t="s">
        <v>131</v>
      </c>
      <c r="F5" s="34" t="s">
        <v>148</v>
      </c>
      <c r="G5" s="5">
        <v>42005</v>
      </c>
      <c r="H5" s="6">
        <f>G5+31</f>
        <v>42036</v>
      </c>
      <c r="I5" s="6">
        <f t="shared" ref="I5:R5" si="0">H5+31</f>
        <v>42067</v>
      </c>
      <c r="J5" s="6">
        <f t="shared" si="0"/>
        <v>42098</v>
      </c>
      <c r="K5" s="6">
        <f t="shared" si="0"/>
        <v>42129</v>
      </c>
      <c r="L5" s="6">
        <f t="shared" si="0"/>
        <v>42160</v>
      </c>
      <c r="M5" s="6">
        <f t="shared" si="0"/>
        <v>42191</v>
      </c>
      <c r="N5" s="140">
        <f t="shared" si="0"/>
        <v>42222</v>
      </c>
      <c r="O5" s="140">
        <f t="shared" si="0"/>
        <v>42253</v>
      </c>
      <c r="P5" s="140">
        <f t="shared" si="0"/>
        <v>42284</v>
      </c>
      <c r="Q5" s="140">
        <f t="shared" si="0"/>
        <v>42315</v>
      </c>
      <c r="R5" s="140">
        <f t="shared" si="0"/>
        <v>42346</v>
      </c>
      <c r="S5" s="58" t="s">
        <v>126</v>
      </c>
      <c r="T5" s="59" t="s">
        <v>128</v>
      </c>
      <c r="U5" s="60" t="s">
        <v>133</v>
      </c>
      <c r="V5" s="60" t="s">
        <v>134</v>
      </c>
      <c r="W5" s="60" t="s">
        <v>135</v>
      </c>
      <c r="X5" s="61" t="s">
        <v>136</v>
      </c>
    </row>
    <row r="6" spans="1:24" ht="15">
      <c r="A6" s="35">
        <v>1</v>
      </c>
      <c r="B6" s="36" t="s">
        <v>4</v>
      </c>
      <c r="C6" s="37">
        <f>VLOOKUP(B6,Sheet1!A:J,10,FALSE)</f>
        <v>115462</v>
      </c>
      <c r="D6" s="38">
        <f>C6*0.0485</f>
        <v>5599.9070000000002</v>
      </c>
      <c r="E6" s="39">
        <f>(D6/$D$118)*$E$118</f>
        <v>23390.506213831231</v>
      </c>
      <c r="F6" s="40">
        <f>CEILING((E6/12),20)</f>
        <v>1960</v>
      </c>
      <c r="G6" s="8"/>
      <c r="H6" s="9"/>
      <c r="I6" s="9"/>
      <c r="J6" s="9"/>
      <c r="K6" s="9"/>
      <c r="L6" s="9"/>
      <c r="M6" s="9"/>
      <c r="N6" s="138"/>
      <c r="O6" s="11"/>
      <c r="P6" s="11"/>
      <c r="Q6" s="11"/>
      <c r="R6" s="11"/>
      <c r="S6" s="141">
        <f>SUM(G6:R6)</f>
        <v>0</v>
      </c>
      <c r="T6" s="62" t="str">
        <f>IFERROR((SUMIF(G6:R6,"&gt;0" )/COUNTIF(G6:R6,"&gt;0")),"")</f>
        <v/>
      </c>
      <c r="U6" s="63">
        <f>SUM(G6:I6)</f>
        <v>0</v>
      </c>
      <c r="V6" s="63">
        <f>SUM(J6:L6)</f>
        <v>0</v>
      </c>
      <c r="W6" s="63">
        <f>SUM(M6:O6)</f>
        <v>0</v>
      </c>
      <c r="X6" s="64">
        <f>SUM(P6:R6)</f>
        <v>0</v>
      </c>
    </row>
    <row r="7" spans="1:24" ht="15">
      <c r="A7" s="41">
        <v>2</v>
      </c>
      <c r="B7" s="42" t="s">
        <v>5</v>
      </c>
      <c r="C7" s="37">
        <f>VLOOKUP(B7,Sheet1!A:J,10,FALSE)</f>
        <v>246527</v>
      </c>
      <c r="D7" s="38">
        <f t="shared" ref="D7:D70" si="1">C7*0.0485</f>
        <v>11956.559500000001</v>
      </c>
      <c r="E7" s="44">
        <f t="shared" ref="E7:E70" si="2">(D7/$D$118)*$E$118</f>
        <v>49941.897120933048</v>
      </c>
      <c r="F7" s="45">
        <f t="shared" ref="F7:F70" si="3">CEILING((E7/12),20)</f>
        <v>4180</v>
      </c>
      <c r="G7" s="10"/>
      <c r="H7" s="11"/>
      <c r="I7" s="11"/>
      <c r="J7" s="11"/>
      <c r="K7" s="11"/>
      <c r="L7" s="11"/>
      <c r="M7" s="11"/>
      <c r="N7" s="138"/>
      <c r="O7" s="11"/>
      <c r="P7" s="11"/>
      <c r="Q7" s="11"/>
      <c r="R7" s="11"/>
      <c r="S7" s="142">
        <f t="shared" ref="S7:S38" si="4">SUM(G7:R7)</f>
        <v>0</v>
      </c>
      <c r="T7" s="65" t="str">
        <f>IFERROR((SUMIF(G7:R7,"&gt;0" )/COUNTIF(G7:R7,"&gt;0")),"")</f>
        <v/>
      </c>
      <c r="U7" s="66">
        <f>SUM(G7:I7)</f>
        <v>0</v>
      </c>
      <c r="V7" s="66">
        <f t="shared" ref="V7:V38" si="5">SUM(J7:L7)</f>
        <v>0</v>
      </c>
      <c r="W7" s="66">
        <f t="shared" ref="W7:W38" si="6">SUM(M7:O7)</f>
        <v>0</v>
      </c>
      <c r="X7" s="67">
        <f t="shared" ref="X7:X38" si="7">SUM(P7:R7)</f>
        <v>0</v>
      </c>
    </row>
    <row r="8" spans="1:24" ht="15">
      <c r="A8" s="41">
        <v>3</v>
      </c>
      <c r="B8" s="42" t="s">
        <v>6</v>
      </c>
      <c r="C8" s="37">
        <f>VLOOKUP(B8,Sheet1!A:J,10,FALSE)</f>
        <v>240886</v>
      </c>
      <c r="D8" s="38">
        <f t="shared" si="1"/>
        <v>11682.971</v>
      </c>
      <c r="E8" s="44">
        <f t="shared" si="2"/>
        <v>48799.132873369148</v>
      </c>
      <c r="F8" s="45">
        <f t="shared" si="3"/>
        <v>4080</v>
      </c>
      <c r="G8" s="10"/>
      <c r="H8" s="11"/>
      <c r="I8" s="11"/>
      <c r="J8" s="11"/>
      <c r="K8" s="11"/>
      <c r="L8" s="11"/>
      <c r="M8" s="11"/>
      <c r="N8" s="138"/>
      <c r="O8" s="11"/>
      <c r="P8" s="11"/>
      <c r="Q8" s="11"/>
      <c r="R8" s="11"/>
      <c r="S8" s="142">
        <f t="shared" si="4"/>
        <v>0</v>
      </c>
      <c r="T8" s="65" t="str">
        <f>IFERROR((SUMIF(G8:R8,"&gt;0" )/COUNTIF(G8:R8,"&gt;0")),"")</f>
        <v/>
      </c>
      <c r="U8" s="66">
        <f t="shared" ref="U8:U38" si="8">SUM(G8:I8)</f>
        <v>0</v>
      </c>
      <c r="V8" s="66">
        <f t="shared" si="5"/>
        <v>0</v>
      </c>
      <c r="W8" s="66">
        <f t="shared" si="6"/>
        <v>0</v>
      </c>
      <c r="X8" s="67">
        <f t="shared" si="7"/>
        <v>0</v>
      </c>
    </row>
    <row r="9" spans="1:24" ht="15">
      <c r="A9" s="41">
        <v>4</v>
      </c>
      <c r="B9" s="42" t="s">
        <v>7</v>
      </c>
      <c r="C9" s="37">
        <f>VLOOKUP(B9,Sheet1!A:J,10,FALSE)</f>
        <v>238600</v>
      </c>
      <c r="D9" s="38">
        <f t="shared" si="1"/>
        <v>11572.1</v>
      </c>
      <c r="E9" s="44">
        <f t="shared" si="2"/>
        <v>48336.030751417187</v>
      </c>
      <c r="F9" s="45">
        <f t="shared" si="3"/>
        <v>4040</v>
      </c>
      <c r="G9" s="10"/>
      <c r="H9" s="11"/>
      <c r="I9" s="11"/>
      <c r="J9" s="11"/>
      <c r="K9" s="11"/>
      <c r="L9" s="11"/>
      <c r="M9" s="11"/>
      <c r="N9" s="138"/>
      <c r="O9" s="11"/>
      <c r="P9" s="11"/>
      <c r="Q9" s="11"/>
      <c r="R9" s="11"/>
      <c r="S9" s="142">
        <f t="shared" si="4"/>
        <v>0</v>
      </c>
      <c r="T9" s="65" t="str">
        <f t="shared" ref="T9:T72" si="9">IFERROR((SUMIF(G9:R9,"&gt;0" )/COUNTIF(G9:R9,"&gt;0")),"")</f>
        <v/>
      </c>
      <c r="U9" s="66">
        <f t="shared" si="8"/>
        <v>0</v>
      </c>
      <c r="V9" s="66">
        <f t="shared" si="5"/>
        <v>0</v>
      </c>
      <c r="W9" s="66">
        <f t="shared" si="6"/>
        <v>0</v>
      </c>
      <c r="X9" s="67">
        <f t="shared" si="7"/>
        <v>0</v>
      </c>
    </row>
    <row r="10" spans="1:24" ht="15">
      <c r="A10" s="41">
        <v>5</v>
      </c>
      <c r="B10" s="42" t="s">
        <v>8</v>
      </c>
      <c r="C10" s="37">
        <f>VLOOKUP(B10,Sheet1!A:J,10,FALSE)</f>
        <v>155558</v>
      </c>
      <c r="D10" s="38">
        <f t="shared" si="1"/>
        <v>7544.5630000000001</v>
      </c>
      <c r="E10" s="44">
        <f t="shared" si="2"/>
        <v>31513.228296852285</v>
      </c>
      <c r="F10" s="45">
        <f t="shared" si="3"/>
        <v>2640</v>
      </c>
      <c r="G10" s="10"/>
      <c r="H10" s="11"/>
      <c r="I10" s="11"/>
      <c r="J10" s="11"/>
      <c r="K10" s="11"/>
      <c r="L10" s="11"/>
      <c r="M10" s="11"/>
      <c r="N10" s="138"/>
      <c r="O10" s="11"/>
      <c r="P10" s="11"/>
      <c r="Q10" s="11"/>
      <c r="R10" s="11"/>
      <c r="S10" s="142">
        <f t="shared" si="4"/>
        <v>0</v>
      </c>
      <c r="T10" s="65" t="str">
        <f t="shared" si="9"/>
        <v/>
      </c>
      <c r="U10" s="66">
        <f t="shared" si="8"/>
        <v>0</v>
      </c>
      <c r="V10" s="66">
        <f t="shared" si="5"/>
        <v>0</v>
      </c>
      <c r="W10" s="66">
        <f t="shared" si="6"/>
        <v>0</v>
      </c>
      <c r="X10" s="67">
        <f t="shared" si="7"/>
        <v>0</v>
      </c>
    </row>
    <row r="11" spans="1:24" ht="15">
      <c r="A11" s="41">
        <v>6</v>
      </c>
      <c r="B11" s="42" t="s">
        <v>9</v>
      </c>
      <c r="C11" s="37">
        <f>VLOOKUP(B11,Sheet1!A:J,10,FALSE)</f>
        <v>118341</v>
      </c>
      <c r="D11" s="38">
        <f t="shared" si="1"/>
        <v>5739.5385000000006</v>
      </c>
      <c r="E11" s="44">
        <f t="shared" si="2"/>
        <v>23973.739376167068</v>
      </c>
      <c r="F11" s="45">
        <f t="shared" si="3"/>
        <v>2000</v>
      </c>
      <c r="G11" s="10"/>
      <c r="H11" s="11"/>
      <c r="I11" s="11"/>
      <c r="J11" s="11"/>
      <c r="K11" s="11"/>
      <c r="L11" s="11"/>
      <c r="M11" s="11"/>
      <c r="N11" s="138"/>
      <c r="O11" s="11"/>
      <c r="P11" s="11"/>
      <c r="Q11" s="11"/>
      <c r="R11" s="11"/>
      <c r="S11" s="142">
        <f t="shared" si="4"/>
        <v>0</v>
      </c>
      <c r="T11" s="65" t="str">
        <f t="shared" si="9"/>
        <v/>
      </c>
      <c r="U11" s="66">
        <f t="shared" si="8"/>
        <v>0</v>
      </c>
      <c r="V11" s="66">
        <f t="shared" si="5"/>
        <v>0</v>
      </c>
      <c r="W11" s="66">
        <f t="shared" si="6"/>
        <v>0</v>
      </c>
      <c r="X11" s="67">
        <f t="shared" si="7"/>
        <v>0</v>
      </c>
    </row>
    <row r="12" spans="1:24" ht="15">
      <c r="A12" s="41">
        <v>7</v>
      </c>
      <c r="B12" s="42" t="s">
        <v>10</v>
      </c>
      <c r="C12" s="37">
        <f>VLOOKUP(B12,Sheet1!A:J,10,FALSE)</f>
        <v>286541</v>
      </c>
      <c r="D12" s="38">
        <f t="shared" si="1"/>
        <v>13897.238500000001</v>
      </c>
      <c r="E12" s="44">
        <f t="shared" si="2"/>
        <v>58048.007491793098</v>
      </c>
      <c r="F12" s="45">
        <f t="shared" si="3"/>
        <v>4840</v>
      </c>
      <c r="G12" s="10"/>
      <c r="H12" s="11"/>
      <c r="I12" s="11"/>
      <c r="J12" s="11"/>
      <c r="K12" s="11"/>
      <c r="L12" s="11"/>
      <c r="M12" s="11"/>
      <c r="N12" s="138"/>
      <c r="O12" s="11"/>
      <c r="P12" s="11"/>
      <c r="Q12" s="11"/>
      <c r="R12" s="11"/>
      <c r="S12" s="142">
        <f t="shared" si="4"/>
        <v>0</v>
      </c>
      <c r="T12" s="65" t="str">
        <f t="shared" si="9"/>
        <v/>
      </c>
      <c r="U12" s="66">
        <f t="shared" si="8"/>
        <v>0</v>
      </c>
      <c r="V12" s="66">
        <f t="shared" si="5"/>
        <v>0</v>
      </c>
      <c r="W12" s="66">
        <f t="shared" si="6"/>
        <v>0</v>
      </c>
      <c r="X12" s="67">
        <f t="shared" si="7"/>
        <v>0</v>
      </c>
    </row>
    <row r="13" spans="1:24" ht="15">
      <c r="A13" s="41">
        <v>8</v>
      </c>
      <c r="B13" s="42" t="s">
        <v>11</v>
      </c>
      <c r="C13" s="37">
        <f>VLOOKUP(B13,Sheet1!A:J,10,FALSE)</f>
        <v>201739</v>
      </c>
      <c r="D13" s="38">
        <f t="shared" si="1"/>
        <v>9784.3415000000005</v>
      </c>
      <c r="E13" s="44">
        <f t="shared" si="2"/>
        <v>40868.660971333411</v>
      </c>
      <c r="F13" s="45">
        <f t="shared" si="3"/>
        <v>3420</v>
      </c>
      <c r="G13" s="10"/>
      <c r="H13" s="11"/>
      <c r="I13" s="11"/>
      <c r="J13" s="11"/>
      <c r="K13" s="11"/>
      <c r="L13" s="11"/>
      <c r="M13" s="11"/>
      <c r="N13" s="138"/>
      <c r="O13" s="11"/>
      <c r="P13" s="11"/>
      <c r="Q13" s="11"/>
      <c r="R13" s="11"/>
      <c r="S13" s="142">
        <f t="shared" si="4"/>
        <v>0</v>
      </c>
      <c r="T13" s="65" t="str">
        <f t="shared" si="9"/>
        <v/>
      </c>
      <c r="U13" s="66">
        <f t="shared" si="8"/>
        <v>0</v>
      </c>
      <c r="V13" s="66">
        <f t="shared" si="5"/>
        <v>0</v>
      </c>
      <c r="W13" s="66">
        <f t="shared" si="6"/>
        <v>0</v>
      </c>
      <c r="X13" s="67">
        <f t="shared" si="7"/>
        <v>0</v>
      </c>
    </row>
    <row r="14" spans="1:24" ht="15">
      <c r="A14" s="41">
        <v>9</v>
      </c>
      <c r="B14" s="42" t="s">
        <v>12</v>
      </c>
      <c r="C14" s="37">
        <f>VLOOKUP(B14,Sheet1!A:J,10,FALSE)</f>
        <v>390510</v>
      </c>
      <c r="D14" s="38">
        <f t="shared" si="1"/>
        <v>18939.735000000001</v>
      </c>
      <c r="E14" s="44">
        <f t="shared" si="2"/>
        <v>79110.240438960289</v>
      </c>
      <c r="F14" s="45">
        <f t="shared" si="3"/>
        <v>6600</v>
      </c>
      <c r="G14" s="10"/>
      <c r="H14" s="11"/>
      <c r="I14" s="11"/>
      <c r="J14" s="11"/>
      <c r="K14" s="11"/>
      <c r="L14" s="11"/>
      <c r="M14" s="11"/>
      <c r="N14" s="138"/>
      <c r="O14" s="11"/>
      <c r="P14" s="11"/>
      <c r="Q14" s="11"/>
      <c r="R14" s="11"/>
      <c r="S14" s="142">
        <f t="shared" si="4"/>
        <v>0</v>
      </c>
      <c r="T14" s="65" t="str">
        <f t="shared" si="9"/>
        <v/>
      </c>
      <c r="U14" s="66">
        <f t="shared" si="8"/>
        <v>0</v>
      </c>
      <c r="V14" s="66">
        <f t="shared" si="5"/>
        <v>0</v>
      </c>
      <c r="W14" s="66">
        <f t="shared" si="6"/>
        <v>0</v>
      </c>
      <c r="X14" s="67">
        <f t="shared" si="7"/>
        <v>0</v>
      </c>
    </row>
    <row r="15" spans="1:24" ht="15">
      <c r="A15" s="41">
        <v>10</v>
      </c>
      <c r="B15" s="42" t="s">
        <v>13</v>
      </c>
      <c r="C15" s="37">
        <f>VLOOKUP(B15,Sheet1!A:J,10,FALSE)</f>
        <v>831442</v>
      </c>
      <c r="D15" s="38">
        <f t="shared" si="1"/>
        <v>40324.936999999998</v>
      </c>
      <c r="E15" s="44">
        <f t="shared" si="2"/>
        <v>168435.06320209475</v>
      </c>
      <c r="F15" s="45">
        <f t="shared" si="3"/>
        <v>14040</v>
      </c>
      <c r="G15" s="10"/>
      <c r="H15" s="11"/>
      <c r="I15" s="11"/>
      <c r="J15" s="11"/>
      <c r="K15" s="11"/>
      <c r="L15" s="11"/>
      <c r="M15" s="11"/>
      <c r="N15" s="138"/>
      <c r="O15" s="11"/>
      <c r="P15" s="11"/>
      <c r="Q15" s="11"/>
      <c r="R15" s="11"/>
      <c r="S15" s="142">
        <f t="shared" si="4"/>
        <v>0</v>
      </c>
      <c r="T15" s="65" t="str">
        <f t="shared" si="9"/>
        <v/>
      </c>
      <c r="U15" s="66">
        <f t="shared" si="8"/>
        <v>0</v>
      </c>
      <c r="V15" s="66">
        <f t="shared" si="5"/>
        <v>0</v>
      </c>
      <c r="W15" s="66">
        <f t="shared" si="6"/>
        <v>0</v>
      </c>
      <c r="X15" s="67">
        <f t="shared" si="7"/>
        <v>0</v>
      </c>
    </row>
    <row r="16" spans="1:24" ht="15">
      <c r="A16" s="41">
        <v>11</v>
      </c>
      <c r="B16" s="42" t="s">
        <v>14</v>
      </c>
      <c r="C16" s="37">
        <f>VLOOKUP(B16,Sheet1!A:J,10,FALSE)</f>
        <v>220717</v>
      </c>
      <c r="D16" s="38">
        <f t="shared" si="1"/>
        <v>10704.7745</v>
      </c>
      <c r="E16" s="44">
        <f t="shared" si="2"/>
        <v>44713.259427328361</v>
      </c>
      <c r="F16" s="45">
        <f t="shared" si="3"/>
        <v>3740</v>
      </c>
      <c r="G16" s="10"/>
      <c r="H16" s="11"/>
      <c r="I16" s="11"/>
      <c r="J16" s="11"/>
      <c r="K16" s="11"/>
      <c r="L16" s="11"/>
      <c r="M16" s="11"/>
      <c r="N16" s="138"/>
      <c r="O16" s="11"/>
      <c r="P16" s="11"/>
      <c r="Q16" s="11"/>
      <c r="R16" s="11"/>
      <c r="S16" s="142">
        <f t="shared" si="4"/>
        <v>0</v>
      </c>
      <c r="T16" s="65" t="str">
        <f t="shared" si="9"/>
        <v/>
      </c>
      <c r="U16" s="66">
        <f t="shared" si="8"/>
        <v>0</v>
      </c>
      <c r="V16" s="66">
        <f t="shared" si="5"/>
        <v>0</v>
      </c>
      <c r="W16" s="66">
        <f t="shared" si="6"/>
        <v>0</v>
      </c>
      <c r="X16" s="67">
        <f t="shared" si="7"/>
        <v>0</v>
      </c>
    </row>
    <row r="17" spans="1:24" ht="15">
      <c r="A17" s="41">
        <v>12</v>
      </c>
      <c r="B17" s="42" t="s">
        <v>15</v>
      </c>
      <c r="C17" s="37">
        <f>VLOOKUP(B17,Sheet1!A:J,10,FALSE)</f>
        <v>224153</v>
      </c>
      <c r="D17" s="38">
        <f t="shared" si="1"/>
        <v>10871.4205</v>
      </c>
      <c r="E17" s="44">
        <f t="shared" si="2"/>
        <v>45409.330683245673</v>
      </c>
      <c r="F17" s="45">
        <f t="shared" si="3"/>
        <v>3800</v>
      </c>
      <c r="G17" s="10"/>
      <c r="H17" s="11"/>
      <c r="I17" s="11"/>
      <c r="J17" s="11"/>
      <c r="K17" s="11"/>
      <c r="L17" s="11"/>
      <c r="M17" s="11"/>
      <c r="N17" s="138"/>
      <c r="O17" s="11"/>
      <c r="P17" s="11"/>
      <c r="Q17" s="11"/>
      <c r="R17" s="11"/>
      <c r="S17" s="142">
        <f t="shared" si="4"/>
        <v>0</v>
      </c>
      <c r="T17" s="65" t="str">
        <f t="shared" si="9"/>
        <v/>
      </c>
      <c r="U17" s="66">
        <f t="shared" si="8"/>
        <v>0</v>
      </c>
      <c r="V17" s="66">
        <f t="shared" si="5"/>
        <v>0</v>
      </c>
      <c r="W17" s="66">
        <f t="shared" si="6"/>
        <v>0</v>
      </c>
      <c r="X17" s="67">
        <f t="shared" si="7"/>
        <v>0</v>
      </c>
    </row>
    <row r="18" spans="1:24" ht="15">
      <c r="A18" s="41">
        <v>13</v>
      </c>
      <c r="B18" s="42" t="s">
        <v>16</v>
      </c>
      <c r="C18" s="37">
        <f>VLOOKUP(B18,Sheet1!A:J,10,FALSE)</f>
        <v>413054</v>
      </c>
      <c r="D18" s="38">
        <f t="shared" si="1"/>
        <v>20033.118999999999</v>
      </c>
      <c r="E18" s="44">
        <f t="shared" si="2"/>
        <v>83677.245792103407</v>
      </c>
      <c r="F18" s="45">
        <f t="shared" si="3"/>
        <v>6980</v>
      </c>
      <c r="G18" s="10"/>
      <c r="H18" s="11"/>
      <c r="I18" s="11"/>
      <c r="J18" s="11"/>
      <c r="K18" s="11"/>
      <c r="L18" s="11"/>
      <c r="M18" s="11"/>
      <c r="N18" s="138"/>
      <c r="O18" s="11"/>
      <c r="P18" s="11"/>
      <c r="Q18" s="11"/>
      <c r="R18" s="11"/>
      <c r="S18" s="142">
        <f t="shared" si="4"/>
        <v>0</v>
      </c>
      <c r="T18" s="65" t="str">
        <f t="shared" si="9"/>
        <v/>
      </c>
      <c r="U18" s="66">
        <f t="shared" si="8"/>
        <v>0</v>
      </c>
      <c r="V18" s="66">
        <f t="shared" si="5"/>
        <v>0</v>
      </c>
      <c r="W18" s="66">
        <f t="shared" si="6"/>
        <v>0</v>
      </c>
      <c r="X18" s="67">
        <f t="shared" si="7"/>
        <v>0</v>
      </c>
    </row>
    <row r="19" spans="1:24" ht="15">
      <c r="A19" s="41">
        <v>14</v>
      </c>
      <c r="B19" s="42" t="s">
        <v>17</v>
      </c>
      <c r="C19" s="37">
        <f>VLOOKUP(B19,Sheet1!A:J,10,FALSE)</f>
        <v>131351</v>
      </c>
      <c r="D19" s="38">
        <f t="shared" si="1"/>
        <v>6370.5235000000002</v>
      </c>
      <c r="E19" s="44">
        <f t="shared" si="2"/>
        <v>26609.329317809719</v>
      </c>
      <c r="F19" s="45">
        <f t="shared" si="3"/>
        <v>2220</v>
      </c>
      <c r="G19" s="10"/>
      <c r="H19" s="11"/>
      <c r="I19" s="11"/>
      <c r="J19" s="11"/>
      <c r="K19" s="11"/>
      <c r="L19" s="11"/>
      <c r="M19" s="11"/>
      <c r="N19" s="138"/>
      <c r="O19" s="11"/>
      <c r="P19" s="11"/>
      <c r="Q19" s="11"/>
      <c r="R19" s="11"/>
      <c r="S19" s="142">
        <f t="shared" si="4"/>
        <v>0</v>
      </c>
      <c r="T19" s="65" t="str">
        <f t="shared" si="9"/>
        <v/>
      </c>
      <c r="U19" s="66">
        <f t="shared" si="8"/>
        <v>0</v>
      </c>
      <c r="V19" s="66">
        <f t="shared" si="5"/>
        <v>0</v>
      </c>
      <c r="W19" s="66">
        <f t="shared" si="6"/>
        <v>0</v>
      </c>
      <c r="X19" s="67">
        <f t="shared" si="7"/>
        <v>0</v>
      </c>
    </row>
    <row r="20" spans="1:24" ht="15">
      <c r="A20" s="41">
        <v>15</v>
      </c>
      <c r="B20" s="42" t="s">
        <v>18</v>
      </c>
      <c r="C20" s="37">
        <f>VLOOKUP(B20,Sheet1!A:J,10,FALSE)</f>
        <v>462113</v>
      </c>
      <c r="D20" s="38">
        <f t="shared" si="1"/>
        <v>22412.480500000001</v>
      </c>
      <c r="E20" s="44">
        <f t="shared" si="2"/>
        <v>93615.709047064767</v>
      </c>
      <c r="F20" s="45">
        <f t="shared" si="3"/>
        <v>7820</v>
      </c>
      <c r="G20" s="10"/>
      <c r="H20" s="11"/>
      <c r="I20" s="11"/>
      <c r="J20" s="11"/>
      <c r="K20" s="11"/>
      <c r="L20" s="11"/>
      <c r="M20" s="11"/>
      <c r="N20" s="138"/>
      <c r="O20" s="11"/>
      <c r="P20" s="11"/>
      <c r="Q20" s="11"/>
      <c r="R20" s="11"/>
      <c r="S20" s="142">
        <f t="shared" si="4"/>
        <v>0</v>
      </c>
      <c r="T20" s="65" t="str">
        <f t="shared" si="9"/>
        <v/>
      </c>
      <c r="U20" s="66">
        <f t="shared" si="8"/>
        <v>0</v>
      </c>
      <c r="V20" s="66">
        <f t="shared" si="5"/>
        <v>0</v>
      </c>
      <c r="W20" s="66">
        <f t="shared" si="6"/>
        <v>0</v>
      </c>
      <c r="X20" s="67">
        <f t="shared" si="7"/>
        <v>0</v>
      </c>
    </row>
    <row r="21" spans="1:24" ht="15">
      <c r="A21" s="41">
        <v>16</v>
      </c>
      <c r="B21" s="42" t="s">
        <v>19</v>
      </c>
      <c r="C21" s="37">
        <f>VLOOKUP(B21,Sheet1!A:J,10,FALSE)</f>
        <v>200047</v>
      </c>
      <c r="D21" s="38">
        <f t="shared" si="1"/>
        <v>9702.2795000000006</v>
      </c>
      <c r="E21" s="44">
        <f t="shared" si="2"/>
        <v>40525.892471620929</v>
      </c>
      <c r="F21" s="45">
        <f t="shared" si="3"/>
        <v>3380</v>
      </c>
      <c r="G21" s="10"/>
      <c r="H21" s="11"/>
      <c r="I21" s="11"/>
      <c r="J21" s="11"/>
      <c r="K21" s="11"/>
      <c r="L21" s="11"/>
      <c r="M21" s="11"/>
      <c r="N21" s="138"/>
      <c r="O21" s="11"/>
      <c r="P21" s="11"/>
      <c r="Q21" s="11"/>
      <c r="R21" s="11"/>
      <c r="S21" s="142">
        <f t="shared" si="4"/>
        <v>0</v>
      </c>
      <c r="T21" s="65" t="str">
        <f t="shared" si="9"/>
        <v/>
      </c>
      <c r="U21" s="66">
        <f t="shared" si="8"/>
        <v>0</v>
      </c>
      <c r="V21" s="66">
        <f t="shared" si="5"/>
        <v>0</v>
      </c>
      <c r="W21" s="66">
        <f t="shared" si="6"/>
        <v>0</v>
      </c>
      <c r="X21" s="67">
        <f t="shared" si="7"/>
        <v>0</v>
      </c>
    </row>
    <row r="22" spans="1:24" ht="15">
      <c r="A22" s="41">
        <v>17</v>
      </c>
      <c r="B22" s="42" t="s">
        <v>20</v>
      </c>
      <c r="C22" s="37">
        <f>VLOOKUP(B22,Sheet1!A:J,10,FALSE)</f>
        <v>159974</v>
      </c>
      <c r="D22" s="38">
        <f t="shared" si="1"/>
        <v>7758.7390000000005</v>
      </c>
      <c r="E22" s="44">
        <f t="shared" si="2"/>
        <v>32407.829771279183</v>
      </c>
      <c r="F22" s="45">
        <f t="shared" si="3"/>
        <v>2720</v>
      </c>
      <c r="G22" s="10"/>
      <c r="H22" s="11"/>
      <c r="I22" s="11"/>
      <c r="J22" s="11"/>
      <c r="K22" s="11"/>
      <c r="L22" s="11"/>
      <c r="M22" s="11"/>
      <c r="N22" s="138"/>
      <c r="O22" s="11"/>
      <c r="P22" s="11"/>
      <c r="Q22" s="11"/>
      <c r="R22" s="11"/>
      <c r="S22" s="142">
        <f t="shared" si="4"/>
        <v>0</v>
      </c>
      <c r="T22" s="65" t="str">
        <f t="shared" si="9"/>
        <v/>
      </c>
      <c r="U22" s="66">
        <f t="shared" si="8"/>
        <v>0</v>
      </c>
      <c r="V22" s="66">
        <f t="shared" si="5"/>
        <v>0</v>
      </c>
      <c r="W22" s="66">
        <f t="shared" si="6"/>
        <v>0</v>
      </c>
      <c r="X22" s="67">
        <f t="shared" si="7"/>
        <v>0</v>
      </c>
    </row>
    <row r="23" spans="1:24" ht="15">
      <c r="A23" s="41">
        <v>18</v>
      </c>
      <c r="B23" s="42" t="s">
        <v>21</v>
      </c>
      <c r="C23" s="37">
        <f>VLOOKUP(B23,Sheet1!A:J,10,FALSE)</f>
        <v>94511</v>
      </c>
      <c r="D23" s="38">
        <f t="shared" si="1"/>
        <v>4583.7835000000005</v>
      </c>
      <c r="E23" s="44">
        <f t="shared" si="2"/>
        <v>19146.213756694007</v>
      </c>
      <c r="F23" s="45">
        <f t="shared" si="3"/>
        <v>1600</v>
      </c>
      <c r="G23" s="10"/>
      <c r="H23" s="11"/>
      <c r="I23" s="11"/>
      <c r="J23" s="11"/>
      <c r="K23" s="11"/>
      <c r="L23" s="11"/>
      <c r="M23" s="11"/>
      <c r="N23" s="138"/>
      <c r="O23" s="11"/>
      <c r="P23" s="11"/>
      <c r="Q23" s="11"/>
      <c r="R23" s="11"/>
      <c r="S23" s="142">
        <f t="shared" si="4"/>
        <v>0</v>
      </c>
      <c r="T23" s="65" t="str">
        <f t="shared" si="9"/>
        <v/>
      </c>
      <c r="U23" s="66">
        <f t="shared" si="8"/>
        <v>0</v>
      </c>
      <c r="V23" s="66">
        <f t="shared" si="5"/>
        <v>0</v>
      </c>
      <c r="W23" s="66">
        <f t="shared" si="6"/>
        <v>0</v>
      </c>
      <c r="X23" s="67">
        <f t="shared" si="7"/>
        <v>0</v>
      </c>
    </row>
    <row r="24" spans="1:24" ht="15">
      <c r="A24" s="41">
        <v>19</v>
      </c>
      <c r="B24" s="42" t="s">
        <v>22</v>
      </c>
      <c r="C24" s="37">
        <f>VLOOKUP(B24,Sheet1!A:J,10,FALSE)</f>
        <v>187767</v>
      </c>
      <c r="D24" s="38">
        <f t="shared" si="1"/>
        <v>9106.6995000000006</v>
      </c>
      <c r="E24" s="44">
        <f t="shared" si="2"/>
        <v>38038.18728458236</v>
      </c>
      <c r="F24" s="45">
        <f t="shared" si="3"/>
        <v>3180</v>
      </c>
      <c r="G24" s="10"/>
      <c r="H24" s="11"/>
      <c r="I24" s="11"/>
      <c r="J24" s="11"/>
      <c r="K24" s="11"/>
      <c r="L24" s="11"/>
      <c r="M24" s="11"/>
      <c r="N24" s="138"/>
      <c r="O24" s="11"/>
      <c r="P24" s="11"/>
      <c r="Q24" s="11"/>
      <c r="R24" s="11"/>
      <c r="S24" s="142">
        <f t="shared" si="4"/>
        <v>0</v>
      </c>
      <c r="T24" s="65" t="str">
        <f t="shared" si="9"/>
        <v/>
      </c>
      <c r="U24" s="66">
        <f t="shared" si="8"/>
        <v>0</v>
      </c>
      <c r="V24" s="66">
        <f t="shared" si="5"/>
        <v>0</v>
      </c>
      <c r="W24" s="66">
        <f t="shared" si="6"/>
        <v>0</v>
      </c>
      <c r="X24" s="67">
        <f t="shared" si="7"/>
        <v>0</v>
      </c>
    </row>
    <row r="25" spans="1:24" ht="15">
      <c r="A25" s="41">
        <v>20</v>
      </c>
      <c r="B25" s="42" t="s">
        <v>23</v>
      </c>
      <c r="C25" s="37">
        <f>VLOOKUP(B25,Sheet1!A:J,10,FALSE)</f>
        <v>120259</v>
      </c>
      <c r="D25" s="38">
        <f t="shared" si="1"/>
        <v>5832.5614999999998</v>
      </c>
      <c r="E25" s="44">
        <f t="shared" si="2"/>
        <v>24362.291375250123</v>
      </c>
      <c r="F25" s="45">
        <f t="shared" si="3"/>
        <v>2040</v>
      </c>
      <c r="G25" s="10"/>
      <c r="H25" s="11"/>
      <c r="I25" s="11"/>
      <c r="J25" s="11"/>
      <c r="K25" s="11"/>
      <c r="L25" s="11"/>
      <c r="M25" s="11"/>
      <c r="N25" s="138"/>
      <c r="O25" s="11"/>
      <c r="P25" s="11"/>
      <c r="Q25" s="11"/>
      <c r="R25" s="11"/>
      <c r="S25" s="142">
        <f t="shared" si="4"/>
        <v>0</v>
      </c>
      <c r="T25" s="65" t="str">
        <f t="shared" si="9"/>
        <v/>
      </c>
      <c r="U25" s="66">
        <f t="shared" si="8"/>
        <v>0</v>
      </c>
      <c r="V25" s="66">
        <f t="shared" si="5"/>
        <v>0</v>
      </c>
      <c r="W25" s="66">
        <f t="shared" si="6"/>
        <v>0</v>
      </c>
      <c r="X25" s="67">
        <f t="shared" si="7"/>
        <v>0</v>
      </c>
    </row>
    <row r="26" spans="1:24" ht="15">
      <c r="A26" s="41">
        <v>21</v>
      </c>
      <c r="B26" s="42" t="s">
        <v>24</v>
      </c>
      <c r="C26" s="37">
        <f>VLOOKUP(B26,Sheet1!A:J,10,FALSE)</f>
        <v>237349</v>
      </c>
      <c r="D26" s="38">
        <f t="shared" si="1"/>
        <v>11511.4265</v>
      </c>
      <c r="E26" s="44">
        <f t="shared" si="2"/>
        <v>48082.600850034018</v>
      </c>
      <c r="F26" s="45">
        <f t="shared" si="3"/>
        <v>4020</v>
      </c>
      <c r="G26" s="10"/>
      <c r="H26" s="11"/>
      <c r="I26" s="11"/>
      <c r="J26" s="11"/>
      <c r="K26" s="11"/>
      <c r="L26" s="11"/>
      <c r="M26" s="11"/>
      <c r="N26" s="138"/>
      <c r="O26" s="11"/>
      <c r="P26" s="11"/>
      <c r="Q26" s="11"/>
      <c r="R26" s="11"/>
      <c r="S26" s="142">
        <f t="shared" si="4"/>
        <v>0</v>
      </c>
      <c r="T26" s="65" t="str">
        <f t="shared" si="9"/>
        <v/>
      </c>
      <c r="U26" s="66">
        <f t="shared" si="8"/>
        <v>0</v>
      </c>
      <c r="V26" s="66">
        <f t="shared" si="5"/>
        <v>0</v>
      </c>
      <c r="W26" s="66">
        <f t="shared" si="6"/>
        <v>0</v>
      </c>
      <c r="X26" s="67">
        <f t="shared" si="7"/>
        <v>0</v>
      </c>
    </row>
    <row r="27" spans="1:24" ht="15">
      <c r="A27" s="41">
        <v>22</v>
      </c>
      <c r="B27" s="42" t="s">
        <v>25</v>
      </c>
      <c r="C27" s="37">
        <f>VLOOKUP(B27,Sheet1!A:J,10,FALSE)</f>
        <v>249501</v>
      </c>
      <c r="D27" s="38">
        <f t="shared" si="1"/>
        <v>12100.798500000001</v>
      </c>
      <c r="E27" s="44">
        <f t="shared" si="2"/>
        <v>50544.375559552973</v>
      </c>
      <c r="F27" s="45">
        <f t="shared" si="3"/>
        <v>4220</v>
      </c>
      <c r="G27" s="10"/>
      <c r="H27" s="11"/>
      <c r="I27" s="11"/>
      <c r="J27" s="11"/>
      <c r="K27" s="11"/>
      <c r="L27" s="11"/>
      <c r="M27" s="11"/>
      <c r="N27" s="138"/>
      <c r="O27" s="11"/>
      <c r="P27" s="11"/>
      <c r="Q27" s="11"/>
      <c r="R27" s="11"/>
      <c r="S27" s="142">
        <f t="shared" si="4"/>
        <v>0</v>
      </c>
      <c r="T27" s="65" t="str">
        <f t="shared" si="9"/>
        <v/>
      </c>
      <c r="U27" s="66">
        <f t="shared" si="8"/>
        <v>0</v>
      </c>
      <c r="V27" s="66">
        <f t="shared" si="5"/>
        <v>0</v>
      </c>
      <c r="W27" s="66">
        <f t="shared" si="6"/>
        <v>0</v>
      </c>
      <c r="X27" s="67">
        <f t="shared" si="7"/>
        <v>0</v>
      </c>
    </row>
    <row r="28" spans="1:24" ht="15">
      <c r="A28" s="41">
        <v>23</v>
      </c>
      <c r="B28" s="42" t="s">
        <v>26</v>
      </c>
      <c r="C28" s="37">
        <f>VLOOKUP(B28,Sheet1!A:J,10,FALSE)</f>
        <v>344703</v>
      </c>
      <c r="D28" s="38">
        <f t="shared" si="1"/>
        <v>16718.095499999999</v>
      </c>
      <c r="E28" s="44">
        <f t="shared" si="2"/>
        <v>69830.5733784818</v>
      </c>
      <c r="F28" s="45">
        <f t="shared" si="3"/>
        <v>5820</v>
      </c>
      <c r="G28" s="10"/>
      <c r="H28" s="11"/>
      <c r="I28" s="11"/>
      <c r="J28" s="11"/>
      <c r="K28" s="11"/>
      <c r="L28" s="11"/>
      <c r="M28" s="11"/>
      <c r="N28" s="138"/>
      <c r="O28" s="11"/>
      <c r="P28" s="11"/>
      <c r="Q28" s="11"/>
      <c r="R28" s="11"/>
      <c r="S28" s="142">
        <f t="shared" si="4"/>
        <v>0</v>
      </c>
      <c r="T28" s="65" t="str">
        <f t="shared" si="9"/>
        <v/>
      </c>
      <c r="U28" s="66">
        <f t="shared" si="8"/>
        <v>0</v>
      </c>
      <c r="V28" s="66">
        <f t="shared" si="5"/>
        <v>0</v>
      </c>
      <c r="W28" s="66">
        <f t="shared" si="6"/>
        <v>0</v>
      </c>
      <c r="X28" s="67">
        <f t="shared" si="7"/>
        <v>0</v>
      </c>
    </row>
    <row r="29" spans="1:24" ht="15">
      <c r="A29" s="41">
        <v>24</v>
      </c>
      <c r="B29" s="42" t="s">
        <v>27</v>
      </c>
      <c r="C29" s="37">
        <f>VLOOKUP(B29,Sheet1!A:J,10,FALSE)</f>
        <v>260357</v>
      </c>
      <c r="D29" s="38">
        <f t="shared" si="1"/>
        <v>12627.3145</v>
      </c>
      <c r="E29" s="44">
        <f t="shared" si="2"/>
        <v>52743.604184185766</v>
      </c>
      <c r="F29" s="45">
        <f t="shared" si="3"/>
        <v>4400</v>
      </c>
      <c r="G29" s="10"/>
      <c r="H29" s="11"/>
      <c r="I29" s="11"/>
      <c r="J29" s="11"/>
      <c r="K29" s="11"/>
      <c r="L29" s="11"/>
      <c r="M29" s="11"/>
      <c r="N29" s="138"/>
      <c r="O29" s="11"/>
      <c r="P29" s="11"/>
      <c r="Q29" s="11"/>
      <c r="R29" s="11"/>
      <c r="S29" s="142">
        <f t="shared" si="4"/>
        <v>0</v>
      </c>
      <c r="T29" s="65" t="str">
        <f t="shared" si="9"/>
        <v/>
      </c>
      <c r="U29" s="66">
        <f t="shared" si="8"/>
        <v>0</v>
      </c>
      <c r="V29" s="66">
        <f t="shared" si="5"/>
        <v>0</v>
      </c>
      <c r="W29" s="66">
        <f t="shared" si="6"/>
        <v>0</v>
      </c>
      <c r="X29" s="67">
        <f t="shared" si="7"/>
        <v>0</v>
      </c>
    </row>
    <row r="30" spans="1:24" ht="15">
      <c r="A30" s="41">
        <v>25</v>
      </c>
      <c r="B30" s="42" t="s">
        <v>28</v>
      </c>
      <c r="C30" s="37">
        <f>VLOOKUP(B30,Sheet1!A:J,10,FALSE)</f>
        <v>106389</v>
      </c>
      <c r="D30" s="38">
        <f t="shared" si="1"/>
        <v>5159.8665000000001</v>
      </c>
      <c r="E30" s="44">
        <f t="shared" si="2"/>
        <v>21552.481037772519</v>
      </c>
      <c r="F30" s="45">
        <f t="shared" si="3"/>
        <v>1800</v>
      </c>
      <c r="G30" s="10"/>
      <c r="H30" s="11"/>
      <c r="I30" s="11"/>
      <c r="J30" s="11"/>
      <c r="K30" s="11"/>
      <c r="L30" s="11"/>
      <c r="M30" s="11"/>
      <c r="N30" s="138"/>
      <c r="O30" s="11"/>
      <c r="P30" s="11"/>
      <c r="Q30" s="11"/>
      <c r="R30" s="11"/>
      <c r="S30" s="142">
        <f t="shared" si="4"/>
        <v>0</v>
      </c>
      <c r="T30" s="65" t="str">
        <f t="shared" si="9"/>
        <v/>
      </c>
      <c r="U30" s="66">
        <f t="shared" si="8"/>
        <v>0</v>
      </c>
      <c r="V30" s="66">
        <f t="shared" si="5"/>
        <v>0</v>
      </c>
      <c r="W30" s="66">
        <f t="shared" si="6"/>
        <v>0</v>
      </c>
      <c r="X30" s="67">
        <f t="shared" si="7"/>
        <v>0</v>
      </c>
    </row>
    <row r="31" spans="1:24" ht="15">
      <c r="A31" s="41">
        <v>26</v>
      </c>
      <c r="B31" s="42" t="s">
        <v>29</v>
      </c>
      <c r="C31" s="37">
        <f>VLOOKUP(B31,Sheet1!A:J,10,FALSE)</f>
        <v>95259</v>
      </c>
      <c r="D31" s="38">
        <f t="shared" si="1"/>
        <v>4620.0614999999998</v>
      </c>
      <c r="E31" s="44">
        <f t="shared" si="2"/>
        <v>19297.744984699286</v>
      </c>
      <c r="F31" s="45">
        <f t="shared" si="3"/>
        <v>1620</v>
      </c>
      <c r="G31" s="10"/>
      <c r="H31" s="11"/>
      <c r="I31" s="11"/>
      <c r="J31" s="11"/>
      <c r="K31" s="11"/>
      <c r="L31" s="11"/>
      <c r="M31" s="11"/>
      <c r="N31" s="138"/>
      <c r="O31" s="11"/>
      <c r="P31" s="11"/>
      <c r="Q31" s="11"/>
      <c r="R31" s="11"/>
      <c r="S31" s="142">
        <f t="shared" si="4"/>
        <v>0</v>
      </c>
      <c r="T31" s="65" t="str">
        <f t="shared" si="9"/>
        <v/>
      </c>
      <c r="U31" s="66">
        <f t="shared" si="8"/>
        <v>0</v>
      </c>
      <c r="V31" s="66">
        <f t="shared" si="5"/>
        <v>0</v>
      </c>
      <c r="W31" s="66">
        <f t="shared" si="6"/>
        <v>0</v>
      </c>
      <c r="X31" s="67">
        <f t="shared" si="7"/>
        <v>0</v>
      </c>
    </row>
    <row r="32" spans="1:24" ht="15">
      <c r="A32" s="41">
        <v>27</v>
      </c>
      <c r="B32" s="42" t="s">
        <v>30</v>
      </c>
      <c r="C32" s="37">
        <f>VLOOKUP(B32,Sheet1!A:J,10,FALSE)</f>
        <v>339346</v>
      </c>
      <c r="D32" s="38">
        <f t="shared" si="1"/>
        <v>16458.280999999999</v>
      </c>
      <c r="E32" s="44">
        <f t="shared" si="2"/>
        <v>68745.342377914567</v>
      </c>
      <c r="F32" s="45">
        <f t="shared" si="3"/>
        <v>5740</v>
      </c>
      <c r="G32" s="10"/>
      <c r="H32" s="11"/>
      <c r="I32" s="11"/>
      <c r="J32" s="11"/>
      <c r="K32" s="11"/>
      <c r="L32" s="11"/>
      <c r="M32" s="11"/>
      <c r="N32" s="138"/>
      <c r="O32" s="11"/>
      <c r="P32" s="11"/>
      <c r="Q32" s="11"/>
      <c r="R32" s="11"/>
      <c r="S32" s="142">
        <f t="shared" si="4"/>
        <v>0</v>
      </c>
      <c r="T32" s="65" t="str">
        <f t="shared" si="9"/>
        <v/>
      </c>
      <c r="U32" s="66">
        <f t="shared" si="8"/>
        <v>0</v>
      </c>
      <c r="V32" s="66">
        <f t="shared" si="5"/>
        <v>0</v>
      </c>
      <c r="W32" s="66">
        <f t="shared" si="6"/>
        <v>0</v>
      </c>
      <c r="X32" s="67">
        <f t="shared" si="7"/>
        <v>0</v>
      </c>
    </row>
    <row r="33" spans="1:24" ht="15">
      <c r="A33" s="41">
        <v>28</v>
      </c>
      <c r="B33" s="42" t="s">
        <v>31</v>
      </c>
      <c r="C33" s="37">
        <f>VLOOKUP(B33,Sheet1!A:J,10,FALSE)</f>
        <v>193334</v>
      </c>
      <c r="D33" s="38">
        <f t="shared" si="1"/>
        <v>9376.6990000000005</v>
      </c>
      <c r="E33" s="44">
        <f t="shared" si="2"/>
        <v>39165.960474830215</v>
      </c>
      <c r="F33" s="45">
        <f t="shared" si="3"/>
        <v>3280</v>
      </c>
      <c r="G33" s="10"/>
      <c r="H33" s="11"/>
      <c r="I33" s="11"/>
      <c r="J33" s="11"/>
      <c r="K33" s="11"/>
      <c r="L33" s="11"/>
      <c r="M33" s="11"/>
      <c r="N33" s="138"/>
      <c r="O33" s="11"/>
      <c r="P33" s="11"/>
      <c r="Q33" s="11"/>
      <c r="R33" s="11"/>
      <c r="S33" s="142">
        <f t="shared" si="4"/>
        <v>0</v>
      </c>
      <c r="T33" s="65" t="str">
        <f t="shared" si="9"/>
        <v/>
      </c>
      <c r="U33" s="66">
        <f t="shared" si="8"/>
        <v>0</v>
      </c>
      <c r="V33" s="66">
        <f t="shared" si="5"/>
        <v>0</v>
      </c>
      <c r="W33" s="66">
        <f t="shared" si="6"/>
        <v>0</v>
      </c>
      <c r="X33" s="67">
        <f t="shared" si="7"/>
        <v>0</v>
      </c>
    </row>
    <row r="34" spans="1:24" ht="15">
      <c r="A34" s="41">
        <v>29</v>
      </c>
      <c r="B34" s="42" t="s">
        <v>32</v>
      </c>
      <c r="C34" s="37">
        <f>VLOOKUP(B34,Sheet1!A:J,10,FALSE)</f>
        <v>169504</v>
      </c>
      <c r="D34" s="38">
        <f t="shared" si="1"/>
        <v>8220.9439999999995</v>
      </c>
      <c r="E34" s="44">
        <f t="shared" si="2"/>
        <v>34338.434855357154</v>
      </c>
      <c r="F34" s="45">
        <f t="shared" si="3"/>
        <v>2880</v>
      </c>
      <c r="G34" s="10"/>
      <c r="H34" s="11"/>
      <c r="I34" s="11"/>
      <c r="J34" s="11"/>
      <c r="K34" s="11"/>
      <c r="L34" s="11"/>
      <c r="M34" s="11"/>
      <c r="N34" s="138"/>
      <c r="O34" s="11"/>
      <c r="P34" s="11"/>
      <c r="Q34" s="11"/>
      <c r="R34" s="11"/>
      <c r="S34" s="142">
        <f t="shared" si="4"/>
        <v>0</v>
      </c>
      <c r="T34" s="65" t="str">
        <f t="shared" si="9"/>
        <v/>
      </c>
      <c r="U34" s="66">
        <f t="shared" si="8"/>
        <v>0</v>
      </c>
      <c r="V34" s="66">
        <f t="shared" si="5"/>
        <v>0</v>
      </c>
      <c r="W34" s="66">
        <f t="shared" si="6"/>
        <v>0</v>
      </c>
      <c r="X34" s="67">
        <f t="shared" si="7"/>
        <v>0</v>
      </c>
    </row>
    <row r="35" spans="1:24" ht="15">
      <c r="A35" s="41">
        <v>30</v>
      </c>
      <c r="B35" s="42" t="s">
        <v>33</v>
      </c>
      <c r="C35" s="37">
        <f>VLOOKUP(B35,Sheet1!A:J,10,FALSE)</f>
        <v>469872</v>
      </c>
      <c r="D35" s="38">
        <f t="shared" si="1"/>
        <v>22788.792000000001</v>
      </c>
      <c r="E35" s="44">
        <f t="shared" si="2"/>
        <v>95187.541664836113</v>
      </c>
      <c r="F35" s="45">
        <f t="shared" si="3"/>
        <v>7940</v>
      </c>
      <c r="G35" s="10"/>
      <c r="H35" s="11"/>
      <c r="I35" s="11"/>
      <c r="J35" s="11"/>
      <c r="K35" s="11"/>
      <c r="L35" s="11"/>
      <c r="M35" s="11"/>
      <c r="N35" s="138"/>
      <c r="O35" s="11"/>
      <c r="P35" s="11"/>
      <c r="Q35" s="11"/>
      <c r="R35" s="11"/>
      <c r="S35" s="142">
        <f t="shared" si="4"/>
        <v>0</v>
      </c>
      <c r="T35" s="65" t="str">
        <f t="shared" si="9"/>
        <v/>
      </c>
      <c r="U35" s="66">
        <f t="shared" si="8"/>
        <v>0</v>
      </c>
      <c r="V35" s="66">
        <f t="shared" si="5"/>
        <v>0</v>
      </c>
      <c r="W35" s="66">
        <f t="shared" si="6"/>
        <v>0</v>
      </c>
      <c r="X35" s="67">
        <f t="shared" si="7"/>
        <v>0</v>
      </c>
    </row>
    <row r="36" spans="1:24" ht="15">
      <c r="A36" s="41">
        <v>31</v>
      </c>
      <c r="B36" s="42" t="s">
        <v>34</v>
      </c>
      <c r="C36" s="37">
        <f>VLOOKUP(B36,Sheet1!A:J,10,FALSE)</f>
        <v>607710</v>
      </c>
      <c r="D36" s="38">
        <f t="shared" si="1"/>
        <v>29473.935000000001</v>
      </c>
      <c r="E36" s="44">
        <f t="shared" si="2"/>
        <v>123111.01948006597</v>
      </c>
      <c r="F36" s="45">
        <f t="shared" si="3"/>
        <v>10260</v>
      </c>
      <c r="G36" s="10"/>
      <c r="H36" s="11"/>
      <c r="I36" s="11"/>
      <c r="J36" s="11"/>
      <c r="K36" s="11"/>
      <c r="L36" s="11"/>
      <c r="M36" s="11"/>
      <c r="N36" s="138"/>
      <c r="O36" s="11"/>
      <c r="P36" s="11"/>
      <c r="Q36" s="11"/>
      <c r="R36" s="11"/>
      <c r="S36" s="142">
        <f t="shared" si="4"/>
        <v>0</v>
      </c>
      <c r="T36" s="65" t="str">
        <f t="shared" si="9"/>
        <v/>
      </c>
      <c r="U36" s="66">
        <f t="shared" si="8"/>
        <v>0</v>
      </c>
      <c r="V36" s="66">
        <f t="shared" si="5"/>
        <v>0</v>
      </c>
      <c r="W36" s="66">
        <f t="shared" si="6"/>
        <v>0</v>
      </c>
      <c r="X36" s="67">
        <f t="shared" si="7"/>
        <v>0</v>
      </c>
    </row>
    <row r="37" spans="1:24" ht="15">
      <c r="A37" s="41">
        <v>32</v>
      </c>
      <c r="B37" s="42" t="s">
        <v>35</v>
      </c>
      <c r="C37" s="37">
        <f>VLOOKUP(B37,Sheet1!A:J,10,FALSE)</f>
        <v>262697</v>
      </c>
      <c r="D37" s="38">
        <f t="shared" si="1"/>
        <v>12740.8045</v>
      </c>
      <c r="E37" s="44">
        <f t="shared" si="2"/>
        <v>53217.645726341325</v>
      </c>
      <c r="F37" s="45">
        <f t="shared" si="3"/>
        <v>4440</v>
      </c>
      <c r="G37" s="10"/>
      <c r="H37" s="11"/>
      <c r="I37" s="11"/>
      <c r="J37" s="11"/>
      <c r="K37" s="11"/>
      <c r="L37" s="11"/>
      <c r="M37" s="11"/>
      <c r="N37" s="138"/>
      <c r="O37" s="11"/>
      <c r="P37" s="11"/>
      <c r="Q37" s="11"/>
      <c r="R37" s="11"/>
      <c r="S37" s="142">
        <f t="shared" si="4"/>
        <v>0</v>
      </c>
      <c r="T37" s="65" t="str">
        <f t="shared" si="9"/>
        <v/>
      </c>
      <c r="U37" s="66">
        <f t="shared" si="8"/>
        <v>0</v>
      </c>
      <c r="V37" s="66">
        <f t="shared" si="5"/>
        <v>0</v>
      </c>
      <c r="W37" s="66">
        <f t="shared" si="6"/>
        <v>0</v>
      </c>
      <c r="X37" s="67">
        <f t="shared" si="7"/>
        <v>0</v>
      </c>
    </row>
    <row r="38" spans="1:24" ht="15">
      <c r="A38" s="41">
        <v>33</v>
      </c>
      <c r="B38" s="42" t="s">
        <v>36</v>
      </c>
      <c r="C38" s="37">
        <f>VLOOKUP(B38,Sheet1!A:J,10,FALSE)</f>
        <v>536218</v>
      </c>
      <c r="D38" s="38">
        <f t="shared" si="1"/>
        <v>26006.573</v>
      </c>
      <c r="E38" s="44">
        <f t="shared" si="2"/>
        <v>108628.03745793554</v>
      </c>
      <c r="F38" s="45">
        <f t="shared" si="3"/>
        <v>9060</v>
      </c>
      <c r="G38" s="10"/>
      <c r="H38" s="11"/>
      <c r="I38" s="11"/>
      <c r="J38" s="11"/>
      <c r="K38" s="11"/>
      <c r="L38" s="11"/>
      <c r="M38" s="11"/>
      <c r="N38" s="138"/>
      <c r="O38" s="11"/>
      <c r="P38" s="11"/>
      <c r="Q38" s="11"/>
      <c r="R38" s="11"/>
      <c r="S38" s="142">
        <f t="shared" si="4"/>
        <v>0</v>
      </c>
      <c r="T38" s="65" t="str">
        <f t="shared" si="9"/>
        <v/>
      </c>
      <c r="U38" s="66">
        <f t="shared" si="8"/>
        <v>0</v>
      </c>
      <c r="V38" s="66">
        <f t="shared" si="5"/>
        <v>0</v>
      </c>
      <c r="W38" s="66">
        <f t="shared" si="6"/>
        <v>0</v>
      </c>
      <c r="X38" s="67">
        <f t="shared" si="7"/>
        <v>0</v>
      </c>
    </row>
    <row r="39" spans="1:24" ht="15">
      <c r="A39" s="41">
        <v>34</v>
      </c>
      <c r="B39" s="42" t="s">
        <v>37</v>
      </c>
      <c r="C39" s="37">
        <f>VLOOKUP(B39,Sheet1!A:J,10,FALSE)</f>
        <v>521105</v>
      </c>
      <c r="D39" s="38">
        <f t="shared" si="1"/>
        <v>25273.592500000002</v>
      </c>
      <c r="E39" s="44">
        <f t="shared" si="2"/>
        <v>105566.41787391977</v>
      </c>
      <c r="F39" s="45">
        <f t="shared" si="3"/>
        <v>8800</v>
      </c>
      <c r="G39" s="10"/>
      <c r="H39" s="11"/>
      <c r="I39" s="11"/>
      <c r="J39" s="11"/>
      <c r="K39" s="11"/>
      <c r="L39" s="11"/>
      <c r="M39" s="11"/>
      <c r="N39" s="138"/>
      <c r="O39" s="11"/>
      <c r="P39" s="11"/>
      <c r="Q39" s="11"/>
      <c r="R39" s="11"/>
      <c r="S39" s="142">
        <f t="shared" ref="S39:S102" si="10">SUM(G39:R39)</f>
        <v>0</v>
      </c>
      <c r="T39" s="65" t="str">
        <f t="shared" si="9"/>
        <v/>
      </c>
      <c r="U39" s="66">
        <f t="shared" ref="U39:U102" si="11">SUM(G39:I39)</f>
        <v>0</v>
      </c>
      <c r="V39" s="66">
        <f t="shared" ref="V39:V102" si="12">SUM(J39:L39)</f>
        <v>0</v>
      </c>
      <c r="W39" s="66">
        <f t="shared" ref="W39:W102" si="13">SUM(M39:O39)</f>
        <v>0</v>
      </c>
      <c r="X39" s="67">
        <f t="shared" ref="X39:X102" si="14">SUM(P39:R39)</f>
        <v>0</v>
      </c>
    </row>
    <row r="40" spans="1:24" ht="15">
      <c r="A40" s="41">
        <v>35</v>
      </c>
      <c r="B40" s="42" t="s">
        <v>38</v>
      </c>
      <c r="C40" s="37">
        <f>VLOOKUP(B40,Sheet1!A:J,10,FALSE)</f>
        <v>495839</v>
      </c>
      <c r="D40" s="38">
        <f t="shared" si="1"/>
        <v>24048.191500000001</v>
      </c>
      <c r="E40" s="44">
        <f t="shared" si="2"/>
        <v>100447.98470977346</v>
      </c>
      <c r="F40" s="45">
        <f t="shared" si="3"/>
        <v>8380</v>
      </c>
      <c r="G40" s="10"/>
      <c r="H40" s="11"/>
      <c r="I40" s="11"/>
      <c r="J40" s="11"/>
      <c r="K40" s="11"/>
      <c r="L40" s="11"/>
      <c r="M40" s="11"/>
      <c r="N40" s="138"/>
      <c r="O40" s="11"/>
      <c r="P40" s="11"/>
      <c r="Q40" s="11"/>
      <c r="R40" s="11"/>
      <c r="S40" s="142">
        <f t="shared" si="10"/>
        <v>0</v>
      </c>
      <c r="T40" s="65" t="str">
        <f t="shared" si="9"/>
        <v/>
      </c>
      <c r="U40" s="66">
        <f t="shared" si="11"/>
        <v>0</v>
      </c>
      <c r="V40" s="66">
        <f t="shared" si="12"/>
        <v>0</v>
      </c>
      <c r="W40" s="66">
        <f t="shared" si="13"/>
        <v>0</v>
      </c>
      <c r="X40" s="67">
        <f t="shared" si="14"/>
        <v>0</v>
      </c>
    </row>
    <row r="41" spans="1:24" ht="15">
      <c r="A41" s="41">
        <v>36</v>
      </c>
      <c r="B41" s="42" t="s">
        <v>39</v>
      </c>
      <c r="C41" s="37">
        <f>VLOOKUP(B41,Sheet1!A:J,10,FALSE)</f>
        <v>179245</v>
      </c>
      <c r="D41" s="38">
        <f t="shared" si="1"/>
        <v>8693.3824999999997</v>
      </c>
      <c r="E41" s="44">
        <f t="shared" si="2"/>
        <v>36311.784710971391</v>
      </c>
      <c r="F41" s="45">
        <f t="shared" si="3"/>
        <v>3040</v>
      </c>
      <c r="G41" s="10"/>
      <c r="H41" s="11"/>
      <c r="I41" s="11"/>
      <c r="J41" s="11"/>
      <c r="K41" s="11"/>
      <c r="L41" s="11"/>
      <c r="M41" s="11"/>
      <c r="N41" s="138"/>
      <c r="O41" s="11"/>
      <c r="P41" s="11"/>
      <c r="Q41" s="11"/>
      <c r="R41" s="11"/>
      <c r="S41" s="142">
        <f t="shared" si="10"/>
        <v>0</v>
      </c>
      <c r="T41" s="65" t="str">
        <f t="shared" si="9"/>
        <v/>
      </c>
      <c r="U41" s="66">
        <f t="shared" si="11"/>
        <v>0</v>
      </c>
      <c r="V41" s="66">
        <f t="shared" si="12"/>
        <v>0</v>
      </c>
      <c r="W41" s="66">
        <f t="shared" si="13"/>
        <v>0</v>
      </c>
      <c r="X41" s="67">
        <f t="shared" si="14"/>
        <v>0</v>
      </c>
    </row>
    <row r="42" spans="1:24" ht="15">
      <c r="A42" s="41">
        <v>37</v>
      </c>
      <c r="B42" s="42" t="s">
        <v>40</v>
      </c>
      <c r="C42" s="37">
        <f>VLOOKUP(B42,Sheet1!A:J,10,FALSE)</f>
        <v>565626</v>
      </c>
      <c r="D42" s="38">
        <f t="shared" si="1"/>
        <v>27432.861000000001</v>
      </c>
      <c r="E42" s="44">
        <f t="shared" si="2"/>
        <v>114585.5646680683</v>
      </c>
      <c r="F42" s="45">
        <f t="shared" si="3"/>
        <v>9560</v>
      </c>
      <c r="G42" s="10"/>
      <c r="H42" s="11"/>
      <c r="I42" s="11"/>
      <c r="J42" s="11"/>
      <c r="K42" s="11"/>
      <c r="L42" s="11"/>
      <c r="M42" s="11"/>
      <c r="N42" s="138"/>
      <c r="O42" s="11"/>
      <c r="P42" s="11"/>
      <c r="Q42" s="11"/>
      <c r="R42" s="11"/>
      <c r="S42" s="142">
        <f t="shared" si="10"/>
        <v>0</v>
      </c>
      <c r="T42" s="65" t="str">
        <f t="shared" si="9"/>
        <v/>
      </c>
      <c r="U42" s="66">
        <f t="shared" si="11"/>
        <v>0</v>
      </c>
      <c r="V42" s="66">
        <f t="shared" si="12"/>
        <v>0</v>
      </c>
      <c r="W42" s="66">
        <f t="shared" si="13"/>
        <v>0</v>
      </c>
      <c r="X42" s="67">
        <f t="shared" si="14"/>
        <v>0</v>
      </c>
    </row>
    <row r="43" spans="1:24" ht="15">
      <c r="A43" s="41">
        <v>38</v>
      </c>
      <c r="B43" s="42" t="s">
        <v>41</v>
      </c>
      <c r="C43" s="37">
        <f>VLOOKUP(B43,Sheet1!A:J,10,FALSE)</f>
        <v>502150</v>
      </c>
      <c r="D43" s="38">
        <f t="shared" si="1"/>
        <v>24354.275000000001</v>
      </c>
      <c r="E43" s="44">
        <f t="shared" si="2"/>
        <v>101726.47880060412</v>
      </c>
      <c r="F43" s="45">
        <f t="shared" si="3"/>
        <v>8480</v>
      </c>
      <c r="G43" s="10"/>
      <c r="H43" s="11"/>
      <c r="I43" s="11"/>
      <c r="J43" s="11"/>
      <c r="K43" s="11"/>
      <c r="L43" s="11"/>
      <c r="M43" s="11"/>
      <c r="N43" s="138"/>
      <c r="O43" s="11"/>
      <c r="P43" s="11"/>
      <c r="Q43" s="11"/>
      <c r="R43" s="11"/>
      <c r="S43" s="142">
        <f t="shared" si="10"/>
        <v>0</v>
      </c>
      <c r="T43" s="65" t="str">
        <f t="shared" si="9"/>
        <v/>
      </c>
      <c r="U43" s="66">
        <f t="shared" si="11"/>
        <v>0</v>
      </c>
      <c r="V43" s="66">
        <f t="shared" si="12"/>
        <v>0</v>
      </c>
      <c r="W43" s="66">
        <f t="shared" si="13"/>
        <v>0</v>
      </c>
      <c r="X43" s="67">
        <f t="shared" si="14"/>
        <v>0</v>
      </c>
    </row>
    <row r="44" spans="1:24" ht="15">
      <c r="A44" s="41">
        <v>39</v>
      </c>
      <c r="B44" s="42" t="s">
        <v>42</v>
      </c>
      <c r="C44" s="37">
        <f>VLOOKUP(B44,Sheet1!A:J,10,FALSE)</f>
        <v>225943</v>
      </c>
      <c r="D44" s="38">
        <f t="shared" si="1"/>
        <v>10958.235500000001</v>
      </c>
      <c r="E44" s="44">
        <f t="shared" si="2"/>
        <v>45771.952204809109</v>
      </c>
      <c r="F44" s="45">
        <f t="shared" si="3"/>
        <v>3820</v>
      </c>
      <c r="G44" s="10"/>
      <c r="H44" s="11"/>
      <c r="I44" s="11"/>
      <c r="J44" s="11"/>
      <c r="K44" s="11"/>
      <c r="L44" s="11"/>
      <c r="M44" s="11"/>
      <c r="N44" s="138"/>
      <c r="O44" s="11"/>
      <c r="P44" s="11"/>
      <c r="Q44" s="11"/>
      <c r="R44" s="11"/>
      <c r="S44" s="142">
        <f t="shared" si="10"/>
        <v>0</v>
      </c>
      <c r="T44" s="65" t="str">
        <f t="shared" si="9"/>
        <v/>
      </c>
      <c r="U44" s="66">
        <f t="shared" si="11"/>
        <v>0</v>
      </c>
      <c r="V44" s="66">
        <f t="shared" si="12"/>
        <v>0</v>
      </c>
      <c r="W44" s="66">
        <f t="shared" si="13"/>
        <v>0</v>
      </c>
      <c r="X44" s="67">
        <f t="shared" si="14"/>
        <v>0</v>
      </c>
    </row>
    <row r="45" spans="1:24" ht="15">
      <c r="A45" s="41">
        <v>40</v>
      </c>
      <c r="B45" s="42" t="s">
        <v>43</v>
      </c>
      <c r="C45" s="37">
        <f>VLOOKUP(B45,Sheet1!A:J,10,FALSE)</f>
        <v>56552</v>
      </c>
      <c r="D45" s="38">
        <f t="shared" si="1"/>
        <v>2742.7719999999999</v>
      </c>
      <c r="E45" s="44">
        <f t="shared" si="2"/>
        <v>11456.409099137236</v>
      </c>
      <c r="F45" s="45">
        <f t="shared" si="3"/>
        <v>960</v>
      </c>
      <c r="G45" s="10"/>
      <c r="H45" s="11"/>
      <c r="I45" s="11"/>
      <c r="J45" s="11"/>
      <c r="K45" s="11"/>
      <c r="L45" s="11"/>
      <c r="M45" s="11"/>
      <c r="N45" s="138"/>
      <c r="O45" s="11"/>
      <c r="P45" s="11"/>
      <c r="Q45" s="11"/>
      <c r="R45" s="11"/>
      <c r="S45" s="142">
        <f t="shared" si="10"/>
        <v>0</v>
      </c>
      <c r="T45" s="65" t="str">
        <f t="shared" si="9"/>
        <v/>
      </c>
      <c r="U45" s="66">
        <f t="shared" si="11"/>
        <v>0</v>
      </c>
      <c r="V45" s="66">
        <f t="shared" si="12"/>
        <v>0</v>
      </c>
      <c r="W45" s="66">
        <f t="shared" si="13"/>
        <v>0</v>
      </c>
      <c r="X45" s="67">
        <f t="shared" si="14"/>
        <v>0</v>
      </c>
    </row>
    <row r="46" spans="1:24" ht="15">
      <c r="A46" s="41">
        <v>41</v>
      </c>
      <c r="B46" s="42" t="s">
        <v>44</v>
      </c>
      <c r="C46" s="37">
        <f>VLOOKUP(B46,Sheet1!A:J,10,FALSE)</f>
        <v>250884</v>
      </c>
      <c r="D46" s="38">
        <f t="shared" si="1"/>
        <v>12167.874</v>
      </c>
      <c r="E46" s="44">
        <f t="shared" si="2"/>
        <v>50824.546265878249</v>
      </c>
      <c r="F46" s="45">
        <f t="shared" si="3"/>
        <v>4240</v>
      </c>
      <c r="G46" s="10"/>
      <c r="H46" s="11"/>
      <c r="I46" s="11"/>
      <c r="J46" s="11"/>
      <c r="K46" s="11"/>
      <c r="L46" s="11"/>
      <c r="M46" s="11"/>
      <c r="N46" s="138"/>
      <c r="O46" s="11"/>
      <c r="P46" s="11"/>
      <c r="Q46" s="11"/>
      <c r="R46" s="11"/>
      <c r="S46" s="142">
        <f t="shared" si="10"/>
        <v>0</v>
      </c>
      <c r="T46" s="65" t="str">
        <f t="shared" si="9"/>
        <v/>
      </c>
      <c r="U46" s="66">
        <f t="shared" si="11"/>
        <v>0</v>
      </c>
      <c r="V46" s="66">
        <f t="shared" si="12"/>
        <v>0</v>
      </c>
      <c r="W46" s="66">
        <f t="shared" si="13"/>
        <v>0</v>
      </c>
      <c r="X46" s="67">
        <f t="shared" si="14"/>
        <v>0</v>
      </c>
    </row>
    <row r="47" spans="1:24" ht="15">
      <c r="A47" s="41">
        <v>42</v>
      </c>
      <c r="B47" s="42" t="s">
        <v>45</v>
      </c>
      <c r="C47" s="37">
        <f>VLOOKUP(B47,Sheet1!A:J,10,FALSE)</f>
        <v>194978</v>
      </c>
      <c r="D47" s="38">
        <f t="shared" si="1"/>
        <v>9456.4330000000009</v>
      </c>
      <c r="E47" s="44">
        <f t="shared" si="2"/>
        <v>39499.005045472848</v>
      </c>
      <c r="F47" s="45">
        <f t="shared" si="3"/>
        <v>3300</v>
      </c>
      <c r="G47" s="10"/>
      <c r="H47" s="11"/>
      <c r="I47" s="11"/>
      <c r="J47" s="11"/>
      <c r="K47" s="11"/>
      <c r="L47" s="11"/>
      <c r="M47" s="11"/>
      <c r="N47" s="138"/>
      <c r="O47" s="11"/>
      <c r="P47" s="11"/>
      <c r="Q47" s="11"/>
      <c r="R47" s="11"/>
      <c r="S47" s="142">
        <f t="shared" si="10"/>
        <v>0</v>
      </c>
      <c r="T47" s="65" t="str">
        <f t="shared" si="9"/>
        <v/>
      </c>
      <c r="U47" s="66">
        <f t="shared" si="11"/>
        <v>0</v>
      </c>
      <c r="V47" s="66">
        <f t="shared" si="12"/>
        <v>0</v>
      </c>
      <c r="W47" s="66">
        <f t="shared" si="13"/>
        <v>0</v>
      </c>
      <c r="X47" s="67">
        <f t="shared" si="14"/>
        <v>0</v>
      </c>
    </row>
    <row r="48" spans="1:24" ht="15">
      <c r="A48" s="41">
        <v>43</v>
      </c>
      <c r="B48" s="42" t="s">
        <v>46</v>
      </c>
      <c r="C48" s="37">
        <f>VLOOKUP(B48,Sheet1!A:J,10,FALSE)</f>
        <v>1605525</v>
      </c>
      <c r="D48" s="38">
        <f t="shared" si="1"/>
        <v>77867.962500000009</v>
      </c>
      <c r="E48" s="44">
        <f t="shared" si="2"/>
        <v>325250.2337475653</v>
      </c>
      <c r="F48" s="45">
        <f t="shared" si="3"/>
        <v>27120</v>
      </c>
      <c r="G48" s="10"/>
      <c r="H48" s="11"/>
      <c r="I48" s="11"/>
      <c r="J48" s="11"/>
      <c r="K48" s="11"/>
      <c r="L48" s="11"/>
      <c r="M48" s="11"/>
      <c r="N48" s="138"/>
      <c r="O48" s="11"/>
      <c r="P48" s="11"/>
      <c r="Q48" s="11"/>
      <c r="R48" s="11"/>
      <c r="S48" s="142">
        <f t="shared" si="10"/>
        <v>0</v>
      </c>
      <c r="T48" s="65" t="str">
        <f t="shared" si="9"/>
        <v/>
      </c>
      <c r="U48" s="66">
        <f t="shared" si="11"/>
        <v>0</v>
      </c>
      <c r="V48" s="66">
        <f t="shared" si="12"/>
        <v>0</v>
      </c>
      <c r="W48" s="66">
        <f t="shared" si="13"/>
        <v>0</v>
      </c>
      <c r="X48" s="67">
        <f t="shared" si="14"/>
        <v>0</v>
      </c>
    </row>
    <row r="49" spans="1:24" ht="15">
      <c r="A49" s="41">
        <v>44</v>
      </c>
      <c r="B49" s="42" t="s">
        <v>47</v>
      </c>
      <c r="C49" s="37">
        <f>VLOOKUP(B49,Sheet1!A:J,10,FALSE)</f>
        <v>519134</v>
      </c>
      <c r="D49" s="38">
        <f t="shared" si="1"/>
        <v>25177.999</v>
      </c>
      <c r="E49" s="44">
        <f t="shared" si="2"/>
        <v>105167.12903648872</v>
      </c>
      <c r="F49" s="45">
        <f t="shared" si="3"/>
        <v>8780</v>
      </c>
      <c r="G49" s="10"/>
      <c r="H49" s="11"/>
      <c r="I49" s="11"/>
      <c r="J49" s="11"/>
      <c r="K49" s="11"/>
      <c r="L49" s="11"/>
      <c r="M49" s="11"/>
      <c r="N49" s="138"/>
      <c r="O49" s="11"/>
      <c r="P49" s="11"/>
      <c r="Q49" s="11"/>
      <c r="R49" s="11"/>
      <c r="S49" s="142">
        <f t="shared" si="10"/>
        <v>0</v>
      </c>
      <c r="T49" s="65" t="str">
        <f t="shared" si="9"/>
        <v/>
      </c>
      <c r="U49" s="66">
        <f t="shared" si="11"/>
        <v>0</v>
      </c>
      <c r="V49" s="66">
        <f t="shared" si="12"/>
        <v>0</v>
      </c>
      <c r="W49" s="66">
        <f t="shared" si="13"/>
        <v>0</v>
      </c>
      <c r="X49" s="67">
        <f t="shared" si="14"/>
        <v>0</v>
      </c>
    </row>
    <row r="50" spans="1:24" ht="15">
      <c r="A50" s="41">
        <v>45</v>
      </c>
      <c r="B50" s="42" t="s">
        <v>48</v>
      </c>
      <c r="C50" s="37">
        <f>VLOOKUP(B50,Sheet1!A:J,10,FALSE)</f>
        <v>446297</v>
      </c>
      <c r="D50" s="38">
        <f t="shared" si="1"/>
        <v>21645.404500000001</v>
      </c>
      <c r="E50" s="44">
        <f t="shared" si="2"/>
        <v>90411.674418546681</v>
      </c>
      <c r="F50" s="45">
        <f t="shared" si="3"/>
        <v>7540</v>
      </c>
      <c r="G50" s="10"/>
      <c r="H50" s="11"/>
      <c r="I50" s="11"/>
      <c r="J50" s="11"/>
      <c r="K50" s="11"/>
      <c r="L50" s="11"/>
      <c r="M50" s="11"/>
      <c r="N50" s="138"/>
      <c r="O50" s="11"/>
      <c r="P50" s="11"/>
      <c r="Q50" s="11"/>
      <c r="R50" s="11"/>
      <c r="S50" s="142">
        <f t="shared" si="10"/>
        <v>0</v>
      </c>
      <c r="T50" s="65" t="str">
        <f t="shared" si="9"/>
        <v/>
      </c>
      <c r="U50" s="66">
        <f t="shared" si="11"/>
        <v>0</v>
      </c>
      <c r="V50" s="66">
        <f t="shared" si="12"/>
        <v>0</v>
      </c>
      <c r="W50" s="66">
        <f t="shared" si="13"/>
        <v>0</v>
      </c>
      <c r="X50" s="67">
        <f t="shared" si="14"/>
        <v>0</v>
      </c>
    </row>
    <row r="51" spans="1:24" ht="15">
      <c r="A51" s="41">
        <v>46</v>
      </c>
      <c r="B51" s="42" t="s">
        <v>49</v>
      </c>
      <c r="C51" s="37">
        <f>VLOOKUP(B51,Sheet1!A:J,10,FALSE)</f>
        <v>266924</v>
      </c>
      <c r="D51" s="38">
        <f t="shared" si="1"/>
        <v>12945.814</v>
      </c>
      <c r="E51" s="44">
        <f t="shared" si="2"/>
        <v>54073.959230055661</v>
      </c>
      <c r="F51" s="45">
        <f t="shared" si="3"/>
        <v>4520</v>
      </c>
      <c r="G51" s="10"/>
      <c r="H51" s="11"/>
      <c r="I51" s="11"/>
      <c r="J51" s="11"/>
      <c r="K51" s="11"/>
      <c r="L51" s="11"/>
      <c r="M51" s="11"/>
      <c r="N51" s="138"/>
      <c r="O51" s="11"/>
      <c r="P51" s="11"/>
      <c r="Q51" s="11"/>
      <c r="R51" s="11"/>
      <c r="S51" s="142">
        <f t="shared" si="10"/>
        <v>0</v>
      </c>
      <c r="T51" s="65" t="str">
        <f t="shared" si="9"/>
        <v/>
      </c>
      <c r="U51" s="66">
        <f t="shared" si="11"/>
        <v>0</v>
      </c>
      <c r="V51" s="66">
        <f t="shared" si="12"/>
        <v>0</v>
      </c>
      <c r="W51" s="66">
        <f t="shared" si="13"/>
        <v>0</v>
      </c>
      <c r="X51" s="67">
        <f t="shared" si="14"/>
        <v>0</v>
      </c>
    </row>
    <row r="52" spans="1:24" ht="15">
      <c r="A52" s="41">
        <v>47</v>
      </c>
      <c r="B52" s="42" t="s">
        <v>50</v>
      </c>
      <c r="C52" s="37">
        <f>VLOOKUP(B52,Sheet1!A:J,10,FALSE)</f>
        <v>110740</v>
      </c>
      <c r="D52" s="38">
        <f t="shared" si="1"/>
        <v>5370.89</v>
      </c>
      <c r="E52" s="44">
        <f t="shared" si="2"/>
        <v>22433.914691583988</v>
      </c>
      <c r="F52" s="45">
        <f t="shared" si="3"/>
        <v>1880</v>
      </c>
      <c r="G52" s="10"/>
      <c r="H52" s="11"/>
      <c r="I52" s="11"/>
      <c r="J52" s="11"/>
      <c r="K52" s="11"/>
      <c r="L52" s="11"/>
      <c r="M52" s="11"/>
      <c r="N52" s="138"/>
      <c r="O52" s="11"/>
      <c r="P52" s="11"/>
      <c r="Q52" s="11"/>
      <c r="R52" s="11"/>
      <c r="S52" s="142">
        <f t="shared" si="10"/>
        <v>0</v>
      </c>
      <c r="T52" s="65" t="str">
        <f t="shared" si="9"/>
        <v/>
      </c>
      <c r="U52" s="66">
        <f t="shared" si="11"/>
        <v>0</v>
      </c>
      <c r="V52" s="66">
        <f t="shared" si="12"/>
        <v>0</v>
      </c>
      <c r="W52" s="66">
        <f t="shared" si="13"/>
        <v>0</v>
      </c>
      <c r="X52" s="67">
        <f t="shared" si="14"/>
        <v>0</v>
      </c>
    </row>
    <row r="53" spans="1:24" ht="15">
      <c r="A53" s="41">
        <v>48</v>
      </c>
      <c r="B53" s="42" t="s">
        <v>51</v>
      </c>
      <c r="C53" s="37">
        <f>VLOOKUP(B53,Sheet1!A:J,10,FALSE)</f>
        <v>743383</v>
      </c>
      <c r="D53" s="38">
        <f t="shared" si="1"/>
        <v>36054.075499999999</v>
      </c>
      <c r="E53" s="44">
        <f t="shared" si="2"/>
        <v>150595.90757787411</v>
      </c>
      <c r="F53" s="45">
        <f t="shared" si="3"/>
        <v>12560</v>
      </c>
      <c r="G53" s="10"/>
      <c r="H53" s="11"/>
      <c r="I53" s="11"/>
      <c r="J53" s="11"/>
      <c r="K53" s="11"/>
      <c r="L53" s="11"/>
      <c r="M53" s="11"/>
      <c r="N53" s="138"/>
      <c r="O53" s="11"/>
      <c r="P53" s="11"/>
      <c r="Q53" s="11"/>
      <c r="R53" s="11"/>
      <c r="S53" s="142">
        <f t="shared" si="10"/>
        <v>0</v>
      </c>
      <c r="T53" s="65" t="str">
        <f t="shared" si="9"/>
        <v/>
      </c>
      <c r="U53" s="66">
        <f t="shared" si="11"/>
        <v>0</v>
      </c>
      <c r="V53" s="66">
        <f t="shared" si="12"/>
        <v>0</v>
      </c>
      <c r="W53" s="66">
        <f t="shared" si="13"/>
        <v>0</v>
      </c>
      <c r="X53" s="67">
        <f t="shared" si="14"/>
        <v>0</v>
      </c>
    </row>
    <row r="54" spans="1:24" ht="15">
      <c r="A54" s="41">
        <v>49</v>
      </c>
      <c r="B54" s="42" t="s">
        <v>52</v>
      </c>
      <c r="C54" s="37">
        <f>VLOOKUP(B54,Sheet1!A:J,10,FALSE)</f>
        <v>175305</v>
      </c>
      <c r="D54" s="38">
        <f t="shared" si="1"/>
        <v>8502.2924999999996</v>
      </c>
      <c r="E54" s="44">
        <f t="shared" si="2"/>
        <v>35513.612199820578</v>
      </c>
      <c r="F54" s="45">
        <f t="shared" si="3"/>
        <v>2960</v>
      </c>
      <c r="G54" s="10"/>
      <c r="H54" s="11"/>
      <c r="I54" s="11"/>
      <c r="J54" s="11"/>
      <c r="K54" s="11"/>
      <c r="L54" s="11"/>
      <c r="M54" s="11"/>
      <c r="N54" s="138"/>
      <c r="O54" s="11"/>
      <c r="P54" s="11"/>
      <c r="Q54" s="11"/>
      <c r="R54" s="11"/>
      <c r="S54" s="142">
        <f t="shared" si="10"/>
        <v>0</v>
      </c>
      <c r="T54" s="65" t="str">
        <f t="shared" si="9"/>
        <v/>
      </c>
      <c r="U54" s="66">
        <f t="shared" si="11"/>
        <v>0</v>
      </c>
      <c r="V54" s="66">
        <f t="shared" si="12"/>
        <v>0</v>
      </c>
      <c r="W54" s="66">
        <f t="shared" si="13"/>
        <v>0</v>
      </c>
      <c r="X54" s="67">
        <f t="shared" si="14"/>
        <v>0</v>
      </c>
    </row>
    <row r="55" spans="1:24" ht="15">
      <c r="A55" s="41">
        <v>50</v>
      </c>
      <c r="B55" s="42" t="s">
        <v>53</v>
      </c>
      <c r="C55" s="37">
        <f>VLOOKUP(B55,Sheet1!A:J,10,FALSE)</f>
        <v>392018</v>
      </c>
      <c r="D55" s="38">
        <f t="shared" si="1"/>
        <v>19012.873</v>
      </c>
      <c r="E55" s="44">
        <f t="shared" si="2"/>
        <v>79415.733877238308</v>
      </c>
      <c r="F55" s="45">
        <f t="shared" si="3"/>
        <v>6620</v>
      </c>
      <c r="G55" s="10"/>
      <c r="H55" s="11"/>
      <c r="I55" s="11"/>
      <c r="J55" s="11"/>
      <c r="K55" s="11"/>
      <c r="L55" s="11"/>
      <c r="M55" s="11"/>
      <c r="N55" s="138"/>
      <c r="O55" s="11"/>
      <c r="P55" s="11"/>
      <c r="Q55" s="11"/>
      <c r="R55" s="11"/>
      <c r="S55" s="142">
        <f t="shared" si="10"/>
        <v>0</v>
      </c>
      <c r="T55" s="65" t="str">
        <f t="shared" si="9"/>
        <v/>
      </c>
      <c r="U55" s="66">
        <f t="shared" si="11"/>
        <v>0</v>
      </c>
      <c r="V55" s="66">
        <f t="shared" si="12"/>
        <v>0</v>
      </c>
      <c r="W55" s="66">
        <f t="shared" si="13"/>
        <v>0</v>
      </c>
      <c r="X55" s="67">
        <f t="shared" si="14"/>
        <v>0</v>
      </c>
    </row>
    <row r="56" spans="1:24" ht="15">
      <c r="A56" s="41">
        <v>51</v>
      </c>
      <c r="B56" s="42" t="s">
        <v>54</v>
      </c>
      <c r="C56" s="37">
        <f>VLOOKUP(B56,Sheet1!A:J,10,FALSE)</f>
        <v>835174</v>
      </c>
      <c r="D56" s="38">
        <f t="shared" si="1"/>
        <v>40505.938999999998</v>
      </c>
      <c r="E56" s="44">
        <f t="shared" si="2"/>
        <v>169191.09868727619</v>
      </c>
      <c r="F56" s="45">
        <f t="shared" si="3"/>
        <v>14100</v>
      </c>
      <c r="G56" s="10"/>
      <c r="H56" s="11"/>
      <c r="I56" s="11"/>
      <c r="J56" s="11"/>
      <c r="K56" s="11"/>
      <c r="L56" s="11"/>
      <c r="M56" s="11"/>
      <c r="N56" s="138"/>
      <c r="O56" s="11"/>
      <c r="P56" s="11"/>
      <c r="Q56" s="11"/>
      <c r="R56" s="11"/>
      <c r="S56" s="142">
        <f t="shared" si="10"/>
        <v>0</v>
      </c>
      <c r="T56" s="65" t="str">
        <f t="shared" si="9"/>
        <v/>
      </c>
      <c r="U56" s="66">
        <f t="shared" si="11"/>
        <v>0</v>
      </c>
      <c r="V56" s="66">
        <f t="shared" si="12"/>
        <v>0</v>
      </c>
      <c r="W56" s="66">
        <f t="shared" si="13"/>
        <v>0</v>
      </c>
      <c r="X56" s="67">
        <f t="shared" si="14"/>
        <v>0</v>
      </c>
    </row>
    <row r="57" spans="1:24" ht="15">
      <c r="A57" s="41">
        <v>52</v>
      </c>
      <c r="B57" s="42" t="s">
        <v>55</v>
      </c>
      <c r="C57" s="37">
        <f>VLOOKUP(B57,Sheet1!A:J,10,FALSE)</f>
        <v>157360</v>
      </c>
      <c r="D57" s="38">
        <f t="shared" si="1"/>
        <v>7631.96</v>
      </c>
      <c r="E57" s="44">
        <f t="shared" si="2"/>
        <v>31878.280800683187</v>
      </c>
      <c r="F57" s="45">
        <f t="shared" si="3"/>
        <v>2660</v>
      </c>
      <c r="G57" s="10"/>
      <c r="H57" s="11"/>
      <c r="I57" s="11"/>
      <c r="J57" s="11"/>
      <c r="K57" s="11"/>
      <c r="L57" s="11"/>
      <c r="M57" s="11"/>
      <c r="N57" s="138"/>
      <c r="O57" s="11"/>
      <c r="P57" s="11"/>
      <c r="Q57" s="11"/>
      <c r="R57" s="11"/>
      <c r="S57" s="142">
        <f t="shared" si="10"/>
        <v>0</v>
      </c>
      <c r="T57" s="65" t="str">
        <f t="shared" si="9"/>
        <v/>
      </c>
      <c r="U57" s="66">
        <f t="shared" si="11"/>
        <v>0</v>
      </c>
      <c r="V57" s="66">
        <f t="shared" si="12"/>
        <v>0</v>
      </c>
      <c r="W57" s="66">
        <f t="shared" si="13"/>
        <v>0</v>
      </c>
      <c r="X57" s="67">
        <f t="shared" si="14"/>
        <v>0</v>
      </c>
    </row>
    <row r="58" spans="1:24" ht="15">
      <c r="A58" s="41">
        <v>53</v>
      </c>
      <c r="B58" s="42" t="s">
        <v>56</v>
      </c>
      <c r="C58" s="37">
        <f>VLOOKUP(B58,Sheet1!A:J,10,FALSE)</f>
        <v>214566</v>
      </c>
      <c r="D58" s="38">
        <f t="shared" si="1"/>
        <v>10406.451000000001</v>
      </c>
      <c r="E58" s="44">
        <f t="shared" si="2"/>
        <v>43467.178433397239</v>
      </c>
      <c r="F58" s="45">
        <f t="shared" si="3"/>
        <v>3640</v>
      </c>
      <c r="G58" s="10"/>
      <c r="H58" s="11"/>
      <c r="I58" s="11"/>
      <c r="J58" s="11"/>
      <c r="K58" s="11"/>
      <c r="L58" s="11"/>
      <c r="M58" s="11"/>
      <c r="N58" s="138"/>
      <c r="O58" s="11"/>
      <c r="P58" s="11"/>
      <c r="Q58" s="11"/>
      <c r="R58" s="11"/>
      <c r="S58" s="142">
        <f t="shared" si="10"/>
        <v>0</v>
      </c>
      <c r="T58" s="65" t="str">
        <f t="shared" si="9"/>
        <v/>
      </c>
      <c r="U58" s="66">
        <f t="shared" si="11"/>
        <v>0</v>
      </c>
      <c r="V58" s="66">
        <f t="shared" si="12"/>
        <v>0</v>
      </c>
      <c r="W58" s="66">
        <f t="shared" si="13"/>
        <v>0</v>
      </c>
      <c r="X58" s="67">
        <f t="shared" si="14"/>
        <v>0</v>
      </c>
    </row>
    <row r="59" spans="1:24" ht="15">
      <c r="A59" s="41">
        <v>54</v>
      </c>
      <c r="B59" s="42" t="s">
        <v>57</v>
      </c>
      <c r="C59" s="37">
        <f>VLOOKUP(B59,Sheet1!A:J,10,FALSE)</f>
        <v>347897</v>
      </c>
      <c r="D59" s="38">
        <f t="shared" si="1"/>
        <v>16873.004499999999</v>
      </c>
      <c r="E59" s="44">
        <f t="shared" si="2"/>
        <v>70477.619825338581</v>
      </c>
      <c r="F59" s="45">
        <f t="shared" si="3"/>
        <v>5880</v>
      </c>
      <c r="G59" s="10"/>
      <c r="H59" s="11"/>
      <c r="I59" s="11"/>
      <c r="J59" s="11"/>
      <c r="K59" s="11"/>
      <c r="L59" s="11"/>
      <c r="M59" s="11"/>
      <c r="N59" s="138"/>
      <c r="O59" s="11"/>
      <c r="P59" s="11"/>
      <c r="Q59" s="11"/>
      <c r="R59" s="11"/>
      <c r="S59" s="142">
        <f t="shared" si="10"/>
        <v>0</v>
      </c>
      <c r="T59" s="65" t="str">
        <f t="shared" si="9"/>
        <v/>
      </c>
      <c r="U59" s="66">
        <f t="shared" si="11"/>
        <v>0</v>
      </c>
      <c r="V59" s="66">
        <f t="shared" si="12"/>
        <v>0</v>
      </c>
      <c r="W59" s="66">
        <f t="shared" si="13"/>
        <v>0</v>
      </c>
      <c r="X59" s="67">
        <f t="shared" si="14"/>
        <v>0</v>
      </c>
    </row>
    <row r="60" spans="1:24" ht="15">
      <c r="A60" s="41">
        <v>55</v>
      </c>
      <c r="B60" s="42" t="s">
        <v>58</v>
      </c>
      <c r="C60" s="37">
        <f>VLOOKUP(B60,Sheet1!A:J,10,FALSE)</f>
        <v>283986</v>
      </c>
      <c r="D60" s="38">
        <f t="shared" si="1"/>
        <v>13773.321</v>
      </c>
      <c r="E60" s="44">
        <f t="shared" si="2"/>
        <v>57530.410850678803</v>
      </c>
      <c r="F60" s="45">
        <f t="shared" si="3"/>
        <v>4800</v>
      </c>
      <c r="G60" s="10"/>
      <c r="H60" s="11"/>
      <c r="I60" s="11"/>
      <c r="J60" s="11"/>
      <c r="K60" s="11"/>
      <c r="L60" s="11"/>
      <c r="M60" s="11"/>
      <c r="N60" s="138"/>
      <c r="O60" s="11"/>
      <c r="P60" s="11"/>
      <c r="Q60" s="11"/>
      <c r="R60" s="11"/>
      <c r="S60" s="142">
        <f t="shared" si="10"/>
        <v>0</v>
      </c>
      <c r="T60" s="65" t="str">
        <f t="shared" si="9"/>
        <v/>
      </c>
      <c r="U60" s="66">
        <f t="shared" si="11"/>
        <v>0</v>
      </c>
      <c r="V60" s="66">
        <f t="shared" si="12"/>
        <v>0</v>
      </c>
      <c r="W60" s="66">
        <f t="shared" si="13"/>
        <v>0</v>
      </c>
      <c r="X60" s="67">
        <f t="shared" si="14"/>
        <v>0</v>
      </c>
    </row>
    <row r="61" spans="1:24" ht="15">
      <c r="A61" s="41">
        <v>56</v>
      </c>
      <c r="B61" s="42" t="s">
        <v>59</v>
      </c>
      <c r="C61" s="37">
        <f>VLOOKUP(B61,Sheet1!A:J,10,FALSE)</f>
        <v>304096</v>
      </c>
      <c r="D61" s="38">
        <f t="shared" si="1"/>
        <v>14748.656000000001</v>
      </c>
      <c r="E61" s="44">
        <f t="shared" si="2"/>
        <v>61604.331967237893</v>
      </c>
      <c r="F61" s="45">
        <f t="shared" si="3"/>
        <v>5140</v>
      </c>
      <c r="G61" s="10"/>
      <c r="H61" s="11"/>
      <c r="I61" s="11"/>
      <c r="J61" s="11"/>
      <c r="K61" s="11"/>
      <c r="L61" s="11"/>
      <c r="M61" s="11"/>
      <c r="N61" s="138"/>
      <c r="O61" s="11"/>
      <c r="P61" s="11"/>
      <c r="Q61" s="11"/>
      <c r="R61" s="11"/>
      <c r="S61" s="142">
        <f t="shared" si="10"/>
        <v>0</v>
      </c>
      <c r="T61" s="65" t="str">
        <f t="shared" si="9"/>
        <v/>
      </c>
      <c r="U61" s="66">
        <f t="shared" si="11"/>
        <v>0</v>
      </c>
      <c r="V61" s="66">
        <f t="shared" si="12"/>
        <v>0</v>
      </c>
      <c r="W61" s="66">
        <f t="shared" si="13"/>
        <v>0</v>
      </c>
      <c r="X61" s="67">
        <f t="shared" si="14"/>
        <v>0</v>
      </c>
    </row>
    <row r="62" spans="1:24" ht="15">
      <c r="A62" s="41">
        <v>57</v>
      </c>
      <c r="B62" s="42" t="s">
        <v>60</v>
      </c>
      <c r="C62" s="37">
        <f>VLOOKUP(B62,Sheet1!A:J,10,FALSE)</f>
        <v>216030</v>
      </c>
      <c r="D62" s="38">
        <f t="shared" si="1"/>
        <v>10477.455</v>
      </c>
      <c r="E62" s="44">
        <f t="shared" si="2"/>
        <v>43763.758270027887</v>
      </c>
      <c r="F62" s="45">
        <f t="shared" si="3"/>
        <v>3660</v>
      </c>
      <c r="G62" s="10"/>
      <c r="H62" s="11"/>
      <c r="I62" s="11"/>
      <c r="J62" s="11"/>
      <c r="K62" s="11"/>
      <c r="L62" s="11"/>
      <c r="M62" s="11"/>
      <c r="N62" s="138"/>
      <c r="O62" s="11"/>
      <c r="P62" s="11"/>
      <c r="Q62" s="11"/>
      <c r="R62" s="11"/>
      <c r="S62" s="142">
        <f t="shared" si="10"/>
        <v>0</v>
      </c>
      <c r="T62" s="65" t="str">
        <f t="shared" si="9"/>
        <v/>
      </c>
      <c r="U62" s="66">
        <f t="shared" si="11"/>
        <v>0</v>
      </c>
      <c r="V62" s="66">
        <f t="shared" si="12"/>
        <v>0</v>
      </c>
      <c r="W62" s="66">
        <f t="shared" si="13"/>
        <v>0</v>
      </c>
      <c r="X62" s="67">
        <f t="shared" si="14"/>
        <v>0</v>
      </c>
    </row>
    <row r="63" spans="1:24" ht="15">
      <c r="A63" s="41">
        <v>58</v>
      </c>
      <c r="B63" s="42" t="s">
        <v>61</v>
      </c>
      <c r="C63" s="37">
        <f>VLOOKUP(B63,Sheet1!A:J,10,FALSE)</f>
        <v>220425</v>
      </c>
      <c r="D63" s="38">
        <f t="shared" si="1"/>
        <v>10690.612500000001</v>
      </c>
      <c r="E63" s="44">
        <f t="shared" si="2"/>
        <v>44654.105525486731</v>
      </c>
      <c r="F63" s="45">
        <f t="shared" si="3"/>
        <v>3740</v>
      </c>
      <c r="G63" s="10"/>
      <c r="H63" s="11"/>
      <c r="I63" s="11"/>
      <c r="J63" s="11"/>
      <c r="K63" s="11"/>
      <c r="L63" s="11"/>
      <c r="M63" s="11"/>
      <c r="N63" s="138"/>
      <c r="O63" s="11"/>
      <c r="P63" s="11"/>
      <c r="Q63" s="11"/>
      <c r="R63" s="11"/>
      <c r="S63" s="142">
        <f t="shared" si="10"/>
        <v>0</v>
      </c>
      <c r="T63" s="65" t="str">
        <f t="shared" si="9"/>
        <v/>
      </c>
      <c r="U63" s="66">
        <f t="shared" si="11"/>
        <v>0</v>
      </c>
      <c r="V63" s="66">
        <f t="shared" si="12"/>
        <v>0</v>
      </c>
      <c r="W63" s="66">
        <f t="shared" si="13"/>
        <v>0</v>
      </c>
      <c r="X63" s="67">
        <f t="shared" si="14"/>
        <v>0</v>
      </c>
    </row>
    <row r="64" spans="1:24" ht="15">
      <c r="A64" s="41">
        <v>59</v>
      </c>
      <c r="B64" s="42" t="s">
        <v>62</v>
      </c>
      <c r="C64" s="37">
        <f>VLOOKUP(B64,Sheet1!A:J,10,FALSE)</f>
        <v>256126</v>
      </c>
      <c r="D64" s="38">
        <f t="shared" si="1"/>
        <v>12422.111000000001</v>
      </c>
      <c r="E64" s="44">
        <f t="shared" si="2"/>
        <v>51886.480353048944</v>
      </c>
      <c r="F64" s="45">
        <f t="shared" si="3"/>
        <v>4340</v>
      </c>
      <c r="G64" s="10"/>
      <c r="H64" s="11"/>
      <c r="I64" s="11"/>
      <c r="J64" s="11"/>
      <c r="K64" s="11"/>
      <c r="L64" s="11"/>
      <c r="M64" s="11"/>
      <c r="N64" s="138"/>
      <c r="O64" s="11"/>
      <c r="P64" s="11"/>
      <c r="Q64" s="11"/>
      <c r="R64" s="11"/>
      <c r="S64" s="142">
        <f t="shared" si="10"/>
        <v>0</v>
      </c>
      <c r="T64" s="65" t="str">
        <f t="shared" si="9"/>
        <v/>
      </c>
      <c r="U64" s="66">
        <f t="shared" si="11"/>
        <v>0</v>
      </c>
      <c r="V64" s="66">
        <f t="shared" si="12"/>
        <v>0</v>
      </c>
      <c r="W64" s="66">
        <f t="shared" si="13"/>
        <v>0</v>
      </c>
      <c r="X64" s="67">
        <f t="shared" si="14"/>
        <v>0</v>
      </c>
    </row>
    <row r="65" spans="1:24" ht="15">
      <c r="A65" s="41">
        <v>60</v>
      </c>
      <c r="B65" s="42" t="s">
        <v>63</v>
      </c>
      <c r="C65" s="37">
        <f>VLOOKUP(B65,Sheet1!A:J,10,FALSE)</f>
        <v>189448</v>
      </c>
      <c r="D65" s="38">
        <f t="shared" si="1"/>
        <v>9188.228000000001</v>
      </c>
      <c r="E65" s="44">
        <f t="shared" si="2"/>
        <v>38378.727383883001</v>
      </c>
      <c r="F65" s="45">
        <f t="shared" si="3"/>
        <v>3200</v>
      </c>
      <c r="G65" s="10"/>
      <c r="H65" s="11"/>
      <c r="I65" s="11"/>
      <c r="J65" s="11"/>
      <c r="K65" s="11"/>
      <c r="L65" s="11"/>
      <c r="M65" s="11"/>
      <c r="N65" s="138"/>
      <c r="O65" s="11"/>
      <c r="P65" s="11"/>
      <c r="Q65" s="11"/>
      <c r="R65" s="11"/>
      <c r="S65" s="142">
        <f t="shared" si="10"/>
        <v>0</v>
      </c>
      <c r="T65" s="65" t="str">
        <f t="shared" si="9"/>
        <v/>
      </c>
      <c r="U65" s="66">
        <f t="shared" si="11"/>
        <v>0</v>
      </c>
      <c r="V65" s="66">
        <f t="shared" si="12"/>
        <v>0</v>
      </c>
      <c r="W65" s="66">
        <f t="shared" si="13"/>
        <v>0</v>
      </c>
      <c r="X65" s="67">
        <f t="shared" si="14"/>
        <v>0</v>
      </c>
    </row>
    <row r="66" spans="1:24" ht="15">
      <c r="A66" s="41">
        <v>61</v>
      </c>
      <c r="B66" s="42" t="s">
        <v>64</v>
      </c>
      <c r="C66" s="37">
        <f>VLOOKUP(B66,Sheet1!A:J,10,FALSE)</f>
        <v>273275</v>
      </c>
      <c r="D66" s="38">
        <f t="shared" si="1"/>
        <v>13253.8375</v>
      </c>
      <c r="E66" s="44">
        <f t="shared" si="2"/>
        <v>55360.5565951112</v>
      </c>
      <c r="F66" s="45">
        <f t="shared" si="3"/>
        <v>4620</v>
      </c>
      <c r="G66" s="10"/>
      <c r="H66" s="11"/>
      <c r="I66" s="11"/>
      <c r="J66" s="11"/>
      <c r="K66" s="11"/>
      <c r="L66" s="11"/>
      <c r="M66" s="11"/>
      <c r="N66" s="138"/>
      <c r="O66" s="11"/>
      <c r="P66" s="11"/>
      <c r="Q66" s="11"/>
      <c r="R66" s="11"/>
      <c r="S66" s="142">
        <f t="shared" si="10"/>
        <v>0</v>
      </c>
      <c r="T66" s="65" t="str">
        <f t="shared" si="9"/>
        <v/>
      </c>
      <c r="U66" s="66">
        <f t="shared" si="11"/>
        <v>0</v>
      </c>
      <c r="V66" s="66">
        <f t="shared" si="12"/>
        <v>0</v>
      </c>
      <c r="W66" s="66">
        <f t="shared" si="13"/>
        <v>0</v>
      </c>
      <c r="X66" s="67">
        <f t="shared" si="14"/>
        <v>0</v>
      </c>
    </row>
    <row r="67" spans="1:24" ht="15">
      <c r="A67" s="41">
        <v>62</v>
      </c>
      <c r="B67" s="42" t="s">
        <v>65</v>
      </c>
      <c r="C67" s="37">
        <f>VLOOKUP(B67,Sheet1!A:J,10,FALSE)</f>
        <v>101256</v>
      </c>
      <c r="D67" s="38">
        <f t="shared" si="1"/>
        <v>4910.9160000000002</v>
      </c>
      <c r="E67" s="44">
        <f t="shared" si="2"/>
        <v>20512.628372864623</v>
      </c>
      <c r="F67" s="45">
        <f t="shared" si="3"/>
        <v>1720</v>
      </c>
      <c r="G67" s="10"/>
      <c r="H67" s="11"/>
      <c r="I67" s="11"/>
      <c r="J67" s="11"/>
      <c r="K67" s="11"/>
      <c r="L67" s="11"/>
      <c r="M67" s="11"/>
      <c r="N67" s="138"/>
      <c r="O67" s="11"/>
      <c r="P67" s="11"/>
      <c r="Q67" s="11"/>
      <c r="R67" s="11"/>
      <c r="S67" s="142">
        <f t="shared" si="10"/>
        <v>0</v>
      </c>
      <c r="T67" s="65" t="str">
        <f t="shared" si="9"/>
        <v/>
      </c>
      <c r="U67" s="66">
        <f t="shared" si="11"/>
        <v>0</v>
      </c>
      <c r="V67" s="66">
        <f t="shared" si="12"/>
        <v>0</v>
      </c>
      <c r="W67" s="66">
        <f t="shared" si="13"/>
        <v>0</v>
      </c>
      <c r="X67" s="67">
        <f t="shared" si="14"/>
        <v>0</v>
      </c>
    </row>
    <row r="68" spans="1:24" ht="15">
      <c r="A68" s="41">
        <v>63</v>
      </c>
      <c r="B68" s="42" t="s">
        <v>66</v>
      </c>
      <c r="C68" s="37">
        <f>VLOOKUP(B68,Sheet1!A:J,10,FALSE)</f>
        <v>226666</v>
      </c>
      <c r="D68" s="38">
        <f t="shared" si="1"/>
        <v>10993.300999999999</v>
      </c>
      <c r="E68" s="44">
        <f t="shared" si="2"/>
        <v>45918.418886423839</v>
      </c>
      <c r="F68" s="45">
        <f t="shared" si="3"/>
        <v>3840</v>
      </c>
      <c r="G68" s="10"/>
      <c r="H68" s="11"/>
      <c r="I68" s="11"/>
      <c r="J68" s="11"/>
      <c r="K68" s="11"/>
      <c r="L68" s="11"/>
      <c r="M68" s="11"/>
      <c r="N68" s="138"/>
      <c r="O68" s="11"/>
      <c r="P68" s="11"/>
      <c r="Q68" s="11"/>
      <c r="R68" s="11"/>
      <c r="S68" s="142">
        <f t="shared" si="10"/>
        <v>0</v>
      </c>
      <c r="T68" s="65" t="str">
        <f t="shared" si="9"/>
        <v/>
      </c>
      <c r="U68" s="66">
        <f t="shared" si="11"/>
        <v>0</v>
      </c>
      <c r="V68" s="66">
        <f t="shared" si="12"/>
        <v>0</v>
      </c>
      <c r="W68" s="66">
        <f t="shared" si="13"/>
        <v>0</v>
      </c>
      <c r="X68" s="67">
        <f t="shared" si="14"/>
        <v>0</v>
      </c>
    </row>
    <row r="69" spans="1:24" ht="15">
      <c r="A69" s="41">
        <v>64</v>
      </c>
      <c r="B69" s="42" t="s">
        <v>67</v>
      </c>
      <c r="C69" s="37">
        <f>VLOOKUP(B69,Sheet1!A:J,10,FALSE)</f>
        <v>293718</v>
      </c>
      <c r="D69" s="38">
        <f t="shared" si="1"/>
        <v>14245.323</v>
      </c>
      <c r="E69" s="44">
        <f t="shared" si="2"/>
        <v>59501.937469592427</v>
      </c>
      <c r="F69" s="45">
        <f t="shared" si="3"/>
        <v>4960</v>
      </c>
      <c r="G69" s="10"/>
      <c r="H69" s="11"/>
      <c r="I69" s="11"/>
      <c r="J69" s="11"/>
      <c r="K69" s="11"/>
      <c r="L69" s="11"/>
      <c r="M69" s="11"/>
      <c r="N69" s="138"/>
      <c r="O69" s="11"/>
      <c r="P69" s="11"/>
      <c r="Q69" s="11"/>
      <c r="R69" s="11"/>
      <c r="S69" s="142">
        <f t="shared" si="10"/>
        <v>0</v>
      </c>
      <c r="T69" s="65" t="str">
        <f t="shared" si="9"/>
        <v/>
      </c>
      <c r="U69" s="66">
        <f t="shared" si="11"/>
        <v>0</v>
      </c>
      <c r="V69" s="66">
        <f t="shared" si="12"/>
        <v>0</v>
      </c>
      <c r="W69" s="66">
        <f t="shared" si="13"/>
        <v>0</v>
      </c>
      <c r="X69" s="67">
        <f t="shared" si="14"/>
        <v>0</v>
      </c>
    </row>
    <row r="70" spans="1:24" ht="15">
      <c r="A70" s="41">
        <v>65</v>
      </c>
      <c r="B70" s="42" t="s">
        <v>68</v>
      </c>
      <c r="C70" s="37">
        <f>VLOOKUP(B70,Sheet1!A:J,10,FALSE)</f>
        <v>448967</v>
      </c>
      <c r="D70" s="38">
        <f t="shared" si="1"/>
        <v>21774.8995</v>
      </c>
      <c r="E70" s="44">
        <f t="shared" si="2"/>
        <v>90952.567973057507</v>
      </c>
      <c r="F70" s="45">
        <f t="shared" si="3"/>
        <v>7580</v>
      </c>
      <c r="G70" s="10"/>
      <c r="H70" s="11"/>
      <c r="I70" s="11"/>
      <c r="J70" s="11"/>
      <c r="K70" s="11"/>
      <c r="L70" s="11"/>
      <c r="M70" s="11"/>
      <c r="N70" s="138"/>
      <c r="O70" s="11"/>
      <c r="P70" s="11"/>
      <c r="Q70" s="11"/>
      <c r="R70" s="11"/>
      <c r="S70" s="142">
        <f t="shared" si="10"/>
        <v>0</v>
      </c>
      <c r="T70" s="65" t="str">
        <f t="shared" si="9"/>
        <v/>
      </c>
      <c r="U70" s="66">
        <f t="shared" si="11"/>
        <v>0</v>
      </c>
      <c r="V70" s="66">
        <f t="shared" si="12"/>
        <v>0</v>
      </c>
      <c r="W70" s="66">
        <f t="shared" si="13"/>
        <v>0</v>
      </c>
      <c r="X70" s="67">
        <f t="shared" si="14"/>
        <v>0</v>
      </c>
    </row>
    <row r="71" spans="1:24" ht="15">
      <c r="A71" s="41">
        <v>66</v>
      </c>
      <c r="B71" s="42" t="s">
        <v>69</v>
      </c>
      <c r="C71" s="37">
        <f>VLOOKUP(B71,Sheet1!A:J,10,FALSE)</f>
        <v>141946</v>
      </c>
      <c r="D71" s="38">
        <f t="shared" ref="D71:D117" si="15">C71*0.0485</f>
        <v>6884.3810000000003</v>
      </c>
      <c r="E71" s="44">
        <f t="shared" ref="E71:E117" si="16">(D71/$D$118)*$E$118</f>
        <v>28755.684078125163</v>
      </c>
      <c r="F71" s="45">
        <f t="shared" ref="F71:F117" si="17">CEILING((E71/12),20)</f>
        <v>2400</v>
      </c>
      <c r="G71" s="10"/>
      <c r="H71" s="11"/>
      <c r="I71" s="11"/>
      <c r="J71" s="11"/>
      <c r="K71" s="11"/>
      <c r="L71" s="11"/>
      <c r="M71" s="11"/>
      <c r="N71" s="138"/>
      <c r="O71" s="11"/>
      <c r="P71" s="11"/>
      <c r="Q71" s="11"/>
      <c r="R71" s="11"/>
      <c r="S71" s="142">
        <f t="shared" si="10"/>
        <v>0</v>
      </c>
      <c r="T71" s="65" t="str">
        <f t="shared" si="9"/>
        <v/>
      </c>
      <c r="U71" s="66">
        <f t="shared" si="11"/>
        <v>0</v>
      </c>
      <c r="V71" s="66">
        <f t="shared" si="12"/>
        <v>0</v>
      </c>
      <c r="W71" s="66">
        <f t="shared" si="13"/>
        <v>0</v>
      </c>
      <c r="X71" s="67">
        <f t="shared" si="14"/>
        <v>0</v>
      </c>
    </row>
    <row r="72" spans="1:24" ht="15">
      <c r="A72" s="41">
        <v>67</v>
      </c>
      <c r="B72" s="42" t="s">
        <v>70</v>
      </c>
      <c r="C72" s="37">
        <f>VLOOKUP(B72,Sheet1!A:J,10,FALSE)</f>
        <v>434698</v>
      </c>
      <c r="D72" s="38">
        <f t="shared" si="15"/>
        <v>21082.852999999999</v>
      </c>
      <c r="E72" s="44">
        <f t="shared" si="16"/>
        <v>88061.927475186705</v>
      </c>
      <c r="F72" s="45">
        <f t="shared" si="17"/>
        <v>7340</v>
      </c>
      <c r="G72" s="10"/>
      <c r="H72" s="11"/>
      <c r="I72" s="11"/>
      <c r="J72" s="11"/>
      <c r="K72" s="11"/>
      <c r="L72" s="11"/>
      <c r="M72" s="11"/>
      <c r="N72" s="138"/>
      <c r="O72" s="11"/>
      <c r="P72" s="11"/>
      <c r="Q72" s="11"/>
      <c r="R72" s="11"/>
      <c r="S72" s="142">
        <f t="shared" si="10"/>
        <v>0</v>
      </c>
      <c r="T72" s="65" t="str">
        <f t="shared" si="9"/>
        <v/>
      </c>
      <c r="U72" s="66">
        <f t="shared" si="11"/>
        <v>0</v>
      </c>
      <c r="V72" s="66">
        <f t="shared" si="12"/>
        <v>0</v>
      </c>
      <c r="W72" s="66">
        <f t="shared" si="13"/>
        <v>0</v>
      </c>
      <c r="X72" s="67">
        <f t="shared" si="14"/>
        <v>0</v>
      </c>
    </row>
    <row r="73" spans="1:24" ht="15">
      <c r="A73" s="41">
        <v>68</v>
      </c>
      <c r="B73" s="42" t="s">
        <v>71</v>
      </c>
      <c r="C73" s="37">
        <f>VLOOKUP(B73,Sheet1!A:J,10,FALSE)</f>
        <v>255676</v>
      </c>
      <c r="D73" s="38">
        <f t="shared" si="15"/>
        <v>12400.286</v>
      </c>
      <c r="E73" s="44">
        <f t="shared" si="16"/>
        <v>51795.318518019027</v>
      </c>
      <c r="F73" s="45">
        <f t="shared" si="17"/>
        <v>4320</v>
      </c>
      <c r="G73" s="10"/>
      <c r="H73" s="11"/>
      <c r="I73" s="11"/>
      <c r="J73" s="11"/>
      <c r="K73" s="11"/>
      <c r="L73" s="11"/>
      <c r="M73" s="11"/>
      <c r="N73" s="138"/>
      <c r="O73" s="11"/>
      <c r="P73" s="11"/>
      <c r="Q73" s="11"/>
      <c r="R73" s="11"/>
      <c r="S73" s="142">
        <f t="shared" si="10"/>
        <v>0</v>
      </c>
      <c r="T73" s="65" t="str">
        <f t="shared" ref="T73:T118" si="18">IFERROR((SUMIF(G73:R73,"&gt;0" )/COUNTIF(G73:R73,"&gt;0")),"")</f>
        <v/>
      </c>
      <c r="U73" s="66">
        <f t="shared" si="11"/>
        <v>0</v>
      </c>
      <c r="V73" s="66">
        <f t="shared" si="12"/>
        <v>0</v>
      </c>
      <c r="W73" s="66">
        <f t="shared" si="13"/>
        <v>0</v>
      </c>
      <c r="X73" s="67">
        <f t="shared" si="14"/>
        <v>0</v>
      </c>
    </row>
    <row r="74" spans="1:24" ht="15">
      <c r="A74" s="41">
        <v>69</v>
      </c>
      <c r="B74" s="42" t="s">
        <v>72</v>
      </c>
      <c r="C74" s="37">
        <f>VLOOKUP(B74,Sheet1!A:J,10,FALSE)</f>
        <v>485147</v>
      </c>
      <c r="D74" s="38">
        <f t="shared" si="15"/>
        <v>23529.629499999999</v>
      </c>
      <c r="E74" s="44">
        <f t="shared" si="16"/>
        <v>98281.979509462661</v>
      </c>
      <c r="F74" s="45">
        <f t="shared" si="17"/>
        <v>8200</v>
      </c>
      <c r="G74" s="10"/>
      <c r="H74" s="11"/>
      <c r="I74" s="11"/>
      <c r="J74" s="11"/>
      <c r="K74" s="11"/>
      <c r="L74" s="11"/>
      <c r="M74" s="11"/>
      <c r="N74" s="138"/>
      <c r="O74" s="11"/>
      <c r="P74" s="11"/>
      <c r="Q74" s="11"/>
      <c r="R74" s="11"/>
      <c r="S74" s="142">
        <f t="shared" si="10"/>
        <v>0</v>
      </c>
      <c r="T74" s="65" t="str">
        <f t="shared" si="18"/>
        <v/>
      </c>
      <c r="U74" s="66">
        <f t="shared" si="11"/>
        <v>0</v>
      </c>
      <c r="V74" s="66">
        <f t="shared" si="12"/>
        <v>0</v>
      </c>
      <c r="W74" s="66">
        <f t="shared" si="13"/>
        <v>0</v>
      </c>
      <c r="X74" s="67">
        <f t="shared" si="14"/>
        <v>0</v>
      </c>
    </row>
    <row r="75" spans="1:24" ht="15">
      <c r="A75" s="41">
        <v>70</v>
      </c>
      <c r="B75" s="42" t="s">
        <v>73</v>
      </c>
      <c r="C75" s="37">
        <f>VLOOKUP(B75,Sheet1!A:J,10,FALSE)</f>
        <v>291676</v>
      </c>
      <c r="D75" s="38">
        <f t="shared" si="15"/>
        <v>14146.286</v>
      </c>
      <c r="E75" s="44">
        <f t="shared" si="16"/>
        <v>59088.265320412233</v>
      </c>
      <c r="F75" s="45">
        <f t="shared" si="17"/>
        <v>4940</v>
      </c>
      <c r="G75" s="10"/>
      <c r="H75" s="11"/>
      <c r="I75" s="11"/>
      <c r="J75" s="11"/>
      <c r="K75" s="11"/>
      <c r="L75" s="11"/>
      <c r="M75" s="11"/>
      <c r="N75" s="138"/>
      <c r="O75" s="11"/>
      <c r="P75" s="11"/>
      <c r="Q75" s="11"/>
      <c r="R75" s="11"/>
      <c r="S75" s="142">
        <f t="shared" si="10"/>
        <v>0</v>
      </c>
      <c r="T75" s="65" t="str">
        <f t="shared" si="18"/>
        <v/>
      </c>
      <c r="U75" s="66">
        <f t="shared" si="11"/>
        <v>0</v>
      </c>
      <c r="V75" s="66">
        <f t="shared" si="12"/>
        <v>0</v>
      </c>
      <c r="W75" s="66">
        <f t="shared" si="13"/>
        <v>0</v>
      </c>
      <c r="X75" s="67">
        <f t="shared" si="14"/>
        <v>0</v>
      </c>
    </row>
    <row r="76" spans="1:24" ht="15">
      <c r="A76" s="41">
        <v>71</v>
      </c>
      <c r="B76" s="42" t="s">
        <v>74</v>
      </c>
      <c r="C76" s="37">
        <f>VLOOKUP(B76,Sheet1!A:J,10,FALSE)</f>
        <v>100144</v>
      </c>
      <c r="D76" s="38">
        <f t="shared" si="15"/>
        <v>4856.9840000000004</v>
      </c>
      <c r="E76" s="44">
        <f t="shared" si="16"/>
        <v>20287.357349412923</v>
      </c>
      <c r="F76" s="45">
        <f t="shared" si="17"/>
        <v>1700</v>
      </c>
      <c r="G76" s="10"/>
      <c r="H76" s="11"/>
      <c r="I76" s="11"/>
      <c r="J76" s="11"/>
      <c r="K76" s="11"/>
      <c r="L76" s="11"/>
      <c r="M76" s="11"/>
      <c r="N76" s="138"/>
      <c r="O76" s="11"/>
      <c r="P76" s="11"/>
      <c r="Q76" s="11"/>
      <c r="R76" s="11"/>
      <c r="S76" s="142">
        <f t="shared" si="10"/>
        <v>0</v>
      </c>
      <c r="T76" s="65" t="str">
        <f t="shared" si="18"/>
        <v/>
      </c>
      <c r="U76" s="66">
        <f t="shared" si="11"/>
        <v>0</v>
      </c>
      <c r="V76" s="66">
        <f t="shared" si="12"/>
        <v>0</v>
      </c>
      <c r="W76" s="66">
        <f t="shared" si="13"/>
        <v>0</v>
      </c>
      <c r="X76" s="67">
        <f t="shared" si="14"/>
        <v>0</v>
      </c>
    </row>
    <row r="77" spans="1:24" ht="15">
      <c r="A77" s="41">
        <v>72</v>
      </c>
      <c r="B77" s="42" t="s">
        <v>75</v>
      </c>
      <c r="C77" s="37">
        <f>VLOOKUP(B77,Sheet1!A:J,10,FALSE)</f>
        <v>373650</v>
      </c>
      <c r="D77" s="38">
        <f t="shared" si="15"/>
        <v>18122.025000000001</v>
      </c>
      <c r="E77" s="44">
        <f t="shared" si="16"/>
        <v>75694.710353172806</v>
      </c>
      <c r="F77" s="45">
        <f t="shared" si="17"/>
        <v>6320</v>
      </c>
      <c r="G77" s="10"/>
      <c r="H77" s="11"/>
      <c r="I77" s="11"/>
      <c r="J77" s="11"/>
      <c r="K77" s="11"/>
      <c r="L77" s="11"/>
      <c r="M77" s="11"/>
      <c r="N77" s="138"/>
      <c r="O77" s="11"/>
      <c r="P77" s="11"/>
      <c r="Q77" s="11"/>
      <c r="R77" s="11"/>
      <c r="S77" s="142">
        <f t="shared" si="10"/>
        <v>0</v>
      </c>
      <c r="T77" s="65" t="str">
        <f t="shared" si="18"/>
        <v/>
      </c>
      <c r="U77" s="66">
        <f t="shared" si="11"/>
        <v>0</v>
      </c>
      <c r="V77" s="66">
        <f t="shared" si="12"/>
        <v>0</v>
      </c>
      <c r="W77" s="66">
        <f t="shared" si="13"/>
        <v>0</v>
      </c>
      <c r="X77" s="67">
        <f t="shared" si="14"/>
        <v>0</v>
      </c>
    </row>
    <row r="78" spans="1:24" ht="15">
      <c r="A78" s="41">
        <v>73</v>
      </c>
      <c r="B78" s="42" t="s">
        <v>76</v>
      </c>
      <c r="C78" s="37">
        <f>VLOOKUP(B78,Sheet1!A:J,10,FALSE)</f>
        <v>197143</v>
      </c>
      <c r="D78" s="38">
        <f t="shared" si="15"/>
        <v>9561.4354999999996</v>
      </c>
      <c r="E78" s="44">
        <f t="shared" si="16"/>
        <v>39937.594762894543</v>
      </c>
      <c r="F78" s="45">
        <f t="shared" si="17"/>
        <v>3340</v>
      </c>
      <c r="G78" s="10"/>
      <c r="H78" s="11"/>
      <c r="I78" s="11"/>
      <c r="J78" s="11"/>
      <c r="K78" s="11"/>
      <c r="L78" s="11"/>
      <c r="M78" s="11"/>
      <c r="N78" s="138"/>
      <c r="O78" s="11"/>
      <c r="P78" s="11"/>
      <c r="Q78" s="11"/>
      <c r="R78" s="11"/>
      <c r="S78" s="142">
        <f t="shared" si="10"/>
        <v>0</v>
      </c>
      <c r="T78" s="65" t="str">
        <f t="shared" si="18"/>
        <v/>
      </c>
      <c r="U78" s="66">
        <f t="shared" si="11"/>
        <v>0</v>
      </c>
      <c r="V78" s="66">
        <f t="shared" si="12"/>
        <v>0</v>
      </c>
      <c r="W78" s="66">
        <f t="shared" si="13"/>
        <v>0</v>
      </c>
      <c r="X78" s="67">
        <f t="shared" si="14"/>
        <v>0</v>
      </c>
    </row>
    <row r="79" spans="1:24" ht="15">
      <c r="A79" s="41">
        <v>74</v>
      </c>
      <c r="B79" s="42" t="s">
        <v>77</v>
      </c>
      <c r="C79" s="37">
        <f>VLOOKUP(B79,Sheet1!A:J,10,FALSE)</f>
        <v>314124</v>
      </c>
      <c r="D79" s="38">
        <f t="shared" si="15"/>
        <v>15235.014000000001</v>
      </c>
      <c r="E79" s="44">
        <f t="shared" si="16"/>
        <v>63635.822815415646</v>
      </c>
      <c r="F79" s="45">
        <f t="shared" si="17"/>
        <v>5320</v>
      </c>
      <c r="G79" s="10"/>
      <c r="H79" s="11"/>
      <c r="I79" s="11"/>
      <c r="J79" s="11"/>
      <c r="K79" s="11"/>
      <c r="L79" s="11"/>
      <c r="M79" s="11"/>
      <c r="N79" s="138"/>
      <c r="O79" s="11"/>
      <c r="P79" s="11"/>
      <c r="Q79" s="11"/>
      <c r="R79" s="11"/>
      <c r="S79" s="142">
        <f t="shared" si="10"/>
        <v>0</v>
      </c>
      <c r="T79" s="65" t="str">
        <f t="shared" si="18"/>
        <v/>
      </c>
      <c r="U79" s="66">
        <f t="shared" si="11"/>
        <v>0</v>
      </c>
      <c r="V79" s="66">
        <f t="shared" si="12"/>
        <v>0</v>
      </c>
      <c r="W79" s="66">
        <f t="shared" si="13"/>
        <v>0</v>
      </c>
      <c r="X79" s="67">
        <f t="shared" si="14"/>
        <v>0</v>
      </c>
    </row>
    <row r="80" spans="1:24" ht="15">
      <c r="A80" s="41">
        <v>75</v>
      </c>
      <c r="B80" s="42" t="s">
        <v>78</v>
      </c>
      <c r="C80" s="37">
        <f>VLOOKUP(B80,Sheet1!A:J,10,FALSE)</f>
        <v>310208</v>
      </c>
      <c r="D80" s="38">
        <f t="shared" si="15"/>
        <v>15045.088</v>
      </c>
      <c r="E80" s="44">
        <f t="shared" si="16"/>
        <v>62842.512268799757</v>
      </c>
      <c r="F80" s="45">
        <f t="shared" si="17"/>
        <v>5240</v>
      </c>
      <c r="G80" s="10"/>
      <c r="H80" s="11"/>
      <c r="I80" s="11"/>
      <c r="J80" s="11"/>
      <c r="K80" s="11"/>
      <c r="L80" s="11"/>
      <c r="M80" s="11"/>
      <c r="N80" s="138"/>
      <c r="O80" s="11"/>
      <c r="P80" s="11"/>
      <c r="Q80" s="11"/>
      <c r="R80" s="11"/>
      <c r="S80" s="142">
        <f t="shared" si="10"/>
        <v>0</v>
      </c>
      <c r="T80" s="65" t="str">
        <f t="shared" si="18"/>
        <v/>
      </c>
      <c r="U80" s="66">
        <f t="shared" si="11"/>
        <v>0</v>
      </c>
      <c r="V80" s="66">
        <f t="shared" si="12"/>
        <v>0</v>
      </c>
      <c r="W80" s="66">
        <f t="shared" si="13"/>
        <v>0</v>
      </c>
      <c r="X80" s="67">
        <f t="shared" si="14"/>
        <v>0</v>
      </c>
    </row>
    <row r="81" spans="1:24" ht="15">
      <c r="A81" s="41">
        <v>76</v>
      </c>
      <c r="B81" s="42" t="s">
        <v>79</v>
      </c>
      <c r="C81" s="37">
        <f>VLOOKUP(B81,Sheet1!A:J,10,FALSE)</f>
        <v>507398</v>
      </c>
      <c r="D81" s="38">
        <f t="shared" si="15"/>
        <v>24608.803</v>
      </c>
      <c r="E81" s="44">
        <f t="shared" si="16"/>
        <v>102789.62837890854</v>
      </c>
      <c r="F81" s="45">
        <f t="shared" si="17"/>
        <v>8580</v>
      </c>
      <c r="G81" s="10"/>
      <c r="H81" s="11"/>
      <c r="I81" s="11"/>
      <c r="J81" s="11"/>
      <c r="K81" s="11"/>
      <c r="L81" s="11"/>
      <c r="M81" s="11"/>
      <c r="N81" s="138"/>
      <c r="O81" s="11"/>
      <c r="P81" s="11"/>
      <c r="Q81" s="11"/>
      <c r="R81" s="11"/>
      <c r="S81" s="142">
        <f t="shared" si="10"/>
        <v>0</v>
      </c>
      <c r="T81" s="65" t="str">
        <f t="shared" si="18"/>
        <v/>
      </c>
      <c r="U81" s="66">
        <f t="shared" si="11"/>
        <v>0</v>
      </c>
      <c r="V81" s="66">
        <f t="shared" si="12"/>
        <v>0</v>
      </c>
      <c r="W81" s="66">
        <f t="shared" si="13"/>
        <v>0</v>
      </c>
      <c r="X81" s="67">
        <f t="shared" si="14"/>
        <v>0</v>
      </c>
    </row>
    <row r="82" spans="1:24" ht="15">
      <c r="A82" s="41">
        <v>77</v>
      </c>
      <c r="B82" s="42" t="s">
        <v>80</v>
      </c>
      <c r="C82" s="37">
        <f>VLOOKUP(B82,Sheet1!A:J,10,FALSE)</f>
        <v>521833</v>
      </c>
      <c r="D82" s="38">
        <f t="shared" si="15"/>
        <v>25308.9005</v>
      </c>
      <c r="E82" s="44">
        <f t="shared" si="16"/>
        <v>105713.8974648126</v>
      </c>
      <c r="F82" s="45">
        <f t="shared" si="17"/>
        <v>8820</v>
      </c>
      <c r="G82" s="10"/>
      <c r="H82" s="11"/>
      <c r="I82" s="11"/>
      <c r="J82" s="11"/>
      <c r="K82" s="11"/>
      <c r="L82" s="11"/>
      <c r="M82" s="11"/>
      <c r="N82" s="138"/>
      <c r="O82" s="11"/>
      <c r="P82" s="11"/>
      <c r="Q82" s="11"/>
      <c r="R82" s="11"/>
      <c r="S82" s="142">
        <f t="shared" si="10"/>
        <v>0</v>
      </c>
      <c r="T82" s="65" t="str">
        <f t="shared" si="18"/>
        <v/>
      </c>
      <c r="U82" s="66">
        <f t="shared" si="11"/>
        <v>0</v>
      </c>
      <c r="V82" s="66">
        <f t="shared" si="12"/>
        <v>0</v>
      </c>
      <c r="W82" s="66">
        <f t="shared" si="13"/>
        <v>0</v>
      </c>
      <c r="X82" s="67">
        <f t="shared" si="14"/>
        <v>0</v>
      </c>
    </row>
    <row r="83" spans="1:24" ht="15">
      <c r="A83" s="41">
        <v>78</v>
      </c>
      <c r="B83" s="42" t="s">
        <v>81</v>
      </c>
      <c r="C83" s="37">
        <f>VLOOKUP(B83,Sheet1!A:J,10,FALSE)</f>
        <v>502074</v>
      </c>
      <c r="D83" s="38">
        <f t="shared" si="15"/>
        <v>24350.589</v>
      </c>
      <c r="E83" s="44">
        <f t="shared" si="16"/>
        <v>101711.08257957683</v>
      </c>
      <c r="F83" s="45">
        <f t="shared" si="17"/>
        <v>8480</v>
      </c>
      <c r="G83" s="10"/>
      <c r="H83" s="11"/>
      <c r="I83" s="11"/>
      <c r="J83" s="11"/>
      <c r="K83" s="11"/>
      <c r="L83" s="11"/>
      <c r="M83" s="11"/>
      <c r="N83" s="138"/>
      <c r="O83" s="11"/>
      <c r="P83" s="11"/>
      <c r="Q83" s="11"/>
      <c r="R83" s="11"/>
      <c r="S83" s="142">
        <f t="shared" si="10"/>
        <v>0</v>
      </c>
      <c r="T83" s="65" t="str">
        <f t="shared" si="18"/>
        <v/>
      </c>
      <c r="U83" s="66">
        <f t="shared" si="11"/>
        <v>0</v>
      </c>
      <c r="V83" s="66">
        <f t="shared" si="12"/>
        <v>0</v>
      </c>
      <c r="W83" s="66">
        <f t="shared" si="13"/>
        <v>0</v>
      </c>
      <c r="X83" s="67">
        <f t="shared" si="14"/>
        <v>0</v>
      </c>
    </row>
    <row r="84" spans="1:24" ht="15">
      <c r="A84" s="41">
        <v>79</v>
      </c>
      <c r="B84" s="42" t="s">
        <v>82</v>
      </c>
      <c r="C84" s="37">
        <f>VLOOKUP(B84,Sheet1!A:J,10,FALSE)</f>
        <v>196447</v>
      </c>
      <c r="D84" s="38">
        <f t="shared" si="15"/>
        <v>9527.6795000000002</v>
      </c>
      <c r="E84" s="44">
        <f t="shared" si="16"/>
        <v>39796.59779138161</v>
      </c>
      <c r="F84" s="45">
        <f t="shared" si="17"/>
        <v>3320</v>
      </c>
      <c r="G84" s="10"/>
      <c r="H84" s="11"/>
      <c r="I84" s="11"/>
      <c r="J84" s="11"/>
      <c r="K84" s="11"/>
      <c r="L84" s="11"/>
      <c r="M84" s="11"/>
      <c r="N84" s="138"/>
      <c r="O84" s="11"/>
      <c r="P84" s="11"/>
      <c r="Q84" s="11"/>
      <c r="R84" s="11"/>
      <c r="S84" s="142">
        <f t="shared" si="10"/>
        <v>0</v>
      </c>
      <c r="T84" s="65" t="str">
        <f t="shared" si="18"/>
        <v/>
      </c>
      <c r="U84" s="66">
        <f t="shared" si="11"/>
        <v>0</v>
      </c>
      <c r="V84" s="66">
        <f t="shared" si="12"/>
        <v>0</v>
      </c>
      <c r="W84" s="66">
        <f t="shared" si="13"/>
        <v>0</v>
      </c>
      <c r="X84" s="67">
        <f t="shared" si="14"/>
        <v>0</v>
      </c>
    </row>
    <row r="85" spans="1:24" ht="15">
      <c r="A85" s="41">
        <v>80</v>
      </c>
      <c r="B85" s="42" t="s">
        <v>83</v>
      </c>
      <c r="C85" s="37">
        <f>VLOOKUP(B85,Sheet1!A:J,10,FALSE)</f>
        <v>350780</v>
      </c>
      <c r="D85" s="38">
        <f t="shared" si="15"/>
        <v>17012.830000000002</v>
      </c>
      <c r="E85" s="44">
        <f t="shared" si="16"/>
        <v>71061.663315096914</v>
      </c>
      <c r="F85" s="45">
        <f t="shared" si="17"/>
        <v>5940</v>
      </c>
      <c r="G85" s="10"/>
      <c r="H85" s="11"/>
      <c r="I85" s="11"/>
      <c r="J85" s="11"/>
      <c r="K85" s="11"/>
      <c r="L85" s="11"/>
      <c r="M85" s="11"/>
      <c r="N85" s="138"/>
      <c r="O85" s="11"/>
      <c r="P85" s="11"/>
      <c r="Q85" s="11"/>
      <c r="R85" s="11"/>
      <c r="S85" s="142">
        <f t="shared" si="10"/>
        <v>0</v>
      </c>
      <c r="T85" s="65" t="str">
        <f t="shared" si="18"/>
        <v/>
      </c>
      <c r="U85" s="66">
        <f t="shared" si="11"/>
        <v>0</v>
      </c>
      <c r="V85" s="66">
        <f t="shared" si="12"/>
        <v>0</v>
      </c>
      <c r="W85" s="66">
        <f t="shared" si="13"/>
        <v>0</v>
      </c>
      <c r="X85" s="67">
        <f t="shared" si="14"/>
        <v>0</v>
      </c>
    </row>
    <row r="86" spans="1:24" ht="15">
      <c r="A86" s="41">
        <v>81</v>
      </c>
      <c r="B86" s="42" t="s">
        <v>84</v>
      </c>
      <c r="C86" s="37">
        <f>VLOOKUP(B86,Sheet1!A:J,10,FALSE)</f>
        <v>110697</v>
      </c>
      <c r="D86" s="38">
        <f t="shared" si="15"/>
        <v>5368.8045000000002</v>
      </c>
      <c r="E86" s="44">
        <f t="shared" si="16"/>
        <v>22425.203671792242</v>
      </c>
      <c r="F86" s="45">
        <f t="shared" si="17"/>
        <v>1880</v>
      </c>
      <c r="G86" s="10"/>
      <c r="H86" s="11"/>
      <c r="I86" s="11"/>
      <c r="J86" s="11"/>
      <c r="K86" s="11"/>
      <c r="L86" s="11"/>
      <c r="M86" s="11"/>
      <c r="N86" s="138"/>
      <c r="O86" s="11"/>
      <c r="P86" s="11"/>
      <c r="Q86" s="11"/>
      <c r="R86" s="11"/>
      <c r="S86" s="142">
        <f t="shared" si="10"/>
        <v>0</v>
      </c>
      <c r="T86" s="65" t="str">
        <f t="shared" si="18"/>
        <v/>
      </c>
      <c r="U86" s="66">
        <f t="shared" si="11"/>
        <v>0</v>
      </c>
      <c r="V86" s="66">
        <f t="shared" si="12"/>
        <v>0</v>
      </c>
      <c r="W86" s="66">
        <f t="shared" si="13"/>
        <v>0</v>
      </c>
      <c r="X86" s="67">
        <f t="shared" si="14"/>
        <v>0</v>
      </c>
    </row>
    <row r="87" spans="1:24" ht="15">
      <c r="A87" s="41">
        <v>82</v>
      </c>
      <c r="B87" s="42" t="s">
        <v>85</v>
      </c>
      <c r="C87" s="37">
        <f>VLOOKUP(B87,Sheet1!A:J,10,FALSE)</f>
        <v>145588</v>
      </c>
      <c r="D87" s="38">
        <f t="shared" si="15"/>
        <v>7061.018</v>
      </c>
      <c r="E87" s="44">
        <f t="shared" si="16"/>
        <v>29493.487196300612</v>
      </c>
      <c r="F87" s="45">
        <f t="shared" si="17"/>
        <v>2460</v>
      </c>
      <c r="G87" s="10"/>
      <c r="H87" s="11"/>
      <c r="I87" s="11"/>
      <c r="J87" s="11"/>
      <c r="K87" s="11"/>
      <c r="L87" s="11"/>
      <c r="M87" s="11"/>
      <c r="N87" s="138"/>
      <c r="O87" s="11"/>
      <c r="P87" s="11"/>
      <c r="Q87" s="11"/>
      <c r="R87" s="11"/>
      <c r="S87" s="142">
        <f t="shared" si="10"/>
        <v>0</v>
      </c>
      <c r="T87" s="65" t="str">
        <f t="shared" si="18"/>
        <v/>
      </c>
      <c r="U87" s="66">
        <f t="shared" si="11"/>
        <v>0</v>
      </c>
      <c r="V87" s="66">
        <f t="shared" si="12"/>
        <v>0</v>
      </c>
      <c r="W87" s="66">
        <f t="shared" si="13"/>
        <v>0</v>
      </c>
      <c r="X87" s="67">
        <f t="shared" si="14"/>
        <v>0</v>
      </c>
    </row>
    <row r="88" spans="1:24" ht="15">
      <c r="A88" s="41">
        <v>83</v>
      </c>
      <c r="B88" s="42" t="s">
        <v>86</v>
      </c>
      <c r="C88" s="37">
        <f>VLOOKUP(B88,Sheet1!A:J,10,FALSE)</f>
        <v>266328</v>
      </c>
      <c r="D88" s="38">
        <f t="shared" si="15"/>
        <v>12916.908000000001</v>
      </c>
      <c r="E88" s="44">
        <f t="shared" si="16"/>
        <v>53953.22044410494</v>
      </c>
      <c r="F88" s="45">
        <f t="shared" si="17"/>
        <v>4500</v>
      </c>
      <c r="G88" s="10"/>
      <c r="H88" s="11"/>
      <c r="I88" s="11"/>
      <c r="J88" s="11"/>
      <c r="K88" s="11"/>
      <c r="L88" s="11"/>
      <c r="M88" s="11"/>
      <c r="N88" s="138"/>
      <c r="O88" s="11"/>
      <c r="P88" s="11"/>
      <c r="Q88" s="11"/>
      <c r="R88" s="11"/>
      <c r="S88" s="142">
        <f t="shared" si="10"/>
        <v>0</v>
      </c>
      <c r="T88" s="65" t="str">
        <f t="shared" si="18"/>
        <v/>
      </c>
      <c r="U88" s="66">
        <f t="shared" si="11"/>
        <v>0</v>
      </c>
      <c r="V88" s="66">
        <f t="shared" si="12"/>
        <v>0</v>
      </c>
      <c r="W88" s="66">
        <f t="shared" si="13"/>
        <v>0</v>
      </c>
      <c r="X88" s="67">
        <f t="shared" si="14"/>
        <v>0</v>
      </c>
    </row>
    <row r="89" spans="1:24" ht="15">
      <c r="A89" s="41">
        <v>84</v>
      </c>
      <c r="B89" s="42" t="s">
        <v>87</v>
      </c>
      <c r="C89" s="37">
        <f>VLOOKUP(B89,Sheet1!A:J,10,FALSE)</f>
        <v>729395</v>
      </c>
      <c r="D89" s="38">
        <f t="shared" si="15"/>
        <v>35375.657500000001</v>
      </c>
      <c r="E89" s="44">
        <f t="shared" si="16"/>
        <v>147762.1925814331</v>
      </c>
      <c r="F89" s="45">
        <f t="shared" si="17"/>
        <v>12320</v>
      </c>
      <c r="G89" s="10"/>
      <c r="H89" s="11"/>
      <c r="I89" s="11"/>
      <c r="J89" s="11"/>
      <c r="K89" s="11"/>
      <c r="L89" s="11"/>
      <c r="M89" s="11"/>
      <c r="N89" s="138"/>
      <c r="O89" s="11"/>
      <c r="P89" s="11"/>
      <c r="Q89" s="11"/>
      <c r="R89" s="11"/>
      <c r="S89" s="142">
        <f t="shared" si="10"/>
        <v>0</v>
      </c>
      <c r="T89" s="65" t="str">
        <f t="shared" si="18"/>
        <v/>
      </c>
      <c r="U89" s="66">
        <f t="shared" si="11"/>
        <v>0</v>
      </c>
      <c r="V89" s="66">
        <f t="shared" si="12"/>
        <v>0</v>
      </c>
      <c r="W89" s="66">
        <f t="shared" si="13"/>
        <v>0</v>
      </c>
      <c r="X89" s="67">
        <f t="shared" si="14"/>
        <v>0</v>
      </c>
    </row>
    <row r="90" spans="1:24" ht="15">
      <c r="A90" s="41">
        <v>85</v>
      </c>
      <c r="B90" s="42" t="s">
        <v>88</v>
      </c>
      <c r="C90" s="37">
        <f>VLOOKUP(B90,Sheet1!A:J,10,FALSE)</f>
        <v>635150</v>
      </c>
      <c r="D90" s="38">
        <f t="shared" si="15"/>
        <v>30804.775000000001</v>
      </c>
      <c r="E90" s="44">
        <f t="shared" si="16"/>
        <v>128669.86559833457</v>
      </c>
      <c r="F90" s="45">
        <f t="shared" si="17"/>
        <v>10740</v>
      </c>
      <c r="G90" s="10"/>
      <c r="H90" s="11"/>
      <c r="I90" s="11"/>
      <c r="J90" s="11"/>
      <c r="K90" s="11"/>
      <c r="L90" s="11"/>
      <c r="M90" s="11"/>
      <c r="N90" s="138"/>
      <c r="O90" s="11"/>
      <c r="P90" s="11"/>
      <c r="Q90" s="11"/>
      <c r="R90" s="11"/>
      <c r="S90" s="142">
        <f t="shared" si="10"/>
        <v>0</v>
      </c>
      <c r="T90" s="65" t="str">
        <f t="shared" si="18"/>
        <v/>
      </c>
      <c r="U90" s="66">
        <f t="shared" si="11"/>
        <v>0</v>
      </c>
      <c r="V90" s="66">
        <f t="shared" si="12"/>
        <v>0</v>
      </c>
      <c r="W90" s="66">
        <f t="shared" si="13"/>
        <v>0</v>
      </c>
      <c r="X90" s="67">
        <f t="shared" si="14"/>
        <v>0</v>
      </c>
    </row>
    <row r="91" spans="1:24" ht="15">
      <c r="A91" s="41">
        <v>86</v>
      </c>
      <c r="B91" s="42" t="s">
        <v>89</v>
      </c>
      <c r="C91" s="37">
        <f>VLOOKUP(B91,Sheet1!A:J,10,FALSE)</f>
        <v>179687</v>
      </c>
      <c r="D91" s="38">
        <f t="shared" si="15"/>
        <v>8714.8194999999996</v>
      </c>
      <c r="E91" s="44">
        <f t="shared" si="16"/>
        <v>36401.325891156324</v>
      </c>
      <c r="F91" s="45">
        <f t="shared" si="17"/>
        <v>3040</v>
      </c>
      <c r="G91" s="10"/>
      <c r="H91" s="11"/>
      <c r="I91" s="11"/>
      <c r="J91" s="11"/>
      <c r="K91" s="11"/>
      <c r="L91" s="11"/>
      <c r="M91" s="11"/>
      <c r="N91" s="138"/>
      <c r="O91" s="11"/>
      <c r="P91" s="11"/>
      <c r="Q91" s="11"/>
      <c r="R91" s="11"/>
      <c r="S91" s="142">
        <f t="shared" si="10"/>
        <v>0</v>
      </c>
      <c r="T91" s="65" t="str">
        <f t="shared" si="18"/>
        <v/>
      </c>
      <c r="U91" s="66">
        <f t="shared" si="11"/>
        <v>0</v>
      </c>
      <c r="V91" s="66">
        <f t="shared" si="12"/>
        <v>0</v>
      </c>
      <c r="W91" s="66">
        <f t="shared" si="13"/>
        <v>0</v>
      </c>
      <c r="X91" s="67">
        <f t="shared" si="14"/>
        <v>0</v>
      </c>
    </row>
    <row r="92" spans="1:24" ht="15">
      <c r="A92" s="41">
        <v>87</v>
      </c>
      <c r="B92" s="42" t="s">
        <v>90</v>
      </c>
      <c r="C92" s="37">
        <f>VLOOKUP(B92,Sheet1!A:J,10,FALSE)</f>
        <v>209349</v>
      </c>
      <c r="D92" s="38">
        <f t="shared" si="15"/>
        <v>10153.4265</v>
      </c>
      <c r="E92" s="44">
        <f t="shared" si="16"/>
        <v>42410.308892617082</v>
      </c>
      <c r="F92" s="45">
        <f t="shared" si="17"/>
        <v>3540</v>
      </c>
      <c r="G92" s="10"/>
      <c r="H92" s="11"/>
      <c r="I92" s="11"/>
      <c r="J92" s="11"/>
      <c r="K92" s="11"/>
      <c r="L92" s="11"/>
      <c r="M92" s="11"/>
      <c r="N92" s="138"/>
      <c r="O92" s="11"/>
      <c r="P92" s="11"/>
      <c r="Q92" s="11"/>
      <c r="R92" s="11"/>
      <c r="S92" s="142">
        <f t="shared" si="10"/>
        <v>0</v>
      </c>
      <c r="T92" s="65" t="str">
        <f t="shared" si="18"/>
        <v/>
      </c>
      <c r="U92" s="66">
        <f t="shared" si="11"/>
        <v>0</v>
      </c>
      <c r="V92" s="66">
        <f t="shared" si="12"/>
        <v>0</v>
      </c>
      <c r="W92" s="66">
        <f t="shared" si="13"/>
        <v>0</v>
      </c>
      <c r="X92" s="67">
        <f t="shared" si="14"/>
        <v>0</v>
      </c>
    </row>
    <row r="93" spans="1:24" ht="15">
      <c r="A93" s="41">
        <v>88</v>
      </c>
      <c r="B93" s="42" t="s">
        <v>91</v>
      </c>
      <c r="C93" s="37">
        <f>VLOOKUP(B93,Sheet1!A:J,10,FALSE)</f>
        <v>192576</v>
      </c>
      <c r="D93" s="38">
        <f t="shared" si="15"/>
        <v>9339.9359999999997</v>
      </c>
      <c r="E93" s="44">
        <f t="shared" si="16"/>
        <v>39012.403428268721</v>
      </c>
      <c r="F93" s="45">
        <f t="shared" si="17"/>
        <v>3260</v>
      </c>
      <c r="G93" s="10"/>
      <c r="H93" s="11"/>
      <c r="I93" s="11"/>
      <c r="J93" s="11"/>
      <c r="K93" s="11"/>
      <c r="L93" s="11"/>
      <c r="M93" s="11"/>
      <c r="N93" s="138"/>
      <c r="O93" s="11"/>
      <c r="P93" s="11"/>
      <c r="Q93" s="11"/>
      <c r="R93" s="11"/>
      <c r="S93" s="142">
        <f t="shared" si="10"/>
        <v>0</v>
      </c>
      <c r="T93" s="65" t="str">
        <f t="shared" si="18"/>
        <v/>
      </c>
      <c r="U93" s="66">
        <f t="shared" si="11"/>
        <v>0</v>
      </c>
      <c r="V93" s="66">
        <f t="shared" si="12"/>
        <v>0</v>
      </c>
      <c r="W93" s="66">
        <f t="shared" si="13"/>
        <v>0</v>
      </c>
      <c r="X93" s="67">
        <f t="shared" si="14"/>
        <v>0</v>
      </c>
    </row>
    <row r="94" spans="1:24" ht="15">
      <c r="A94" s="41">
        <v>89</v>
      </c>
      <c r="B94" s="42" t="s">
        <v>127</v>
      </c>
      <c r="C94" s="37">
        <f>VLOOKUP(B94,Sheet1!A:J,10,FALSE)</f>
        <v>236379</v>
      </c>
      <c r="D94" s="38">
        <f t="shared" si="15"/>
        <v>11464.3815</v>
      </c>
      <c r="E94" s="44">
        <f t="shared" si="16"/>
        <v>47886.096450080644</v>
      </c>
      <c r="F94" s="45">
        <f t="shared" si="17"/>
        <v>4000</v>
      </c>
      <c r="G94" s="10"/>
      <c r="H94" s="11"/>
      <c r="I94" s="11"/>
      <c r="J94" s="11"/>
      <c r="K94" s="11"/>
      <c r="L94" s="11"/>
      <c r="M94" s="11"/>
      <c r="N94" s="138"/>
      <c r="O94" s="11"/>
      <c r="P94" s="11"/>
      <c r="Q94" s="11"/>
      <c r="R94" s="11"/>
      <c r="S94" s="142">
        <f t="shared" si="10"/>
        <v>0</v>
      </c>
      <c r="T94" s="65" t="str">
        <f t="shared" si="18"/>
        <v/>
      </c>
      <c r="U94" s="66">
        <f t="shared" si="11"/>
        <v>0</v>
      </c>
      <c r="V94" s="66">
        <f t="shared" si="12"/>
        <v>0</v>
      </c>
      <c r="W94" s="66">
        <f t="shared" si="13"/>
        <v>0</v>
      </c>
      <c r="X94" s="67">
        <f t="shared" si="14"/>
        <v>0</v>
      </c>
    </row>
    <row r="95" spans="1:24" ht="15">
      <c r="A95" s="41">
        <v>90</v>
      </c>
      <c r="B95" s="42" t="s">
        <v>92</v>
      </c>
      <c r="C95" s="37">
        <f>VLOOKUP(B95,Sheet1!A:J,10,FALSE)</f>
        <v>268179</v>
      </c>
      <c r="D95" s="38">
        <f t="shared" si="15"/>
        <v>13006.681500000001</v>
      </c>
      <c r="E95" s="44">
        <f t="shared" si="16"/>
        <v>54328.199458861316</v>
      </c>
      <c r="F95" s="45">
        <f t="shared" si="17"/>
        <v>4540</v>
      </c>
      <c r="G95" s="10"/>
      <c r="H95" s="11"/>
      <c r="I95" s="11"/>
      <c r="J95" s="11"/>
      <c r="K95" s="11"/>
      <c r="L95" s="11"/>
      <c r="M95" s="11"/>
      <c r="N95" s="138"/>
      <c r="O95" s="11"/>
      <c r="P95" s="11"/>
      <c r="Q95" s="11"/>
      <c r="R95" s="11"/>
      <c r="S95" s="142">
        <f t="shared" si="10"/>
        <v>0</v>
      </c>
      <c r="T95" s="65" t="str">
        <f t="shared" si="18"/>
        <v/>
      </c>
      <c r="U95" s="66">
        <f t="shared" si="11"/>
        <v>0</v>
      </c>
      <c r="V95" s="66">
        <f t="shared" si="12"/>
        <v>0</v>
      </c>
      <c r="W95" s="66">
        <f t="shared" si="13"/>
        <v>0</v>
      </c>
      <c r="X95" s="67">
        <f t="shared" si="14"/>
        <v>0</v>
      </c>
    </row>
    <row r="96" spans="1:24" ht="15">
      <c r="A96" s="41">
        <v>91</v>
      </c>
      <c r="B96" s="42" t="s">
        <v>93</v>
      </c>
      <c r="C96" s="37">
        <f>VLOOKUP(B96,Sheet1!A:J,10,FALSE)</f>
        <v>153773</v>
      </c>
      <c r="D96" s="38">
        <f t="shared" si="15"/>
        <v>7457.9904999999999</v>
      </c>
      <c r="E96" s="44">
        <f t="shared" si="16"/>
        <v>31151.619684566955</v>
      </c>
      <c r="F96" s="45">
        <f t="shared" si="17"/>
        <v>2600</v>
      </c>
      <c r="G96" s="10"/>
      <c r="H96" s="11"/>
      <c r="I96" s="11"/>
      <c r="J96" s="11"/>
      <c r="K96" s="11"/>
      <c r="L96" s="11"/>
      <c r="M96" s="11"/>
      <c r="N96" s="138"/>
      <c r="O96" s="11"/>
      <c r="P96" s="11"/>
      <c r="Q96" s="11"/>
      <c r="R96" s="11"/>
      <c r="S96" s="142">
        <f t="shared" si="10"/>
        <v>0</v>
      </c>
      <c r="T96" s="65" t="str">
        <f t="shared" si="18"/>
        <v/>
      </c>
      <c r="U96" s="66">
        <f t="shared" si="11"/>
        <v>0</v>
      </c>
      <c r="V96" s="66">
        <f t="shared" si="12"/>
        <v>0</v>
      </c>
      <c r="W96" s="66">
        <f t="shared" si="13"/>
        <v>0</v>
      </c>
      <c r="X96" s="67">
        <f t="shared" si="14"/>
        <v>0</v>
      </c>
    </row>
    <row r="97" spans="1:24" ht="15">
      <c r="A97" s="41">
        <v>92</v>
      </c>
      <c r="B97" s="42" t="s">
        <v>94</v>
      </c>
      <c r="C97" s="37">
        <f>VLOOKUP(B97,Sheet1!A:J,10,FALSE)</f>
        <v>407912</v>
      </c>
      <c r="D97" s="38">
        <f t="shared" si="15"/>
        <v>19783.732</v>
      </c>
      <c r="E97" s="44">
        <f t="shared" si="16"/>
        <v>82635.569890494909</v>
      </c>
      <c r="F97" s="45">
        <f t="shared" si="17"/>
        <v>6900</v>
      </c>
      <c r="G97" s="10"/>
      <c r="H97" s="11"/>
      <c r="I97" s="11"/>
      <c r="J97" s="11"/>
      <c r="K97" s="11"/>
      <c r="L97" s="11"/>
      <c r="M97" s="11"/>
      <c r="N97" s="138"/>
      <c r="O97" s="11"/>
      <c r="P97" s="11"/>
      <c r="Q97" s="11"/>
      <c r="R97" s="11"/>
      <c r="S97" s="142">
        <f t="shared" si="10"/>
        <v>0</v>
      </c>
      <c r="T97" s="65" t="str">
        <f t="shared" si="18"/>
        <v/>
      </c>
      <c r="U97" s="66">
        <f t="shared" si="11"/>
        <v>0</v>
      </c>
      <c r="V97" s="66">
        <f t="shared" si="12"/>
        <v>0</v>
      </c>
      <c r="W97" s="66">
        <f t="shared" si="13"/>
        <v>0</v>
      </c>
      <c r="X97" s="67">
        <f t="shared" si="14"/>
        <v>0</v>
      </c>
    </row>
    <row r="98" spans="1:24" ht="15">
      <c r="A98" s="41">
        <v>93</v>
      </c>
      <c r="B98" s="42" t="s">
        <v>95</v>
      </c>
      <c r="C98" s="37">
        <f>VLOOKUP(B98,Sheet1!A:J,10,FALSE)</f>
        <v>150880</v>
      </c>
      <c r="D98" s="38">
        <f t="shared" si="15"/>
        <v>7317.68</v>
      </c>
      <c r="E98" s="44">
        <f t="shared" si="16"/>
        <v>30565.550376252409</v>
      </c>
      <c r="F98" s="45">
        <f t="shared" si="17"/>
        <v>2560</v>
      </c>
      <c r="G98" s="10"/>
      <c r="H98" s="11"/>
      <c r="I98" s="11"/>
      <c r="J98" s="11"/>
      <c r="K98" s="11"/>
      <c r="L98" s="11"/>
      <c r="M98" s="11"/>
      <c r="N98" s="138"/>
      <c r="O98" s="11"/>
      <c r="P98" s="11"/>
      <c r="Q98" s="11"/>
      <c r="R98" s="11"/>
      <c r="S98" s="142">
        <f t="shared" si="10"/>
        <v>0</v>
      </c>
      <c r="T98" s="65" t="str">
        <f t="shared" si="18"/>
        <v/>
      </c>
      <c r="U98" s="66">
        <f t="shared" si="11"/>
        <v>0</v>
      </c>
      <c r="V98" s="66">
        <f t="shared" si="12"/>
        <v>0</v>
      </c>
      <c r="W98" s="66">
        <f t="shared" si="13"/>
        <v>0</v>
      </c>
      <c r="X98" s="67">
        <f t="shared" si="14"/>
        <v>0</v>
      </c>
    </row>
    <row r="99" spans="1:24" ht="15">
      <c r="A99" s="41">
        <v>94</v>
      </c>
      <c r="B99" s="42" t="s">
        <v>96</v>
      </c>
      <c r="C99" s="37">
        <f>VLOOKUP(B99,Sheet1!A:J,10,FALSE)</f>
        <v>70335</v>
      </c>
      <c r="D99" s="38">
        <f t="shared" si="15"/>
        <v>3411.2474999999999</v>
      </c>
      <c r="E99" s="44">
        <f t="shared" si="16"/>
        <v>14248.594815175724</v>
      </c>
      <c r="F99" s="45">
        <f>CEILING((E99/12),20)</f>
        <v>1200</v>
      </c>
      <c r="G99" s="10"/>
      <c r="H99" s="11"/>
      <c r="I99" s="11"/>
      <c r="J99" s="11"/>
      <c r="K99" s="11"/>
      <c r="L99" s="11"/>
      <c r="M99" s="11"/>
      <c r="N99" s="138"/>
      <c r="O99" s="11"/>
      <c r="P99" s="11"/>
      <c r="Q99" s="11"/>
      <c r="R99" s="11"/>
      <c r="S99" s="142">
        <f t="shared" si="10"/>
        <v>0</v>
      </c>
      <c r="T99" s="65" t="str">
        <f t="shared" si="18"/>
        <v/>
      </c>
      <c r="U99" s="66">
        <f t="shared" si="11"/>
        <v>0</v>
      </c>
      <c r="V99" s="66">
        <f t="shared" si="12"/>
        <v>0</v>
      </c>
      <c r="W99" s="66">
        <f t="shared" si="13"/>
        <v>0</v>
      </c>
      <c r="X99" s="67">
        <f t="shared" si="14"/>
        <v>0</v>
      </c>
    </row>
    <row r="100" spans="1:24" ht="15">
      <c r="A100" s="41">
        <v>95</v>
      </c>
      <c r="B100" s="42" t="s">
        <v>97</v>
      </c>
      <c r="C100" s="37">
        <f>VLOOKUP(B100,Sheet1!A:J,10,FALSE)</f>
        <v>518147</v>
      </c>
      <c r="D100" s="38">
        <f t="shared" si="15"/>
        <v>25130.129499999999</v>
      </c>
      <c r="E100" s="44">
        <f t="shared" si="16"/>
        <v>104967.18074498978</v>
      </c>
      <c r="F100" s="45">
        <f t="shared" si="17"/>
        <v>8760</v>
      </c>
      <c r="G100" s="10"/>
      <c r="H100" s="11"/>
      <c r="I100" s="11"/>
      <c r="J100" s="11"/>
      <c r="K100" s="11"/>
      <c r="L100" s="11"/>
      <c r="M100" s="11"/>
      <c r="N100" s="138"/>
      <c r="O100" s="11"/>
      <c r="P100" s="11"/>
      <c r="Q100" s="11"/>
      <c r="R100" s="11"/>
      <c r="S100" s="142">
        <f t="shared" si="10"/>
        <v>0</v>
      </c>
      <c r="T100" s="65" t="str">
        <f t="shared" si="18"/>
        <v/>
      </c>
      <c r="U100" s="66">
        <f t="shared" si="11"/>
        <v>0</v>
      </c>
      <c r="V100" s="66">
        <f t="shared" si="12"/>
        <v>0</v>
      </c>
      <c r="W100" s="66">
        <f t="shared" si="13"/>
        <v>0</v>
      </c>
      <c r="X100" s="67">
        <f t="shared" si="14"/>
        <v>0</v>
      </c>
    </row>
    <row r="101" spans="1:24" ht="15">
      <c r="A101" s="41">
        <v>96</v>
      </c>
      <c r="B101" s="42" t="s">
        <v>98</v>
      </c>
      <c r="C101" s="37">
        <f>VLOOKUP(B101,Sheet1!A:J,10,FALSE)</f>
        <v>135640</v>
      </c>
      <c r="D101" s="38">
        <f t="shared" si="15"/>
        <v>6578.54</v>
      </c>
      <c r="E101" s="44">
        <f t="shared" si="16"/>
        <v>27478.20289657262</v>
      </c>
      <c r="F101" s="45">
        <f t="shared" si="17"/>
        <v>2300</v>
      </c>
      <c r="G101" s="10"/>
      <c r="H101" s="11"/>
      <c r="I101" s="11"/>
      <c r="J101" s="11"/>
      <c r="K101" s="11"/>
      <c r="L101" s="11"/>
      <c r="M101" s="11"/>
      <c r="N101" s="138"/>
      <c r="O101" s="11"/>
      <c r="P101" s="11"/>
      <c r="Q101" s="11"/>
      <c r="R101" s="11"/>
      <c r="S101" s="142">
        <f t="shared" si="10"/>
        <v>0</v>
      </c>
      <c r="T101" s="65" t="str">
        <f t="shared" si="18"/>
        <v/>
      </c>
      <c r="U101" s="66">
        <f t="shared" si="11"/>
        <v>0</v>
      </c>
      <c r="V101" s="66">
        <f t="shared" si="12"/>
        <v>0</v>
      </c>
      <c r="W101" s="66">
        <f t="shared" si="13"/>
        <v>0</v>
      </c>
      <c r="X101" s="67">
        <f t="shared" si="14"/>
        <v>0</v>
      </c>
    </row>
    <row r="102" spans="1:24" ht="15">
      <c r="A102" s="41">
        <v>97</v>
      </c>
      <c r="B102" s="42" t="s">
        <v>99</v>
      </c>
      <c r="C102" s="37">
        <f>VLOOKUP(B102,Sheet1!A:J,10,FALSE)</f>
        <v>111839</v>
      </c>
      <c r="D102" s="38">
        <f t="shared" si="15"/>
        <v>5424.1914999999999</v>
      </c>
      <c r="E102" s="44">
        <f t="shared" si="16"/>
        <v>22656.552150912601</v>
      </c>
      <c r="F102" s="45">
        <f t="shared" si="17"/>
        <v>1900</v>
      </c>
      <c r="G102" s="10"/>
      <c r="H102" s="11"/>
      <c r="I102" s="11"/>
      <c r="J102" s="11"/>
      <c r="K102" s="11"/>
      <c r="L102" s="11"/>
      <c r="M102" s="11"/>
      <c r="N102" s="138"/>
      <c r="O102" s="11"/>
      <c r="P102" s="11"/>
      <c r="Q102" s="11"/>
      <c r="R102" s="11"/>
      <c r="S102" s="142">
        <f t="shared" si="10"/>
        <v>0</v>
      </c>
      <c r="T102" s="65" t="str">
        <f t="shared" si="18"/>
        <v/>
      </c>
      <c r="U102" s="66">
        <f t="shared" si="11"/>
        <v>0</v>
      </c>
      <c r="V102" s="66">
        <f t="shared" si="12"/>
        <v>0</v>
      </c>
      <c r="W102" s="66">
        <f t="shared" si="13"/>
        <v>0</v>
      </c>
      <c r="X102" s="67">
        <f t="shared" si="14"/>
        <v>0</v>
      </c>
    </row>
    <row r="103" spans="1:24" ht="15">
      <c r="A103" s="41">
        <v>98</v>
      </c>
      <c r="B103" s="42" t="s">
        <v>100</v>
      </c>
      <c r="C103" s="37">
        <f>VLOOKUP(B103,Sheet1!A:J,10,FALSE)</f>
        <v>410867</v>
      </c>
      <c r="D103" s="38">
        <f t="shared" si="15"/>
        <v>19927.049500000001</v>
      </c>
      <c r="E103" s="44">
        <f t="shared" si="16"/>
        <v>83234.19927385803</v>
      </c>
      <c r="F103" s="45">
        <f t="shared" si="17"/>
        <v>6940</v>
      </c>
      <c r="G103" s="10"/>
      <c r="H103" s="11"/>
      <c r="I103" s="11"/>
      <c r="J103" s="11"/>
      <c r="K103" s="11"/>
      <c r="L103" s="11"/>
      <c r="M103" s="11"/>
      <c r="N103" s="138"/>
      <c r="O103" s="11"/>
      <c r="P103" s="11"/>
      <c r="Q103" s="11"/>
      <c r="R103" s="11"/>
      <c r="S103" s="142">
        <f t="shared" ref="S103:S117" si="19">SUM(G103:R103)</f>
        <v>0</v>
      </c>
      <c r="T103" s="65" t="str">
        <f t="shared" si="18"/>
        <v/>
      </c>
      <c r="U103" s="66">
        <f t="shared" ref="U103:U118" si="20">SUM(G103:I103)</f>
        <v>0</v>
      </c>
      <c r="V103" s="66">
        <f t="shared" ref="V103:V118" si="21">SUM(J103:L103)</f>
        <v>0</v>
      </c>
      <c r="W103" s="66">
        <f t="shared" ref="W103:W118" si="22">SUM(M103:O103)</f>
        <v>0</v>
      </c>
      <c r="X103" s="67">
        <f t="shared" ref="X103:X118" si="23">SUM(P103:R103)</f>
        <v>0</v>
      </c>
    </row>
    <row r="104" spans="1:24" ht="15">
      <c r="A104" s="41">
        <v>99</v>
      </c>
      <c r="B104" s="42" t="s">
        <v>101</v>
      </c>
      <c r="C104" s="37">
        <f>VLOOKUP(B104,Sheet1!A:J,10,FALSE)</f>
        <v>194545</v>
      </c>
      <c r="D104" s="38">
        <f t="shared" si="15"/>
        <v>9435.4325000000008</v>
      </c>
      <c r="E104" s="44">
        <f t="shared" si="16"/>
        <v>39411.287101988506</v>
      </c>
      <c r="F104" s="45">
        <f t="shared" si="17"/>
        <v>3300</v>
      </c>
      <c r="G104" s="10"/>
      <c r="H104" s="11"/>
      <c r="I104" s="11"/>
      <c r="J104" s="11"/>
      <c r="K104" s="11"/>
      <c r="L104" s="11"/>
      <c r="M104" s="11"/>
      <c r="N104" s="138"/>
      <c r="O104" s="11"/>
      <c r="P104" s="11"/>
      <c r="Q104" s="11"/>
      <c r="R104" s="11"/>
      <c r="S104" s="142">
        <f t="shared" si="19"/>
        <v>0</v>
      </c>
      <c r="T104" s="65" t="str">
        <f t="shared" si="18"/>
        <v/>
      </c>
      <c r="U104" s="66">
        <f t="shared" si="20"/>
        <v>0</v>
      </c>
      <c r="V104" s="66">
        <f t="shared" si="21"/>
        <v>0</v>
      </c>
      <c r="W104" s="66">
        <f t="shared" si="22"/>
        <v>0</v>
      </c>
      <c r="X104" s="67">
        <f t="shared" si="23"/>
        <v>0</v>
      </c>
    </row>
    <row r="105" spans="1:24" ht="15">
      <c r="A105" s="41">
        <v>100</v>
      </c>
      <c r="B105" s="42" t="s">
        <v>102</v>
      </c>
      <c r="C105" s="37">
        <f>VLOOKUP(B105,Sheet1!A:J,10,FALSE)</f>
        <v>408816</v>
      </c>
      <c r="D105" s="38">
        <f t="shared" si="15"/>
        <v>19827.576000000001</v>
      </c>
      <c r="E105" s="44">
        <f t="shared" si="16"/>
        <v>82818.703887977244</v>
      </c>
      <c r="F105" s="45">
        <f t="shared" si="17"/>
        <v>6920</v>
      </c>
      <c r="G105" s="10"/>
      <c r="H105" s="11"/>
      <c r="I105" s="11"/>
      <c r="J105" s="11"/>
      <c r="K105" s="11"/>
      <c r="L105" s="11"/>
      <c r="M105" s="11"/>
      <c r="N105" s="138"/>
      <c r="O105" s="11"/>
      <c r="P105" s="11"/>
      <c r="Q105" s="11"/>
      <c r="R105" s="11"/>
      <c r="S105" s="142">
        <f t="shared" si="19"/>
        <v>0</v>
      </c>
      <c r="T105" s="65" t="str">
        <f t="shared" si="18"/>
        <v/>
      </c>
      <c r="U105" s="66">
        <f t="shared" si="20"/>
        <v>0</v>
      </c>
      <c r="V105" s="66">
        <f t="shared" si="21"/>
        <v>0</v>
      </c>
      <c r="W105" s="66">
        <f t="shared" si="22"/>
        <v>0</v>
      </c>
      <c r="X105" s="67">
        <f t="shared" si="23"/>
        <v>0</v>
      </c>
    </row>
    <row r="106" spans="1:24" ht="15">
      <c r="A106" s="41">
        <v>101</v>
      </c>
      <c r="B106" s="42" t="s">
        <v>103</v>
      </c>
      <c r="C106" s="37">
        <f>VLOOKUP(B106,Sheet1!A:J,10,FALSE)</f>
        <v>548522</v>
      </c>
      <c r="D106" s="38">
        <f t="shared" si="15"/>
        <v>26603.316999999999</v>
      </c>
      <c r="E106" s="44">
        <f t="shared" si="16"/>
        <v>111120.60460950904</v>
      </c>
      <c r="F106" s="45">
        <f t="shared" si="17"/>
        <v>9280</v>
      </c>
      <c r="G106" s="10"/>
      <c r="H106" s="11"/>
      <c r="I106" s="11"/>
      <c r="J106" s="11"/>
      <c r="K106" s="11"/>
      <c r="L106" s="11"/>
      <c r="M106" s="11"/>
      <c r="N106" s="138"/>
      <c r="O106" s="11"/>
      <c r="P106" s="11"/>
      <c r="Q106" s="11"/>
      <c r="R106" s="11"/>
      <c r="S106" s="142">
        <f t="shared" si="19"/>
        <v>0</v>
      </c>
      <c r="T106" s="65" t="str">
        <f t="shared" si="18"/>
        <v/>
      </c>
      <c r="U106" s="66">
        <f t="shared" si="20"/>
        <v>0</v>
      </c>
      <c r="V106" s="66">
        <f t="shared" si="21"/>
        <v>0</v>
      </c>
      <c r="W106" s="66">
        <f t="shared" si="22"/>
        <v>0</v>
      </c>
      <c r="X106" s="67">
        <f t="shared" si="23"/>
        <v>0</v>
      </c>
    </row>
    <row r="107" spans="1:24" ht="15">
      <c r="A107" s="41">
        <v>102</v>
      </c>
      <c r="B107" s="42" t="s">
        <v>104</v>
      </c>
      <c r="C107" s="37">
        <f>VLOOKUP(B107,Sheet1!A:J,10,FALSE)</f>
        <v>136899</v>
      </c>
      <c r="D107" s="38">
        <f t="shared" si="15"/>
        <v>6639.6014999999998</v>
      </c>
      <c r="E107" s="44">
        <f t="shared" si="16"/>
        <v>27733.25345280076</v>
      </c>
      <c r="F107" s="45">
        <f t="shared" si="17"/>
        <v>2320</v>
      </c>
      <c r="G107" s="10"/>
      <c r="H107" s="11"/>
      <c r="I107" s="11"/>
      <c r="J107" s="11"/>
      <c r="K107" s="11"/>
      <c r="L107" s="11"/>
      <c r="M107" s="11"/>
      <c r="N107" s="138"/>
      <c r="O107" s="11"/>
      <c r="P107" s="11"/>
      <c r="Q107" s="11"/>
      <c r="R107" s="11"/>
      <c r="S107" s="142">
        <f t="shared" si="19"/>
        <v>0</v>
      </c>
      <c r="T107" s="65" t="str">
        <f t="shared" si="18"/>
        <v/>
      </c>
      <c r="U107" s="66">
        <f t="shared" si="20"/>
        <v>0</v>
      </c>
      <c r="V107" s="66">
        <f t="shared" si="21"/>
        <v>0</v>
      </c>
      <c r="W107" s="66">
        <f t="shared" si="22"/>
        <v>0</v>
      </c>
      <c r="X107" s="67">
        <f t="shared" si="23"/>
        <v>0</v>
      </c>
    </row>
    <row r="108" spans="1:24" ht="15">
      <c r="A108" s="41">
        <v>103</v>
      </c>
      <c r="B108" s="42" t="s">
        <v>105</v>
      </c>
      <c r="C108" s="37">
        <f>VLOOKUP(B108,Sheet1!A:J,10,FALSE)</f>
        <v>339451</v>
      </c>
      <c r="D108" s="38">
        <f t="shared" si="15"/>
        <v>16463.373500000002</v>
      </c>
      <c r="E108" s="44">
        <f t="shared" si="16"/>
        <v>68766.613472754892</v>
      </c>
      <c r="F108" s="45">
        <f t="shared" si="17"/>
        <v>5740</v>
      </c>
      <c r="G108" s="10"/>
      <c r="H108" s="11"/>
      <c r="I108" s="11"/>
      <c r="J108" s="11"/>
      <c r="K108" s="11"/>
      <c r="L108" s="11"/>
      <c r="M108" s="11"/>
      <c r="N108" s="138"/>
      <c r="O108" s="11"/>
      <c r="P108" s="11"/>
      <c r="Q108" s="11"/>
      <c r="R108" s="11"/>
      <c r="S108" s="142">
        <f t="shared" si="19"/>
        <v>0</v>
      </c>
      <c r="T108" s="65" t="str">
        <f t="shared" si="18"/>
        <v/>
      </c>
      <c r="U108" s="66">
        <f t="shared" si="20"/>
        <v>0</v>
      </c>
      <c r="V108" s="66">
        <f t="shared" si="21"/>
        <v>0</v>
      </c>
      <c r="W108" s="66">
        <f t="shared" si="22"/>
        <v>0</v>
      </c>
      <c r="X108" s="67">
        <f t="shared" si="23"/>
        <v>0</v>
      </c>
    </row>
    <row r="109" spans="1:24" ht="15">
      <c r="A109" s="41">
        <v>104</v>
      </c>
      <c r="B109" s="42" t="s">
        <v>106</v>
      </c>
      <c r="C109" s="37">
        <f>VLOOKUP(B109,Sheet1!A:J,10,FALSE)</f>
        <v>267897</v>
      </c>
      <c r="D109" s="38">
        <f t="shared" si="15"/>
        <v>12993.004500000001</v>
      </c>
      <c r="E109" s="44">
        <f t="shared" si="16"/>
        <v>54271.071375575906</v>
      </c>
      <c r="F109" s="45">
        <f t="shared" si="17"/>
        <v>4540</v>
      </c>
      <c r="G109" s="10"/>
      <c r="H109" s="11"/>
      <c r="I109" s="11"/>
      <c r="J109" s="11"/>
      <c r="K109" s="11"/>
      <c r="L109" s="11"/>
      <c r="M109" s="11"/>
      <c r="N109" s="138"/>
      <c r="O109" s="11"/>
      <c r="P109" s="11"/>
      <c r="Q109" s="11"/>
      <c r="R109" s="11"/>
      <c r="S109" s="142">
        <f t="shared" si="19"/>
        <v>0</v>
      </c>
      <c r="T109" s="65" t="str">
        <f t="shared" si="18"/>
        <v/>
      </c>
      <c r="U109" s="66">
        <f t="shared" si="20"/>
        <v>0</v>
      </c>
      <c r="V109" s="66">
        <f t="shared" si="21"/>
        <v>0</v>
      </c>
      <c r="W109" s="66">
        <f t="shared" si="22"/>
        <v>0</v>
      </c>
      <c r="X109" s="67">
        <f t="shared" si="23"/>
        <v>0</v>
      </c>
    </row>
    <row r="110" spans="1:24" ht="15">
      <c r="A110" s="41">
        <v>105</v>
      </c>
      <c r="B110" s="42" t="s">
        <v>107</v>
      </c>
      <c r="C110" s="37">
        <f>VLOOKUP(B110,Sheet1!A:J,10,FALSE)</f>
        <v>300338</v>
      </c>
      <c r="D110" s="38">
        <f t="shared" si="15"/>
        <v>14566.393</v>
      </c>
      <c r="E110" s="44">
        <f t="shared" si="16"/>
        <v>60843.029353810292</v>
      </c>
      <c r="F110" s="45">
        <f t="shared" si="17"/>
        <v>5080</v>
      </c>
      <c r="G110" s="10"/>
      <c r="H110" s="11"/>
      <c r="I110" s="11"/>
      <c r="J110" s="11"/>
      <c r="K110" s="11" t="s">
        <v>276</v>
      </c>
      <c r="L110" s="11"/>
      <c r="M110" s="11"/>
      <c r="N110" s="138"/>
      <c r="O110" s="11"/>
      <c r="P110" s="11"/>
      <c r="Q110" s="11"/>
      <c r="R110" s="11"/>
      <c r="S110" s="142">
        <f t="shared" si="19"/>
        <v>0</v>
      </c>
      <c r="T110" s="65" t="str">
        <f t="shared" si="18"/>
        <v/>
      </c>
      <c r="U110" s="66">
        <f t="shared" si="20"/>
        <v>0</v>
      </c>
      <c r="V110" s="66">
        <f t="shared" si="21"/>
        <v>0</v>
      </c>
      <c r="W110" s="66">
        <f t="shared" si="22"/>
        <v>0</v>
      </c>
      <c r="X110" s="67">
        <f t="shared" si="23"/>
        <v>0</v>
      </c>
    </row>
    <row r="111" spans="1:24" ht="15">
      <c r="A111" s="41">
        <v>106</v>
      </c>
      <c r="B111" s="42" t="s">
        <v>108</v>
      </c>
      <c r="C111" s="37">
        <f>VLOOKUP(B111,Sheet1!A:J,10,FALSE)</f>
        <v>224192</v>
      </c>
      <c r="D111" s="38">
        <f t="shared" si="15"/>
        <v>10873.312</v>
      </c>
      <c r="E111" s="44">
        <f t="shared" si="16"/>
        <v>45417.231375614931</v>
      </c>
      <c r="F111" s="45">
        <f t="shared" si="17"/>
        <v>3800</v>
      </c>
      <c r="G111" s="10"/>
      <c r="H111" s="11"/>
      <c r="I111" s="11"/>
      <c r="J111" s="11"/>
      <c r="K111" s="11"/>
      <c r="L111" s="11"/>
      <c r="M111" s="11"/>
      <c r="N111" s="138"/>
      <c r="O111" s="11"/>
      <c r="P111" s="11"/>
      <c r="Q111" s="11"/>
      <c r="R111" s="11"/>
      <c r="S111" s="142">
        <f t="shared" si="19"/>
        <v>0</v>
      </c>
      <c r="T111" s="65" t="str">
        <f t="shared" si="18"/>
        <v/>
      </c>
      <c r="U111" s="66">
        <f t="shared" si="20"/>
        <v>0</v>
      </c>
      <c r="V111" s="66">
        <f t="shared" si="21"/>
        <v>0</v>
      </c>
      <c r="W111" s="66">
        <f t="shared" si="22"/>
        <v>0</v>
      </c>
      <c r="X111" s="67">
        <f t="shared" si="23"/>
        <v>0</v>
      </c>
    </row>
    <row r="112" spans="1:24" ht="15">
      <c r="A112" s="41">
        <v>107</v>
      </c>
      <c r="B112" s="42" t="s">
        <v>109</v>
      </c>
      <c r="C112" s="37">
        <f>VLOOKUP(B112,Sheet1!A:J,10,FALSE)</f>
        <v>261164</v>
      </c>
      <c r="D112" s="38">
        <f t="shared" si="15"/>
        <v>12666.454</v>
      </c>
      <c r="E112" s="44">
        <f t="shared" si="16"/>
        <v>52907.087741672745</v>
      </c>
      <c r="F112" s="45">
        <f t="shared" si="17"/>
        <v>4420</v>
      </c>
      <c r="G112" s="10"/>
      <c r="H112" s="11"/>
      <c r="I112" s="11"/>
      <c r="J112" s="11"/>
      <c r="K112" s="11"/>
      <c r="L112" s="11"/>
      <c r="M112" s="11"/>
      <c r="N112" s="138"/>
      <c r="O112" s="11"/>
      <c r="P112" s="11"/>
      <c r="Q112" s="11"/>
      <c r="R112" s="11"/>
      <c r="S112" s="142">
        <f t="shared" si="19"/>
        <v>0</v>
      </c>
      <c r="T112" s="65" t="str">
        <f t="shared" si="18"/>
        <v/>
      </c>
      <c r="U112" s="66">
        <f t="shared" si="20"/>
        <v>0</v>
      </c>
      <c r="V112" s="66">
        <f t="shared" si="21"/>
        <v>0</v>
      </c>
      <c r="W112" s="66">
        <f t="shared" si="22"/>
        <v>0</v>
      </c>
      <c r="X112" s="67">
        <f t="shared" si="23"/>
        <v>0</v>
      </c>
    </row>
    <row r="113" spans="1:24" ht="15">
      <c r="A113" s="41">
        <v>108</v>
      </c>
      <c r="B113" s="42" t="s">
        <v>110</v>
      </c>
      <c r="C113" s="37">
        <f>VLOOKUP(B113,Sheet1!A:J,10,FALSE)</f>
        <v>314658</v>
      </c>
      <c r="D113" s="38">
        <f t="shared" si="15"/>
        <v>15260.913</v>
      </c>
      <c r="E113" s="44">
        <f t="shared" si="16"/>
        <v>63744.001526317807</v>
      </c>
      <c r="F113" s="45">
        <f t="shared" si="17"/>
        <v>5320</v>
      </c>
      <c r="G113" s="10"/>
      <c r="H113" s="11"/>
      <c r="I113" s="11"/>
      <c r="J113" s="11"/>
      <c r="K113" s="11"/>
      <c r="L113" s="11"/>
      <c r="M113" s="11"/>
      <c r="N113" s="138"/>
      <c r="O113" s="11"/>
      <c r="P113" s="11"/>
      <c r="Q113" s="11"/>
      <c r="R113" s="11"/>
      <c r="S113" s="142">
        <f t="shared" si="19"/>
        <v>0</v>
      </c>
      <c r="T113" s="65" t="str">
        <f t="shared" si="18"/>
        <v/>
      </c>
      <c r="U113" s="66">
        <f t="shared" si="20"/>
        <v>0</v>
      </c>
      <c r="V113" s="66">
        <f t="shared" si="21"/>
        <v>0</v>
      </c>
      <c r="W113" s="66">
        <f t="shared" si="22"/>
        <v>0</v>
      </c>
      <c r="X113" s="67">
        <f t="shared" si="23"/>
        <v>0</v>
      </c>
    </row>
    <row r="114" spans="1:24" ht="15">
      <c r="A114" s="41">
        <v>109</v>
      </c>
      <c r="B114" s="42" t="s">
        <v>111</v>
      </c>
      <c r="C114" s="37">
        <f>VLOOKUP(B114,Sheet1!A:J,10,FALSE)</f>
        <v>557385</v>
      </c>
      <c r="D114" s="38">
        <f t="shared" si="15"/>
        <v>27033.172500000001</v>
      </c>
      <c r="E114" s="44">
        <f t="shared" si="16"/>
        <v>112916.08759588713</v>
      </c>
      <c r="F114" s="45">
        <f t="shared" si="17"/>
        <v>9420</v>
      </c>
      <c r="G114" s="10"/>
      <c r="H114" s="11"/>
      <c r="I114" s="11"/>
      <c r="J114" s="11"/>
      <c r="K114" s="11"/>
      <c r="L114" s="11"/>
      <c r="M114" s="11"/>
      <c r="N114" s="138"/>
      <c r="O114" s="11"/>
      <c r="P114" s="11"/>
      <c r="Q114" s="11"/>
      <c r="R114" s="11"/>
      <c r="S114" s="142">
        <f t="shared" si="19"/>
        <v>0</v>
      </c>
      <c r="T114" s="65" t="str">
        <f t="shared" si="18"/>
        <v/>
      </c>
      <c r="U114" s="66">
        <f t="shared" si="20"/>
        <v>0</v>
      </c>
      <c r="V114" s="66">
        <f t="shared" si="21"/>
        <v>0</v>
      </c>
      <c r="W114" s="66">
        <f t="shared" si="22"/>
        <v>0</v>
      </c>
      <c r="X114" s="67">
        <f t="shared" si="23"/>
        <v>0</v>
      </c>
    </row>
    <row r="115" spans="1:24" ht="15">
      <c r="A115" s="41">
        <v>110</v>
      </c>
      <c r="B115" s="42" t="s">
        <v>112</v>
      </c>
      <c r="C115" s="37">
        <f>VLOOKUP(B115,Sheet1!A:J,10,FALSE)</f>
        <v>2125967</v>
      </c>
      <c r="D115" s="38">
        <f t="shared" si="15"/>
        <v>103109.3995</v>
      </c>
      <c r="E115" s="44">
        <f t="shared" si="16"/>
        <v>430682.33985120762</v>
      </c>
      <c r="F115" s="45">
        <f t="shared" si="17"/>
        <v>35900</v>
      </c>
      <c r="G115" s="10"/>
      <c r="H115" s="11"/>
      <c r="I115" s="11"/>
      <c r="J115" s="11"/>
      <c r="K115" s="11"/>
      <c r="L115" s="11"/>
      <c r="M115" s="11"/>
      <c r="N115" s="138"/>
      <c r="O115" s="11"/>
      <c r="P115" s="11"/>
      <c r="Q115" s="11"/>
      <c r="R115" s="11"/>
      <c r="S115" s="142">
        <f t="shared" si="19"/>
        <v>0</v>
      </c>
      <c r="T115" s="65" t="str">
        <f t="shared" si="18"/>
        <v/>
      </c>
      <c r="U115" s="66">
        <f t="shared" si="20"/>
        <v>0</v>
      </c>
      <c r="V115" s="66">
        <f t="shared" si="21"/>
        <v>0</v>
      </c>
      <c r="W115" s="66">
        <f t="shared" si="22"/>
        <v>0</v>
      </c>
      <c r="X115" s="67">
        <f t="shared" si="23"/>
        <v>0</v>
      </c>
    </row>
    <row r="116" spans="1:24" ht="15">
      <c r="A116" s="41">
        <v>111</v>
      </c>
      <c r="B116" s="42" t="s">
        <v>113</v>
      </c>
      <c r="C116" s="37">
        <f>VLOOKUP(B116,Sheet1!A:J,10,FALSE)</f>
        <v>514186</v>
      </c>
      <c r="D116" s="38">
        <f t="shared" si="15"/>
        <v>24938.021000000001</v>
      </c>
      <c r="E116" s="44">
        <f t="shared" si="16"/>
        <v>104164.75401487091</v>
      </c>
      <c r="F116" s="45">
        <f t="shared" si="17"/>
        <v>8700</v>
      </c>
      <c r="G116" s="10"/>
      <c r="H116" s="11"/>
      <c r="I116" s="11"/>
      <c r="J116" s="11"/>
      <c r="K116" s="11"/>
      <c r="L116" s="11"/>
      <c r="M116" s="11"/>
      <c r="N116" s="138"/>
      <c r="O116" s="11"/>
      <c r="P116" s="11"/>
      <c r="Q116" s="11"/>
      <c r="R116" s="11"/>
      <c r="S116" s="142">
        <f t="shared" si="19"/>
        <v>0</v>
      </c>
      <c r="T116" s="65" t="str">
        <f t="shared" si="18"/>
        <v/>
      </c>
      <c r="U116" s="66">
        <f t="shared" si="20"/>
        <v>0</v>
      </c>
      <c r="V116" s="66">
        <f t="shared" si="21"/>
        <v>0</v>
      </c>
      <c r="W116" s="66">
        <f t="shared" si="22"/>
        <v>0</v>
      </c>
      <c r="X116" s="67">
        <f t="shared" si="23"/>
        <v>0</v>
      </c>
    </row>
    <row r="117" spans="1:24" ht="16" thickBot="1">
      <c r="A117" s="46">
        <v>112</v>
      </c>
      <c r="B117" s="47" t="s">
        <v>114</v>
      </c>
      <c r="C117" s="37">
        <f>VLOOKUP(B117,Sheet1!A:J,10,FALSE)</f>
        <v>254527</v>
      </c>
      <c r="D117" s="38">
        <f t="shared" si="15"/>
        <v>12344.559500000001</v>
      </c>
      <c r="E117" s="49">
        <f t="shared" si="16"/>
        <v>51562.551965909319</v>
      </c>
      <c r="F117" s="50">
        <f t="shared" si="17"/>
        <v>4300</v>
      </c>
      <c r="G117" s="76"/>
      <c r="H117" s="77"/>
      <c r="I117" s="77"/>
      <c r="J117" s="77"/>
      <c r="K117" s="77"/>
      <c r="L117" s="77"/>
      <c r="M117" s="77"/>
      <c r="N117" s="138"/>
      <c r="O117" s="11"/>
      <c r="P117" s="11"/>
      <c r="Q117" s="11"/>
      <c r="R117" s="11"/>
      <c r="S117" s="143">
        <f t="shared" si="19"/>
        <v>0</v>
      </c>
      <c r="T117" s="68" t="str">
        <f t="shared" si="18"/>
        <v/>
      </c>
      <c r="U117" s="69">
        <f t="shared" si="20"/>
        <v>0</v>
      </c>
      <c r="V117" s="69">
        <f t="shared" si="21"/>
        <v>0</v>
      </c>
      <c r="W117" s="69">
        <f t="shared" si="22"/>
        <v>0</v>
      </c>
      <c r="X117" s="70">
        <f t="shared" si="23"/>
        <v>0</v>
      </c>
    </row>
    <row r="118" spans="1:24" ht="14" thickBot="1">
      <c r="A118" s="51"/>
      <c r="B118" s="52"/>
      <c r="C118" s="54">
        <f>SUM(C6:C117)</f>
        <v>36896641</v>
      </c>
      <c r="D118" s="54">
        <f>SUM(D6:D117)</f>
        <v>1789487.0884999998</v>
      </c>
      <c r="E118" s="54">
        <f>'2016 forecast'!J26+'2016 forecast'!K26</f>
        <v>7474590</v>
      </c>
      <c r="F118" s="55">
        <f>SUM(F6:F117)</f>
        <v>623940</v>
      </c>
      <c r="G118" s="13">
        <f t="shared" ref="G118:R118" si="24">SUM(G6:G117)</f>
        <v>0</v>
      </c>
      <c r="H118" s="14">
        <f t="shared" si="24"/>
        <v>0</v>
      </c>
      <c r="I118" s="14">
        <f t="shared" si="24"/>
        <v>0</v>
      </c>
      <c r="J118" s="14">
        <f t="shared" si="24"/>
        <v>0</v>
      </c>
      <c r="K118" s="14">
        <f t="shared" si="24"/>
        <v>0</v>
      </c>
      <c r="L118" s="14">
        <f>SUM(L6:L117)</f>
        <v>0</v>
      </c>
      <c r="M118" s="14">
        <f t="shared" si="24"/>
        <v>0</v>
      </c>
      <c r="N118" s="14">
        <f>SUM(N6:N117)</f>
        <v>0</v>
      </c>
      <c r="O118" s="14">
        <f t="shared" si="24"/>
        <v>0</v>
      </c>
      <c r="P118" s="14">
        <f t="shared" si="24"/>
        <v>0</v>
      </c>
      <c r="Q118" s="14">
        <f t="shared" si="24"/>
        <v>0</v>
      </c>
      <c r="R118" s="15">
        <f t="shared" si="24"/>
        <v>0</v>
      </c>
      <c r="S118" s="71">
        <f>SUM(G118:R118)</f>
        <v>0</v>
      </c>
      <c r="T118" s="72" t="str">
        <f t="shared" si="18"/>
        <v/>
      </c>
      <c r="U118" s="73">
        <f t="shared" si="20"/>
        <v>0</v>
      </c>
      <c r="V118" s="73">
        <f t="shared" si="21"/>
        <v>0</v>
      </c>
      <c r="W118" s="73">
        <f t="shared" si="22"/>
        <v>0</v>
      </c>
      <c r="X118" s="74">
        <f t="shared" si="23"/>
        <v>0</v>
      </c>
    </row>
    <row r="119" spans="1:24">
      <c r="F119" s="17"/>
      <c r="G119" s="105"/>
    </row>
  </sheetData>
  <mergeCells count="3">
    <mergeCell ref="T4:X4"/>
    <mergeCell ref="G4:R4"/>
    <mergeCell ref="C4:F4"/>
  </mergeCells>
  <pageMargins left="0.7" right="0.7" top="0.75" bottom="0.75" header="0.3" footer="0.3"/>
  <pageSetup paperSize="9" orientation="portrait"/>
  <ignoredErrors>
    <ignoredError sqref="U6:X6 G118:K118 M118:R118" formulaRange="1"/>
  </ignoredErrors>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9"/>
  <sheetViews>
    <sheetView workbookViewId="0">
      <pane xSplit="6" ySplit="5" topLeftCell="G103" activePane="bottomRight" state="frozen"/>
      <selection pane="topRight" activeCell="G1" sqref="G1"/>
      <selection pane="bottomLeft" activeCell="A6" sqref="A6"/>
      <selection pane="bottomRight" activeCell="G116" sqref="G116"/>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4" bestFit="1" customWidth="1"/>
    <col min="5" max="5" width="12.83203125" style="1" customWidth="1"/>
    <col min="6" max="6" width="11.5" style="1" bestFit="1" customWidth="1"/>
    <col min="7" max="7" width="9.33203125" style="2" bestFit="1" customWidth="1"/>
    <col min="8" max="8" width="9.33203125" style="3" bestFit="1" customWidth="1"/>
    <col min="9"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26" width="8.83203125" style="2"/>
    <col min="27" max="27" width="28.5" style="2" bestFit="1" customWidth="1"/>
    <col min="28" max="16384" width="8.83203125" style="2"/>
  </cols>
  <sheetData>
    <row r="1" spans="1:28">
      <c r="A1" s="18"/>
      <c r="B1" s="19" t="s">
        <v>118</v>
      </c>
      <c r="C1" s="20">
        <v>1.1000000000000001</v>
      </c>
      <c r="D1" s="79"/>
      <c r="E1" s="21"/>
      <c r="F1" s="21"/>
    </row>
    <row r="2" spans="1:28">
      <c r="A2" s="18"/>
      <c r="B2" s="103" t="s">
        <v>143</v>
      </c>
      <c r="C2" s="104">
        <v>10</v>
      </c>
      <c r="D2" s="79"/>
      <c r="E2" s="21"/>
      <c r="F2" s="21"/>
    </row>
    <row r="3" spans="1:28" ht="14" thickBot="1">
      <c r="A3" s="24"/>
      <c r="B3" s="25" t="s">
        <v>122</v>
      </c>
      <c r="C3" s="26">
        <v>1</v>
      </c>
      <c r="D3" s="79"/>
      <c r="E3" s="21"/>
      <c r="F3" s="21"/>
      <c r="S3" s="52"/>
      <c r="T3" s="56"/>
      <c r="U3" s="56"/>
      <c r="V3" s="56"/>
      <c r="W3" s="56"/>
      <c r="X3" s="56"/>
    </row>
    <row r="4" spans="1:28" ht="14" thickBot="1">
      <c r="A4" s="27"/>
      <c r="B4" s="28"/>
      <c r="C4" s="535" t="s">
        <v>138</v>
      </c>
      <c r="D4" s="536"/>
      <c r="E4" s="536"/>
      <c r="F4" s="537"/>
      <c r="G4" s="532" t="s">
        <v>152</v>
      </c>
      <c r="H4" s="533"/>
      <c r="I4" s="533"/>
      <c r="J4" s="533"/>
      <c r="K4" s="533"/>
      <c r="L4" s="533"/>
      <c r="M4" s="533"/>
      <c r="N4" s="533"/>
      <c r="O4" s="533"/>
      <c r="P4" s="533"/>
      <c r="Q4" s="533"/>
      <c r="R4" s="534"/>
      <c r="S4" s="57"/>
      <c r="T4" s="529" t="s">
        <v>129</v>
      </c>
      <c r="U4" s="530"/>
      <c r="V4" s="530"/>
      <c r="W4" s="530"/>
      <c r="X4" s="531"/>
    </row>
    <row r="5" spans="1:28" s="7" customFormat="1" ht="63.75" customHeight="1" thickBot="1">
      <c r="A5" s="29" t="s">
        <v>0</v>
      </c>
      <c r="B5" s="30" t="s">
        <v>1</v>
      </c>
      <c r="C5" s="31" t="s">
        <v>117</v>
      </c>
      <c r="D5" s="33" t="s">
        <v>3</v>
      </c>
      <c r="E5" s="33" t="s">
        <v>144</v>
      </c>
      <c r="F5" s="34" t="s">
        <v>147</v>
      </c>
      <c r="G5" s="5">
        <v>42005</v>
      </c>
      <c r="H5" s="6">
        <f>G5+31</f>
        <v>42036</v>
      </c>
      <c r="I5" s="6">
        <f t="shared" ref="I5:R5" si="0">H5+31</f>
        <v>42067</v>
      </c>
      <c r="J5" s="6">
        <f t="shared" si="0"/>
        <v>42098</v>
      </c>
      <c r="K5" s="6">
        <f t="shared" si="0"/>
        <v>42129</v>
      </c>
      <c r="L5" s="6">
        <f t="shared" si="0"/>
        <v>42160</v>
      </c>
      <c r="M5" s="6">
        <f t="shared" si="0"/>
        <v>42191</v>
      </c>
      <c r="N5" s="140">
        <f t="shared" si="0"/>
        <v>42222</v>
      </c>
      <c r="O5" s="140">
        <f t="shared" si="0"/>
        <v>42253</v>
      </c>
      <c r="P5" s="140">
        <f t="shared" si="0"/>
        <v>42284</v>
      </c>
      <c r="Q5" s="140">
        <f t="shared" si="0"/>
        <v>42315</v>
      </c>
      <c r="R5" s="140">
        <f t="shared" si="0"/>
        <v>42346</v>
      </c>
      <c r="S5" s="58" t="s">
        <v>126</v>
      </c>
      <c r="T5" s="59" t="s">
        <v>128</v>
      </c>
      <c r="U5" s="60" t="s">
        <v>133</v>
      </c>
      <c r="V5" s="60" t="s">
        <v>134</v>
      </c>
      <c r="W5" s="60" t="s">
        <v>135</v>
      </c>
      <c r="X5" s="61" t="s">
        <v>136</v>
      </c>
    </row>
    <row r="6" spans="1:28" ht="15">
      <c r="A6" s="35">
        <v>1</v>
      </c>
      <c r="B6" s="36" t="s">
        <v>4</v>
      </c>
      <c r="C6" s="37">
        <f>Measles!C6</f>
        <v>115462</v>
      </c>
      <c r="D6" s="37">
        <f>Measles!D6</f>
        <v>4964.866</v>
      </c>
      <c r="E6" s="40">
        <f>(Measles!E6/10)*0.1+(Measles!E6/10)</f>
        <v>1140.5899646864877</v>
      </c>
      <c r="F6" s="45">
        <f>CEILING(E6/12,100)</f>
        <v>100</v>
      </c>
      <c r="G6" s="8"/>
      <c r="H6" s="9"/>
      <c r="I6" s="9"/>
      <c r="J6" s="9"/>
      <c r="K6" s="9"/>
      <c r="L6" s="9"/>
      <c r="M6" s="9"/>
      <c r="N6" s="11"/>
      <c r="O6" s="11"/>
      <c r="P6" s="11"/>
      <c r="Q6" s="11"/>
      <c r="R6" s="11"/>
      <c r="S6" s="141">
        <f>SUM(G6:R6)</f>
        <v>0</v>
      </c>
      <c r="T6" s="62" t="str">
        <f t="shared" ref="T6:T69" si="1">IFERROR((SUMIF(G6:R6,"&gt;0" )/COUNTIF(G6:R6,"&gt;0")),"")</f>
        <v/>
      </c>
      <c r="U6" s="63">
        <f>SUM(G6:I6)</f>
        <v>0</v>
      </c>
      <c r="V6" s="63">
        <f>SUM(J6:L6)</f>
        <v>0</v>
      </c>
      <c r="W6" s="63">
        <f>SUM(M6:O6)</f>
        <v>0</v>
      </c>
      <c r="X6" s="64">
        <f>SUM(P6:R6)</f>
        <v>0</v>
      </c>
      <c r="AA6" s="95" t="s">
        <v>139</v>
      </c>
      <c r="AB6" s="96">
        <v>0.25</v>
      </c>
    </row>
    <row r="7" spans="1:28" ht="15">
      <c r="A7" s="41">
        <v>2</v>
      </c>
      <c r="B7" s="42" t="s">
        <v>5</v>
      </c>
      <c r="C7" s="37">
        <f>Measles!C7</f>
        <v>246527</v>
      </c>
      <c r="D7" s="37">
        <f>Measles!D7</f>
        <v>10600.661</v>
      </c>
      <c r="E7" s="40">
        <f>(Measles!E7/10)*0.1+(Measles!E7/10)</f>
        <v>2435.3139753708215</v>
      </c>
      <c r="F7" s="45">
        <f t="shared" ref="F7:F70" si="2">CEILING(E7/12,100)</f>
        <v>300</v>
      </c>
      <c r="G7" s="10"/>
      <c r="H7" s="11"/>
      <c r="I7" s="11"/>
      <c r="J7" s="11"/>
      <c r="K7" s="11"/>
      <c r="L7" s="11"/>
      <c r="M7" s="11"/>
      <c r="N7" s="11"/>
      <c r="O7" s="11"/>
      <c r="P7" s="11"/>
      <c r="Q7" s="11"/>
      <c r="R7" s="11"/>
      <c r="S7" s="142">
        <f t="shared" ref="S7:S70" si="3">SUM(G7:R7)</f>
        <v>0</v>
      </c>
      <c r="T7" s="65" t="str">
        <f t="shared" si="1"/>
        <v/>
      </c>
      <c r="U7" s="66">
        <f>SUM(G7:I7)</f>
        <v>0</v>
      </c>
      <c r="V7" s="66">
        <f t="shared" ref="V7:V70" si="4">SUM(J7:L7)</f>
        <v>0</v>
      </c>
      <c r="W7" s="66">
        <f t="shared" ref="W7:W70" si="5">SUM(M7:O7)</f>
        <v>0</v>
      </c>
      <c r="X7" s="67">
        <f t="shared" ref="X7:X70" si="6">SUM(P7:R7)</f>
        <v>0</v>
      </c>
      <c r="AA7" s="97" t="s">
        <v>118</v>
      </c>
      <c r="AB7" s="98">
        <v>1.1000000000000001</v>
      </c>
    </row>
    <row r="8" spans="1:28" ht="15">
      <c r="A8" s="41">
        <v>3</v>
      </c>
      <c r="B8" s="42" t="s">
        <v>6</v>
      </c>
      <c r="C8" s="37">
        <f>Measles!C8</f>
        <v>240886</v>
      </c>
      <c r="D8" s="37">
        <f>Measles!D8</f>
        <v>10358.098</v>
      </c>
      <c r="E8" s="40">
        <f>(Measles!E8/10)*0.1+(Measles!E8/10)</f>
        <v>2379.5894253821107</v>
      </c>
      <c r="F8" s="45">
        <f t="shared" si="2"/>
        <v>200</v>
      </c>
      <c r="G8" s="10"/>
      <c r="H8" s="11"/>
      <c r="I8" s="11"/>
      <c r="J8" s="11"/>
      <c r="K8" s="11"/>
      <c r="L8" s="11"/>
      <c r="M8" s="11"/>
      <c r="N8" s="11"/>
      <c r="O8" s="11"/>
      <c r="P8" s="11"/>
      <c r="Q8" s="11"/>
      <c r="R8" s="11"/>
      <c r="S8" s="142">
        <f t="shared" si="3"/>
        <v>0</v>
      </c>
      <c r="T8" s="65" t="str">
        <f t="shared" si="1"/>
        <v/>
      </c>
      <c r="U8" s="66">
        <f t="shared" ref="U8:U71" si="7">SUM(G8:I8)</f>
        <v>0</v>
      </c>
      <c r="V8" s="66">
        <f t="shared" si="4"/>
        <v>0</v>
      </c>
      <c r="W8" s="66">
        <f t="shared" si="5"/>
        <v>0</v>
      </c>
      <c r="X8" s="67">
        <f t="shared" si="6"/>
        <v>0</v>
      </c>
      <c r="AA8" s="99" t="s">
        <v>140</v>
      </c>
      <c r="AB8" s="100">
        <v>12</v>
      </c>
    </row>
    <row r="9" spans="1:28" ht="15">
      <c r="A9" s="41">
        <v>4</v>
      </c>
      <c r="B9" s="42" t="s">
        <v>7</v>
      </c>
      <c r="C9" s="37">
        <f>Measles!C9</f>
        <v>238600</v>
      </c>
      <c r="D9" s="37">
        <f>Measles!D9</f>
        <v>10259.799999999999</v>
      </c>
      <c r="E9" s="40">
        <f>(Measles!E9/10)*0.1+(Measles!E9/10)</f>
        <v>2357.0072021461256</v>
      </c>
      <c r="F9" s="45">
        <f t="shared" si="2"/>
        <v>200</v>
      </c>
      <c r="G9" s="10"/>
      <c r="H9" s="11"/>
      <c r="I9" s="11"/>
      <c r="J9" s="11"/>
      <c r="K9" s="11"/>
      <c r="L9" s="11"/>
      <c r="M9" s="11"/>
      <c r="N9" s="11"/>
      <c r="O9" s="11"/>
      <c r="P9" s="11"/>
      <c r="Q9" s="11"/>
      <c r="R9" s="11"/>
      <c r="S9" s="142">
        <f t="shared" si="3"/>
        <v>0</v>
      </c>
      <c r="T9" s="65" t="str">
        <f t="shared" si="1"/>
        <v/>
      </c>
      <c r="U9" s="66">
        <f t="shared" si="7"/>
        <v>0</v>
      </c>
      <c r="V9" s="66">
        <f t="shared" si="4"/>
        <v>0</v>
      </c>
      <c r="W9" s="66">
        <f t="shared" si="5"/>
        <v>0</v>
      </c>
      <c r="X9" s="67">
        <f t="shared" si="6"/>
        <v>0</v>
      </c>
      <c r="AA9" s="97" t="s">
        <v>141</v>
      </c>
      <c r="AB9" s="98">
        <v>15</v>
      </c>
    </row>
    <row r="10" spans="1:28" ht="15">
      <c r="A10" s="41">
        <v>5</v>
      </c>
      <c r="B10" s="42" t="s">
        <v>8</v>
      </c>
      <c r="C10" s="37">
        <f>Measles!C10</f>
        <v>155558</v>
      </c>
      <c r="D10" s="37">
        <f>Measles!D10</f>
        <v>6688.9939999999997</v>
      </c>
      <c r="E10" s="40">
        <f>(Measles!E10/10)*0.1+(Measles!E10/10)</f>
        <v>1536.6778137110102</v>
      </c>
      <c r="F10" s="45">
        <f t="shared" si="2"/>
        <v>200</v>
      </c>
      <c r="G10" s="10"/>
      <c r="H10" s="11"/>
      <c r="I10" s="11"/>
      <c r="J10" s="11"/>
      <c r="K10" s="11"/>
      <c r="L10" s="11"/>
      <c r="M10" s="11"/>
      <c r="N10" s="11"/>
      <c r="O10" s="11"/>
      <c r="P10" s="11"/>
      <c r="Q10" s="11"/>
      <c r="R10" s="11"/>
      <c r="S10" s="142">
        <f t="shared" si="3"/>
        <v>0</v>
      </c>
      <c r="T10" s="65" t="str">
        <f t="shared" si="1"/>
        <v/>
      </c>
      <c r="U10" s="66">
        <f t="shared" si="7"/>
        <v>0</v>
      </c>
      <c r="V10" s="66">
        <f t="shared" si="4"/>
        <v>0</v>
      </c>
      <c r="W10" s="66">
        <f t="shared" si="5"/>
        <v>0</v>
      </c>
      <c r="X10" s="67">
        <f t="shared" si="6"/>
        <v>0</v>
      </c>
      <c r="AA10" s="99" t="s">
        <v>121</v>
      </c>
      <c r="AB10" s="96"/>
    </row>
    <row r="11" spans="1:28" ht="15">
      <c r="A11" s="41">
        <v>6</v>
      </c>
      <c r="B11" s="42" t="s">
        <v>9</v>
      </c>
      <c r="C11" s="37">
        <f>Measles!C11</f>
        <v>118341</v>
      </c>
      <c r="D11" s="37">
        <f>Measles!D11</f>
        <v>5088.6629999999996</v>
      </c>
      <c r="E11" s="40">
        <f>(Measles!E11/10)*0.1+(Measles!E11/10)</f>
        <v>1169.0301312203462</v>
      </c>
      <c r="F11" s="45">
        <f t="shared" si="2"/>
        <v>100</v>
      </c>
      <c r="G11" s="10"/>
      <c r="H11" s="11"/>
      <c r="I11" s="11"/>
      <c r="J11" s="11"/>
      <c r="K11" s="11"/>
      <c r="L11" s="11"/>
      <c r="M11" s="11"/>
      <c r="N11" s="11"/>
      <c r="O11" s="11"/>
      <c r="P11" s="11"/>
      <c r="Q11" s="11"/>
      <c r="R11" s="11"/>
      <c r="S11" s="142">
        <f t="shared" si="3"/>
        <v>0</v>
      </c>
      <c r="T11" s="65" t="str">
        <f t="shared" si="1"/>
        <v/>
      </c>
      <c r="U11" s="66">
        <f t="shared" si="7"/>
        <v>0</v>
      </c>
      <c r="V11" s="66">
        <f t="shared" si="4"/>
        <v>0</v>
      </c>
      <c r="W11" s="66">
        <f t="shared" si="5"/>
        <v>0</v>
      </c>
      <c r="X11" s="67">
        <f t="shared" si="6"/>
        <v>0</v>
      </c>
      <c r="AA11" s="97" t="s">
        <v>122</v>
      </c>
      <c r="AB11" s="101">
        <v>1</v>
      </c>
    </row>
    <row r="12" spans="1:28" ht="15">
      <c r="A12" s="41">
        <v>7</v>
      </c>
      <c r="B12" s="42" t="s">
        <v>10</v>
      </c>
      <c r="C12" s="37">
        <f>Measles!C12</f>
        <v>286541</v>
      </c>
      <c r="D12" s="37">
        <f>Measles!D12</f>
        <v>12321.262999999999</v>
      </c>
      <c r="E12" s="40">
        <f>(Measles!E12/10)*0.1+(Measles!E12/10)</f>
        <v>2830.591788391253</v>
      </c>
      <c r="F12" s="45">
        <f t="shared" si="2"/>
        <v>300</v>
      </c>
      <c r="G12" s="10"/>
      <c r="H12" s="11"/>
      <c r="I12" s="11"/>
      <c r="J12" s="11"/>
      <c r="K12" s="11"/>
      <c r="L12" s="11"/>
      <c r="M12" s="11"/>
      <c r="N12" s="11"/>
      <c r="O12" s="11"/>
      <c r="P12" s="11"/>
      <c r="Q12" s="11"/>
      <c r="R12" s="11"/>
      <c r="S12" s="142">
        <f t="shared" si="3"/>
        <v>0</v>
      </c>
      <c r="T12" s="65" t="str">
        <f t="shared" si="1"/>
        <v/>
      </c>
      <c r="U12" s="66">
        <f t="shared" si="7"/>
        <v>0</v>
      </c>
      <c r="V12" s="66">
        <f t="shared" si="4"/>
        <v>0</v>
      </c>
      <c r="W12" s="66">
        <f t="shared" si="5"/>
        <v>0</v>
      </c>
      <c r="X12" s="67">
        <f t="shared" si="6"/>
        <v>0</v>
      </c>
      <c r="AA12" s="97" t="s">
        <v>142</v>
      </c>
      <c r="AB12" s="101">
        <v>10</v>
      </c>
    </row>
    <row r="13" spans="1:28" ht="15">
      <c r="A13" s="41">
        <v>8</v>
      </c>
      <c r="B13" s="42" t="s">
        <v>11</v>
      </c>
      <c r="C13" s="37">
        <f>Measles!C13</f>
        <v>201739</v>
      </c>
      <c r="D13" s="37">
        <f>Measles!D13</f>
        <v>8674.777</v>
      </c>
      <c r="E13" s="40">
        <f>(Measles!E13/10)*0.1+(Measles!E13/10)</f>
        <v>1992.8762613317572</v>
      </c>
      <c r="F13" s="45">
        <f t="shared" si="2"/>
        <v>200</v>
      </c>
      <c r="G13" s="10"/>
      <c r="H13" s="11"/>
      <c r="I13" s="11"/>
      <c r="J13" s="11"/>
      <c r="K13" s="11"/>
      <c r="L13" s="11"/>
      <c r="M13" s="11"/>
      <c r="N13" s="11"/>
      <c r="O13" s="11"/>
      <c r="P13" s="11"/>
      <c r="Q13" s="11"/>
      <c r="R13" s="11"/>
      <c r="S13" s="142">
        <f t="shared" si="3"/>
        <v>0</v>
      </c>
      <c r="T13" s="65" t="str">
        <f t="shared" si="1"/>
        <v/>
      </c>
      <c r="U13" s="66">
        <f t="shared" si="7"/>
        <v>0</v>
      </c>
      <c r="V13" s="66">
        <f t="shared" si="4"/>
        <v>0</v>
      </c>
      <c r="W13" s="66">
        <f t="shared" si="5"/>
        <v>0</v>
      </c>
      <c r="X13" s="67">
        <f t="shared" si="6"/>
        <v>0</v>
      </c>
      <c r="AA13" s="97" t="s">
        <v>123</v>
      </c>
      <c r="AB13" s="102" t="s">
        <v>125</v>
      </c>
    </row>
    <row r="14" spans="1:28" ht="15">
      <c r="A14" s="41">
        <v>9</v>
      </c>
      <c r="B14" s="42" t="s">
        <v>12</v>
      </c>
      <c r="C14" s="37">
        <f>Measles!C14</f>
        <v>390510</v>
      </c>
      <c r="D14" s="37">
        <f>Measles!D14</f>
        <v>16791.93</v>
      </c>
      <c r="E14" s="40">
        <f>(Measles!E14/10)*0.1+(Measles!E14/10)</f>
        <v>3857.6482921629658</v>
      </c>
      <c r="F14" s="45">
        <f t="shared" si="2"/>
        <v>400</v>
      </c>
      <c r="G14" s="10"/>
      <c r="H14" s="11"/>
      <c r="I14" s="11"/>
      <c r="J14" s="11"/>
      <c r="K14" s="11"/>
      <c r="L14" s="11"/>
      <c r="M14" s="11"/>
      <c r="N14" s="11"/>
      <c r="O14" s="11"/>
      <c r="P14" s="11"/>
      <c r="Q14" s="11"/>
      <c r="R14" s="11"/>
      <c r="S14" s="142">
        <f t="shared" si="3"/>
        <v>0</v>
      </c>
      <c r="T14" s="65" t="str">
        <f t="shared" si="1"/>
        <v/>
      </c>
      <c r="U14" s="66">
        <f t="shared" si="7"/>
        <v>0</v>
      </c>
      <c r="V14" s="66">
        <f t="shared" si="4"/>
        <v>0</v>
      </c>
      <c r="W14" s="66">
        <f t="shared" si="5"/>
        <v>0</v>
      </c>
      <c r="X14" s="67">
        <f t="shared" si="6"/>
        <v>0</v>
      </c>
    </row>
    <row r="15" spans="1:28" ht="15">
      <c r="A15" s="41">
        <v>10</v>
      </c>
      <c r="B15" s="42" t="s">
        <v>13</v>
      </c>
      <c r="C15" s="37">
        <f>Measles!C15</f>
        <v>831442</v>
      </c>
      <c r="D15" s="37">
        <f>Measles!D15</f>
        <v>35752.005999999994</v>
      </c>
      <c r="E15" s="40">
        <f>(Measles!E15/10)*0.1+(Measles!E15/10)</f>
        <v>8213.3896989387213</v>
      </c>
      <c r="F15" s="45">
        <f t="shared" si="2"/>
        <v>700</v>
      </c>
      <c r="G15" s="10"/>
      <c r="H15" s="11"/>
      <c r="I15" s="11"/>
      <c r="J15" s="11"/>
      <c r="K15" s="11"/>
      <c r="L15" s="11"/>
      <c r="M15" s="11"/>
      <c r="N15" s="11"/>
      <c r="O15" s="11"/>
      <c r="P15" s="11"/>
      <c r="Q15" s="11"/>
      <c r="R15" s="11"/>
      <c r="S15" s="142">
        <f t="shared" si="3"/>
        <v>0</v>
      </c>
      <c r="T15" s="65" t="str">
        <f t="shared" si="1"/>
        <v/>
      </c>
      <c r="U15" s="66">
        <f t="shared" si="7"/>
        <v>0</v>
      </c>
      <c r="V15" s="66">
        <f t="shared" si="4"/>
        <v>0</v>
      </c>
      <c r="W15" s="66">
        <f t="shared" si="5"/>
        <v>0</v>
      </c>
      <c r="X15" s="67">
        <f t="shared" si="6"/>
        <v>0</v>
      </c>
    </row>
    <row r="16" spans="1:28" ht="15">
      <c r="A16" s="41">
        <v>11</v>
      </c>
      <c r="B16" s="42" t="s">
        <v>14</v>
      </c>
      <c r="C16" s="37">
        <f>Measles!C16</f>
        <v>220717</v>
      </c>
      <c r="D16" s="37">
        <f>Measles!D16</f>
        <v>9490.8310000000001</v>
      </c>
      <c r="E16" s="40">
        <f>(Measles!E16/10)*0.1+(Measles!E16/10)</f>
        <v>2180.3502038394236</v>
      </c>
      <c r="F16" s="45">
        <f t="shared" si="2"/>
        <v>200</v>
      </c>
      <c r="G16" s="10"/>
      <c r="H16" s="11"/>
      <c r="I16" s="11"/>
      <c r="J16" s="11"/>
      <c r="K16" s="11"/>
      <c r="L16" s="11"/>
      <c r="M16" s="11"/>
      <c r="N16" s="11"/>
      <c r="O16" s="11"/>
      <c r="P16" s="11"/>
      <c r="Q16" s="11"/>
      <c r="R16" s="11"/>
      <c r="S16" s="142">
        <f t="shared" si="3"/>
        <v>0</v>
      </c>
      <c r="T16" s="65" t="str">
        <f t="shared" si="1"/>
        <v/>
      </c>
      <c r="U16" s="66">
        <f t="shared" si="7"/>
        <v>0</v>
      </c>
      <c r="V16" s="66">
        <f t="shared" si="4"/>
        <v>0</v>
      </c>
      <c r="W16" s="66">
        <f t="shared" si="5"/>
        <v>0</v>
      </c>
      <c r="X16" s="67">
        <f t="shared" si="6"/>
        <v>0</v>
      </c>
    </row>
    <row r="17" spans="1:24" ht="15">
      <c r="A17" s="41">
        <v>12</v>
      </c>
      <c r="B17" s="42" t="s">
        <v>15</v>
      </c>
      <c r="C17" s="37">
        <f>Measles!C17</f>
        <v>224153</v>
      </c>
      <c r="D17" s="37">
        <f>Measles!D17</f>
        <v>9638.5789999999997</v>
      </c>
      <c r="E17" s="40">
        <f>(Measles!E17/10)*0.1+(Measles!E17/10)</f>
        <v>2214.292688108384</v>
      </c>
      <c r="F17" s="45">
        <f t="shared" si="2"/>
        <v>200</v>
      </c>
      <c r="G17" s="10"/>
      <c r="H17" s="11"/>
      <c r="I17" s="11"/>
      <c r="J17" s="11"/>
      <c r="K17" s="11"/>
      <c r="L17" s="11"/>
      <c r="M17" s="11"/>
      <c r="N17" s="11"/>
      <c r="O17" s="11"/>
      <c r="P17" s="11"/>
      <c r="Q17" s="11"/>
      <c r="R17" s="11"/>
      <c r="S17" s="142">
        <f t="shared" si="3"/>
        <v>0</v>
      </c>
      <c r="T17" s="65" t="str">
        <f t="shared" si="1"/>
        <v/>
      </c>
      <c r="U17" s="66">
        <f t="shared" si="7"/>
        <v>0</v>
      </c>
      <c r="V17" s="66">
        <f t="shared" si="4"/>
        <v>0</v>
      </c>
      <c r="W17" s="66">
        <f t="shared" si="5"/>
        <v>0</v>
      </c>
      <c r="X17" s="67">
        <f t="shared" si="6"/>
        <v>0</v>
      </c>
    </row>
    <row r="18" spans="1:24" ht="15">
      <c r="A18" s="41">
        <v>13</v>
      </c>
      <c r="B18" s="42" t="s">
        <v>16</v>
      </c>
      <c r="C18" s="37">
        <f>Measles!C18</f>
        <v>413054</v>
      </c>
      <c r="D18" s="37">
        <f>Measles!D18</f>
        <v>17761.322</v>
      </c>
      <c r="E18" s="40">
        <f>(Measles!E18/10)*0.1+(Measles!E18/10)</f>
        <v>4080.3489223607125</v>
      </c>
      <c r="F18" s="45">
        <f t="shared" si="2"/>
        <v>400</v>
      </c>
      <c r="G18" s="10"/>
      <c r="H18" s="11"/>
      <c r="I18" s="11"/>
      <c r="J18" s="11"/>
      <c r="K18" s="11"/>
      <c r="L18" s="11"/>
      <c r="M18" s="11"/>
      <c r="N18" s="11"/>
      <c r="O18" s="11"/>
      <c r="P18" s="11"/>
      <c r="Q18" s="11"/>
      <c r="R18" s="11"/>
      <c r="S18" s="142">
        <f t="shared" si="3"/>
        <v>0</v>
      </c>
      <c r="T18" s="65" t="str">
        <f t="shared" si="1"/>
        <v/>
      </c>
      <c r="U18" s="66">
        <f t="shared" si="7"/>
        <v>0</v>
      </c>
      <c r="V18" s="66">
        <f t="shared" si="4"/>
        <v>0</v>
      </c>
      <c r="W18" s="66">
        <f t="shared" si="5"/>
        <v>0</v>
      </c>
      <c r="X18" s="67">
        <f t="shared" si="6"/>
        <v>0</v>
      </c>
    </row>
    <row r="19" spans="1:24" ht="15">
      <c r="A19" s="41">
        <v>14</v>
      </c>
      <c r="B19" s="42" t="s">
        <v>17</v>
      </c>
      <c r="C19" s="37">
        <f>Measles!C19</f>
        <v>131351</v>
      </c>
      <c r="D19" s="37">
        <f>Measles!D19</f>
        <v>5648.0929999999998</v>
      </c>
      <c r="E19" s="40">
        <f>(Measles!E19/10)*0.1+(Measles!E19/10)</f>
        <v>1297.5492582107952</v>
      </c>
      <c r="F19" s="45">
        <f t="shared" si="2"/>
        <v>200</v>
      </c>
      <c r="G19" s="10"/>
      <c r="H19" s="11"/>
      <c r="I19" s="11"/>
      <c r="J19" s="11"/>
      <c r="K19" s="11"/>
      <c r="L19" s="11"/>
      <c r="M19" s="11"/>
      <c r="N19" s="11"/>
      <c r="O19" s="11"/>
      <c r="P19" s="11"/>
      <c r="Q19" s="11"/>
      <c r="R19" s="11"/>
      <c r="S19" s="142">
        <f t="shared" si="3"/>
        <v>0</v>
      </c>
      <c r="T19" s="65" t="str">
        <f t="shared" si="1"/>
        <v/>
      </c>
      <c r="U19" s="66">
        <f t="shared" si="7"/>
        <v>0</v>
      </c>
      <c r="V19" s="66">
        <f t="shared" si="4"/>
        <v>0</v>
      </c>
      <c r="W19" s="66">
        <f t="shared" si="5"/>
        <v>0</v>
      </c>
      <c r="X19" s="67">
        <f t="shared" si="6"/>
        <v>0</v>
      </c>
    </row>
    <row r="20" spans="1:24" ht="15">
      <c r="A20" s="41">
        <v>15</v>
      </c>
      <c r="B20" s="42" t="s">
        <v>18</v>
      </c>
      <c r="C20" s="37">
        <f>Measles!C20</f>
        <v>462113</v>
      </c>
      <c r="D20" s="37">
        <f>Measles!D20</f>
        <v>19870.858999999997</v>
      </c>
      <c r="E20" s="40">
        <f>(Measles!E20/10)*0.1+(Measles!E20/10)</f>
        <v>4564.977658027462</v>
      </c>
      <c r="F20" s="45">
        <f t="shared" si="2"/>
        <v>400</v>
      </c>
      <c r="G20" s="10"/>
      <c r="H20" s="11"/>
      <c r="I20" s="11"/>
      <c r="J20" s="11"/>
      <c r="K20" s="11"/>
      <c r="L20" s="11"/>
      <c r="M20" s="11"/>
      <c r="N20" s="11"/>
      <c r="O20" s="11"/>
      <c r="P20" s="11"/>
      <c r="Q20" s="11"/>
      <c r="R20" s="11"/>
      <c r="S20" s="142">
        <f t="shared" si="3"/>
        <v>0</v>
      </c>
      <c r="T20" s="65" t="str">
        <f t="shared" si="1"/>
        <v/>
      </c>
      <c r="U20" s="66">
        <f t="shared" si="7"/>
        <v>0</v>
      </c>
      <c r="V20" s="66">
        <f t="shared" si="4"/>
        <v>0</v>
      </c>
      <c r="W20" s="66">
        <f t="shared" si="5"/>
        <v>0</v>
      </c>
      <c r="X20" s="67">
        <f t="shared" si="6"/>
        <v>0</v>
      </c>
    </row>
    <row r="21" spans="1:24" ht="15">
      <c r="A21" s="41">
        <v>16</v>
      </c>
      <c r="B21" s="42" t="s">
        <v>19</v>
      </c>
      <c r="C21" s="37">
        <f>Measles!C21</f>
        <v>200047</v>
      </c>
      <c r="D21" s="37">
        <f>Measles!D21</f>
        <v>8602.0209999999988</v>
      </c>
      <c r="E21" s="40">
        <f>(Measles!E21/10)*0.1+(Measles!E21/10)</f>
        <v>1976.1618598815005</v>
      </c>
      <c r="F21" s="45">
        <f t="shared" si="2"/>
        <v>200</v>
      </c>
      <c r="G21" s="10"/>
      <c r="H21" s="11"/>
      <c r="I21" s="11"/>
      <c r="J21" s="11"/>
      <c r="K21" s="11"/>
      <c r="L21" s="11"/>
      <c r="M21" s="11"/>
      <c r="N21" s="11"/>
      <c r="O21" s="11"/>
      <c r="P21" s="11"/>
      <c r="Q21" s="11"/>
      <c r="R21" s="11"/>
      <c r="S21" s="142">
        <f t="shared" si="3"/>
        <v>0</v>
      </c>
      <c r="T21" s="65" t="str">
        <f t="shared" si="1"/>
        <v/>
      </c>
      <c r="U21" s="66">
        <f t="shared" si="7"/>
        <v>0</v>
      </c>
      <c r="V21" s="66">
        <f t="shared" si="4"/>
        <v>0</v>
      </c>
      <c r="W21" s="66">
        <f t="shared" si="5"/>
        <v>0</v>
      </c>
      <c r="X21" s="67">
        <f t="shared" si="6"/>
        <v>0</v>
      </c>
    </row>
    <row r="22" spans="1:24" ht="15">
      <c r="A22" s="41">
        <v>17</v>
      </c>
      <c r="B22" s="42" t="s">
        <v>20</v>
      </c>
      <c r="C22" s="37">
        <f>Measles!C22</f>
        <v>159974</v>
      </c>
      <c r="D22" s="37">
        <f>Measles!D22</f>
        <v>6878.8819999999996</v>
      </c>
      <c r="E22" s="40">
        <f>(Measles!E22/10)*0.1+(Measles!E22/10)</f>
        <v>1580.3012160776377</v>
      </c>
      <c r="F22" s="45">
        <f t="shared" si="2"/>
        <v>200</v>
      </c>
      <c r="G22" s="10"/>
      <c r="H22" s="11"/>
      <c r="I22" s="11"/>
      <c r="J22" s="11"/>
      <c r="K22" s="11"/>
      <c r="L22" s="11"/>
      <c r="M22" s="11"/>
      <c r="N22" s="11"/>
      <c r="O22" s="11"/>
      <c r="P22" s="11"/>
      <c r="Q22" s="11"/>
      <c r="R22" s="11"/>
      <c r="S22" s="142">
        <f t="shared" si="3"/>
        <v>0</v>
      </c>
      <c r="T22" s="65" t="str">
        <f t="shared" si="1"/>
        <v/>
      </c>
      <c r="U22" s="66">
        <f t="shared" si="7"/>
        <v>0</v>
      </c>
      <c r="V22" s="66">
        <f t="shared" si="4"/>
        <v>0</v>
      </c>
      <c r="W22" s="66">
        <f t="shared" si="5"/>
        <v>0</v>
      </c>
      <c r="X22" s="67">
        <f t="shared" si="6"/>
        <v>0</v>
      </c>
    </row>
    <row r="23" spans="1:24" ht="15">
      <c r="A23" s="41">
        <v>18</v>
      </c>
      <c r="B23" s="42" t="s">
        <v>21</v>
      </c>
      <c r="C23" s="37">
        <f>Measles!C23</f>
        <v>94511</v>
      </c>
      <c r="D23" s="37">
        <f>Measles!D23</f>
        <v>4063.9729999999995</v>
      </c>
      <c r="E23" s="40">
        <f>(Measles!E23/10)*0.1+(Measles!E23/10)</f>
        <v>933.62576564137669</v>
      </c>
      <c r="F23" s="45">
        <f t="shared" si="2"/>
        <v>100</v>
      </c>
      <c r="G23" s="10"/>
      <c r="H23" s="11"/>
      <c r="I23" s="11"/>
      <c r="J23" s="11"/>
      <c r="K23" s="11"/>
      <c r="L23" s="11"/>
      <c r="M23" s="11"/>
      <c r="N23" s="11"/>
      <c r="O23" s="11"/>
      <c r="P23" s="11"/>
      <c r="Q23" s="11"/>
      <c r="R23" s="11"/>
      <c r="S23" s="142">
        <f t="shared" si="3"/>
        <v>0</v>
      </c>
      <c r="T23" s="65" t="str">
        <f t="shared" si="1"/>
        <v/>
      </c>
      <c r="U23" s="66">
        <f t="shared" si="7"/>
        <v>0</v>
      </c>
      <c r="V23" s="66">
        <f t="shared" si="4"/>
        <v>0</v>
      </c>
      <c r="W23" s="66">
        <f t="shared" si="5"/>
        <v>0</v>
      </c>
      <c r="X23" s="67">
        <f t="shared" si="6"/>
        <v>0</v>
      </c>
    </row>
    <row r="24" spans="1:24" ht="15">
      <c r="A24" s="41">
        <v>19</v>
      </c>
      <c r="B24" s="42" t="s">
        <v>22</v>
      </c>
      <c r="C24" s="37">
        <f>Measles!C24</f>
        <v>187767</v>
      </c>
      <c r="D24" s="37">
        <f>Measles!D24</f>
        <v>8073.9809999999998</v>
      </c>
      <c r="E24" s="40">
        <f>(Measles!E24/10)*0.1+(Measles!E24/10)</f>
        <v>1854.8540290250273</v>
      </c>
      <c r="F24" s="45">
        <f t="shared" si="2"/>
        <v>200</v>
      </c>
      <c r="G24" s="10"/>
      <c r="H24" s="11"/>
      <c r="I24" s="11"/>
      <c r="J24" s="11"/>
      <c r="K24" s="11"/>
      <c r="L24" s="11"/>
      <c r="M24" s="11"/>
      <c r="N24" s="11"/>
      <c r="O24" s="11"/>
      <c r="P24" s="11"/>
      <c r="Q24" s="11"/>
      <c r="R24" s="11"/>
      <c r="S24" s="142">
        <f t="shared" si="3"/>
        <v>0</v>
      </c>
      <c r="T24" s="65" t="str">
        <f t="shared" si="1"/>
        <v/>
      </c>
      <c r="U24" s="66">
        <f t="shared" si="7"/>
        <v>0</v>
      </c>
      <c r="V24" s="66">
        <f t="shared" si="4"/>
        <v>0</v>
      </c>
      <c r="W24" s="66">
        <f t="shared" si="5"/>
        <v>0</v>
      </c>
      <c r="X24" s="67">
        <f t="shared" si="6"/>
        <v>0</v>
      </c>
    </row>
    <row r="25" spans="1:24" ht="15">
      <c r="A25" s="41">
        <v>20</v>
      </c>
      <c r="B25" s="42" t="s">
        <v>23</v>
      </c>
      <c r="C25" s="37">
        <f>Measles!C25</f>
        <v>120259</v>
      </c>
      <c r="D25" s="37">
        <f>Measles!D25</f>
        <v>5171.1369999999997</v>
      </c>
      <c r="E25" s="40">
        <f>(Measles!E25/10)*0.1+(Measles!E25/10)</f>
        <v>1187.9770709257793</v>
      </c>
      <c r="F25" s="45">
        <f t="shared" si="2"/>
        <v>100</v>
      </c>
      <c r="G25" s="10"/>
      <c r="H25" s="11"/>
      <c r="I25" s="11"/>
      <c r="J25" s="11"/>
      <c r="K25" s="11"/>
      <c r="L25" s="11"/>
      <c r="M25" s="11"/>
      <c r="N25" s="11"/>
      <c r="O25" s="11"/>
      <c r="P25" s="11"/>
      <c r="Q25" s="11"/>
      <c r="R25" s="11"/>
      <c r="S25" s="142">
        <f t="shared" si="3"/>
        <v>0</v>
      </c>
      <c r="T25" s="65" t="str">
        <f t="shared" si="1"/>
        <v/>
      </c>
      <c r="U25" s="66">
        <f t="shared" si="7"/>
        <v>0</v>
      </c>
      <c r="V25" s="66">
        <f t="shared" si="4"/>
        <v>0</v>
      </c>
      <c r="W25" s="66">
        <f t="shared" si="5"/>
        <v>0</v>
      </c>
      <c r="X25" s="67">
        <f t="shared" si="6"/>
        <v>0</v>
      </c>
    </row>
    <row r="26" spans="1:24" ht="15">
      <c r="A26" s="41">
        <v>21</v>
      </c>
      <c r="B26" s="42" t="s">
        <v>24</v>
      </c>
      <c r="C26" s="37">
        <f>Measles!C26</f>
        <v>237349</v>
      </c>
      <c r="D26" s="37">
        <f>Measles!D26</f>
        <v>10206.007</v>
      </c>
      <c r="E26" s="40">
        <f>(Measles!E26/10)*0.1+(Measles!E26/10)</f>
        <v>2344.6492138398194</v>
      </c>
      <c r="F26" s="45">
        <f t="shared" si="2"/>
        <v>200</v>
      </c>
      <c r="G26" s="10"/>
      <c r="H26" s="11"/>
      <c r="I26" s="11"/>
      <c r="J26" s="11"/>
      <c r="K26" s="11"/>
      <c r="L26" s="11"/>
      <c r="M26" s="11"/>
      <c r="N26" s="11"/>
      <c r="O26" s="11"/>
      <c r="P26" s="11"/>
      <c r="Q26" s="11"/>
      <c r="R26" s="11"/>
      <c r="S26" s="142">
        <f t="shared" si="3"/>
        <v>0</v>
      </c>
      <c r="T26" s="65" t="str">
        <f t="shared" si="1"/>
        <v/>
      </c>
      <c r="U26" s="66">
        <f t="shared" si="7"/>
        <v>0</v>
      </c>
      <c r="V26" s="66">
        <f t="shared" si="4"/>
        <v>0</v>
      </c>
      <c r="W26" s="66">
        <f t="shared" si="5"/>
        <v>0</v>
      </c>
      <c r="X26" s="67">
        <f t="shared" si="6"/>
        <v>0</v>
      </c>
    </row>
    <row r="27" spans="1:24" ht="15">
      <c r="A27" s="41">
        <v>22</v>
      </c>
      <c r="B27" s="42" t="s">
        <v>25</v>
      </c>
      <c r="C27" s="37">
        <f>Measles!C27</f>
        <v>249501</v>
      </c>
      <c r="D27" s="37">
        <f>Measles!D27</f>
        <v>10728.543</v>
      </c>
      <c r="E27" s="40">
        <f>(Measles!E27/10)*0.1+(Measles!E27/10)</f>
        <v>2464.6925982508819</v>
      </c>
      <c r="F27" s="45">
        <f t="shared" si="2"/>
        <v>300</v>
      </c>
      <c r="G27" s="10"/>
      <c r="H27" s="11"/>
      <c r="I27" s="11"/>
      <c r="J27" s="11"/>
      <c r="K27" s="11"/>
      <c r="L27" s="11"/>
      <c r="M27" s="11"/>
      <c r="N27" s="11"/>
      <c r="O27" s="11"/>
      <c r="P27" s="11"/>
      <c r="Q27" s="11"/>
      <c r="R27" s="11"/>
      <c r="S27" s="142">
        <f t="shared" si="3"/>
        <v>0</v>
      </c>
      <c r="T27" s="65" t="str">
        <f t="shared" si="1"/>
        <v/>
      </c>
      <c r="U27" s="66">
        <f t="shared" si="7"/>
        <v>0</v>
      </c>
      <c r="V27" s="66">
        <f t="shared" si="4"/>
        <v>0</v>
      </c>
      <c r="W27" s="66">
        <f t="shared" si="5"/>
        <v>0</v>
      </c>
      <c r="X27" s="67">
        <f t="shared" si="6"/>
        <v>0</v>
      </c>
    </row>
    <row r="28" spans="1:24" ht="15">
      <c r="A28" s="41">
        <v>23</v>
      </c>
      <c r="B28" s="42" t="s">
        <v>26</v>
      </c>
      <c r="C28" s="37">
        <f>Measles!C28</f>
        <v>344703</v>
      </c>
      <c r="D28" s="37">
        <f>Measles!D28</f>
        <v>14822.228999999999</v>
      </c>
      <c r="E28" s="40">
        <f>(Measles!E28/10)*0.1+(Measles!E28/10)</f>
        <v>3405.1443989998993</v>
      </c>
      <c r="F28" s="45">
        <f t="shared" si="2"/>
        <v>300</v>
      </c>
      <c r="G28" s="10"/>
      <c r="H28" s="11"/>
      <c r="I28" s="11"/>
      <c r="J28" s="11"/>
      <c r="K28" s="11"/>
      <c r="L28" s="11"/>
      <c r="M28" s="11"/>
      <c r="N28" s="11"/>
      <c r="O28" s="11"/>
      <c r="P28" s="11"/>
      <c r="Q28" s="11"/>
      <c r="R28" s="11"/>
      <c r="S28" s="142">
        <f t="shared" si="3"/>
        <v>0</v>
      </c>
      <c r="T28" s="65" t="str">
        <f t="shared" si="1"/>
        <v/>
      </c>
      <c r="U28" s="66">
        <f t="shared" si="7"/>
        <v>0</v>
      </c>
      <c r="V28" s="66">
        <f t="shared" si="4"/>
        <v>0</v>
      </c>
      <c r="W28" s="66">
        <f t="shared" si="5"/>
        <v>0</v>
      </c>
      <c r="X28" s="67">
        <f t="shared" si="6"/>
        <v>0</v>
      </c>
    </row>
    <row r="29" spans="1:24" ht="15">
      <c r="A29" s="41">
        <v>24</v>
      </c>
      <c r="B29" s="42" t="s">
        <v>27</v>
      </c>
      <c r="C29" s="37">
        <f>Measles!C29</f>
        <v>260357</v>
      </c>
      <c r="D29" s="37">
        <f>Measles!D29</f>
        <v>11195.350999999999</v>
      </c>
      <c r="E29" s="40">
        <f>(Measles!E29/10)*0.1+(Measles!E29/10)</f>
        <v>2571.9334624021744</v>
      </c>
      <c r="F29" s="45">
        <f t="shared" si="2"/>
        <v>300</v>
      </c>
      <c r="G29" s="10"/>
      <c r="H29" s="11"/>
      <c r="I29" s="11"/>
      <c r="J29" s="11"/>
      <c r="K29" s="11"/>
      <c r="L29" s="11"/>
      <c r="M29" s="11"/>
      <c r="N29" s="11"/>
      <c r="O29" s="11"/>
      <c r="P29" s="11"/>
      <c r="Q29" s="11"/>
      <c r="R29" s="11"/>
      <c r="S29" s="142">
        <f t="shared" si="3"/>
        <v>0</v>
      </c>
      <c r="T29" s="65" t="str">
        <f t="shared" si="1"/>
        <v/>
      </c>
      <c r="U29" s="66">
        <f t="shared" si="7"/>
        <v>0</v>
      </c>
      <c r="V29" s="66">
        <f t="shared" si="4"/>
        <v>0</v>
      </c>
      <c r="W29" s="66">
        <f t="shared" si="5"/>
        <v>0</v>
      </c>
      <c r="X29" s="67">
        <f t="shared" si="6"/>
        <v>0</v>
      </c>
    </row>
    <row r="30" spans="1:24" ht="15">
      <c r="A30" s="41">
        <v>25</v>
      </c>
      <c r="B30" s="42" t="s">
        <v>28</v>
      </c>
      <c r="C30" s="37">
        <f>Measles!C30</f>
        <v>106389</v>
      </c>
      <c r="D30" s="37">
        <f>Measles!D30</f>
        <v>4574.7269999999999</v>
      </c>
      <c r="E30" s="40">
        <f>(Measles!E30/10)*0.1+(Measles!E30/10)</f>
        <v>1050.9624443802354</v>
      </c>
      <c r="F30" s="45">
        <f t="shared" si="2"/>
        <v>100</v>
      </c>
      <c r="G30" s="10"/>
      <c r="H30" s="11"/>
      <c r="I30" s="11"/>
      <c r="J30" s="11"/>
      <c r="K30" s="11"/>
      <c r="L30" s="11"/>
      <c r="M30" s="11"/>
      <c r="N30" s="11"/>
      <c r="O30" s="11"/>
      <c r="P30" s="11"/>
      <c r="Q30" s="11"/>
      <c r="R30" s="11"/>
      <c r="S30" s="142">
        <f t="shared" si="3"/>
        <v>0</v>
      </c>
      <c r="T30" s="65" t="str">
        <f t="shared" si="1"/>
        <v/>
      </c>
      <c r="U30" s="66">
        <f t="shared" si="7"/>
        <v>0</v>
      </c>
      <c r="V30" s="66">
        <f t="shared" si="4"/>
        <v>0</v>
      </c>
      <c r="W30" s="66">
        <f t="shared" si="5"/>
        <v>0</v>
      </c>
      <c r="X30" s="67">
        <f t="shared" si="6"/>
        <v>0</v>
      </c>
    </row>
    <row r="31" spans="1:24" ht="15">
      <c r="A31" s="41">
        <v>26</v>
      </c>
      <c r="B31" s="42" t="s">
        <v>29</v>
      </c>
      <c r="C31" s="37">
        <f>Measles!C31</f>
        <v>95259</v>
      </c>
      <c r="D31" s="37">
        <f>Measles!D31</f>
        <v>4096.1369999999997</v>
      </c>
      <c r="E31" s="40">
        <f>(Measles!E31/10)*0.1+(Measles!E31/10)</f>
        <v>941.0148745567385</v>
      </c>
      <c r="F31" s="45">
        <f t="shared" si="2"/>
        <v>100</v>
      </c>
      <c r="G31" s="10"/>
      <c r="H31" s="11"/>
      <c r="I31" s="11"/>
      <c r="J31" s="11"/>
      <c r="K31" s="11"/>
      <c r="L31" s="11"/>
      <c r="M31" s="11"/>
      <c r="N31" s="11"/>
      <c r="O31" s="11"/>
      <c r="P31" s="11"/>
      <c r="Q31" s="11"/>
      <c r="R31" s="11"/>
      <c r="S31" s="142">
        <f t="shared" si="3"/>
        <v>0</v>
      </c>
      <c r="T31" s="65" t="str">
        <f t="shared" si="1"/>
        <v/>
      </c>
      <c r="U31" s="66">
        <f t="shared" si="7"/>
        <v>0</v>
      </c>
      <c r="V31" s="66">
        <f t="shared" si="4"/>
        <v>0</v>
      </c>
      <c r="W31" s="66">
        <f t="shared" si="5"/>
        <v>0</v>
      </c>
      <c r="X31" s="67">
        <f t="shared" si="6"/>
        <v>0</v>
      </c>
    </row>
    <row r="32" spans="1:24" ht="15">
      <c r="A32" s="41">
        <v>27</v>
      </c>
      <c r="B32" s="42" t="s">
        <v>30</v>
      </c>
      <c r="C32" s="37">
        <f>Measles!C32</f>
        <v>339346</v>
      </c>
      <c r="D32" s="37">
        <f>Measles!D32</f>
        <v>14591.877999999999</v>
      </c>
      <c r="E32" s="40">
        <f>(Measles!E32/10)*0.1+(Measles!E32/10)</f>
        <v>3352.2253395619414</v>
      </c>
      <c r="F32" s="45">
        <f t="shared" si="2"/>
        <v>300</v>
      </c>
      <c r="G32" s="10"/>
      <c r="H32" s="11"/>
      <c r="I32" s="11"/>
      <c r="J32" s="11"/>
      <c r="K32" s="11"/>
      <c r="L32" s="11"/>
      <c r="M32" s="11"/>
      <c r="N32" s="11"/>
      <c r="O32" s="11"/>
      <c r="P32" s="11"/>
      <c r="Q32" s="11"/>
      <c r="R32" s="11"/>
      <c r="S32" s="142">
        <f t="shared" si="3"/>
        <v>0</v>
      </c>
      <c r="T32" s="65" t="str">
        <f t="shared" si="1"/>
        <v/>
      </c>
      <c r="U32" s="66">
        <f t="shared" si="7"/>
        <v>0</v>
      </c>
      <c r="V32" s="66">
        <f t="shared" si="4"/>
        <v>0</v>
      </c>
      <c r="W32" s="66">
        <f t="shared" si="5"/>
        <v>0</v>
      </c>
      <c r="X32" s="67">
        <f t="shared" si="6"/>
        <v>0</v>
      </c>
    </row>
    <row r="33" spans="1:24" ht="15">
      <c r="A33" s="41">
        <v>28</v>
      </c>
      <c r="B33" s="42" t="s">
        <v>31</v>
      </c>
      <c r="C33" s="37">
        <f>Measles!C33</f>
        <v>193334</v>
      </c>
      <c r="D33" s="37">
        <f>Measles!D33</f>
        <v>8313.3619999999992</v>
      </c>
      <c r="E33" s="40">
        <f>(Measles!E33/10)*0.1+(Measles!E33/10)</f>
        <v>1909.8475709124853</v>
      </c>
      <c r="F33" s="45">
        <f t="shared" si="2"/>
        <v>200</v>
      </c>
      <c r="G33" s="10"/>
      <c r="H33" s="11"/>
      <c r="I33" s="11"/>
      <c r="J33" s="11"/>
      <c r="K33" s="11"/>
      <c r="L33" s="11"/>
      <c r="M33" s="11"/>
      <c r="N33" s="11"/>
      <c r="O33" s="11"/>
      <c r="P33" s="11"/>
      <c r="Q33" s="11"/>
      <c r="R33" s="11"/>
      <c r="S33" s="142">
        <f t="shared" si="3"/>
        <v>0</v>
      </c>
      <c r="T33" s="65" t="str">
        <f t="shared" si="1"/>
        <v/>
      </c>
      <c r="U33" s="66">
        <f t="shared" si="7"/>
        <v>0</v>
      </c>
      <c r="V33" s="66">
        <f t="shared" si="4"/>
        <v>0</v>
      </c>
      <c r="W33" s="66">
        <f t="shared" si="5"/>
        <v>0</v>
      </c>
      <c r="X33" s="67">
        <f t="shared" si="6"/>
        <v>0</v>
      </c>
    </row>
    <row r="34" spans="1:24" ht="15">
      <c r="A34" s="41">
        <v>29</v>
      </c>
      <c r="B34" s="42" t="s">
        <v>32</v>
      </c>
      <c r="C34" s="37">
        <f>Measles!C34</f>
        <v>169504</v>
      </c>
      <c r="D34" s="37">
        <f>Measles!D34</f>
        <v>7288.6719999999996</v>
      </c>
      <c r="E34" s="40">
        <f>(Measles!E34/10)*0.1+(Measles!E34/10)</f>
        <v>1674.4432053335158</v>
      </c>
      <c r="F34" s="45">
        <f t="shared" si="2"/>
        <v>200</v>
      </c>
      <c r="G34" s="10"/>
      <c r="H34" s="11"/>
      <c r="I34" s="11"/>
      <c r="J34" s="11"/>
      <c r="K34" s="11"/>
      <c r="L34" s="11"/>
      <c r="M34" s="11"/>
      <c r="N34" s="11"/>
      <c r="O34" s="11"/>
      <c r="P34" s="11"/>
      <c r="Q34" s="11"/>
      <c r="R34" s="11"/>
      <c r="S34" s="142">
        <f t="shared" si="3"/>
        <v>0</v>
      </c>
      <c r="T34" s="65" t="str">
        <f t="shared" si="1"/>
        <v/>
      </c>
      <c r="U34" s="66">
        <f t="shared" si="7"/>
        <v>0</v>
      </c>
      <c r="V34" s="66">
        <f t="shared" si="4"/>
        <v>0</v>
      </c>
      <c r="W34" s="66">
        <f t="shared" si="5"/>
        <v>0</v>
      </c>
      <c r="X34" s="67">
        <f t="shared" si="6"/>
        <v>0</v>
      </c>
    </row>
    <row r="35" spans="1:24" ht="15">
      <c r="A35" s="41">
        <v>30</v>
      </c>
      <c r="B35" s="42" t="s">
        <v>33</v>
      </c>
      <c r="C35" s="37">
        <f>Measles!C35</f>
        <v>469872</v>
      </c>
      <c r="D35" s="37">
        <f>Measles!D35</f>
        <v>20204.495999999999</v>
      </c>
      <c r="E35" s="40">
        <f>(Measles!E35/10)*0.1+(Measles!E35/10)</f>
        <v>4641.6248452925574</v>
      </c>
      <c r="F35" s="45">
        <f t="shared" si="2"/>
        <v>400</v>
      </c>
      <c r="G35" s="10"/>
      <c r="H35" s="11"/>
      <c r="I35" s="11"/>
      <c r="J35" s="11"/>
      <c r="K35" s="11"/>
      <c r="L35" s="11"/>
      <c r="M35" s="11"/>
      <c r="N35" s="11"/>
      <c r="O35" s="11"/>
      <c r="P35" s="11"/>
      <c r="Q35" s="11"/>
      <c r="R35" s="11"/>
      <c r="S35" s="142">
        <f t="shared" si="3"/>
        <v>0</v>
      </c>
      <c r="T35" s="65" t="str">
        <f t="shared" si="1"/>
        <v/>
      </c>
      <c r="U35" s="66">
        <f t="shared" si="7"/>
        <v>0</v>
      </c>
      <c r="V35" s="66">
        <f t="shared" si="4"/>
        <v>0</v>
      </c>
      <c r="W35" s="66">
        <f t="shared" si="5"/>
        <v>0</v>
      </c>
      <c r="X35" s="67">
        <f t="shared" si="6"/>
        <v>0</v>
      </c>
    </row>
    <row r="36" spans="1:24" ht="15">
      <c r="A36" s="41">
        <v>31</v>
      </c>
      <c r="B36" s="42" t="s">
        <v>34</v>
      </c>
      <c r="C36" s="37">
        <f>Measles!C36</f>
        <v>607710</v>
      </c>
      <c r="D36" s="37">
        <f>Measles!D36</f>
        <v>26131.53</v>
      </c>
      <c r="E36" s="40">
        <f>(Measles!E36/10)*0.1+(Measles!E36/10)</f>
        <v>6003.2558542171919</v>
      </c>
      <c r="F36" s="45">
        <f t="shared" si="2"/>
        <v>600</v>
      </c>
      <c r="G36" s="10"/>
      <c r="H36" s="11"/>
      <c r="I36" s="11"/>
      <c r="J36" s="11"/>
      <c r="K36" s="11"/>
      <c r="L36" s="11"/>
      <c r="M36" s="11"/>
      <c r="N36" s="11"/>
      <c r="O36" s="11"/>
      <c r="P36" s="11"/>
      <c r="Q36" s="11"/>
      <c r="R36" s="11"/>
      <c r="S36" s="142">
        <f t="shared" si="3"/>
        <v>0</v>
      </c>
      <c r="T36" s="65" t="str">
        <f t="shared" si="1"/>
        <v/>
      </c>
      <c r="U36" s="66">
        <f t="shared" si="7"/>
        <v>0</v>
      </c>
      <c r="V36" s="66">
        <f t="shared" si="4"/>
        <v>0</v>
      </c>
      <c r="W36" s="66">
        <f t="shared" si="5"/>
        <v>0</v>
      </c>
      <c r="X36" s="67">
        <f t="shared" si="6"/>
        <v>0</v>
      </c>
    </row>
    <row r="37" spans="1:24" ht="15">
      <c r="A37" s="41">
        <v>32</v>
      </c>
      <c r="B37" s="42" t="s">
        <v>35</v>
      </c>
      <c r="C37" s="37">
        <f>Measles!C37</f>
        <v>262697</v>
      </c>
      <c r="D37" s="37">
        <f>Measles!D37</f>
        <v>11295.971</v>
      </c>
      <c r="E37" s="40">
        <f>(Measles!E37/10)*0.1+(Measles!E37/10)</f>
        <v>2595.0491239823168</v>
      </c>
      <c r="F37" s="45">
        <f t="shared" si="2"/>
        <v>300</v>
      </c>
      <c r="G37" s="10"/>
      <c r="H37" s="11"/>
      <c r="I37" s="11"/>
      <c r="J37" s="11"/>
      <c r="K37" s="11"/>
      <c r="L37" s="11"/>
      <c r="M37" s="11"/>
      <c r="N37" s="11"/>
      <c r="O37" s="11"/>
      <c r="P37" s="11"/>
      <c r="Q37" s="11"/>
      <c r="R37" s="11"/>
      <c r="S37" s="142">
        <f t="shared" si="3"/>
        <v>0</v>
      </c>
      <c r="T37" s="65" t="str">
        <f t="shared" si="1"/>
        <v/>
      </c>
      <c r="U37" s="66">
        <f t="shared" si="7"/>
        <v>0</v>
      </c>
      <c r="V37" s="66">
        <f t="shared" si="4"/>
        <v>0</v>
      </c>
      <c r="W37" s="66">
        <f t="shared" si="5"/>
        <v>0</v>
      </c>
      <c r="X37" s="67">
        <f t="shared" si="6"/>
        <v>0</v>
      </c>
    </row>
    <row r="38" spans="1:24" ht="15">
      <c r="A38" s="41">
        <v>33</v>
      </c>
      <c r="B38" s="42" t="s">
        <v>36</v>
      </c>
      <c r="C38" s="37">
        <f>Measles!C38</f>
        <v>536218</v>
      </c>
      <c r="D38" s="37">
        <f>Measles!D38</f>
        <v>23057.374</v>
      </c>
      <c r="E38" s="40">
        <f>(Measles!E38/10)*0.1+(Measles!E38/10)</f>
        <v>5297.0230005045742</v>
      </c>
      <c r="F38" s="45">
        <f t="shared" si="2"/>
        <v>500</v>
      </c>
      <c r="G38" s="10"/>
      <c r="H38" s="11"/>
      <c r="I38" s="11"/>
      <c r="J38" s="11"/>
      <c r="K38" s="11"/>
      <c r="L38" s="11"/>
      <c r="M38" s="11"/>
      <c r="N38" s="11"/>
      <c r="O38" s="11"/>
      <c r="P38" s="11"/>
      <c r="Q38" s="11"/>
      <c r="R38" s="11"/>
      <c r="S38" s="142">
        <f t="shared" si="3"/>
        <v>0</v>
      </c>
      <c r="T38" s="65" t="str">
        <f t="shared" si="1"/>
        <v/>
      </c>
      <c r="U38" s="66">
        <f t="shared" si="7"/>
        <v>0</v>
      </c>
      <c r="V38" s="66">
        <f t="shared" si="4"/>
        <v>0</v>
      </c>
      <c r="W38" s="66">
        <f t="shared" si="5"/>
        <v>0</v>
      </c>
      <c r="X38" s="67">
        <f t="shared" si="6"/>
        <v>0</v>
      </c>
    </row>
    <row r="39" spans="1:24" ht="15">
      <c r="A39" s="41">
        <v>34</v>
      </c>
      <c r="B39" s="42" t="s">
        <v>37</v>
      </c>
      <c r="C39" s="37">
        <f>Measles!C39</f>
        <v>521105</v>
      </c>
      <c r="D39" s="37">
        <f>Measles!D39</f>
        <v>22407.514999999999</v>
      </c>
      <c r="E39" s="40">
        <f>(Measles!E39/10)*0.1+(Measles!E39/10)</f>
        <v>5147.7294135555612</v>
      </c>
      <c r="F39" s="45">
        <f t="shared" si="2"/>
        <v>500</v>
      </c>
      <c r="G39" s="10"/>
      <c r="H39" s="11"/>
      <c r="I39" s="11"/>
      <c r="J39" s="11"/>
      <c r="K39" s="11"/>
      <c r="L39" s="11"/>
      <c r="M39" s="11"/>
      <c r="N39" s="11"/>
      <c r="O39" s="11"/>
      <c r="P39" s="11"/>
      <c r="Q39" s="11"/>
      <c r="R39" s="11"/>
      <c r="S39" s="142">
        <f t="shared" si="3"/>
        <v>0</v>
      </c>
      <c r="T39" s="65" t="str">
        <f t="shared" si="1"/>
        <v/>
      </c>
      <c r="U39" s="66">
        <f t="shared" si="7"/>
        <v>0</v>
      </c>
      <c r="V39" s="66">
        <f t="shared" si="4"/>
        <v>0</v>
      </c>
      <c r="W39" s="66">
        <f t="shared" si="5"/>
        <v>0</v>
      </c>
      <c r="X39" s="67">
        <f t="shared" si="6"/>
        <v>0</v>
      </c>
    </row>
    <row r="40" spans="1:24" ht="15">
      <c r="A40" s="41">
        <v>35</v>
      </c>
      <c r="B40" s="42" t="s">
        <v>38</v>
      </c>
      <c r="C40" s="37">
        <f>Measles!C40</f>
        <v>495839</v>
      </c>
      <c r="D40" s="37">
        <f>Measles!D40</f>
        <v>21321.076999999997</v>
      </c>
      <c r="E40" s="40">
        <f>(Measles!E40/10)*0.1+(Measles!E40/10)</f>
        <v>4898.1395394171532</v>
      </c>
      <c r="F40" s="45">
        <f t="shared" si="2"/>
        <v>500</v>
      </c>
      <c r="G40" s="10"/>
      <c r="H40" s="11"/>
      <c r="I40" s="11"/>
      <c r="J40" s="11"/>
      <c r="K40" s="11"/>
      <c r="L40" s="11"/>
      <c r="M40" s="11"/>
      <c r="N40" s="11"/>
      <c r="O40" s="11"/>
      <c r="P40" s="11"/>
      <c r="Q40" s="11"/>
      <c r="R40" s="11"/>
      <c r="S40" s="142">
        <f t="shared" si="3"/>
        <v>0</v>
      </c>
      <c r="T40" s="65" t="str">
        <f t="shared" si="1"/>
        <v/>
      </c>
      <c r="U40" s="66">
        <f t="shared" si="7"/>
        <v>0</v>
      </c>
      <c r="V40" s="66">
        <f t="shared" si="4"/>
        <v>0</v>
      </c>
      <c r="W40" s="66">
        <f t="shared" si="5"/>
        <v>0</v>
      </c>
      <c r="X40" s="67">
        <f t="shared" si="6"/>
        <v>0</v>
      </c>
    </row>
    <row r="41" spans="1:24" ht="15">
      <c r="A41" s="41">
        <v>36</v>
      </c>
      <c r="B41" s="42" t="s">
        <v>39</v>
      </c>
      <c r="C41" s="37">
        <f>Measles!C41</f>
        <v>179245</v>
      </c>
      <c r="D41" s="37">
        <f>Measles!D41</f>
        <v>7707.5349999999989</v>
      </c>
      <c r="E41" s="40">
        <f>(Measles!E41/10)*0.1+(Measles!E41/10)</f>
        <v>1770.6695555267486</v>
      </c>
      <c r="F41" s="45">
        <f t="shared" si="2"/>
        <v>200</v>
      </c>
      <c r="G41" s="10"/>
      <c r="H41" s="11"/>
      <c r="I41" s="11"/>
      <c r="J41" s="11"/>
      <c r="K41" s="11"/>
      <c r="L41" s="11"/>
      <c r="M41" s="11"/>
      <c r="N41" s="11"/>
      <c r="O41" s="11"/>
      <c r="P41" s="11"/>
      <c r="Q41" s="11"/>
      <c r="R41" s="11"/>
      <c r="S41" s="142">
        <f t="shared" si="3"/>
        <v>0</v>
      </c>
      <c r="T41" s="65" t="str">
        <f t="shared" si="1"/>
        <v/>
      </c>
      <c r="U41" s="66">
        <f t="shared" si="7"/>
        <v>0</v>
      </c>
      <c r="V41" s="66">
        <f t="shared" si="4"/>
        <v>0</v>
      </c>
      <c r="W41" s="66">
        <f t="shared" si="5"/>
        <v>0</v>
      </c>
      <c r="X41" s="67">
        <f t="shared" si="6"/>
        <v>0</v>
      </c>
    </row>
    <row r="42" spans="1:24" ht="15">
      <c r="A42" s="41">
        <v>37</v>
      </c>
      <c r="B42" s="42" t="s">
        <v>40</v>
      </c>
      <c r="C42" s="37">
        <f>Measles!C42</f>
        <v>565626</v>
      </c>
      <c r="D42" s="37">
        <f>Measles!D42</f>
        <v>24321.917999999998</v>
      </c>
      <c r="E42" s="40">
        <f>(Measles!E42/10)*0.1+(Measles!E42/10)</f>
        <v>5587.5295713374035</v>
      </c>
      <c r="F42" s="45">
        <f t="shared" si="2"/>
        <v>500</v>
      </c>
      <c r="G42" s="10"/>
      <c r="H42" s="11"/>
      <c r="I42" s="11"/>
      <c r="J42" s="11"/>
      <c r="K42" s="11"/>
      <c r="L42" s="11"/>
      <c r="M42" s="11"/>
      <c r="N42" s="11"/>
      <c r="O42" s="11"/>
      <c r="P42" s="11"/>
      <c r="Q42" s="11"/>
      <c r="R42" s="11"/>
      <c r="S42" s="142">
        <f t="shared" si="3"/>
        <v>0</v>
      </c>
      <c r="T42" s="65" t="str">
        <f t="shared" si="1"/>
        <v/>
      </c>
      <c r="U42" s="66">
        <f t="shared" si="7"/>
        <v>0</v>
      </c>
      <c r="V42" s="66">
        <f t="shared" si="4"/>
        <v>0</v>
      </c>
      <c r="W42" s="66">
        <f t="shared" si="5"/>
        <v>0</v>
      </c>
      <c r="X42" s="67">
        <f t="shared" si="6"/>
        <v>0</v>
      </c>
    </row>
    <row r="43" spans="1:24" ht="15">
      <c r="A43" s="41">
        <v>38</v>
      </c>
      <c r="B43" s="42" t="s">
        <v>41</v>
      </c>
      <c r="C43" s="37">
        <f>Measles!C43</f>
        <v>502150</v>
      </c>
      <c r="D43" s="37">
        <f>Measles!D43</f>
        <v>21592.449999999997</v>
      </c>
      <c r="E43" s="40">
        <f>(Measles!E43/10)*0.1+(Measles!E43/10)</f>
        <v>4960.4826762685534</v>
      </c>
      <c r="F43" s="45">
        <f t="shared" si="2"/>
        <v>500</v>
      </c>
      <c r="G43" s="10"/>
      <c r="H43" s="11"/>
      <c r="I43" s="11"/>
      <c r="J43" s="11"/>
      <c r="K43" s="11"/>
      <c r="L43" s="11"/>
      <c r="M43" s="11"/>
      <c r="N43" s="11"/>
      <c r="O43" s="11"/>
      <c r="P43" s="11"/>
      <c r="Q43" s="11"/>
      <c r="R43" s="11"/>
      <c r="S43" s="142">
        <f t="shared" si="3"/>
        <v>0</v>
      </c>
      <c r="T43" s="65" t="str">
        <f t="shared" si="1"/>
        <v/>
      </c>
      <c r="U43" s="66">
        <f t="shared" si="7"/>
        <v>0</v>
      </c>
      <c r="V43" s="66">
        <f t="shared" si="4"/>
        <v>0</v>
      </c>
      <c r="W43" s="66">
        <f t="shared" si="5"/>
        <v>0</v>
      </c>
      <c r="X43" s="67">
        <f t="shared" si="6"/>
        <v>0</v>
      </c>
    </row>
    <row r="44" spans="1:24" ht="15">
      <c r="A44" s="41">
        <v>39</v>
      </c>
      <c r="B44" s="42" t="s">
        <v>42</v>
      </c>
      <c r="C44" s="37">
        <f>Measles!C44</f>
        <v>225943</v>
      </c>
      <c r="D44" s="37">
        <f>Measles!D44</f>
        <v>9715.5489999999991</v>
      </c>
      <c r="E44" s="40">
        <f>(Measles!E44/10)*0.1+(Measles!E44/10)</f>
        <v>2231.9751813684079</v>
      </c>
      <c r="F44" s="45">
        <f t="shared" si="2"/>
        <v>200</v>
      </c>
      <c r="G44" s="10"/>
      <c r="H44" s="11"/>
      <c r="I44" s="11"/>
      <c r="J44" s="11"/>
      <c r="K44" s="11"/>
      <c r="L44" s="11"/>
      <c r="M44" s="11"/>
      <c r="N44" s="11"/>
      <c r="O44" s="11"/>
      <c r="P44" s="11"/>
      <c r="Q44" s="11"/>
      <c r="R44" s="11"/>
      <c r="S44" s="142">
        <f t="shared" si="3"/>
        <v>0</v>
      </c>
      <c r="T44" s="65" t="str">
        <f t="shared" si="1"/>
        <v/>
      </c>
      <c r="U44" s="66">
        <f t="shared" si="7"/>
        <v>0</v>
      </c>
      <c r="V44" s="66">
        <f t="shared" si="4"/>
        <v>0</v>
      </c>
      <c r="W44" s="66">
        <f t="shared" si="5"/>
        <v>0</v>
      </c>
      <c r="X44" s="67">
        <f t="shared" si="6"/>
        <v>0</v>
      </c>
    </row>
    <row r="45" spans="1:24" ht="15">
      <c r="A45" s="41">
        <v>40</v>
      </c>
      <c r="B45" s="42" t="s">
        <v>43</v>
      </c>
      <c r="C45" s="37">
        <f>Measles!C45</f>
        <v>56552</v>
      </c>
      <c r="D45" s="37">
        <f>Measles!D45</f>
        <v>2431.7359999999999</v>
      </c>
      <c r="E45" s="40">
        <f>(Measles!E45/10)*0.1+(Measles!E45/10)</f>
        <v>558.64824516247995</v>
      </c>
      <c r="F45" s="45">
        <f t="shared" si="2"/>
        <v>100</v>
      </c>
      <c r="G45" s="10"/>
      <c r="H45" s="11"/>
      <c r="I45" s="11"/>
      <c r="J45" s="11"/>
      <c r="K45" s="11"/>
      <c r="L45" s="11"/>
      <c r="M45" s="11"/>
      <c r="N45" s="11"/>
      <c r="O45" s="11"/>
      <c r="P45" s="11"/>
      <c r="Q45" s="11"/>
      <c r="R45" s="11"/>
      <c r="S45" s="142">
        <f t="shared" si="3"/>
        <v>0</v>
      </c>
      <c r="T45" s="65" t="str">
        <f t="shared" si="1"/>
        <v/>
      </c>
      <c r="U45" s="66">
        <f t="shared" si="7"/>
        <v>0</v>
      </c>
      <c r="V45" s="66">
        <f t="shared" si="4"/>
        <v>0</v>
      </c>
      <c r="W45" s="66">
        <f t="shared" si="5"/>
        <v>0</v>
      </c>
      <c r="X45" s="67">
        <f t="shared" si="6"/>
        <v>0</v>
      </c>
    </row>
    <row r="46" spans="1:24" ht="15">
      <c r="A46" s="41">
        <v>41</v>
      </c>
      <c r="B46" s="42" t="s">
        <v>44</v>
      </c>
      <c r="C46" s="37">
        <f>Measles!C46</f>
        <v>250884</v>
      </c>
      <c r="D46" s="37">
        <f>Measles!D46</f>
        <v>10788.011999999999</v>
      </c>
      <c r="E46" s="40">
        <f>(Measles!E46/10)*0.1+(Measles!E46/10)</f>
        <v>2478.3545469540172</v>
      </c>
      <c r="F46" s="45">
        <f t="shared" si="2"/>
        <v>300</v>
      </c>
      <c r="G46" s="10"/>
      <c r="H46" s="11"/>
      <c r="I46" s="11"/>
      <c r="J46" s="11"/>
      <c r="K46" s="11"/>
      <c r="L46" s="11"/>
      <c r="M46" s="11"/>
      <c r="N46" s="11"/>
      <c r="O46" s="11"/>
      <c r="P46" s="11"/>
      <c r="Q46" s="11"/>
      <c r="R46" s="11"/>
      <c r="S46" s="142">
        <f t="shared" si="3"/>
        <v>0</v>
      </c>
      <c r="T46" s="65" t="str">
        <f t="shared" si="1"/>
        <v/>
      </c>
      <c r="U46" s="66">
        <f t="shared" si="7"/>
        <v>0</v>
      </c>
      <c r="V46" s="66">
        <f t="shared" si="4"/>
        <v>0</v>
      </c>
      <c r="W46" s="66">
        <f t="shared" si="5"/>
        <v>0</v>
      </c>
      <c r="X46" s="67">
        <f t="shared" si="6"/>
        <v>0</v>
      </c>
    </row>
    <row r="47" spans="1:24" ht="15">
      <c r="A47" s="41">
        <v>42</v>
      </c>
      <c r="B47" s="42" t="s">
        <v>45</v>
      </c>
      <c r="C47" s="37">
        <f>Measles!C47</f>
        <v>194978</v>
      </c>
      <c r="D47" s="37">
        <f>Measles!D47</f>
        <v>8384.0540000000001</v>
      </c>
      <c r="E47" s="40">
        <f>(Measles!E47/10)*0.1+(Measles!E47/10)</f>
        <v>1926.0878049457137</v>
      </c>
      <c r="F47" s="45">
        <f t="shared" si="2"/>
        <v>200</v>
      </c>
      <c r="G47" s="10"/>
      <c r="H47" s="11"/>
      <c r="I47" s="11"/>
      <c r="J47" s="11"/>
      <c r="K47" s="11"/>
      <c r="L47" s="11"/>
      <c r="M47" s="11"/>
      <c r="N47" s="11"/>
      <c r="O47" s="11"/>
      <c r="P47" s="11"/>
      <c r="Q47" s="11"/>
      <c r="R47" s="11"/>
      <c r="S47" s="142">
        <f t="shared" si="3"/>
        <v>0</v>
      </c>
      <c r="T47" s="65" t="str">
        <f t="shared" si="1"/>
        <v/>
      </c>
      <c r="U47" s="66">
        <f t="shared" si="7"/>
        <v>0</v>
      </c>
      <c r="V47" s="66">
        <f t="shared" si="4"/>
        <v>0</v>
      </c>
      <c r="W47" s="66">
        <f t="shared" si="5"/>
        <v>0</v>
      </c>
      <c r="X47" s="67">
        <f t="shared" si="6"/>
        <v>0</v>
      </c>
    </row>
    <row r="48" spans="1:24" ht="15">
      <c r="A48" s="41">
        <v>43</v>
      </c>
      <c r="B48" s="42" t="s">
        <v>46</v>
      </c>
      <c r="C48" s="37">
        <f>Measles!C48</f>
        <v>1605525</v>
      </c>
      <c r="D48" s="37">
        <f>Measles!D48</f>
        <v>69037.574999999997</v>
      </c>
      <c r="E48" s="40">
        <f>(Measles!E48/10)*0.1+(Measles!E48/10)</f>
        <v>15860.15921301617</v>
      </c>
      <c r="F48" s="45">
        <f t="shared" si="2"/>
        <v>1400</v>
      </c>
      <c r="G48" s="10"/>
      <c r="H48" s="11"/>
      <c r="I48" s="11"/>
      <c r="J48" s="11"/>
      <c r="K48" s="11"/>
      <c r="L48" s="11"/>
      <c r="M48" s="11"/>
      <c r="N48" s="11"/>
      <c r="O48" s="11"/>
      <c r="P48" s="11"/>
      <c r="Q48" s="11"/>
      <c r="R48" s="11"/>
      <c r="S48" s="142">
        <f t="shared" si="3"/>
        <v>0</v>
      </c>
      <c r="T48" s="65" t="str">
        <f t="shared" si="1"/>
        <v/>
      </c>
      <c r="U48" s="66">
        <f t="shared" si="7"/>
        <v>0</v>
      </c>
      <c r="V48" s="66">
        <f t="shared" si="4"/>
        <v>0</v>
      </c>
      <c r="W48" s="66">
        <f t="shared" si="5"/>
        <v>0</v>
      </c>
      <c r="X48" s="67">
        <f t="shared" si="6"/>
        <v>0</v>
      </c>
    </row>
    <row r="49" spans="1:24" ht="15">
      <c r="A49" s="41">
        <v>44</v>
      </c>
      <c r="B49" s="42" t="s">
        <v>47</v>
      </c>
      <c r="C49" s="37">
        <f>Measles!C49</f>
        <v>519134</v>
      </c>
      <c r="D49" s="37">
        <f>Measles!D49</f>
        <v>22322.761999999999</v>
      </c>
      <c r="E49" s="40">
        <f>(Measles!E49/10)*0.1+(Measles!E49/10)</f>
        <v>5128.2589139938254</v>
      </c>
      <c r="F49" s="45">
        <f t="shared" si="2"/>
        <v>500</v>
      </c>
      <c r="G49" s="10"/>
      <c r="H49" s="11"/>
      <c r="I49" s="11"/>
      <c r="J49" s="11"/>
      <c r="K49" s="11"/>
      <c r="L49" s="11"/>
      <c r="M49" s="11"/>
      <c r="N49" s="11"/>
      <c r="O49" s="11"/>
      <c r="P49" s="11"/>
      <c r="Q49" s="11"/>
      <c r="R49" s="11"/>
      <c r="S49" s="142">
        <f t="shared" si="3"/>
        <v>0</v>
      </c>
      <c r="T49" s="65" t="str">
        <f t="shared" si="1"/>
        <v/>
      </c>
      <c r="U49" s="66">
        <f t="shared" si="7"/>
        <v>0</v>
      </c>
      <c r="V49" s="66">
        <f t="shared" si="4"/>
        <v>0</v>
      </c>
      <c r="W49" s="66">
        <f t="shared" si="5"/>
        <v>0</v>
      </c>
      <c r="X49" s="67">
        <f t="shared" si="6"/>
        <v>0</v>
      </c>
    </row>
    <row r="50" spans="1:24" ht="15">
      <c r="A50" s="41">
        <v>45</v>
      </c>
      <c r="B50" s="42" t="s">
        <v>48</v>
      </c>
      <c r="C50" s="37">
        <f>Measles!C50</f>
        <v>446297</v>
      </c>
      <c r="D50" s="37">
        <f>Measles!D50</f>
        <v>19190.770999999997</v>
      </c>
      <c r="E50" s="40">
        <f>(Measles!E50/10)*0.1+(Measles!E50/10)</f>
        <v>4408.739494116553</v>
      </c>
      <c r="F50" s="45">
        <f t="shared" si="2"/>
        <v>400</v>
      </c>
      <c r="G50" s="10"/>
      <c r="H50" s="11"/>
      <c r="I50" s="11"/>
      <c r="J50" s="11"/>
      <c r="K50" s="11"/>
      <c r="L50" s="11"/>
      <c r="M50" s="11"/>
      <c r="N50" s="11"/>
      <c r="O50" s="11"/>
      <c r="P50" s="11"/>
      <c r="Q50" s="11"/>
      <c r="R50" s="11"/>
      <c r="S50" s="142">
        <f t="shared" si="3"/>
        <v>0</v>
      </c>
      <c r="T50" s="65" t="str">
        <f t="shared" si="1"/>
        <v/>
      </c>
      <c r="U50" s="66">
        <f t="shared" si="7"/>
        <v>0</v>
      </c>
      <c r="V50" s="66">
        <f t="shared" si="4"/>
        <v>0</v>
      </c>
      <c r="W50" s="66">
        <f t="shared" si="5"/>
        <v>0</v>
      </c>
      <c r="X50" s="67">
        <f t="shared" si="6"/>
        <v>0</v>
      </c>
    </row>
    <row r="51" spans="1:24" ht="15">
      <c r="A51" s="41">
        <v>46</v>
      </c>
      <c r="B51" s="42" t="s">
        <v>49</v>
      </c>
      <c r="C51" s="37">
        <f>Measles!C51</f>
        <v>266924</v>
      </c>
      <c r="D51" s="37">
        <f>Measles!D51</f>
        <v>11477.732</v>
      </c>
      <c r="E51" s="40">
        <f>(Measles!E51/10)*0.1+(Measles!E51/10)</f>
        <v>2636.8054921443945</v>
      </c>
      <c r="F51" s="45">
        <f t="shared" si="2"/>
        <v>300</v>
      </c>
      <c r="G51" s="10"/>
      <c r="H51" s="11"/>
      <c r="I51" s="11"/>
      <c r="J51" s="11"/>
      <c r="K51" s="11"/>
      <c r="L51" s="11"/>
      <c r="M51" s="11"/>
      <c r="N51" s="11"/>
      <c r="O51" s="11"/>
      <c r="P51" s="11"/>
      <c r="Q51" s="11"/>
      <c r="R51" s="11"/>
      <c r="S51" s="142">
        <f t="shared" si="3"/>
        <v>0</v>
      </c>
      <c r="T51" s="65" t="str">
        <f t="shared" si="1"/>
        <v/>
      </c>
      <c r="U51" s="66">
        <f t="shared" si="7"/>
        <v>0</v>
      </c>
      <c r="V51" s="66">
        <f t="shared" si="4"/>
        <v>0</v>
      </c>
      <c r="W51" s="66">
        <f t="shared" si="5"/>
        <v>0</v>
      </c>
      <c r="X51" s="67">
        <f t="shared" si="6"/>
        <v>0</v>
      </c>
    </row>
    <row r="52" spans="1:24" ht="15">
      <c r="A52" s="41">
        <v>47</v>
      </c>
      <c r="B52" s="42" t="s">
        <v>50</v>
      </c>
      <c r="C52" s="37">
        <f>Measles!C52</f>
        <v>110740</v>
      </c>
      <c r="D52" s="37">
        <f>Measles!D52</f>
        <v>4761.82</v>
      </c>
      <c r="E52" s="40">
        <f>(Measles!E52/10)*0.1+(Measles!E52/10)</f>
        <v>1093.9437450363034</v>
      </c>
      <c r="F52" s="45">
        <f t="shared" si="2"/>
        <v>100</v>
      </c>
      <c r="G52" s="10"/>
      <c r="H52" s="11"/>
      <c r="I52" s="11"/>
      <c r="J52" s="11"/>
      <c r="K52" s="11"/>
      <c r="L52" s="11"/>
      <c r="M52" s="11"/>
      <c r="N52" s="11"/>
      <c r="O52" s="11"/>
      <c r="P52" s="11"/>
      <c r="Q52" s="11"/>
      <c r="R52" s="11"/>
      <c r="S52" s="142">
        <f t="shared" si="3"/>
        <v>0</v>
      </c>
      <c r="T52" s="65" t="str">
        <f t="shared" si="1"/>
        <v/>
      </c>
      <c r="U52" s="66">
        <f t="shared" si="7"/>
        <v>0</v>
      </c>
      <c r="V52" s="66">
        <f t="shared" si="4"/>
        <v>0</v>
      </c>
      <c r="W52" s="66">
        <f t="shared" si="5"/>
        <v>0</v>
      </c>
      <c r="X52" s="67">
        <f t="shared" si="6"/>
        <v>0</v>
      </c>
    </row>
    <row r="53" spans="1:24" ht="15">
      <c r="A53" s="41">
        <v>48</v>
      </c>
      <c r="B53" s="42" t="s">
        <v>51</v>
      </c>
      <c r="C53" s="37">
        <f>Measles!C53</f>
        <v>743383</v>
      </c>
      <c r="D53" s="37">
        <f>Measles!D53</f>
        <v>31965.468999999997</v>
      </c>
      <c r="E53" s="40">
        <f>(Measles!E53/10)*0.1+(Measles!E53/10)</f>
        <v>7343.4999369362677</v>
      </c>
      <c r="F53" s="45">
        <f t="shared" si="2"/>
        <v>700</v>
      </c>
      <c r="G53" s="10"/>
      <c r="H53" s="11"/>
      <c r="I53" s="11"/>
      <c r="J53" s="11"/>
      <c r="K53" s="11"/>
      <c r="L53" s="11"/>
      <c r="M53" s="11"/>
      <c r="N53" s="11"/>
      <c r="O53" s="11"/>
      <c r="P53" s="11"/>
      <c r="Q53" s="11"/>
      <c r="R53" s="11"/>
      <c r="S53" s="142">
        <f t="shared" si="3"/>
        <v>0</v>
      </c>
      <c r="T53" s="65" t="str">
        <f t="shared" si="1"/>
        <v/>
      </c>
      <c r="U53" s="66">
        <f t="shared" si="7"/>
        <v>0</v>
      </c>
      <c r="V53" s="66">
        <f t="shared" si="4"/>
        <v>0</v>
      </c>
      <c r="W53" s="66">
        <f t="shared" si="5"/>
        <v>0</v>
      </c>
      <c r="X53" s="67">
        <f t="shared" si="6"/>
        <v>0</v>
      </c>
    </row>
    <row r="54" spans="1:24" ht="15">
      <c r="A54" s="41">
        <v>49</v>
      </c>
      <c r="B54" s="42" t="s">
        <v>52</v>
      </c>
      <c r="C54" s="37">
        <f>Measles!C54</f>
        <v>175305</v>
      </c>
      <c r="D54" s="37">
        <f>Measles!D54</f>
        <v>7538.1149999999998</v>
      </c>
      <c r="E54" s="40">
        <f>(Measles!E54/10)*0.1+(Measles!E54/10)</f>
        <v>1731.7483133789883</v>
      </c>
      <c r="F54" s="45">
        <f t="shared" si="2"/>
        <v>200</v>
      </c>
      <c r="G54" s="10"/>
      <c r="H54" s="11"/>
      <c r="I54" s="11"/>
      <c r="J54" s="11"/>
      <c r="K54" s="11"/>
      <c r="L54" s="11"/>
      <c r="M54" s="11"/>
      <c r="N54" s="11"/>
      <c r="O54" s="11"/>
      <c r="P54" s="11"/>
      <c r="Q54" s="11"/>
      <c r="R54" s="11"/>
      <c r="S54" s="142">
        <f t="shared" si="3"/>
        <v>0</v>
      </c>
      <c r="T54" s="65" t="str">
        <f t="shared" si="1"/>
        <v/>
      </c>
      <c r="U54" s="66">
        <f t="shared" si="7"/>
        <v>0</v>
      </c>
      <c r="V54" s="66">
        <f t="shared" si="4"/>
        <v>0</v>
      </c>
      <c r="W54" s="66">
        <f t="shared" si="5"/>
        <v>0</v>
      </c>
      <c r="X54" s="67">
        <f t="shared" si="6"/>
        <v>0</v>
      </c>
    </row>
    <row r="55" spans="1:24" ht="15">
      <c r="A55" s="41">
        <v>50</v>
      </c>
      <c r="B55" s="42" t="s">
        <v>53</v>
      </c>
      <c r="C55" s="37">
        <f>Measles!C55</f>
        <v>392018</v>
      </c>
      <c r="D55" s="37">
        <f>Measles!D55</f>
        <v>16856.773999999998</v>
      </c>
      <c r="E55" s="40">
        <f>(Measles!E55/10)*0.1+(Measles!E55/10)</f>
        <v>3872.5450518479456</v>
      </c>
      <c r="F55" s="45">
        <f t="shared" si="2"/>
        <v>400</v>
      </c>
      <c r="G55" s="10"/>
      <c r="H55" s="11"/>
      <c r="I55" s="11"/>
      <c r="J55" s="11"/>
      <c r="K55" s="11"/>
      <c r="L55" s="11"/>
      <c r="M55" s="11"/>
      <c r="N55" s="11"/>
      <c r="O55" s="11"/>
      <c r="P55" s="11"/>
      <c r="Q55" s="11"/>
      <c r="R55" s="11"/>
      <c r="S55" s="142">
        <f t="shared" si="3"/>
        <v>0</v>
      </c>
      <c r="T55" s="65" t="str">
        <f t="shared" si="1"/>
        <v/>
      </c>
      <c r="U55" s="66">
        <f t="shared" si="7"/>
        <v>0</v>
      </c>
      <c r="V55" s="66">
        <f t="shared" si="4"/>
        <v>0</v>
      </c>
      <c r="W55" s="66">
        <f t="shared" si="5"/>
        <v>0</v>
      </c>
      <c r="X55" s="67">
        <f t="shared" si="6"/>
        <v>0</v>
      </c>
    </row>
    <row r="56" spans="1:24" ht="15">
      <c r="A56" s="41">
        <v>51</v>
      </c>
      <c r="B56" s="42" t="s">
        <v>54</v>
      </c>
      <c r="C56" s="37">
        <f>Measles!C56</f>
        <v>835174</v>
      </c>
      <c r="D56" s="37">
        <f>Measles!D56</f>
        <v>35912.481999999996</v>
      </c>
      <c r="E56" s="40">
        <f>(Measles!E56/10)*0.1+(Measles!E56/10)</f>
        <v>8250.2562156126914</v>
      </c>
      <c r="F56" s="45">
        <f t="shared" si="2"/>
        <v>700</v>
      </c>
      <c r="G56" s="10"/>
      <c r="H56" s="11"/>
      <c r="I56" s="11"/>
      <c r="J56" s="11"/>
      <c r="K56" s="11"/>
      <c r="L56" s="11"/>
      <c r="M56" s="11"/>
      <c r="N56" s="11"/>
      <c r="O56" s="11"/>
      <c r="P56" s="11"/>
      <c r="Q56" s="11"/>
      <c r="R56" s="11"/>
      <c r="S56" s="142">
        <f t="shared" si="3"/>
        <v>0</v>
      </c>
      <c r="T56" s="65" t="str">
        <f t="shared" si="1"/>
        <v/>
      </c>
      <c r="U56" s="66">
        <f t="shared" si="7"/>
        <v>0</v>
      </c>
      <c r="V56" s="66">
        <f t="shared" si="4"/>
        <v>0</v>
      </c>
      <c r="W56" s="66">
        <f t="shared" si="5"/>
        <v>0</v>
      </c>
      <c r="X56" s="67">
        <f t="shared" si="6"/>
        <v>0</v>
      </c>
    </row>
    <row r="57" spans="1:24" ht="15">
      <c r="A57" s="41">
        <v>52</v>
      </c>
      <c r="B57" s="42" t="s">
        <v>55</v>
      </c>
      <c r="C57" s="37">
        <f>Measles!C57</f>
        <v>157360</v>
      </c>
      <c r="D57" s="37">
        <f>Measles!D57</f>
        <v>6766.48</v>
      </c>
      <c r="E57" s="40">
        <f>(Measles!E57/10)*0.1+(Measles!E57/10)</f>
        <v>1554.4788488252907</v>
      </c>
      <c r="F57" s="45">
        <f t="shared" si="2"/>
        <v>200</v>
      </c>
      <c r="G57" s="10"/>
      <c r="H57" s="11"/>
      <c r="I57" s="11"/>
      <c r="J57" s="11"/>
      <c r="K57" s="11"/>
      <c r="L57" s="11"/>
      <c r="M57" s="11"/>
      <c r="N57" s="11"/>
      <c r="O57" s="11"/>
      <c r="P57" s="11"/>
      <c r="Q57" s="11"/>
      <c r="R57" s="11"/>
      <c r="S57" s="142">
        <f t="shared" si="3"/>
        <v>0</v>
      </c>
      <c r="T57" s="65" t="str">
        <f t="shared" si="1"/>
        <v/>
      </c>
      <c r="U57" s="66">
        <f t="shared" si="7"/>
        <v>0</v>
      </c>
      <c r="V57" s="66">
        <f t="shared" si="4"/>
        <v>0</v>
      </c>
      <c r="W57" s="66">
        <f t="shared" si="5"/>
        <v>0</v>
      </c>
      <c r="X57" s="67">
        <f t="shared" si="6"/>
        <v>0</v>
      </c>
    </row>
    <row r="58" spans="1:24" ht="15">
      <c r="A58" s="41">
        <v>53</v>
      </c>
      <c r="B58" s="42" t="s">
        <v>56</v>
      </c>
      <c r="C58" s="37">
        <f>Measles!C58</f>
        <v>214566</v>
      </c>
      <c r="D58" s="37">
        <f>Measles!D58</f>
        <v>9226.3379999999997</v>
      </c>
      <c r="E58" s="40">
        <f>(Measles!E58/10)*0.1+(Measles!E58/10)</f>
        <v>2119.5876250447845</v>
      </c>
      <c r="F58" s="45">
        <f t="shared" si="2"/>
        <v>200</v>
      </c>
      <c r="G58" s="10"/>
      <c r="H58" s="11"/>
      <c r="I58" s="11"/>
      <c r="J58" s="11"/>
      <c r="K58" s="11"/>
      <c r="L58" s="11"/>
      <c r="M58" s="11"/>
      <c r="N58" s="11"/>
      <c r="O58" s="11"/>
      <c r="P58" s="11"/>
      <c r="Q58" s="11"/>
      <c r="R58" s="11"/>
      <c r="S58" s="142">
        <f t="shared" si="3"/>
        <v>0</v>
      </c>
      <c r="T58" s="65" t="str">
        <f t="shared" si="1"/>
        <v/>
      </c>
      <c r="U58" s="66">
        <f t="shared" si="7"/>
        <v>0</v>
      </c>
      <c r="V58" s="66">
        <f t="shared" si="4"/>
        <v>0</v>
      </c>
      <c r="W58" s="66">
        <f t="shared" si="5"/>
        <v>0</v>
      </c>
      <c r="X58" s="67">
        <f t="shared" si="6"/>
        <v>0</v>
      </c>
    </row>
    <row r="59" spans="1:24" ht="15">
      <c r="A59" s="41">
        <v>54</v>
      </c>
      <c r="B59" s="42" t="s">
        <v>57</v>
      </c>
      <c r="C59" s="37">
        <f>Measles!C59</f>
        <v>347897</v>
      </c>
      <c r="D59" s="37">
        <f>Measles!D59</f>
        <v>14959.570999999998</v>
      </c>
      <c r="E59" s="40">
        <f>(Measles!E59/10)*0.1+(Measles!E59/10)</f>
        <v>3436.6962892080078</v>
      </c>
      <c r="F59" s="45">
        <f t="shared" si="2"/>
        <v>300</v>
      </c>
      <c r="G59" s="10"/>
      <c r="H59" s="11"/>
      <c r="I59" s="11"/>
      <c r="J59" s="11"/>
      <c r="K59" s="11"/>
      <c r="L59" s="11"/>
      <c r="M59" s="11"/>
      <c r="N59" s="11"/>
      <c r="O59" s="11"/>
      <c r="P59" s="11"/>
      <c r="Q59" s="11"/>
      <c r="R59" s="11"/>
      <c r="S59" s="142">
        <f t="shared" si="3"/>
        <v>0</v>
      </c>
      <c r="T59" s="65" t="str">
        <f t="shared" si="1"/>
        <v/>
      </c>
      <c r="U59" s="66">
        <f t="shared" si="7"/>
        <v>0</v>
      </c>
      <c r="V59" s="66">
        <f t="shared" si="4"/>
        <v>0</v>
      </c>
      <c r="W59" s="66">
        <f t="shared" si="5"/>
        <v>0</v>
      </c>
      <c r="X59" s="67">
        <f t="shared" si="6"/>
        <v>0</v>
      </c>
    </row>
    <row r="60" spans="1:24" ht="15">
      <c r="A60" s="41">
        <v>55</v>
      </c>
      <c r="B60" s="42" t="s">
        <v>58</v>
      </c>
      <c r="C60" s="37">
        <f>Measles!C60</f>
        <v>283986</v>
      </c>
      <c r="D60" s="37">
        <f>Measles!D60</f>
        <v>12211.397999999999</v>
      </c>
      <c r="E60" s="40">
        <f>(Measles!E60/10)*0.1+(Measles!E60/10)</f>
        <v>2805.3522519223375</v>
      </c>
      <c r="F60" s="45">
        <f t="shared" si="2"/>
        <v>300</v>
      </c>
      <c r="G60" s="10"/>
      <c r="H60" s="11"/>
      <c r="I60" s="11"/>
      <c r="J60" s="11"/>
      <c r="K60" s="11"/>
      <c r="L60" s="11"/>
      <c r="M60" s="11"/>
      <c r="N60" s="11"/>
      <c r="O60" s="11"/>
      <c r="P60" s="11"/>
      <c r="Q60" s="11"/>
      <c r="R60" s="11"/>
      <c r="S60" s="142">
        <f t="shared" si="3"/>
        <v>0</v>
      </c>
      <c r="T60" s="65" t="str">
        <f t="shared" si="1"/>
        <v/>
      </c>
      <c r="U60" s="66">
        <f t="shared" si="7"/>
        <v>0</v>
      </c>
      <c r="V60" s="66">
        <f t="shared" si="4"/>
        <v>0</v>
      </c>
      <c r="W60" s="66">
        <f t="shared" si="5"/>
        <v>0</v>
      </c>
      <c r="X60" s="67">
        <f t="shared" si="6"/>
        <v>0</v>
      </c>
    </row>
    <row r="61" spans="1:24" ht="15">
      <c r="A61" s="41">
        <v>56</v>
      </c>
      <c r="B61" s="42" t="s">
        <v>59</v>
      </c>
      <c r="C61" s="37">
        <f>Measles!C61</f>
        <v>304096</v>
      </c>
      <c r="D61" s="37">
        <f>Measles!D61</f>
        <v>13076.127999999999</v>
      </c>
      <c r="E61" s="40">
        <f>(Measles!E61/10)*0.1+(Measles!E61/10)</f>
        <v>3004.0086426815933</v>
      </c>
      <c r="F61" s="45">
        <f t="shared" si="2"/>
        <v>300</v>
      </c>
      <c r="G61" s="10"/>
      <c r="H61" s="11"/>
      <c r="I61" s="11"/>
      <c r="J61" s="11"/>
      <c r="K61" s="11"/>
      <c r="L61" s="11"/>
      <c r="M61" s="11"/>
      <c r="N61" s="11"/>
      <c r="O61" s="11"/>
      <c r="P61" s="11"/>
      <c r="Q61" s="11"/>
      <c r="R61" s="11"/>
      <c r="S61" s="142">
        <f t="shared" si="3"/>
        <v>0</v>
      </c>
      <c r="T61" s="65" t="str">
        <f t="shared" si="1"/>
        <v/>
      </c>
      <c r="U61" s="66">
        <f t="shared" si="7"/>
        <v>0</v>
      </c>
      <c r="V61" s="66">
        <f t="shared" si="4"/>
        <v>0</v>
      </c>
      <c r="W61" s="66">
        <f t="shared" si="5"/>
        <v>0</v>
      </c>
      <c r="X61" s="67">
        <f t="shared" si="6"/>
        <v>0</v>
      </c>
    </row>
    <row r="62" spans="1:24" ht="15">
      <c r="A62" s="41">
        <v>57</v>
      </c>
      <c r="B62" s="42" t="s">
        <v>60</v>
      </c>
      <c r="C62" s="37">
        <f>Measles!C62</f>
        <v>216030</v>
      </c>
      <c r="D62" s="37">
        <f>Measles!D62</f>
        <v>9289.2899999999991</v>
      </c>
      <c r="E62" s="40">
        <f>(Measles!E62/10)*0.1+(Measles!E62/10)</f>
        <v>2134.0497312641555</v>
      </c>
      <c r="F62" s="45">
        <f t="shared" si="2"/>
        <v>200</v>
      </c>
      <c r="G62" s="10"/>
      <c r="H62" s="11"/>
      <c r="I62" s="11"/>
      <c r="J62" s="11"/>
      <c r="K62" s="11"/>
      <c r="L62" s="11"/>
      <c r="M62" s="11"/>
      <c r="N62" s="11"/>
      <c r="O62" s="11"/>
      <c r="P62" s="11"/>
      <c r="Q62" s="11"/>
      <c r="R62" s="11"/>
      <c r="S62" s="142">
        <f t="shared" si="3"/>
        <v>0</v>
      </c>
      <c r="T62" s="65" t="str">
        <f t="shared" si="1"/>
        <v/>
      </c>
      <c r="U62" s="66">
        <f t="shared" si="7"/>
        <v>0</v>
      </c>
      <c r="V62" s="66">
        <f t="shared" si="4"/>
        <v>0</v>
      </c>
      <c r="W62" s="66">
        <f t="shared" si="5"/>
        <v>0</v>
      </c>
      <c r="X62" s="67">
        <f t="shared" si="6"/>
        <v>0</v>
      </c>
    </row>
    <row r="63" spans="1:24" ht="15">
      <c r="A63" s="41">
        <v>58</v>
      </c>
      <c r="B63" s="42" t="s">
        <v>61</v>
      </c>
      <c r="C63" s="37">
        <f>Measles!C63</f>
        <v>220425</v>
      </c>
      <c r="D63" s="37">
        <f>Measles!D63</f>
        <v>9478.2749999999996</v>
      </c>
      <c r="E63" s="40">
        <f>(Measles!E63/10)*0.1+(Measles!E63/10)</f>
        <v>2177.4656853858328</v>
      </c>
      <c r="F63" s="45">
        <f t="shared" si="2"/>
        <v>200</v>
      </c>
      <c r="G63" s="10"/>
      <c r="H63" s="11"/>
      <c r="I63" s="11"/>
      <c r="J63" s="11"/>
      <c r="K63" s="11"/>
      <c r="L63" s="11"/>
      <c r="M63" s="11"/>
      <c r="N63" s="11"/>
      <c r="O63" s="11"/>
      <c r="P63" s="11"/>
      <c r="Q63" s="11"/>
      <c r="R63" s="11"/>
      <c r="S63" s="142">
        <f t="shared" si="3"/>
        <v>0</v>
      </c>
      <c r="T63" s="65" t="str">
        <f t="shared" si="1"/>
        <v/>
      </c>
      <c r="U63" s="66">
        <f t="shared" si="7"/>
        <v>0</v>
      </c>
      <c r="V63" s="66">
        <f t="shared" si="4"/>
        <v>0</v>
      </c>
      <c r="W63" s="66">
        <f t="shared" si="5"/>
        <v>0</v>
      </c>
      <c r="X63" s="67">
        <f t="shared" si="6"/>
        <v>0</v>
      </c>
    </row>
    <row r="64" spans="1:24" ht="15">
      <c r="A64" s="41">
        <v>59</v>
      </c>
      <c r="B64" s="42" t="s">
        <v>62</v>
      </c>
      <c r="C64" s="37">
        <f>Measles!C64</f>
        <v>256126</v>
      </c>
      <c r="D64" s="37">
        <f>Measles!D64</f>
        <v>11013.418</v>
      </c>
      <c r="E64" s="40">
        <f>(Measles!E64/10)*0.1+(Measles!E64/10)</f>
        <v>2530.1375802886782</v>
      </c>
      <c r="F64" s="45">
        <f t="shared" si="2"/>
        <v>300</v>
      </c>
      <c r="G64" s="10"/>
      <c r="H64" s="11"/>
      <c r="I64" s="11"/>
      <c r="J64" s="11"/>
      <c r="K64" s="11"/>
      <c r="L64" s="11"/>
      <c r="M64" s="11"/>
      <c r="N64" s="11"/>
      <c r="O64" s="11"/>
      <c r="P64" s="11"/>
      <c r="Q64" s="11"/>
      <c r="R64" s="11"/>
      <c r="S64" s="142">
        <f t="shared" si="3"/>
        <v>0</v>
      </c>
      <c r="T64" s="65" t="str">
        <f t="shared" si="1"/>
        <v/>
      </c>
      <c r="U64" s="66">
        <f t="shared" si="7"/>
        <v>0</v>
      </c>
      <c r="V64" s="66">
        <f t="shared" si="4"/>
        <v>0</v>
      </c>
      <c r="W64" s="66">
        <f t="shared" si="5"/>
        <v>0</v>
      </c>
      <c r="X64" s="67">
        <f t="shared" si="6"/>
        <v>0</v>
      </c>
    </row>
    <row r="65" spans="1:24" ht="15">
      <c r="A65" s="41">
        <v>60</v>
      </c>
      <c r="B65" s="42" t="s">
        <v>63</v>
      </c>
      <c r="C65" s="37">
        <f>Measles!C65</f>
        <v>189448</v>
      </c>
      <c r="D65" s="37">
        <f>Measles!D65</f>
        <v>8146.2639999999992</v>
      </c>
      <c r="E65" s="40">
        <f>(Measles!E65/10)*0.1+(Measles!E65/10)</f>
        <v>1871.4597671088818</v>
      </c>
      <c r="F65" s="45">
        <f t="shared" si="2"/>
        <v>200</v>
      </c>
      <c r="G65" s="10"/>
      <c r="H65" s="11"/>
      <c r="I65" s="11"/>
      <c r="J65" s="11"/>
      <c r="K65" s="11"/>
      <c r="L65" s="11"/>
      <c r="M65" s="11"/>
      <c r="N65" s="11"/>
      <c r="O65" s="11"/>
      <c r="P65" s="11"/>
      <c r="Q65" s="11"/>
      <c r="R65" s="11"/>
      <c r="S65" s="142">
        <f t="shared" si="3"/>
        <v>0</v>
      </c>
      <c r="T65" s="65" t="str">
        <f t="shared" si="1"/>
        <v/>
      </c>
      <c r="U65" s="66">
        <f t="shared" si="7"/>
        <v>0</v>
      </c>
      <c r="V65" s="66">
        <f t="shared" si="4"/>
        <v>0</v>
      </c>
      <c r="W65" s="66">
        <f t="shared" si="5"/>
        <v>0</v>
      </c>
      <c r="X65" s="67">
        <f t="shared" si="6"/>
        <v>0</v>
      </c>
    </row>
    <row r="66" spans="1:24" ht="15">
      <c r="A66" s="41">
        <v>61</v>
      </c>
      <c r="B66" s="42" t="s">
        <v>64</v>
      </c>
      <c r="C66" s="37">
        <f>Measles!C66</f>
        <v>273275</v>
      </c>
      <c r="D66" s="37">
        <f>Measles!D66</f>
        <v>11750.824999999999</v>
      </c>
      <c r="E66" s="40">
        <f>(Measles!E66/10)*0.1+(Measles!E66/10)</f>
        <v>2699.5437685099851</v>
      </c>
      <c r="F66" s="45">
        <f t="shared" si="2"/>
        <v>300</v>
      </c>
      <c r="G66" s="10"/>
      <c r="H66" s="11"/>
      <c r="I66" s="11"/>
      <c r="J66" s="11"/>
      <c r="K66" s="11"/>
      <c r="L66" s="11"/>
      <c r="M66" s="11"/>
      <c r="N66" s="11"/>
      <c r="O66" s="11"/>
      <c r="P66" s="11"/>
      <c r="Q66" s="11"/>
      <c r="R66" s="11"/>
      <c r="S66" s="142">
        <f t="shared" si="3"/>
        <v>0</v>
      </c>
      <c r="T66" s="65" t="str">
        <f t="shared" si="1"/>
        <v/>
      </c>
      <c r="U66" s="66">
        <f t="shared" si="7"/>
        <v>0</v>
      </c>
      <c r="V66" s="66">
        <f t="shared" si="4"/>
        <v>0</v>
      </c>
      <c r="W66" s="66">
        <f t="shared" si="5"/>
        <v>0</v>
      </c>
      <c r="X66" s="67">
        <f t="shared" si="6"/>
        <v>0</v>
      </c>
    </row>
    <row r="67" spans="1:24" ht="15">
      <c r="A67" s="41">
        <v>62</v>
      </c>
      <c r="B67" s="42" t="s">
        <v>65</v>
      </c>
      <c r="C67" s="37">
        <f>Measles!C67</f>
        <v>101256</v>
      </c>
      <c r="D67" s="37">
        <f>Measles!D67</f>
        <v>4354.0079999999998</v>
      </c>
      <c r="E67" s="40">
        <f>(Measles!E67/10)*0.1+(Measles!E67/10)</f>
        <v>1000.2561662217439</v>
      </c>
      <c r="F67" s="45">
        <f t="shared" si="2"/>
        <v>100</v>
      </c>
      <c r="G67" s="10"/>
      <c r="H67" s="11"/>
      <c r="I67" s="11"/>
      <c r="J67" s="11"/>
      <c r="K67" s="11"/>
      <c r="L67" s="11"/>
      <c r="M67" s="11"/>
      <c r="N67" s="11"/>
      <c r="O67" s="11"/>
      <c r="P67" s="11"/>
      <c r="Q67" s="11"/>
      <c r="R67" s="11"/>
      <c r="S67" s="142">
        <f t="shared" si="3"/>
        <v>0</v>
      </c>
      <c r="T67" s="65" t="str">
        <f t="shared" si="1"/>
        <v/>
      </c>
      <c r="U67" s="66">
        <f t="shared" si="7"/>
        <v>0</v>
      </c>
      <c r="V67" s="66">
        <f t="shared" si="4"/>
        <v>0</v>
      </c>
      <c r="W67" s="66">
        <f t="shared" si="5"/>
        <v>0</v>
      </c>
      <c r="X67" s="67">
        <f t="shared" si="6"/>
        <v>0</v>
      </c>
    </row>
    <row r="68" spans="1:24" ht="15">
      <c r="A68" s="41">
        <v>63</v>
      </c>
      <c r="B68" s="42" t="s">
        <v>66</v>
      </c>
      <c r="C68" s="37">
        <f>Measles!C68</f>
        <v>226666</v>
      </c>
      <c r="D68" s="37">
        <f>Measles!D68</f>
        <v>9746.637999999999</v>
      </c>
      <c r="E68" s="40">
        <f>(Measles!E68/10)*0.1+(Measles!E68/10)</f>
        <v>2239.1173280874</v>
      </c>
      <c r="F68" s="45">
        <f t="shared" si="2"/>
        <v>200</v>
      </c>
      <c r="G68" s="10"/>
      <c r="H68" s="11"/>
      <c r="I68" s="11"/>
      <c r="J68" s="11"/>
      <c r="K68" s="11"/>
      <c r="L68" s="11"/>
      <c r="M68" s="11"/>
      <c r="N68" s="11"/>
      <c r="O68" s="11"/>
      <c r="P68" s="11"/>
      <c r="Q68" s="11"/>
      <c r="R68" s="11"/>
      <c r="S68" s="142">
        <f t="shared" si="3"/>
        <v>0</v>
      </c>
      <c r="T68" s="65" t="str">
        <f t="shared" si="1"/>
        <v/>
      </c>
      <c r="U68" s="66">
        <f t="shared" si="7"/>
        <v>0</v>
      </c>
      <c r="V68" s="66">
        <f t="shared" si="4"/>
        <v>0</v>
      </c>
      <c r="W68" s="66">
        <f t="shared" si="5"/>
        <v>0</v>
      </c>
      <c r="X68" s="67">
        <f t="shared" si="6"/>
        <v>0</v>
      </c>
    </row>
    <row r="69" spans="1:24" ht="15">
      <c r="A69" s="41">
        <v>64</v>
      </c>
      <c r="B69" s="42" t="s">
        <v>67</v>
      </c>
      <c r="C69" s="37">
        <f>Measles!C69</f>
        <v>293718</v>
      </c>
      <c r="D69" s="37">
        <f>Measles!D69</f>
        <v>12629.874</v>
      </c>
      <c r="E69" s="40">
        <f>(Measles!E69/10)*0.1+(Measles!E69/10)</f>
        <v>2901.4896957248775</v>
      </c>
      <c r="F69" s="45">
        <f t="shared" si="2"/>
        <v>300</v>
      </c>
      <c r="G69" s="10"/>
      <c r="H69" s="11"/>
      <c r="I69" s="11"/>
      <c r="J69" s="11"/>
      <c r="K69" s="11"/>
      <c r="L69" s="11"/>
      <c r="M69" s="11"/>
      <c r="N69" s="11"/>
      <c r="O69" s="11"/>
      <c r="P69" s="11"/>
      <c r="Q69" s="11"/>
      <c r="R69" s="11"/>
      <c r="S69" s="142">
        <f t="shared" si="3"/>
        <v>0</v>
      </c>
      <c r="T69" s="65" t="str">
        <f t="shared" si="1"/>
        <v/>
      </c>
      <c r="U69" s="66">
        <f t="shared" si="7"/>
        <v>0</v>
      </c>
      <c r="V69" s="66">
        <f t="shared" si="4"/>
        <v>0</v>
      </c>
      <c r="W69" s="66">
        <f t="shared" si="5"/>
        <v>0</v>
      </c>
      <c r="X69" s="67">
        <f t="shared" si="6"/>
        <v>0</v>
      </c>
    </row>
    <row r="70" spans="1:24" ht="15">
      <c r="A70" s="41">
        <v>65</v>
      </c>
      <c r="B70" s="42" t="s">
        <v>68</v>
      </c>
      <c r="C70" s="37">
        <f>Measles!C70</f>
        <v>448967</v>
      </c>
      <c r="D70" s="37">
        <f>Measles!D70</f>
        <v>19305.580999999998</v>
      </c>
      <c r="E70" s="40">
        <f>(Measles!E70/10)*0.1+(Measles!E70/10)</f>
        <v>4435.1150566887654</v>
      </c>
      <c r="F70" s="45">
        <f t="shared" si="2"/>
        <v>400</v>
      </c>
      <c r="G70" s="10"/>
      <c r="H70" s="11"/>
      <c r="I70" s="11"/>
      <c r="J70" s="11"/>
      <c r="K70" s="11"/>
      <c r="L70" s="11"/>
      <c r="M70" s="11"/>
      <c r="N70" s="11"/>
      <c r="O70" s="11"/>
      <c r="P70" s="11"/>
      <c r="Q70" s="11"/>
      <c r="R70" s="11"/>
      <c r="S70" s="142">
        <f t="shared" si="3"/>
        <v>0</v>
      </c>
      <c r="T70" s="65" t="str">
        <f t="shared" ref="T70:T118" si="8">IFERROR((SUMIF(G70:R70,"&gt;0" )/COUNTIF(G70:R70,"&gt;0")),"")</f>
        <v/>
      </c>
      <c r="U70" s="66">
        <f t="shared" si="7"/>
        <v>0</v>
      </c>
      <c r="V70" s="66">
        <f t="shared" si="4"/>
        <v>0</v>
      </c>
      <c r="W70" s="66">
        <f t="shared" si="5"/>
        <v>0</v>
      </c>
      <c r="X70" s="67">
        <f t="shared" si="6"/>
        <v>0</v>
      </c>
    </row>
    <row r="71" spans="1:24" ht="15">
      <c r="A71" s="41">
        <v>66</v>
      </c>
      <c r="B71" s="42" t="s">
        <v>69</v>
      </c>
      <c r="C71" s="37">
        <f>Measles!C71</f>
        <v>141946</v>
      </c>
      <c r="D71" s="37">
        <f>Measles!D71</f>
        <v>6103.6779999999999</v>
      </c>
      <c r="E71" s="40">
        <f>(Measles!E71/10)*0.1+(Measles!E71/10)</f>
        <v>1402.2118370319949</v>
      </c>
      <c r="F71" s="45">
        <f t="shared" ref="F71:F117" si="9">CEILING(E71/12,100)</f>
        <v>200</v>
      </c>
      <c r="G71" s="10"/>
      <c r="H71" s="11"/>
      <c r="I71" s="11"/>
      <c r="J71" s="11"/>
      <c r="K71" s="11"/>
      <c r="L71" s="11"/>
      <c r="M71" s="11"/>
      <c r="N71" s="11"/>
      <c r="O71" s="11"/>
      <c r="P71" s="11"/>
      <c r="Q71" s="11"/>
      <c r="R71" s="11"/>
      <c r="S71" s="142">
        <f t="shared" ref="S71:S117" si="10">SUM(G71:R71)</f>
        <v>0</v>
      </c>
      <c r="T71" s="65" t="str">
        <f t="shared" si="8"/>
        <v/>
      </c>
      <c r="U71" s="66">
        <f t="shared" si="7"/>
        <v>0</v>
      </c>
      <c r="V71" s="66">
        <f t="shared" ref="V71:V118" si="11">SUM(J71:L71)</f>
        <v>0</v>
      </c>
      <c r="W71" s="66">
        <f t="shared" ref="W71:W118" si="12">SUM(M71:O71)</f>
        <v>0</v>
      </c>
      <c r="X71" s="67">
        <f t="shared" ref="X71:X118" si="13">SUM(P71:R71)</f>
        <v>0</v>
      </c>
    </row>
    <row r="72" spans="1:24" ht="15">
      <c r="A72" s="41">
        <v>67</v>
      </c>
      <c r="B72" s="42" t="s">
        <v>70</v>
      </c>
      <c r="C72" s="37">
        <f>Measles!C72</f>
        <v>434698</v>
      </c>
      <c r="D72" s="37">
        <f>Measles!D72</f>
        <v>18692.013999999999</v>
      </c>
      <c r="E72" s="40">
        <f>(Measles!E72/10)*0.1+(Measles!E72/10)</f>
        <v>4294.1589134891719</v>
      </c>
      <c r="F72" s="45">
        <f t="shared" si="9"/>
        <v>400</v>
      </c>
      <c r="G72" s="10"/>
      <c r="H72" s="11"/>
      <c r="I72" s="11"/>
      <c r="J72" s="11"/>
      <c r="K72" s="11"/>
      <c r="L72" s="11"/>
      <c r="M72" s="11"/>
      <c r="N72" s="11"/>
      <c r="O72" s="11"/>
      <c r="P72" s="11"/>
      <c r="Q72" s="11"/>
      <c r="R72" s="11"/>
      <c r="S72" s="142">
        <f t="shared" si="10"/>
        <v>0</v>
      </c>
      <c r="T72" s="65" t="str">
        <f t="shared" si="8"/>
        <v/>
      </c>
      <c r="U72" s="66">
        <f t="shared" ref="U72:U118" si="14">SUM(G72:I72)</f>
        <v>0</v>
      </c>
      <c r="V72" s="66">
        <f t="shared" si="11"/>
        <v>0</v>
      </c>
      <c r="W72" s="66">
        <f t="shared" si="12"/>
        <v>0</v>
      </c>
      <c r="X72" s="67">
        <f t="shared" si="13"/>
        <v>0</v>
      </c>
    </row>
    <row r="73" spans="1:24" ht="15">
      <c r="A73" s="41">
        <v>68</v>
      </c>
      <c r="B73" s="42" t="s">
        <v>71</v>
      </c>
      <c r="C73" s="37">
        <f>Measles!C73</f>
        <v>255676</v>
      </c>
      <c r="D73" s="37">
        <f>Measles!D73</f>
        <v>10994.067999999999</v>
      </c>
      <c r="E73" s="40">
        <f>(Measles!E73/10)*0.1+(Measles!E73/10)</f>
        <v>2525.6922607540355</v>
      </c>
      <c r="F73" s="45">
        <f t="shared" si="9"/>
        <v>300</v>
      </c>
      <c r="G73" s="10"/>
      <c r="H73" s="11"/>
      <c r="I73" s="11"/>
      <c r="J73" s="11"/>
      <c r="K73" s="11"/>
      <c r="L73" s="11"/>
      <c r="M73" s="11"/>
      <c r="N73" s="11"/>
      <c r="O73" s="11"/>
      <c r="P73" s="11"/>
      <c r="Q73" s="11"/>
      <c r="R73" s="11"/>
      <c r="S73" s="142">
        <f t="shared" si="10"/>
        <v>0</v>
      </c>
      <c r="T73" s="65" t="str">
        <f t="shared" si="8"/>
        <v/>
      </c>
      <c r="U73" s="66">
        <f t="shared" si="14"/>
        <v>0</v>
      </c>
      <c r="V73" s="66">
        <f t="shared" si="11"/>
        <v>0</v>
      </c>
      <c r="W73" s="66">
        <f t="shared" si="12"/>
        <v>0</v>
      </c>
      <c r="X73" s="67">
        <f t="shared" si="13"/>
        <v>0</v>
      </c>
    </row>
    <row r="74" spans="1:24" ht="15">
      <c r="A74" s="41">
        <v>69</v>
      </c>
      <c r="B74" s="42" t="s">
        <v>72</v>
      </c>
      <c r="C74" s="37">
        <f>Measles!C74</f>
        <v>485147</v>
      </c>
      <c r="D74" s="37">
        <f>Measles!D74</f>
        <v>20861.321</v>
      </c>
      <c r="E74" s="40">
        <f>(Measles!E74/10)*0.1+(Measles!E74/10)</f>
        <v>4792.5187472740427</v>
      </c>
      <c r="F74" s="45">
        <f t="shared" si="9"/>
        <v>400</v>
      </c>
      <c r="G74" s="10"/>
      <c r="H74" s="11"/>
      <c r="I74" s="11"/>
      <c r="J74" s="11"/>
      <c r="K74" s="11"/>
      <c r="L74" s="11"/>
      <c r="M74" s="11"/>
      <c r="N74" s="11"/>
      <c r="O74" s="11"/>
      <c r="P74" s="11"/>
      <c r="Q74" s="11"/>
      <c r="R74" s="11"/>
      <c r="S74" s="142">
        <f t="shared" si="10"/>
        <v>0</v>
      </c>
      <c r="T74" s="65" t="str">
        <f t="shared" si="8"/>
        <v/>
      </c>
      <c r="U74" s="66">
        <f t="shared" si="14"/>
        <v>0</v>
      </c>
      <c r="V74" s="66">
        <f t="shared" si="11"/>
        <v>0</v>
      </c>
      <c r="W74" s="66">
        <f t="shared" si="12"/>
        <v>0</v>
      </c>
      <c r="X74" s="67">
        <f t="shared" si="13"/>
        <v>0</v>
      </c>
    </row>
    <row r="75" spans="1:24" ht="15">
      <c r="A75" s="41">
        <v>70</v>
      </c>
      <c r="B75" s="42" t="s">
        <v>73</v>
      </c>
      <c r="C75" s="37">
        <f>Measles!C75</f>
        <v>291676</v>
      </c>
      <c r="D75" s="37">
        <f>Measles!D75</f>
        <v>12542.067999999999</v>
      </c>
      <c r="E75" s="40">
        <f>(Measles!E75/10)*0.1+(Measles!E75/10)</f>
        <v>2881.3178235254541</v>
      </c>
      <c r="F75" s="45">
        <f t="shared" si="9"/>
        <v>300</v>
      </c>
      <c r="G75" s="10"/>
      <c r="H75" s="11"/>
      <c r="I75" s="11"/>
      <c r="J75" s="11"/>
      <c r="K75" s="11"/>
      <c r="L75" s="11"/>
      <c r="M75" s="11"/>
      <c r="N75" s="11"/>
      <c r="O75" s="11"/>
      <c r="P75" s="11"/>
      <c r="Q75" s="11"/>
      <c r="R75" s="11"/>
      <c r="S75" s="142">
        <f t="shared" si="10"/>
        <v>0</v>
      </c>
      <c r="T75" s="65" t="str">
        <f t="shared" si="8"/>
        <v/>
      </c>
      <c r="U75" s="66">
        <f t="shared" si="14"/>
        <v>0</v>
      </c>
      <c r="V75" s="66">
        <f t="shared" si="11"/>
        <v>0</v>
      </c>
      <c r="W75" s="66">
        <f t="shared" si="12"/>
        <v>0</v>
      </c>
      <c r="X75" s="67">
        <f t="shared" si="13"/>
        <v>0</v>
      </c>
    </row>
    <row r="76" spans="1:24" ht="15">
      <c r="A76" s="41">
        <v>71</v>
      </c>
      <c r="B76" s="42" t="s">
        <v>74</v>
      </c>
      <c r="C76" s="37">
        <f>Measles!C76</f>
        <v>100144</v>
      </c>
      <c r="D76" s="37">
        <f>Measles!D76</f>
        <v>4306.192</v>
      </c>
      <c r="E76" s="40">
        <f>(Measles!E76/10)*0.1+(Measles!E76/10)</f>
        <v>989.27128772724893</v>
      </c>
      <c r="F76" s="45">
        <f t="shared" si="9"/>
        <v>100</v>
      </c>
      <c r="G76" s="10"/>
      <c r="H76" s="11"/>
      <c r="I76" s="11"/>
      <c r="J76" s="11"/>
      <c r="K76" s="11"/>
      <c r="L76" s="11"/>
      <c r="M76" s="11"/>
      <c r="N76" s="11"/>
      <c r="O76" s="11"/>
      <c r="P76" s="11"/>
      <c r="Q76" s="11"/>
      <c r="R76" s="11"/>
      <c r="S76" s="142">
        <f t="shared" si="10"/>
        <v>0</v>
      </c>
      <c r="T76" s="65" t="str">
        <f t="shared" si="8"/>
        <v/>
      </c>
      <c r="U76" s="66">
        <f t="shared" si="14"/>
        <v>0</v>
      </c>
      <c r="V76" s="66">
        <f t="shared" si="11"/>
        <v>0</v>
      </c>
      <c r="W76" s="66">
        <f t="shared" si="12"/>
        <v>0</v>
      </c>
      <c r="X76" s="67">
        <f t="shared" si="13"/>
        <v>0</v>
      </c>
    </row>
    <row r="77" spans="1:24" ht="15">
      <c r="A77" s="41">
        <v>72</v>
      </c>
      <c r="B77" s="42" t="s">
        <v>75</v>
      </c>
      <c r="C77" s="37">
        <f>Measles!C77</f>
        <v>373650</v>
      </c>
      <c r="D77" s="37">
        <f>Measles!D77</f>
        <v>16066.949999999999</v>
      </c>
      <c r="E77" s="40">
        <f>(Measles!E77/10)*0.1+(Measles!E77/10)</f>
        <v>3691.0969869316841</v>
      </c>
      <c r="F77" s="45">
        <f t="shared" si="9"/>
        <v>400</v>
      </c>
      <c r="G77" s="10"/>
      <c r="H77" s="11"/>
      <c r="I77" s="11"/>
      <c r="J77" s="11"/>
      <c r="K77" s="11"/>
      <c r="L77" s="11"/>
      <c r="M77" s="11"/>
      <c r="N77" s="11"/>
      <c r="O77" s="11"/>
      <c r="P77" s="11"/>
      <c r="Q77" s="11"/>
      <c r="R77" s="11"/>
      <c r="S77" s="142">
        <f t="shared" si="10"/>
        <v>0</v>
      </c>
      <c r="T77" s="65" t="str">
        <f t="shared" si="8"/>
        <v/>
      </c>
      <c r="U77" s="66">
        <f t="shared" si="14"/>
        <v>0</v>
      </c>
      <c r="V77" s="66">
        <f t="shared" si="11"/>
        <v>0</v>
      </c>
      <c r="W77" s="66">
        <f t="shared" si="12"/>
        <v>0</v>
      </c>
      <c r="X77" s="67">
        <f t="shared" si="13"/>
        <v>0</v>
      </c>
    </row>
    <row r="78" spans="1:24" ht="15">
      <c r="A78" s="41">
        <v>73</v>
      </c>
      <c r="B78" s="42" t="s">
        <v>76</v>
      </c>
      <c r="C78" s="37">
        <f>Measles!C78</f>
        <v>197143</v>
      </c>
      <c r="D78" s="37">
        <f>Measles!D78</f>
        <v>8477.1489999999994</v>
      </c>
      <c r="E78" s="40">
        <f>(Measles!E78/10)*0.1+(Measles!E78/10)</f>
        <v>1947.4747311512724</v>
      </c>
      <c r="F78" s="45">
        <f t="shared" si="9"/>
        <v>200</v>
      </c>
      <c r="G78" s="10"/>
      <c r="H78" s="11"/>
      <c r="I78" s="11"/>
      <c r="J78" s="11"/>
      <c r="K78" s="11"/>
      <c r="L78" s="11"/>
      <c r="M78" s="11"/>
      <c r="N78" s="11"/>
      <c r="O78" s="11"/>
      <c r="P78" s="11"/>
      <c r="Q78" s="11"/>
      <c r="R78" s="11"/>
      <c r="S78" s="142">
        <f t="shared" si="10"/>
        <v>0</v>
      </c>
      <c r="T78" s="65" t="str">
        <f t="shared" si="8"/>
        <v/>
      </c>
      <c r="U78" s="66">
        <f t="shared" si="14"/>
        <v>0</v>
      </c>
      <c r="V78" s="66">
        <f t="shared" si="11"/>
        <v>0</v>
      </c>
      <c r="W78" s="66">
        <f t="shared" si="12"/>
        <v>0</v>
      </c>
      <c r="X78" s="67">
        <f t="shared" si="13"/>
        <v>0</v>
      </c>
    </row>
    <row r="79" spans="1:24" ht="15">
      <c r="A79" s="41">
        <v>74</v>
      </c>
      <c r="B79" s="42" t="s">
        <v>77</v>
      </c>
      <c r="C79" s="37">
        <f>Measles!C79</f>
        <v>314124</v>
      </c>
      <c r="D79" s="37">
        <f>Measles!D79</f>
        <v>13507.331999999999</v>
      </c>
      <c r="E79" s="40">
        <f>(Measles!E79/10)*0.1+(Measles!E79/10)</f>
        <v>3103.0701188891435</v>
      </c>
      <c r="F79" s="45">
        <f t="shared" si="9"/>
        <v>300</v>
      </c>
      <c r="G79" s="10"/>
      <c r="H79" s="11"/>
      <c r="I79" s="11"/>
      <c r="J79" s="11"/>
      <c r="K79" s="11"/>
      <c r="L79" s="11"/>
      <c r="M79" s="11"/>
      <c r="N79" s="11"/>
      <c r="O79" s="11"/>
      <c r="P79" s="11"/>
      <c r="Q79" s="11"/>
      <c r="R79" s="11"/>
      <c r="S79" s="142">
        <f t="shared" si="10"/>
        <v>0</v>
      </c>
      <c r="T79" s="65" t="str">
        <f t="shared" si="8"/>
        <v/>
      </c>
      <c r="U79" s="66">
        <f t="shared" si="14"/>
        <v>0</v>
      </c>
      <c r="V79" s="66">
        <f t="shared" si="11"/>
        <v>0</v>
      </c>
      <c r="W79" s="66">
        <f t="shared" si="12"/>
        <v>0</v>
      </c>
      <c r="X79" s="67">
        <f t="shared" si="13"/>
        <v>0</v>
      </c>
    </row>
    <row r="80" spans="1:24" ht="15">
      <c r="A80" s="41">
        <v>75</v>
      </c>
      <c r="B80" s="42" t="s">
        <v>78</v>
      </c>
      <c r="C80" s="37">
        <f>Measles!C80</f>
        <v>310208</v>
      </c>
      <c r="D80" s="37">
        <f>Measles!D80</f>
        <v>13338.944</v>
      </c>
      <c r="E80" s="40">
        <f>(Measles!E80/10)*0.1+(Measles!E80/10)</f>
        <v>3064.3859604498966</v>
      </c>
      <c r="F80" s="45">
        <f t="shared" si="9"/>
        <v>300</v>
      </c>
      <c r="G80" s="10"/>
      <c r="H80" s="11"/>
      <c r="I80" s="11"/>
      <c r="J80" s="11"/>
      <c r="K80" s="11"/>
      <c r="L80" s="11"/>
      <c r="M80" s="11"/>
      <c r="N80" s="11"/>
      <c r="O80" s="11"/>
      <c r="P80" s="11"/>
      <c r="Q80" s="11"/>
      <c r="R80" s="11"/>
      <c r="S80" s="142">
        <f t="shared" si="10"/>
        <v>0</v>
      </c>
      <c r="T80" s="65" t="str">
        <f t="shared" si="8"/>
        <v/>
      </c>
      <c r="U80" s="66">
        <f t="shared" si="14"/>
        <v>0</v>
      </c>
      <c r="V80" s="66">
        <f t="shared" si="11"/>
        <v>0</v>
      </c>
      <c r="W80" s="66">
        <f t="shared" si="12"/>
        <v>0</v>
      </c>
      <c r="X80" s="67">
        <f t="shared" si="13"/>
        <v>0</v>
      </c>
    </row>
    <row r="81" spans="1:24" ht="15">
      <c r="A81" s="41">
        <v>76</v>
      </c>
      <c r="B81" s="42" t="s">
        <v>79</v>
      </c>
      <c r="C81" s="37">
        <f>Measles!C81</f>
        <v>507398</v>
      </c>
      <c r="D81" s="37">
        <f>Measles!D81</f>
        <v>21818.113999999998</v>
      </c>
      <c r="E81" s="40">
        <f>(Measles!E81/10)*0.1+(Measles!E81/10)</f>
        <v>5012.3249805303431</v>
      </c>
      <c r="F81" s="45">
        <f t="shared" si="9"/>
        <v>500</v>
      </c>
      <c r="G81" s="10"/>
      <c r="H81" s="11"/>
      <c r="I81" s="11"/>
      <c r="J81" s="11"/>
      <c r="K81" s="11"/>
      <c r="L81" s="11"/>
      <c r="M81" s="11"/>
      <c r="N81" s="11"/>
      <c r="O81" s="11"/>
      <c r="P81" s="11"/>
      <c r="Q81" s="11"/>
      <c r="R81" s="11"/>
      <c r="S81" s="142">
        <f t="shared" si="10"/>
        <v>0</v>
      </c>
      <c r="T81" s="65" t="str">
        <f t="shared" si="8"/>
        <v/>
      </c>
      <c r="U81" s="66">
        <f t="shared" si="14"/>
        <v>0</v>
      </c>
      <c r="V81" s="66">
        <f t="shared" si="11"/>
        <v>0</v>
      </c>
      <c r="W81" s="66">
        <f t="shared" si="12"/>
        <v>0</v>
      </c>
      <c r="X81" s="67">
        <f t="shared" si="13"/>
        <v>0</v>
      </c>
    </row>
    <row r="82" spans="1:24" ht="15">
      <c r="A82" s="41">
        <v>77</v>
      </c>
      <c r="B82" s="42" t="s">
        <v>80</v>
      </c>
      <c r="C82" s="37">
        <f>Measles!C82</f>
        <v>521833</v>
      </c>
      <c r="D82" s="37">
        <f>Measles!D82</f>
        <v>22438.819</v>
      </c>
      <c r="E82" s="40">
        <f>(Measles!E82/10)*0.1+(Measles!E82/10)</f>
        <v>5154.9209527138273</v>
      </c>
      <c r="F82" s="45">
        <f t="shared" si="9"/>
        <v>500</v>
      </c>
      <c r="G82" s="10"/>
      <c r="H82" s="11"/>
      <c r="I82" s="11"/>
      <c r="J82" s="11"/>
      <c r="K82" s="11"/>
      <c r="L82" s="11"/>
      <c r="M82" s="11"/>
      <c r="N82" s="11"/>
      <c r="O82" s="11"/>
      <c r="P82" s="11"/>
      <c r="Q82" s="11"/>
      <c r="R82" s="11"/>
      <c r="S82" s="142">
        <f t="shared" si="10"/>
        <v>0</v>
      </c>
      <c r="T82" s="65" t="str">
        <f t="shared" si="8"/>
        <v/>
      </c>
      <c r="U82" s="66">
        <f t="shared" si="14"/>
        <v>0</v>
      </c>
      <c r="V82" s="66">
        <f t="shared" si="11"/>
        <v>0</v>
      </c>
      <c r="W82" s="66">
        <f t="shared" si="12"/>
        <v>0</v>
      </c>
      <c r="X82" s="67">
        <f t="shared" si="13"/>
        <v>0</v>
      </c>
    </row>
    <row r="83" spans="1:24" ht="15">
      <c r="A83" s="41">
        <v>78</v>
      </c>
      <c r="B83" s="42" t="s">
        <v>81</v>
      </c>
      <c r="C83" s="37">
        <f>Measles!C83</f>
        <v>502074</v>
      </c>
      <c r="D83" s="37">
        <f>Measles!D83</f>
        <v>21589.181999999997</v>
      </c>
      <c r="E83" s="40">
        <f>(Measles!E83/10)*0.1+(Measles!E83/10)</f>
        <v>4959.7319111915913</v>
      </c>
      <c r="F83" s="45">
        <f t="shared" si="9"/>
        <v>500</v>
      </c>
      <c r="G83" s="10"/>
      <c r="H83" s="11"/>
      <c r="I83" s="11"/>
      <c r="J83" s="11"/>
      <c r="K83" s="11"/>
      <c r="L83" s="11"/>
      <c r="M83" s="11"/>
      <c r="N83" s="11"/>
      <c r="O83" s="11"/>
      <c r="P83" s="11"/>
      <c r="Q83" s="11"/>
      <c r="R83" s="11"/>
      <c r="S83" s="142">
        <f t="shared" si="10"/>
        <v>0</v>
      </c>
      <c r="T83" s="65" t="str">
        <f t="shared" si="8"/>
        <v/>
      </c>
      <c r="U83" s="66">
        <f t="shared" si="14"/>
        <v>0</v>
      </c>
      <c r="V83" s="66">
        <f t="shared" si="11"/>
        <v>0</v>
      </c>
      <c r="W83" s="66">
        <f t="shared" si="12"/>
        <v>0</v>
      </c>
      <c r="X83" s="67">
        <f t="shared" si="13"/>
        <v>0</v>
      </c>
    </row>
    <row r="84" spans="1:24" ht="15">
      <c r="A84" s="41">
        <v>79</v>
      </c>
      <c r="B84" s="42" t="s">
        <v>82</v>
      </c>
      <c r="C84" s="37">
        <f>Measles!C84</f>
        <v>196447</v>
      </c>
      <c r="D84" s="37">
        <f>Measles!D84</f>
        <v>8447.2209999999995</v>
      </c>
      <c r="E84" s="40">
        <f>(Measles!E84/10)*0.1+(Measles!E84/10)</f>
        <v>1940.5993036043585</v>
      </c>
      <c r="F84" s="45">
        <f t="shared" si="9"/>
        <v>200</v>
      </c>
      <c r="G84" s="10"/>
      <c r="H84" s="11"/>
      <c r="I84" s="11"/>
      <c r="J84" s="11"/>
      <c r="K84" s="11"/>
      <c r="L84" s="11"/>
      <c r="M84" s="11"/>
      <c r="N84" s="11"/>
      <c r="O84" s="11"/>
      <c r="P84" s="11"/>
      <c r="Q84" s="11"/>
      <c r="R84" s="11"/>
      <c r="S84" s="142">
        <f t="shared" si="10"/>
        <v>0</v>
      </c>
      <c r="T84" s="65" t="str">
        <f t="shared" si="8"/>
        <v/>
      </c>
      <c r="U84" s="66">
        <f t="shared" si="14"/>
        <v>0</v>
      </c>
      <c r="V84" s="66">
        <f t="shared" si="11"/>
        <v>0</v>
      </c>
      <c r="W84" s="66">
        <f t="shared" si="12"/>
        <v>0</v>
      </c>
      <c r="X84" s="67">
        <f t="shared" si="13"/>
        <v>0</v>
      </c>
    </row>
    <row r="85" spans="1:24" ht="15">
      <c r="A85" s="41">
        <v>80</v>
      </c>
      <c r="B85" s="42" t="s">
        <v>83</v>
      </c>
      <c r="C85" s="37">
        <f>Measles!C85</f>
        <v>350780</v>
      </c>
      <c r="D85" s="37">
        <f>Measles!D85</f>
        <v>15083.539999999999</v>
      </c>
      <c r="E85" s="40">
        <f>(Measles!E85/10)*0.1+(Measles!E85/10)</f>
        <v>3465.1759696932854</v>
      </c>
      <c r="F85" s="45">
        <f t="shared" si="9"/>
        <v>300</v>
      </c>
      <c r="G85" s="10"/>
      <c r="H85" s="11"/>
      <c r="I85" s="11"/>
      <c r="J85" s="11"/>
      <c r="K85" s="11"/>
      <c r="L85" s="11"/>
      <c r="M85" s="11"/>
      <c r="N85" s="11"/>
      <c r="O85" s="11"/>
      <c r="P85" s="11"/>
      <c r="Q85" s="11"/>
      <c r="R85" s="11"/>
      <c r="S85" s="142">
        <f t="shared" si="10"/>
        <v>0</v>
      </c>
      <c r="T85" s="65" t="str">
        <f t="shared" si="8"/>
        <v/>
      </c>
      <c r="U85" s="66">
        <f t="shared" si="14"/>
        <v>0</v>
      </c>
      <c r="V85" s="66">
        <f t="shared" si="11"/>
        <v>0</v>
      </c>
      <c r="W85" s="66">
        <f t="shared" si="12"/>
        <v>0</v>
      </c>
      <c r="X85" s="67">
        <f t="shared" si="13"/>
        <v>0</v>
      </c>
    </row>
    <row r="86" spans="1:24" ht="15">
      <c r="A86" s="41">
        <v>81</v>
      </c>
      <c r="B86" s="42" t="s">
        <v>84</v>
      </c>
      <c r="C86" s="37">
        <f>Measles!C86</f>
        <v>110697</v>
      </c>
      <c r="D86" s="37">
        <f>Measles!D86</f>
        <v>4759.9709999999995</v>
      </c>
      <c r="E86" s="40">
        <f>(Measles!E86/10)*0.1+(Measles!E86/10)</f>
        <v>1093.5189700585486</v>
      </c>
      <c r="F86" s="45">
        <f t="shared" si="9"/>
        <v>100</v>
      </c>
      <c r="G86" s="10"/>
      <c r="H86" s="11"/>
      <c r="I86" s="11"/>
      <c r="J86" s="11"/>
      <c r="K86" s="11"/>
      <c r="L86" s="11"/>
      <c r="M86" s="11"/>
      <c r="N86" s="11"/>
      <c r="O86" s="11"/>
      <c r="P86" s="11"/>
      <c r="Q86" s="11"/>
      <c r="R86" s="11"/>
      <c r="S86" s="142">
        <f t="shared" si="10"/>
        <v>0</v>
      </c>
      <c r="T86" s="65" t="str">
        <f t="shared" si="8"/>
        <v/>
      </c>
      <c r="U86" s="66">
        <f t="shared" si="14"/>
        <v>0</v>
      </c>
      <c r="V86" s="66">
        <f t="shared" si="11"/>
        <v>0</v>
      </c>
      <c r="W86" s="66">
        <f t="shared" si="12"/>
        <v>0</v>
      </c>
      <c r="X86" s="67">
        <f t="shared" si="13"/>
        <v>0</v>
      </c>
    </row>
    <row r="87" spans="1:24" ht="15">
      <c r="A87" s="41">
        <v>82</v>
      </c>
      <c r="B87" s="42" t="s">
        <v>85</v>
      </c>
      <c r="C87" s="37">
        <f>Measles!C87</f>
        <v>145588</v>
      </c>
      <c r="D87" s="37">
        <f>Measles!D87</f>
        <v>6260.2839999999997</v>
      </c>
      <c r="E87" s="40">
        <f>(Measles!E87/10)*0.1+(Measles!E87/10)</f>
        <v>1438.1892897990367</v>
      </c>
      <c r="F87" s="45">
        <f t="shared" si="9"/>
        <v>200</v>
      </c>
      <c r="G87" s="10"/>
      <c r="H87" s="11"/>
      <c r="I87" s="11"/>
      <c r="J87" s="11"/>
      <c r="K87" s="11"/>
      <c r="L87" s="11"/>
      <c r="M87" s="11"/>
      <c r="N87" s="11"/>
      <c r="O87" s="11"/>
      <c r="P87" s="11"/>
      <c r="Q87" s="11"/>
      <c r="R87" s="11"/>
      <c r="S87" s="142">
        <f t="shared" si="10"/>
        <v>0</v>
      </c>
      <c r="T87" s="65" t="str">
        <f t="shared" si="8"/>
        <v/>
      </c>
      <c r="U87" s="66">
        <f t="shared" si="14"/>
        <v>0</v>
      </c>
      <c r="V87" s="66">
        <f t="shared" si="11"/>
        <v>0</v>
      </c>
      <c r="W87" s="66">
        <f t="shared" si="12"/>
        <v>0</v>
      </c>
      <c r="X87" s="67">
        <f t="shared" si="13"/>
        <v>0</v>
      </c>
    </row>
    <row r="88" spans="1:24" ht="15">
      <c r="A88" s="41">
        <v>83</v>
      </c>
      <c r="B88" s="42" t="s">
        <v>86</v>
      </c>
      <c r="C88" s="37">
        <f>Measles!C88</f>
        <v>266328</v>
      </c>
      <c r="D88" s="37">
        <f>Measles!D88</f>
        <v>11452.103999999999</v>
      </c>
      <c r="E88" s="40">
        <f>(Measles!E88/10)*0.1+(Measles!E88/10)</f>
        <v>2630.9179133829562</v>
      </c>
      <c r="F88" s="45">
        <f t="shared" si="9"/>
        <v>300</v>
      </c>
      <c r="G88" s="10"/>
      <c r="H88" s="11"/>
      <c r="I88" s="11"/>
      <c r="J88" s="11"/>
      <c r="K88" s="11"/>
      <c r="L88" s="11"/>
      <c r="M88" s="11"/>
      <c r="N88" s="11"/>
      <c r="O88" s="11"/>
      <c r="P88" s="11"/>
      <c r="Q88" s="11"/>
      <c r="R88" s="11"/>
      <c r="S88" s="142">
        <f t="shared" si="10"/>
        <v>0</v>
      </c>
      <c r="T88" s="65" t="str">
        <f t="shared" si="8"/>
        <v/>
      </c>
      <c r="U88" s="66">
        <f t="shared" si="14"/>
        <v>0</v>
      </c>
      <c r="V88" s="66">
        <f t="shared" si="11"/>
        <v>0</v>
      </c>
      <c r="W88" s="66">
        <f t="shared" si="12"/>
        <v>0</v>
      </c>
      <c r="X88" s="67">
        <f t="shared" si="13"/>
        <v>0</v>
      </c>
    </row>
    <row r="89" spans="1:24" ht="15">
      <c r="A89" s="41">
        <v>84</v>
      </c>
      <c r="B89" s="42" t="s">
        <v>87</v>
      </c>
      <c r="C89" s="37">
        <f>Measles!C89</f>
        <v>729395</v>
      </c>
      <c r="D89" s="37">
        <f>Measles!D89</f>
        <v>31363.984999999997</v>
      </c>
      <c r="E89" s="40">
        <f>(Measles!E89/10)*0.1+(Measles!E89/10)</f>
        <v>7205.3196488238609</v>
      </c>
      <c r="F89" s="45">
        <f t="shared" si="9"/>
        <v>700</v>
      </c>
      <c r="G89" s="10"/>
      <c r="H89" s="11"/>
      <c r="I89" s="11"/>
      <c r="J89" s="11"/>
      <c r="K89" s="11"/>
      <c r="L89" s="11"/>
      <c r="M89" s="11"/>
      <c r="N89" s="11"/>
      <c r="O89" s="11"/>
      <c r="P89" s="11"/>
      <c r="Q89" s="11"/>
      <c r="R89" s="11"/>
      <c r="S89" s="142">
        <f t="shared" si="10"/>
        <v>0</v>
      </c>
      <c r="T89" s="65" t="str">
        <f t="shared" si="8"/>
        <v/>
      </c>
      <c r="U89" s="66">
        <f t="shared" si="14"/>
        <v>0</v>
      </c>
      <c r="V89" s="66">
        <f t="shared" si="11"/>
        <v>0</v>
      </c>
      <c r="W89" s="66">
        <f t="shared" si="12"/>
        <v>0</v>
      </c>
      <c r="X89" s="67">
        <f t="shared" si="13"/>
        <v>0</v>
      </c>
    </row>
    <row r="90" spans="1:24" ht="15">
      <c r="A90" s="41">
        <v>85</v>
      </c>
      <c r="B90" s="42" t="s">
        <v>88</v>
      </c>
      <c r="C90" s="37">
        <f>Measles!C90</f>
        <v>635150</v>
      </c>
      <c r="D90" s="37">
        <f>Measles!D90</f>
        <v>27311.449999999997</v>
      </c>
      <c r="E90" s="40">
        <f>(Measles!E90/10)*0.1+(Measles!E90/10)</f>
        <v>6274.3215609518511</v>
      </c>
      <c r="F90" s="45">
        <f t="shared" si="9"/>
        <v>600</v>
      </c>
      <c r="G90" s="10"/>
      <c r="H90" s="11"/>
      <c r="I90" s="11"/>
      <c r="J90" s="11"/>
      <c r="K90" s="11"/>
      <c r="L90" s="11"/>
      <c r="M90" s="11"/>
      <c r="N90" s="11"/>
      <c r="O90" s="11"/>
      <c r="P90" s="11"/>
      <c r="Q90" s="11"/>
      <c r="R90" s="11"/>
      <c r="S90" s="142">
        <f t="shared" si="10"/>
        <v>0</v>
      </c>
      <c r="T90" s="65" t="str">
        <f t="shared" si="8"/>
        <v/>
      </c>
      <c r="U90" s="66">
        <f t="shared" si="14"/>
        <v>0</v>
      </c>
      <c r="V90" s="66">
        <f t="shared" si="11"/>
        <v>0</v>
      </c>
      <c r="W90" s="66">
        <f t="shared" si="12"/>
        <v>0</v>
      </c>
      <c r="X90" s="67">
        <f t="shared" si="13"/>
        <v>0</v>
      </c>
    </row>
    <row r="91" spans="1:24" ht="15">
      <c r="A91" s="41">
        <v>86</v>
      </c>
      <c r="B91" s="42" t="s">
        <v>89</v>
      </c>
      <c r="C91" s="37">
        <f>Measles!C91</f>
        <v>179687</v>
      </c>
      <c r="D91" s="37">
        <f>Measles!D91</f>
        <v>7726.5409999999993</v>
      </c>
      <c r="E91" s="40">
        <f>(Measles!E91/10)*0.1+(Measles!E91/10)</f>
        <v>1775.0358471585537</v>
      </c>
      <c r="F91" s="45">
        <f t="shared" si="9"/>
        <v>200</v>
      </c>
      <c r="G91" s="10"/>
      <c r="H91" s="11"/>
      <c r="I91" s="11"/>
      <c r="J91" s="11"/>
      <c r="K91" s="11"/>
      <c r="L91" s="11"/>
      <c r="M91" s="11"/>
      <c r="N91" s="11"/>
      <c r="O91" s="11"/>
      <c r="P91" s="11"/>
      <c r="Q91" s="11"/>
      <c r="R91" s="11"/>
      <c r="S91" s="142">
        <f t="shared" si="10"/>
        <v>0</v>
      </c>
      <c r="T91" s="65" t="str">
        <f t="shared" si="8"/>
        <v/>
      </c>
      <c r="U91" s="66">
        <f t="shared" si="14"/>
        <v>0</v>
      </c>
      <c r="V91" s="66">
        <f t="shared" si="11"/>
        <v>0</v>
      </c>
      <c r="W91" s="66">
        <f t="shared" si="12"/>
        <v>0</v>
      </c>
      <c r="X91" s="67">
        <f t="shared" si="13"/>
        <v>0</v>
      </c>
    </row>
    <row r="92" spans="1:24" ht="15">
      <c r="A92" s="41">
        <v>87</v>
      </c>
      <c r="B92" s="42" t="s">
        <v>90</v>
      </c>
      <c r="C92" s="37">
        <f>Measles!C92</f>
        <v>209349</v>
      </c>
      <c r="D92" s="37">
        <f>Measles!D92</f>
        <v>9002.0069999999996</v>
      </c>
      <c r="E92" s="40">
        <f>(Measles!E92/10)*0.1+(Measles!E92/10)</f>
        <v>2068.0515539064932</v>
      </c>
      <c r="F92" s="45">
        <f t="shared" si="9"/>
        <v>200</v>
      </c>
      <c r="G92" s="10"/>
      <c r="H92" s="11"/>
      <c r="I92" s="11"/>
      <c r="J92" s="11"/>
      <c r="K92" s="11"/>
      <c r="L92" s="11"/>
      <c r="M92" s="11"/>
      <c r="N92" s="11"/>
      <c r="O92" s="11"/>
      <c r="P92" s="11"/>
      <c r="Q92" s="11"/>
      <c r="R92" s="11"/>
      <c r="S92" s="142">
        <f t="shared" si="10"/>
        <v>0</v>
      </c>
      <c r="T92" s="65" t="str">
        <f t="shared" si="8"/>
        <v/>
      </c>
      <c r="U92" s="66">
        <f t="shared" si="14"/>
        <v>0</v>
      </c>
      <c r="V92" s="66">
        <f t="shared" si="11"/>
        <v>0</v>
      </c>
      <c r="W92" s="66">
        <f t="shared" si="12"/>
        <v>0</v>
      </c>
      <c r="X92" s="67">
        <f t="shared" si="13"/>
        <v>0</v>
      </c>
    </row>
    <row r="93" spans="1:24" ht="15">
      <c r="A93" s="41">
        <v>88</v>
      </c>
      <c r="B93" s="42" t="s">
        <v>91</v>
      </c>
      <c r="C93" s="37">
        <f>Measles!C93</f>
        <v>192576</v>
      </c>
      <c r="D93" s="37">
        <f>Measles!D93</f>
        <v>8280.768</v>
      </c>
      <c r="E93" s="40">
        <f>(Measles!E93/10)*0.1+(Measles!E93/10)</f>
        <v>1902.3596771185767</v>
      </c>
      <c r="F93" s="45">
        <f t="shared" si="9"/>
        <v>200</v>
      </c>
      <c r="G93" s="10"/>
      <c r="H93" s="11"/>
      <c r="I93" s="11"/>
      <c r="J93" s="11"/>
      <c r="K93" s="11"/>
      <c r="L93" s="11"/>
      <c r="M93" s="11"/>
      <c r="N93" s="11"/>
      <c r="O93" s="11"/>
      <c r="P93" s="11"/>
      <c r="Q93" s="11"/>
      <c r="R93" s="11"/>
      <c r="S93" s="142">
        <f t="shared" si="10"/>
        <v>0</v>
      </c>
      <c r="T93" s="65" t="str">
        <f t="shared" si="8"/>
        <v/>
      </c>
      <c r="U93" s="66">
        <f t="shared" si="14"/>
        <v>0</v>
      </c>
      <c r="V93" s="66">
        <f t="shared" si="11"/>
        <v>0</v>
      </c>
      <c r="W93" s="66">
        <f t="shared" si="12"/>
        <v>0</v>
      </c>
      <c r="X93" s="67">
        <f t="shared" si="13"/>
        <v>0</v>
      </c>
    </row>
    <row r="94" spans="1:24" ht="15">
      <c r="A94" s="41">
        <v>89</v>
      </c>
      <c r="B94" s="42" t="s">
        <v>127</v>
      </c>
      <c r="C94" s="37">
        <f>Measles!C94</f>
        <v>236379</v>
      </c>
      <c r="D94" s="37">
        <f>Measles!D94</f>
        <v>10164.296999999999</v>
      </c>
      <c r="E94" s="40">
        <f>(Measles!E94/10)*0.1+(Measles!E94/10)</f>
        <v>2335.0670806206999</v>
      </c>
      <c r="F94" s="45">
        <f t="shared" si="9"/>
        <v>200</v>
      </c>
      <c r="G94" s="10"/>
      <c r="H94" s="11"/>
      <c r="I94" s="11"/>
      <c r="J94" s="11"/>
      <c r="K94" s="11"/>
      <c r="L94" s="11"/>
      <c r="M94" s="11"/>
      <c r="N94" s="11"/>
      <c r="O94" s="11"/>
      <c r="P94" s="11"/>
      <c r="Q94" s="11"/>
      <c r="R94" s="11"/>
      <c r="S94" s="142">
        <f t="shared" si="10"/>
        <v>0</v>
      </c>
      <c r="T94" s="65" t="str">
        <f t="shared" si="8"/>
        <v/>
      </c>
      <c r="U94" s="66">
        <f t="shared" si="14"/>
        <v>0</v>
      </c>
      <c r="V94" s="66">
        <f t="shared" si="11"/>
        <v>0</v>
      </c>
      <c r="W94" s="66">
        <f t="shared" si="12"/>
        <v>0</v>
      </c>
      <c r="X94" s="67">
        <f t="shared" si="13"/>
        <v>0</v>
      </c>
    </row>
    <row r="95" spans="1:24" ht="15">
      <c r="A95" s="41">
        <v>90</v>
      </c>
      <c r="B95" s="42" t="s">
        <v>92</v>
      </c>
      <c r="C95" s="37">
        <f>Measles!C95</f>
        <v>268179</v>
      </c>
      <c r="D95" s="37">
        <f>Measles!D95</f>
        <v>11531.696999999998</v>
      </c>
      <c r="E95" s="40">
        <f>(Measles!E95/10)*0.1+(Measles!E95/10)</f>
        <v>2649.2029944021197</v>
      </c>
      <c r="F95" s="45">
        <f t="shared" si="9"/>
        <v>300</v>
      </c>
      <c r="G95" s="10"/>
      <c r="H95" s="11"/>
      <c r="I95" s="11"/>
      <c r="J95" s="11"/>
      <c r="K95" s="11"/>
      <c r="L95" s="11"/>
      <c r="M95" s="11"/>
      <c r="N95" s="11"/>
      <c r="O95" s="11"/>
      <c r="P95" s="11"/>
      <c r="Q95" s="11"/>
      <c r="R95" s="11"/>
      <c r="S95" s="142">
        <f t="shared" si="10"/>
        <v>0</v>
      </c>
      <c r="T95" s="65" t="str">
        <f t="shared" si="8"/>
        <v/>
      </c>
      <c r="U95" s="66">
        <f t="shared" si="14"/>
        <v>0</v>
      </c>
      <c r="V95" s="66">
        <f t="shared" si="11"/>
        <v>0</v>
      </c>
      <c r="W95" s="66">
        <f t="shared" si="12"/>
        <v>0</v>
      </c>
      <c r="X95" s="67">
        <f t="shared" si="13"/>
        <v>0</v>
      </c>
    </row>
    <row r="96" spans="1:24" ht="15">
      <c r="A96" s="41">
        <v>91</v>
      </c>
      <c r="B96" s="42" t="s">
        <v>93</v>
      </c>
      <c r="C96" s="37">
        <f>Measles!C96</f>
        <v>153773</v>
      </c>
      <c r="D96" s="37">
        <f>Measles!D96</f>
        <v>6612.2389999999996</v>
      </c>
      <c r="E96" s="40">
        <f>(Measles!E96/10)*0.1+(Measles!E96/10)</f>
        <v>1519.0447128902608</v>
      </c>
      <c r="F96" s="45">
        <f t="shared" si="9"/>
        <v>200</v>
      </c>
      <c r="G96" s="10"/>
      <c r="H96" s="11"/>
      <c r="I96" s="11"/>
      <c r="J96" s="11"/>
      <c r="K96" s="11"/>
      <c r="L96" s="11"/>
      <c r="M96" s="11"/>
      <c r="N96" s="11"/>
      <c r="O96" s="11"/>
      <c r="P96" s="11"/>
      <c r="Q96" s="11"/>
      <c r="R96" s="11"/>
      <c r="S96" s="142">
        <f t="shared" si="10"/>
        <v>0</v>
      </c>
      <c r="T96" s="65" t="str">
        <f t="shared" si="8"/>
        <v/>
      </c>
      <c r="U96" s="66">
        <f t="shared" si="14"/>
        <v>0</v>
      </c>
      <c r="V96" s="66">
        <f t="shared" si="11"/>
        <v>0</v>
      </c>
      <c r="W96" s="66">
        <f t="shared" si="12"/>
        <v>0</v>
      </c>
      <c r="X96" s="67">
        <f t="shared" si="13"/>
        <v>0</v>
      </c>
    </row>
    <row r="97" spans="1:24" ht="15">
      <c r="A97" s="41">
        <v>92</v>
      </c>
      <c r="B97" s="42" t="s">
        <v>94</v>
      </c>
      <c r="C97" s="37">
        <f>Measles!C97</f>
        <v>407912</v>
      </c>
      <c r="D97" s="37">
        <f>Measles!D97</f>
        <v>17540.216</v>
      </c>
      <c r="E97" s="40">
        <f>(Measles!E97/10)*0.1+(Measles!E97/10)</f>
        <v>4029.5537378115278</v>
      </c>
      <c r="F97" s="45">
        <f t="shared" si="9"/>
        <v>400</v>
      </c>
      <c r="G97" s="10"/>
      <c r="H97" s="11"/>
      <c r="I97" s="11"/>
      <c r="J97" s="11"/>
      <c r="K97" s="11"/>
      <c r="L97" s="11"/>
      <c r="M97" s="11"/>
      <c r="N97" s="11"/>
      <c r="O97" s="11"/>
      <c r="P97" s="11"/>
      <c r="Q97" s="11"/>
      <c r="R97" s="11"/>
      <c r="S97" s="142">
        <f t="shared" si="10"/>
        <v>0</v>
      </c>
      <c r="T97" s="65" t="str">
        <f t="shared" si="8"/>
        <v/>
      </c>
      <c r="U97" s="66">
        <f t="shared" si="14"/>
        <v>0</v>
      </c>
      <c r="V97" s="66">
        <f t="shared" si="11"/>
        <v>0</v>
      </c>
      <c r="W97" s="66">
        <f t="shared" si="12"/>
        <v>0</v>
      </c>
      <c r="X97" s="67">
        <f t="shared" si="13"/>
        <v>0</v>
      </c>
    </row>
    <row r="98" spans="1:24" ht="15">
      <c r="A98" s="41">
        <v>93</v>
      </c>
      <c r="B98" s="42" t="s">
        <v>95</v>
      </c>
      <c r="C98" s="37">
        <f>Measles!C98</f>
        <v>150880</v>
      </c>
      <c r="D98" s="37">
        <f>Measles!D98</f>
        <v>6487.8399999999992</v>
      </c>
      <c r="E98" s="40">
        <f>(Measles!E98/10)*0.1+(Measles!E98/10)</f>
        <v>1490.4662475264349</v>
      </c>
      <c r="F98" s="45">
        <f t="shared" si="9"/>
        <v>200</v>
      </c>
      <c r="G98" s="10"/>
      <c r="H98" s="11"/>
      <c r="I98" s="11"/>
      <c r="J98" s="11"/>
      <c r="K98" s="11"/>
      <c r="L98" s="11"/>
      <c r="M98" s="11"/>
      <c r="N98" s="11"/>
      <c r="O98" s="11"/>
      <c r="P98" s="11"/>
      <c r="Q98" s="11"/>
      <c r="R98" s="11"/>
      <c r="S98" s="142">
        <f t="shared" si="10"/>
        <v>0</v>
      </c>
      <c r="T98" s="65" t="str">
        <f t="shared" si="8"/>
        <v/>
      </c>
      <c r="U98" s="66">
        <f t="shared" si="14"/>
        <v>0</v>
      </c>
      <c r="V98" s="66">
        <f t="shared" si="11"/>
        <v>0</v>
      </c>
      <c r="W98" s="66">
        <f t="shared" si="12"/>
        <v>0</v>
      </c>
      <c r="X98" s="67">
        <f t="shared" si="13"/>
        <v>0</v>
      </c>
    </row>
    <row r="99" spans="1:24" ht="15">
      <c r="A99" s="41">
        <v>94</v>
      </c>
      <c r="B99" s="42" t="s">
        <v>96</v>
      </c>
      <c r="C99" s="37">
        <f>Measles!C99</f>
        <v>70335</v>
      </c>
      <c r="D99" s="37">
        <f>Measles!D99</f>
        <v>3024.4049999999997</v>
      </c>
      <c r="E99" s="40">
        <f>(Measles!E99/10)*0.1+(Measles!E99/10)</f>
        <v>694.80344326465945</v>
      </c>
      <c r="F99" s="45">
        <f t="shared" si="9"/>
        <v>100</v>
      </c>
      <c r="G99" s="10"/>
      <c r="H99" s="11"/>
      <c r="I99" s="11"/>
      <c r="J99" s="11"/>
      <c r="K99" s="11"/>
      <c r="L99" s="11"/>
      <c r="M99" s="11"/>
      <c r="N99" s="11"/>
      <c r="O99" s="11"/>
      <c r="P99" s="11"/>
      <c r="Q99" s="11"/>
      <c r="R99" s="11"/>
      <c r="S99" s="142">
        <f t="shared" si="10"/>
        <v>0</v>
      </c>
      <c r="T99" s="65" t="str">
        <f t="shared" si="8"/>
        <v/>
      </c>
      <c r="U99" s="66">
        <f t="shared" si="14"/>
        <v>0</v>
      </c>
      <c r="V99" s="66">
        <f t="shared" si="11"/>
        <v>0</v>
      </c>
      <c r="W99" s="66">
        <f t="shared" si="12"/>
        <v>0</v>
      </c>
      <c r="X99" s="67">
        <f t="shared" si="13"/>
        <v>0</v>
      </c>
    </row>
    <row r="100" spans="1:24" ht="15">
      <c r="A100" s="41">
        <v>95</v>
      </c>
      <c r="B100" s="42" t="s">
        <v>97</v>
      </c>
      <c r="C100" s="37">
        <f>Measles!C100</f>
        <v>518147</v>
      </c>
      <c r="D100" s="37">
        <f>Measles!D100</f>
        <v>22280.321</v>
      </c>
      <c r="E100" s="40">
        <f>(Measles!E100/10)*0.1+(Measles!E100/10)</f>
        <v>5118.5088464811761</v>
      </c>
      <c r="F100" s="45">
        <f t="shared" si="9"/>
        <v>500</v>
      </c>
      <c r="G100" s="10"/>
      <c r="H100" s="11"/>
      <c r="I100" s="11"/>
      <c r="J100" s="11"/>
      <c r="K100" s="11"/>
      <c r="L100" s="11"/>
      <c r="M100" s="11"/>
      <c r="N100" s="11"/>
      <c r="O100" s="11"/>
      <c r="P100" s="11"/>
      <c r="Q100" s="11"/>
      <c r="R100" s="11"/>
      <c r="S100" s="142">
        <f t="shared" si="10"/>
        <v>0</v>
      </c>
      <c r="T100" s="65" t="str">
        <f t="shared" si="8"/>
        <v/>
      </c>
      <c r="U100" s="66">
        <f t="shared" si="14"/>
        <v>0</v>
      </c>
      <c r="V100" s="66">
        <f t="shared" si="11"/>
        <v>0</v>
      </c>
      <c r="W100" s="66">
        <f t="shared" si="12"/>
        <v>0</v>
      </c>
      <c r="X100" s="67">
        <f t="shared" si="13"/>
        <v>0</v>
      </c>
    </row>
    <row r="101" spans="1:24" ht="15">
      <c r="A101" s="41">
        <v>96</v>
      </c>
      <c r="B101" s="42" t="s">
        <v>98</v>
      </c>
      <c r="C101" s="37">
        <f>Measles!C101</f>
        <v>135640</v>
      </c>
      <c r="D101" s="37">
        <f>Measles!D101</f>
        <v>5832.5199999999995</v>
      </c>
      <c r="E101" s="40">
        <f>(Measles!E101/10)*0.1+(Measles!E101/10)</f>
        <v>1339.9180926198678</v>
      </c>
      <c r="F101" s="45">
        <f t="shared" si="9"/>
        <v>200</v>
      </c>
      <c r="G101" s="10"/>
      <c r="H101" s="11"/>
      <c r="I101" s="11"/>
      <c r="J101" s="11"/>
      <c r="K101" s="11"/>
      <c r="L101" s="11"/>
      <c r="M101" s="11"/>
      <c r="N101" s="11"/>
      <c r="O101" s="11"/>
      <c r="P101" s="11"/>
      <c r="Q101" s="11"/>
      <c r="R101" s="11"/>
      <c r="S101" s="142">
        <f t="shared" si="10"/>
        <v>0</v>
      </c>
      <c r="T101" s="65" t="str">
        <f t="shared" si="8"/>
        <v/>
      </c>
      <c r="U101" s="66">
        <f t="shared" si="14"/>
        <v>0</v>
      </c>
      <c r="V101" s="66">
        <f t="shared" si="11"/>
        <v>0</v>
      </c>
      <c r="W101" s="66">
        <f t="shared" si="12"/>
        <v>0</v>
      </c>
      <c r="X101" s="67">
        <f t="shared" si="13"/>
        <v>0</v>
      </c>
    </row>
    <row r="102" spans="1:24" ht="15">
      <c r="A102" s="41">
        <v>97</v>
      </c>
      <c r="B102" s="42" t="s">
        <v>99</v>
      </c>
      <c r="C102" s="37">
        <f>Measles!C102</f>
        <v>111839</v>
      </c>
      <c r="D102" s="37">
        <f>Measles!D102</f>
        <v>4809.0769999999993</v>
      </c>
      <c r="E102" s="40">
        <f>(Measles!E102/10)*0.1+(Measles!E102/10)</f>
        <v>1104.8002031886863</v>
      </c>
      <c r="F102" s="45">
        <f t="shared" si="9"/>
        <v>100</v>
      </c>
      <c r="G102" s="10"/>
      <c r="H102" s="11"/>
      <c r="I102" s="11"/>
      <c r="J102" s="11"/>
      <c r="K102" s="11"/>
      <c r="L102" s="11"/>
      <c r="M102" s="11"/>
      <c r="N102" s="11"/>
      <c r="O102" s="11"/>
      <c r="P102" s="11"/>
      <c r="Q102" s="11"/>
      <c r="R102" s="11"/>
      <c r="S102" s="142">
        <f t="shared" si="10"/>
        <v>0</v>
      </c>
      <c r="T102" s="65" t="str">
        <f t="shared" si="8"/>
        <v/>
      </c>
      <c r="U102" s="66">
        <f t="shared" si="14"/>
        <v>0</v>
      </c>
      <c r="V102" s="66">
        <f t="shared" si="11"/>
        <v>0</v>
      </c>
      <c r="W102" s="66">
        <f t="shared" si="12"/>
        <v>0</v>
      </c>
      <c r="X102" s="67">
        <f t="shared" si="13"/>
        <v>0</v>
      </c>
    </row>
    <row r="103" spans="1:24" ht="15">
      <c r="A103" s="41">
        <v>98</v>
      </c>
      <c r="B103" s="42" t="s">
        <v>100</v>
      </c>
      <c r="C103" s="37">
        <f>Measles!C103</f>
        <v>410867</v>
      </c>
      <c r="D103" s="37">
        <f>Measles!D103</f>
        <v>17667.280999999999</v>
      </c>
      <c r="E103" s="40">
        <f>(Measles!E103/10)*0.1+(Measles!E103/10)</f>
        <v>4058.7446694223481</v>
      </c>
      <c r="F103" s="45">
        <f t="shared" si="9"/>
        <v>400</v>
      </c>
      <c r="G103" s="10"/>
      <c r="H103" s="11"/>
      <c r="I103" s="11"/>
      <c r="J103" s="11"/>
      <c r="K103" s="11"/>
      <c r="L103" s="11"/>
      <c r="M103" s="11"/>
      <c r="N103" s="11"/>
      <c r="O103" s="11"/>
      <c r="P103" s="11"/>
      <c r="Q103" s="11"/>
      <c r="R103" s="11"/>
      <c r="S103" s="142">
        <f t="shared" si="10"/>
        <v>0</v>
      </c>
      <c r="T103" s="65" t="str">
        <f t="shared" si="8"/>
        <v/>
      </c>
      <c r="U103" s="66">
        <f t="shared" si="14"/>
        <v>0</v>
      </c>
      <c r="V103" s="66">
        <f t="shared" si="11"/>
        <v>0</v>
      </c>
      <c r="W103" s="66">
        <f t="shared" si="12"/>
        <v>0</v>
      </c>
      <c r="X103" s="67">
        <f t="shared" si="13"/>
        <v>0</v>
      </c>
    </row>
    <row r="104" spans="1:24" ht="15">
      <c r="A104" s="41">
        <v>99</v>
      </c>
      <c r="B104" s="42" t="s">
        <v>101</v>
      </c>
      <c r="C104" s="37">
        <f>Measles!C104</f>
        <v>194545</v>
      </c>
      <c r="D104" s="37">
        <f>Measles!D104</f>
        <v>8365.4349999999995</v>
      </c>
      <c r="E104" s="40">
        <f>(Measles!E104/10)*0.1+(Measles!E104/10)</f>
        <v>1921.8104197046018</v>
      </c>
      <c r="F104" s="45">
        <f t="shared" si="9"/>
        <v>200</v>
      </c>
      <c r="G104" s="10"/>
      <c r="H104" s="11"/>
      <c r="I104" s="11"/>
      <c r="J104" s="11"/>
      <c r="K104" s="11"/>
      <c r="L104" s="11"/>
      <c r="M104" s="11"/>
      <c r="N104" s="11"/>
      <c r="O104" s="11"/>
      <c r="P104" s="11"/>
      <c r="Q104" s="11"/>
      <c r="R104" s="11"/>
      <c r="S104" s="142">
        <f t="shared" si="10"/>
        <v>0</v>
      </c>
      <c r="T104" s="65" t="str">
        <f t="shared" si="8"/>
        <v/>
      </c>
      <c r="U104" s="66">
        <f t="shared" si="14"/>
        <v>0</v>
      </c>
      <c r="V104" s="66">
        <f t="shared" si="11"/>
        <v>0</v>
      </c>
      <c r="W104" s="66">
        <f t="shared" si="12"/>
        <v>0</v>
      </c>
      <c r="X104" s="67">
        <f t="shared" si="13"/>
        <v>0</v>
      </c>
    </row>
    <row r="105" spans="1:24" ht="15">
      <c r="A105" s="41">
        <v>100</v>
      </c>
      <c r="B105" s="42" t="s">
        <v>102</v>
      </c>
      <c r="C105" s="37">
        <f>Measles!C105</f>
        <v>408816</v>
      </c>
      <c r="D105" s="37">
        <f>Measles!D105</f>
        <v>17579.088</v>
      </c>
      <c r="E105" s="40">
        <f>(Measles!E105/10)*0.1+(Measles!E105/10)</f>
        <v>4038.4838908322317</v>
      </c>
      <c r="F105" s="45">
        <f t="shared" si="9"/>
        <v>400</v>
      </c>
      <c r="G105" s="10"/>
      <c r="H105" s="11"/>
      <c r="I105" s="11"/>
      <c r="J105" s="11"/>
      <c r="K105" s="11"/>
      <c r="L105" s="11"/>
      <c r="M105" s="11"/>
      <c r="N105" s="11"/>
      <c r="O105" s="11"/>
      <c r="P105" s="11"/>
      <c r="Q105" s="11"/>
      <c r="R105" s="11"/>
      <c r="S105" s="142">
        <f t="shared" si="10"/>
        <v>0</v>
      </c>
      <c r="T105" s="65" t="str">
        <f t="shared" si="8"/>
        <v/>
      </c>
      <c r="U105" s="66">
        <f t="shared" si="14"/>
        <v>0</v>
      </c>
      <c r="V105" s="66">
        <f t="shared" si="11"/>
        <v>0</v>
      </c>
      <c r="W105" s="66">
        <f t="shared" si="12"/>
        <v>0</v>
      </c>
      <c r="X105" s="67">
        <f t="shared" si="13"/>
        <v>0</v>
      </c>
    </row>
    <row r="106" spans="1:24" ht="15">
      <c r="A106" s="41">
        <v>101</v>
      </c>
      <c r="B106" s="42" t="s">
        <v>103</v>
      </c>
      <c r="C106" s="37">
        <f>Measles!C106</f>
        <v>548522</v>
      </c>
      <c r="D106" s="37">
        <f>Measles!D106</f>
        <v>23586.446</v>
      </c>
      <c r="E106" s="40">
        <f>(Measles!E106/10)*0.1+(Measles!E106/10)</f>
        <v>5418.5679150695596</v>
      </c>
      <c r="F106" s="45">
        <f t="shared" si="9"/>
        <v>500</v>
      </c>
      <c r="G106" s="10"/>
      <c r="H106" s="11"/>
      <c r="I106" s="11"/>
      <c r="J106" s="11"/>
      <c r="K106" s="11"/>
      <c r="L106" s="11"/>
      <c r="M106" s="11"/>
      <c r="N106" s="11"/>
      <c r="O106" s="11"/>
      <c r="P106" s="11"/>
      <c r="Q106" s="11"/>
      <c r="R106" s="11"/>
      <c r="S106" s="142">
        <f t="shared" si="10"/>
        <v>0</v>
      </c>
      <c r="T106" s="65" t="str">
        <f t="shared" si="8"/>
        <v/>
      </c>
      <c r="U106" s="66">
        <f t="shared" si="14"/>
        <v>0</v>
      </c>
      <c r="V106" s="66">
        <f t="shared" si="11"/>
        <v>0</v>
      </c>
      <c r="W106" s="66">
        <f t="shared" si="12"/>
        <v>0</v>
      </c>
      <c r="X106" s="67">
        <f t="shared" si="13"/>
        <v>0</v>
      </c>
    </row>
    <row r="107" spans="1:24" ht="15">
      <c r="A107" s="41">
        <v>102</v>
      </c>
      <c r="B107" s="42" t="s">
        <v>104</v>
      </c>
      <c r="C107" s="37">
        <f>Measles!C107</f>
        <v>136899</v>
      </c>
      <c r="D107" s="37">
        <f>Measles!D107</f>
        <v>5886.6569999999992</v>
      </c>
      <c r="E107" s="40">
        <f>(Measles!E107/10)*0.1+(Measles!E107/10)</f>
        <v>1352.3551088290126</v>
      </c>
      <c r="F107" s="45">
        <f t="shared" si="9"/>
        <v>200</v>
      </c>
      <c r="G107" s="10"/>
      <c r="H107" s="11"/>
      <c r="I107" s="11"/>
      <c r="J107" s="11"/>
      <c r="K107" s="11"/>
      <c r="L107" s="11"/>
      <c r="M107" s="11"/>
      <c r="N107" s="11"/>
      <c r="O107" s="11"/>
      <c r="P107" s="11"/>
      <c r="Q107" s="11"/>
      <c r="R107" s="11"/>
      <c r="S107" s="142">
        <f t="shared" si="10"/>
        <v>0</v>
      </c>
      <c r="T107" s="65" t="str">
        <f t="shared" si="8"/>
        <v/>
      </c>
      <c r="U107" s="66">
        <f t="shared" si="14"/>
        <v>0</v>
      </c>
      <c r="V107" s="66">
        <f t="shared" si="11"/>
        <v>0</v>
      </c>
      <c r="W107" s="66">
        <f t="shared" si="12"/>
        <v>0</v>
      </c>
      <c r="X107" s="67">
        <f t="shared" si="13"/>
        <v>0</v>
      </c>
    </row>
    <row r="108" spans="1:24" ht="15">
      <c r="A108" s="41">
        <v>103</v>
      </c>
      <c r="B108" s="42" t="s">
        <v>105</v>
      </c>
      <c r="C108" s="37">
        <f>Measles!C108</f>
        <v>339451</v>
      </c>
      <c r="D108" s="37">
        <f>Measles!D108</f>
        <v>14596.392999999998</v>
      </c>
      <c r="E108" s="40">
        <f>(Measles!E108/10)*0.1+(Measles!E108/10)</f>
        <v>3353.2625807866907</v>
      </c>
      <c r="F108" s="45">
        <f t="shared" si="9"/>
        <v>300</v>
      </c>
      <c r="G108" s="10"/>
      <c r="H108" s="11"/>
      <c r="I108" s="11"/>
      <c r="J108" s="11"/>
      <c r="K108" s="11"/>
      <c r="L108" s="11"/>
      <c r="M108" s="11"/>
      <c r="N108" s="11"/>
      <c r="O108" s="11"/>
      <c r="P108" s="11"/>
      <c r="Q108" s="11"/>
      <c r="R108" s="11"/>
      <c r="S108" s="142">
        <f t="shared" si="10"/>
        <v>0</v>
      </c>
      <c r="T108" s="65" t="str">
        <f t="shared" si="8"/>
        <v/>
      </c>
      <c r="U108" s="66">
        <f t="shared" si="14"/>
        <v>0</v>
      </c>
      <c r="V108" s="66">
        <f t="shared" si="11"/>
        <v>0</v>
      </c>
      <c r="W108" s="66">
        <f t="shared" si="12"/>
        <v>0</v>
      </c>
      <c r="X108" s="67">
        <f t="shared" si="13"/>
        <v>0</v>
      </c>
    </row>
    <row r="109" spans="1:24" ht="15">
      <c r="A109" s="41">
        <v>104</v>
      </c>
      <c r="B109" s="42" t="s">
        <v>106</v>
      </c>
      <c r="C109" s="37">
        <f>Measles!C109</f>
        <v>267897</v>
      </c>
      <c r="D109" s="37">
        <f>Measles!D109</f>
        <v>11519.571</v>
      </c>
      <c r="E109" s="40">
        <f>(Measles!E109/10)*0.1+(Measles!E109/10)</f>
        <v>2646.4172608270769</v>
      </c>
      <c r="F109" s="45">
        <f t="shared" si="9"/>
        <v>300</v>
      </c>
      <c r="G109" s="10"/>
      <c r="H109" s="11"/>
      <c r="I109" s="11"/>
      <c r="J109" s="11"/>
      <c r="K109" s="11"/>
      <c r="L109" s="11"/>
      <c r="M109" s="11"/>
      <c r="N109" s="11"/>
      <c r="O109" s="11"/>
      <c r="P109" s="11"/>
      <c r="Q109" s="11"/>
      <c r="R109" s="11"/>
      <c r="S109" s="142">
        <f t="shared" si="10"/>
        <v>0</v>
      </c>
      <c r="T109" s="65" t="str">
        <f t="shared" si="8"/>
        <v/>
      </c>
      <c r="U109" s="66">
        <f t="shared" si="14"/>
        <v>0</v>
      </c>
      <c r="V109" s="66">
        <f t="shared" si="11"/>
        <v>0</v>
      </c>
      <c r="W109" s="66">
        <f t="shared" si="12"/>
        <v>0</v>
      </c>
      <c r="X109" s="67">
        <f t="shared" si="13"/>
        <v>0</v>
      </c>
    </row>
    <row r="110" spans="1:24" ht="15">
      <c r="A110" s="41">
        <v>105</v>
      </c>
      <c r="B110" s="42" t="s">
        <v>107</v>
      </c>
      <c r="C110" s="37">
        <f>Measles!C110</f>
        <v>300338</v>
      </c>
      <c r="D110" s="37">
        <f>Measles!D110</f>
        <v>12914.534</v>
      </c>
      <c r="E110" s="40">
        <f>(Measles!E110/10)*0.1+(Measles!E110/10)</f>
        <v>2966.8852853233993</v>
      </c>
      <c r="F110" s="45">
        <f t="shared" si="9"/>
        <v>300</v>
      </c>
      <c r="G110" s="10"/>
      <c r="H110" s="11"/>
      <c r="I110" s="11"/>
      <c r="J110" s="11"/>
      <c r="K110" s="11"/>
      <c r="L110" s="11"/>
      <c r="M110" s="11"/>
      <c r="N110" s="11"/>
      <c r="O110" s="11"/>
      <c r="P110" s="11"/>
      <c r="Q110" s="11"/>
      <c r="R110" s="11"/>
      <c r="S110" s="142">
        <f t="shared" si="10"/>
        <v>0</v>
      </c>
      <c r="T110" s="65" t="str">
        <f t="shared" si="8"/>
        <v/>
      </c>
      <c r="U110" s="66">
        <f t="shared" si="14"/>
        <v>0</v>
      </c>
      <c r="V110" s="66">
        <f t="shared" si="11"/>
        <v>0</v>
      </c>
      <c r="W110" s="66">
        <f t="shared" si="12"/>
        <v>0</v>
      </c>
      <c r="X110" s="67">
        <f t="shared" si="13"/>
        <v>0</v>
      </c>
    </row>
    <row r="111" spans="1:24" ht="15">
      <c r="A111" s="41">
        <v>106</v>
      </c>
      <c r="B111" s="42" t="s">
        <v>108</v>
      </c>
      <c r="C111" s="37">
        <f>Measles!C111</f>
        <v>224192</v>
      </c>
      <c r="D111" s="37">
        <f>Measles!D111</f>
        <v>9640.2559999999994</v>
      </c>
      <c r="E111" s="40">
        <f>(Measles!E111/10)*0.1+(Measles!E111/10)</f>
        <v>2214.6779491347202</v>
      </c>
      <c r="F111" s="45">
        <f t="shared" si="9"/>
        <v>200</v>
      </c>
      <c r="G111" s="10"/>
      <c r="H111" s="11"/>
      <c r="I111" s="11"/>
      <c r="J111" s="11"/>
      <c r="K111" s="11"/>
      <c r="L111" s="11"/>
      <c r="M111" s="11"/>
      <c r="N111" s="11"/>
      <c r="O111" s="11"/>
      <c r="P111" s="11"/>
      <c r="Q111" s="11"/>
      <c r="R111" s="11"/>
      <c r="S111" s="142">
        <f t="shared" si="10"/>
        <v>0</v>
      </c>
      <c r="T111" s="65" t="str">
        <f t="shared" si="8"/>
        <v/>
      </c>
      <c r="U111" s="66">
        <f t="shared" si="14"/>
        <v>0</v>
      </c>
      <c r="V111" s="66">
        <f t="shared" si="11"/>
        <v>0</v>
      </c>
      <c r="W111" s="66">
        <f t="shared" si="12"/>
        <v>0</v>
      </c>
      <c r="X111" s="67">
        <f t="shared" si="13"/>
        <v>0</v>
      </c>
    </row>
    <row r="112" spans="1:24" ht="15">
      <c r="A112" s="41">
        <v>107</v>
      </c>
      <c r="B112" s="42" t="s">
        <v>109</v>
      </c>
      <c r="C112" s="37">
        <f>Measles!C112</f>
        <v>261164</v>
      </c>
      <c r="D112" s="37">
        <f>Measles!D112</f>
        <v>11230.052</v>
      </c>
      <c r="E112" s="40">
        <f>(Measles!E112/10)*0.1+(Measles!E112/10)</f>
        <v>2579.905402100967</v>
      </c>
      <c r="F112" s="45">
        <f t="shared" si="9"/>
        <v>300</v>
      </c>
      <c r="G112" s="10"/>
      <c r="H112" s="11"/>
      <c r="I112" s="11"/>
      <c r="J112" s="11"/>
      <c r="K112" s="11"/>
      <c r="L112" s="11"/>
      <c r="M112" s="11"/>
      <c r="N112" s="11"/>
      <c r="O112" s="11"/>
      <c r="P112" s="11"/>
      <c r="Q112" s="11"/>
      <c r="R112" s="11"/>
      <c r="S112" s="142">
        <f t="shared" si="10"/>
        <v>0</v>
      </c>
      <c r="T112" s="65" t="str">
        <f t="shared" si="8"/>
        <v/>
      </c>
      <c r="U112" s="66">
        <f t="shared" si="14"/>
        <v>0</v>
      </c>
      <c r="V112" s="66">
        <f t="shared" si="11"/>
        <v>0</v>
      </c>
      <c r="W112" s="66">
        <f t="shared" si="12"/>
        <v>0</v>
      </c>
      <c r="X112" s="67">
        <f t="shared" si="13"/>
        <v>0</v>
      </c>
    </row>
    <row r="113" spans="1:24" ht="15">
      <c r="A113" s="41">
        <v>108</v>
      </c>
      <c r="B113" s="42" t="s">
        <v>110</v>
      </c>
      <c r="C113" s="37">
        <f>Measles!C113</f>
        <v>314658</v>
      </c>
      <c r="D113" s="37">
        <f>Measles!D113</f>
        <v>13530.293999999998</v>
      </c>
      <c r="E113" s="40">
        <f>(Measles!E113/10)*0.1+(Measles!E113/10)</f>
        <v>3108.3452314035858</v>
      </c>
      <c r="F113" s="45">
        <f t="shared" si="9"/>
        <v>300</v>
      </c>
      <c r="G113" s="10"/>
      <c r="H113" s="11"/>
      <c r="I113" s="11"/>
      <c r="J113" s="11"/>
      <c r="K113" s="11"/>
      <c r="L113" s="11"/>
      <c r="M113" s="11"/>
      <c r="N113" s="11"/>
      <c r="O113" s="11"/>
      <c r="P113" s="11"/>
      <c r="Q113" s="11"/>
      <c r="R113" s="11"/>
      <c r="S113" s="142">
        <f t="shared" si="10"/>
        <v>0</v>
      </c>
      <c r="T113" s="65" t="str">
        <f t="shared" si="8"/>
        <v/>
      </c>
      <c r="U113" s="66">
        <f t="shared" si="14"/>
        <v>0</v>
      </c>
      <c r="V113" s="66">
        <f t="shared" si="11"/>
        <v>0</v>
      </c>
      <c r="W113" s="66">
        <f t="shared" si="12"/>
        <v>0</v>
      </c>
      <c r="X113" s="67">
        <f t="shared" si="13"/>
        <v>0</v>
      </c>
    </row>
    <row r="114" spans="1:24" ht="15">
      <c r="A114" s="41">
        <v>109</v>
      </c>
      <c r="B114" s="42" t="s">
        <v>111</v>
      </c>
      <c r="C114" s="37">
        <f>Measles!C114</f>
        <v>557385</v>
      </c>
      <c r="D114" s="37">
        <f>Measles!D114</f>
        <v>23967.554999999997</v>
      </c>
      <c r="E114" s="40">
        <f>(Measles!E114/10)*0.1+(Measles!E114/10)</f>
        <v>5506.1209529263124</v>
      </c>
      <c r="F114" s="45">
        <f t="shared" si="9"/>
        <v>500</v>
      </c>
      <c r="G114" s="10"/>
      <c r="H114" s="11"/>
      <c r="I114" s="11"/>
      <c r="J114" s="11"/>
      <c r="K114" s="11"/>
      <c r="L114" s="11"/>
      <c r="M114" s="11"/>
      <c r="N114" s="11"/>
      <c r="O114" s="11"/>
      <c r="P114" s="11"/>
      <c r="Q114" s="11"/>
      <c r="R114" s="11"/>
      <c r="S114" s="142">
        <f t="shared" si="10"/>
        <v>0</v>
      </c>
      <c r="T114" s="65" t="str">
        <f t="shared" si="8"/>
        <v/>
      </c>
      <c r="U114" s="66">
        <f t="shared" si="14"/>
        <v>0</v>
      </c>
      <c r="V114" s="66">
        <f t="shared" si="11"/>
        <v>0</v>
      </c>
      <c r="W114" s="66">
        <f t="shared" si="12"/>
        <v>0</v>
      </c>
      <c r="X114" s="67">
        <f t="shared" si="13"/>
        <v>0</v>
      </c>
    </row>
    <row r="115" spans="1:24" ht="15">
      <c r="A115" s="41">
        <v>110</v>
      </c>
      <c r="B115" s="42" t="s">
        <v>112</v>
      </c>
      <c r="C115" s="37">
        <f>Measles!C115</f>
        <v>2125967</v>
      </c>
      <c r="D115" s="37">
        <f>Measles!D115</f>
        <v>91416.580999999991</v>
      </c>
      <c r="E115" s="40">
        <f>(Measles!E115/10)*0.1+(Measles!E115/10)</f>
        <v>21001.339189124024</v>
      </c>
      <c r="F115" s="45">
        <f t="shared" si="9"/>
        <v>1800</v>
      </c>
      <c r="G115" s="10"/>
      <c r="H115" s="11"/>
      <c r="I115" s="11"/>
      <c r="J115" s="11"/>
      <c r="K115" s="11"/>
      <c r="L115" s="11"/>
      <c r="M115" s="11"/>
      <c r="N115" s="11"/>
      <c r="O115" s="11"/>
      <c r="P115" s="11"/>
      <c r="Q115" s="11"/>
      <c r="R115" s="11"/>
      <c r="S115" s="142">
        <f t="shared" si="10"/>
        <v>0</v>
      </c>
      <c r="T115" s="65" t="str">
        <f t="shared" si="8"/>
        <v/>
      </c>
      <c r="U115" s="66">
        <f t="shared" si="14"/>
        <v>0</v>
      </c>
      <c r="V115" s="66">
        <f t="shared" si="11"/>
        <v>0</v>
      </c>
      <c r="W115" s="66">
        <f t="shared" si="12"/>
        <v>0</v>
      </c>
      <c r="X115" s="67">
        <f t="shared" si="13"/>
        <v>0</v>
      </c>
    </row>
    <row r="116" spans="1:24" ht="15">
      <c r="A116" s="41">
        <v>111</v>
      </c>
      <c r="B116" s="42" t="s">
        <v>113</v>
      </c>
      <c r="C116" s="37">
        <f>Measles!C116</f>
        <v>514186</v>
      </c>
      <c r="D116" s="37">
        <f>Measles!D116</f>
        <v>22109.998</v>
      </c>
      <c r="E116" s="40">
        <f>(Measles!E116/10)*0.1+(Measles!E116/10)</f>
        <v>5079.3801560884658</v>
      </c>
      <c r="F116" s="45">
        <f t="shared" si="9"/>
        <v>500</v>
      </c>
      <c r="G116" s="10"/>
      <c r="H116" s="11"/>
      <c r="I116" s="11"/>
      <c r="J116" s="11"/>
      <c r="K116" s="11"/>
      <c r="L116" s="11"/>
      <c r="M116" s="11"/>
      <c r="N116" s="11"/>
      <c r="O116" s="11"/>
      <c r="P116" s="11"/>
      <c r="Q116" s="11"/>
      <c r="R116" s="11"/>
      <c r="S116" s="142">
        <f t="shared" si="10"/>
        <v>0</v>
      </c>
      <c r="T116" s="65" t="str">
        <f t="shared" si="8"/>
        <v/>
      </c>
      <c r="U116" s="66">
        <f t="shared" si="14"/>
        <v>0</v>
      </c>
      <c r="V116" s="66">
        <f t="shared" si="11"/>
        <v>0</v>
      </c>
      <c r="W116" s="66">
        <f t="shared" si="12"/>
        <v>0</v>
      </c>
      <c r="X116" s="67">
        <f t="shared" si="13"/>
        <v>0</v>
      </c>
    </row>
    <row r="117" spans="1:24" ht="16" thickBot="1">
      <c r="A117" s="46">
        <v>112</v>
      </c>
      <c r="B117" s="47" t="s">
        <v>114</v>
      </c>
      <c r="C117" s="37">
        <f>Measles!C117</f>
        <v>254527</v>
      </c>
      <c r="D117" s="37">
        <f>Measles!D117</f>
        <v>10944.660999999998</v>
      </c>
      <c r="E117" s="40">
        <f>(Measles!E117/10)*0.1+(Measles!E117/10)</f>
        <v>2514.3418782089134</v>
      </c>
      <c r="F117" s="50">
        <f t="shared" si="9"/>
        <v>300</v>
      </c>
      <c r="G117" s="76"/>
      <c r="H117" s="77"/>
      <c r="I117" s="77"/>
      <c r="J117" s="77"/>
      <c r="K117" s="77"/>
      <c r="L117" s="77"/>
      <c r="M117" s="77"/>
      <c r="N117" s="11"/>
      <c r="O117" s="11"/>
      <c r="P117" s="11"/>
      <c r="Q117" s="11"/>
      <c r="R117" s="11"/>
      <c r="S117" s="143">
        <f t="shared" si="10"/>
        <v>0</v>
      </c>
      <c r="T117" s="68" t="str">
        <f t="shared" si="8"/>
        <v/>
      </c>
      <c r="U117" s="69">
        <f t="shared" si="14"/>
        <v>0</v>
      </c>
      <c r="V117" s="69">
        <f t="shared" si="11"/>
        <v>0</v>
      </c>
      <c r="W117" s="69">
        <f t="shared" si="12"/>
        <v>0</v>
      </c>
      <c r="X117" s="70">
        <f t="shared" si="13"/>
        <v>0</v>
      </c>
    </row>
    <row r="118" spans="1:24" ht="14" thickBot="1">
      <c r="A118" s="51"/>
      <c r="B118" s="52"/>
      <c r="C118" s="53">
        <f>SUM(C6:C117)</f>
        <v>36896641</v>
      </c>
      <c r="D118" s="75">
        <f>SUM(D6:D117)</f>
        <v>1586555.5629999994</v>
      </c>
      <c r="E118" s="75">
        <v>344000</v>
      </c>
      <c r="F118" s="55">
        <f>SUM(F6:F117)</f>
        <v>36000</v>
      </c>
      <c r="G118" s="13">
        <f t="shared" ref="G118:R118" si="15">SUM(G6:G117)</f>
        <v>0</v>
      </c>
      <c r="H118" s="14">
        <f t="shared" si="15"/>
        <v>0</v>
      </c>
      <c r="I118" s="14">
        <f t="shared" si="15"/>
        <v>0</v>
      </c>
      <c r="J118" s="14">
        <f t="shared" si="15"/>
        <v>0</v>
      </c>
      <c r="K118" s="14">
        <f t="shared" si="15"/>
        <v>0</v>
      </c>
      <c r="L118" s="14">
        <f t="shared" si="15"/>
        <v>0</v>
      </c>
      <c r="M118" s="14">
        <f t="shared" si="15"/>
        <v>0</v>
      </c>
      <c r="N118" s="14">
        <f>SUM(N6:N117)</f>
        <v>0</v>
      </c>
      <c r="O118" s="14">
        <f t="shared" si="15"/>
        <v>0</v>
      </c>
      <c r="P118" s="14">
        <f t="shared" si="15"/>
        <v>0</v>
      </c>
      <c r="Q118" s="14">
        <f t="shared" si="15"/>
        <v>0</v>
      </c>
      <c r="R118" s="15">
        <f t="shared" si="15"/>
        <v>0</v>
      </c>
      <c r="S118" s="71">
        <f>SUM(G118:R118)</f>
        <v>0</v>
      </c>
      <c r="T118" s="72" t="str">
        <f t="shared" si="8"/>
        <v/>
      </c>
      <c r="U118" s="73">
        <f t="shared" si="14"/>
        <v>0</v>
      </c>
      <c r="V118" s="73">
        <f t="shared" si="11"/>
        <v>0</v>
      </c>
      <c r="W118" s="73">
        <f t="shared" si="12"/>
        <v>0</v>
      </c>
      <c r="X118" s="74">
        <f t="shared" si="13"/>
        <v>0</v>
      </c>
    </row>
    <row r="119" spans="1:24">
      <c r="F119" s="17"/>
    </row>
  </sheetData>
  <mergeCells count="3">
    <mergeCell ref="C4:F4"/>
    <mergeCell ref="G4:R4"/>
    <mergeCell ref="T4:X4"/>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Z122"/>
  <sheetViews>
    <sheetView workbookViewId="0">
      <pane xSplit="8" ySplit="6" topLeftCell="I7" activePane="bottomRight" state="frozen"/>
      <selection pane="topRight" activeCell="I1" sqref="I1"/>
      <selection pane="bottomLeft" activeCell="A7" sqref="A7"/>
      <selection pane="bottomRight" activeCell="J11" sqref="J11"/>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16" bestFit="1" customWidth="1"/>
    <col min="5" max="5" width="12" style="16" customWidth="1"/>
    <col min="6" max="6" width="12" style="16" bestFit="1" customWidth="1"/>
    <col min="7" max="7" width="12.83203125" style="1" customWidth="1"/>
    <col min="8" max="8" width="11.5" style="1" bestFit="1" customWidth="1"/>
    <col min="9" max="9" width="10" style="2" bestFit="1" customWidth="1"/>
    <col min="10" max="10" width="9.33203125" style="3" bestFit="1" customWidth="1"/>
    <col min="11" max="11" width="10.5" style="2" customWidth="1"/>
    <col min="12" max="12" width="10" style="2" customWidth="1"/>
    <col min="13" max="15" width="10" style="2" bestFit="1" customWidth="1"/>
    <col min="16" max="16" width="11" style="2" bestFit="1" customWidth="1"/>
    <col min="17" max="18" width="9.33203125" style="2" bestFit="1" customWidth="1"/>
    <col min="19" max="19" width="9.33203125" style="3" bestFit="1" customWidth="1"/>
    <col min="20" max="20" width="9.33203125" style="2" bestFit="1" customWidth="1"/>
    <col min="21" max="21" width="13.33203125" style="2" customWidth="1"/>
    <col min="22" max="22" width="13.33203125" style="4" customWidth="1"/>
    <col min="23" max="26" width="10.83203125" style="4" bestFit="1" customWidth="1"/>
    <col min="27" max="16384" width="8.83203125" style="2"/>
  </cols>
  <sheetData>
    <row r="1" spans="1:26" ht="14" thickBot="1">
      <c r="A1" s="51"/>
      <c r="B1" s="52"/>
      <c r="C1" s="106" t="s">
        <v>119</v>
      </c>
      <c r="D1" s="106" t="s">
        <v>120</v>
      </c>
      <c r="E1" s="107" t="s">
        <v>124</v>
      </c>
      <c r="F1" s="107" t="s">
        <v>150</v>
      </c>
      <c r="G1" s="107" t="s">
        <v>151</v>
      </c>
      <c r="H1" s="21"/>
    </row>
    <row r="2" spans="1:26">
      <c r="A2" s="18"/>
      <c r="B2" s="19" t="s">
        <v>118</v>
      </c>
      <c r="C2" s="20">
        <v>1.05</v>
      </c>
      <c r="D2" s="20">
        <v>1.05</v>
      </c>
      <c r="E2" s="20">
        <v>1.05</v>
      </c>
      <c r="F2" s="20">
        <v>1.05</v>
      </c>
      <c r="G2" s="20">
        <v>1.05</v>
      </c>
      <c r="H2" s="21"/>
    </row>
    <row r="3" spans="1:26">
      <c r="A3" s="18"/>
      <c r="B3" s="22" t="s">
        <v>121</v>
      </c>
      <c r="C3" s="23">
        <v>0.98</v>
      </c>
      <c r="D3" s="23">
        <v>0.98</v>
      </c>
      <c r="E3" s="23">
        <v>0.95</v>
      </c>
      <c r="F3" s="23">
        <v>0.7</v>
      </c>
      <c r="G3" s="23">
        <v>0.3</v>
      </c>
      <c r="H3" s="21"/>
    </row>
    <row r="4" spans="1:26" ht="14" thickBot="1">
      <c r="A4" s="24"/>
      <c r="B4" s="25" t="s">
        <v>122</v>
      </c>
      <c r="C4" s="26">
        <v>3</v>
      </c>
      <c r="D4" s="26">
        <v>3</v>
      </c>
      <c r="E4" s="26">
        <v>1</v>
      </c>
      <c r="F4" s="26">
        <v>2</v>
      </c>
      <c r="G4" s="26">
        <v>2</v>
      </c>
      <c r="H4" s="21"/>
      <c r="U4" s="52"/>
      <c r="V4" s="56"/>
      <c r="W4" s="56"/>
      <c r="X4" s="56"/>
      <c r="Y4" s="56"/>
      <c r="Z4" s="56"/>
    </row>
    <row r="5" spans="1:26" ht="14" thickBot="1">
      <c r="A5" s="27"/>
      <c r="B5" s="28"/>
      <c r="C5" s="535" t="s">
        <v>149</v>
      </c>
      <c r="D5" s="536"/>
      <c r="E5" s="536"/>
      <c r="F5" s="536"/>
      <c r="G5" s="536"/>
      <c r="H5" s="537"/>
      <c r="I5" s="532" t="s">
        <v>152</v>
      </c>
      <c r="J5" s="533"/>
      <c r="K5" s="533"/>
      <c r="L5" s="533"/>
      <c r="M5" s="533"/>
      <c r="N5" s="533"/>
      <c r="O5" s="533"/>
      <c r="P5" s="533"/>
      <c r="Q5" s="533"/>
      <c r="R5" s="533"/>
      <c r="S5" s="533"/>
      <c r="T5" s="534"/>
      <c r="U5" s="57"/>
      <c r="V5" s="529" t="s">
        <v>129</v>
      </c>
      <c r="W5" s="530"/>
      <c r="X5" s="530"/>
      <c r="Y5" s="530"/>
      <c r="Z5" s="531"/>
    </row>
    <row r="6" spans="1:26" s="7" customFormat="1" ht="63.75" customHeight="1" thickBot="1">
      <c r="A6" s="29" t="s">
        <v>0</v>
      </c>
      <c r="B6" s="30" t="s">
        <v>1</v>
      </c>
      <c r="C6" s="31" t="s">
        <v>153</v>
      </c>
      <c r="D6" s="33" t="s">
        <v>3</v>
      </c>
      <c r="E6" s="33" t="s">
        <v>115</v>
      </c>
      <c r="F6" s="33" t="s">
        <v>116</v>
      </c>
      <c r="G6" s="33" t="s">
        <v>144</v>
      </c>
      <c r="H6" s="34" t="s">
        <v>147</v>
      </c>
      <c r="I6" s="5">
        <v>41640</v>
      </c>
      <c r="J6" s="6">
        <f>I6+31</f>
        <v>41671</v>
      </c>
      <c r="K6" s="6">
        <f t="shared" ref="K6:T6" si="0">J6+31</f>
        <v>41702</v>
      </c>
      <c r="L6" s="6">
        <f t="shared" si="0"/>
        <v>41733</v>
      </c>
      <c r="M6" s="6">
        <f t="shared" si="0"/>
        <v>41764</v>
      </c>
      <c r="N6" s="6">
        <f t="shared" si="0"/>
        <v>41795</v>
      </c>
      <c r="O6" s="6">
        <f t="shared" si="0"/>
        <v>41826</v>
      </c>
      <c r="P6" s="140">
        <f t="shared" si="0"/>
        <v>41857</v>
      </c>
      <c r="Q6" s="140">
        <f t="shared" si="0"/>
        <v>41888</v>
      </c>
      <c r="R6" s="140">
        <f t="shared" si="0"/>
        <v>41919</v>
      </c>
      <c r="S6" s="140">
        <f t="shared" si="0"/>
        <v>41950</v>
      </c>
      <c r="T6" s="140">
        <f t="shared" si="0"/>
        <v>41981</v>
      </c>
      <c r="U6" s="58" t="s">
        <v>126</v>
      </c>
      <c r="V6" s="59" t="s">
        <v>128</v>
      </c>
      <c r="W6" s="60" t="s">
        <v>133</v>
      </c>
      <c r="X6" s="60" t="s">
        <v>134</v>
      </c>
      <c r="Y6" s="60" t="s">
        <v>135</v>
      </c>
      <c r="Z6" s="61" t="s">
        <v>136</v>
      </c>
    </row>
    <row r="7" spans="1:26" ht="15">
      <c r="A7" s="35">
        <v>1</v>
      </c>
      <c r="B7" s="36" t="s">
        <v>4</v>
      </c>
      <c r="C7" s="81">
        <f>BCG!C6</f>
        <v>115462</v>
      </c>
      <c r="D7" s="87">
        <f>DPT!D6</f>
        <v>4964.866</v>
      </c>
      <c r="E7" s="87">
        <f>Tetanus!D7</f>
        <v>5773.1</v>
      </c>
      <c r="F7" s="87">
        <f>Tetanus!E7</f>
        <v>2540.1639999999998</v>
      </c>
      <c r="G7" s="108">
        <f>(DPT!E6+PCV!E6+Measles!E6+Tetanus!F7)*0.05+(DPT!E6+PCV!E6+Measles!E6+Tetanus!F7)</f>
        <v>67589.332667464245</v>
      </c>
      <c r="H7" s="83">
        <f>CEILING((G7/12),100)</f>
        <v>5700</v>
      </c>
      <c r="I7" s="8"/>
      <c r="J7" s="9"/>
      <c r="K7" s="9"/>
      <c r="L7" s="9"/>
      <c r="M7" s="9"/>
      <c r="N7" s="9"/>
      <c r="O7" s="9"/>
      <c r="P7" s="11"/>
      <c r="Q7" s="11"/>
      <c r="R7" s="11"/>
      <c r="S7" s="11"/>
      <c r="T7" s="11"/>
      <c r="U7" s="141">
        <f>SUM(I7:T7)</f>
        <v>0</v>
      </c>
      <c r="V7" s="62" t="str">
        <f>IFERROR((SUMIF(I7:T7,"&gt;0" )/COUNTIF(I7:T7,"&gt;0")),"")</f>
        <v/>
      </c>
      <c r="W7" s="63">
        <f>SUM(I7:K7)</f>
        <v>0</v>
      </c>
      <c r="X7" s="63">
        <f>SUM(L7:N7)</f>
        <v>0</v>
      </c>
      <c r="Y7" s="63">
        <f>SUM(O7:Q7)</f>
        <v>0</v>
      </c>
      <c r="Z7" s="64">
        <f>SUM(R7:T7)</f>
        <v>0</v>
      </c>
    </row>
    <row r="8" spans="1:26" ht="15">
      <c r="A8" s="41">
        <v>2</v>
      </c>
      <c r="B8" s="42" t="s">
        <v>5</v>
      </c>
      <c r="C8" s="84">
        <f>BCG!C7</f>
        <v>246527</v>
      </c>
      <c r="D8" s="43">
        <f>DPT!D7</f>
        <v>10600.661</v>
      </c>
      <c r="E8" s="43">
        <f>Tetanus!D8</f>
        <v>12326.35</v>
      </c>
      <c r="F8" s="43">
        <f>Tetanus!E8</f>
        <v>5423.5940000000001</v>
      </c>
      <c r="G8" s="44">
        <f>(DPT!E7+PCV!E7+Measles!E7+Tetanus!F8)*0.05+(DPT!E7+PCV!E7+Measles!E7+Tetanus!F8)</f>
        <v>144312.37475976476</v>
      </c>
      <c r="H8" s="85">
        <f t="shared" ref="H8:H71" si="1">CEILING((G8/12),100)</f>
        <v>12100</v>
      </c>
      <c r="I8" s="10"/>
      <c r="J8" s="11"/>
      <c r="K8" s="11"/>
      <c r="L8" s="11"/>
      <c r="M8" s="11"/>
      <c r="N8" s="11"/>
      <c r="O8" s="11"/>
      <c r="P8" s="11"/>
      <c r="Q8" s="11"/>
      <c r="R8" s="11"/>
      <c r="S8" s="11"/>
      <c r="T8" s="11"/>
      <c r="U8" s="142">
        <f t="shared" ref="U8:U71" si="2">SUM(I8:T8)</f>
        <v>0</v>
      </c>
      <c r="V8" s="65" t="str">
        <f>IFERROR((SUMIF(I8:T8,"&gt;0" )/COUNTIF(I8:T8,"&gt;0")),"")</f>
        <v/>
      </c>
      <c r="W8" s="66">
        <f>SUM(I8:K8)</f>
        <v>0</v>
      </c>
      <c r="X8" s="66">
        <f t="shared" ref="X8:X71" si="3">SUM(L8:N8)</f>
        <v>0</v>
      </c>
      <c r="Y8" s="66">
        <f t="shared" ref="Y8:Y71" si="4">SUM(O8:Q8)</f>
        <v>0</v>
      </c>
      <c r="Z8" s="67">
        <f t="shared" ref="Z8:Z71" si="5">SUM(R8:T8)</f>
        <v>0</v>
      </c>
    </row>
    <row r="9" spans="1:26" ht="15">
      <c r="A9" s="41">
        <v>3</v>
      </c>
      <c r="B9" s="42" t="s">
        <v>6</v>
      </c>
      <c r="C9" s="84">
        <f>BCG!C8</f>
        <v>240886</v>
      </c>
      <c r="D9" s="43">
        <f>DPT!D8</f>
        <v>10358.098</v>
      </c>
      <c r="E9" s="43">
        <f>Tetanus!D9</f>
        <v>12044.300000000001</v>
      </c>
      <c r="F9" s="43">
        <f>Tetanus!E9</f>
        <v>5299.4919999999993</v>
      </c>
      <c r="G9" s="44">
        <f>(DPT!E8+PCV!E8+Measles!E8+Tetanus!F9)*0.05+(DPT!E8+PCV!E8+Measles!E8+Tetanus!F9)</f>
        <v>141010.23703846108</v>
      </c>
      <c r="H9" s="85">
        <f t="shared" si="1"/>
        <v>11800</v>
      </c>
      <c r="I9" s="10"/>
      <c r="J9" s="11"/>
      <c r="K9" s="11"/>
      <c r="L9" s="11"/>
      <c r="M9" s="11"/>
      <c r="N9" s="11"/>
      <c r="O9" s="11"/>
      <c r="P9" s="11"/>
      <c r="Q9" s="11"/>
      <c r="R9" s="11"/>
      <c r="S9" s="11"/>
      <c r="T9" s="11"/>
      <c r="U9" s="142">
        <f t="shared" si="2"/>
        <v>0</v>
      </c>
      <c r="V9" s="65" t="str">
        <f>IFERROR((SUMIF(I9:T9,"&gt;0" )/COUNTIF(I9:T9,"&gt;0")),"")</f>
        <v/>
      </c>
      <c r="W9" s="66">
        <f t="shared" ref="W9:W72" si="6">SUM(I9:K9)</f>
        <v>0</v>
      </c>
      <c r="X9" s="66">
        <f t="shared" si="3"/>
        <v>0</v>
      </c>
      <c r="Y9" s="66">
        <f t="shared" si="4"/>
        <v>0</v>
      </c>
      <c r="Z9" s="67">
        <f t="shared" si="5"/>
        <v>0</v>
      </c>
    </row>
    <row r="10" spans="1:26" ht="15">
      <c r="A10" s="41">
        <v>4</v>
      </c>
      <c r="B10" s="42" t="s">
        <v>7</v>
      </c>
      <c r="C10" s="84">
        <f>BCG!C9</f>
        <v>238600</v>
      </c>
      <c r="D10" s="43">
        <f>DPT!D9</f>
        <v>10259.799999999999</v>
      </c>
      <c r="E10" s="43">
        <f>Tetanus!D10</f>
        <v>11930</v>
      </c>
      <c r="F10" s="43">
        <f>Tetanus!E10</f>
        <v>5249.2</v>
      </c>
      <c r="G10" s="44">
        <f>(DPT!E9+PCV!E9+Measles!E9+Tetanus!F10)*0.05+(DPT!E9+PCV!E9+Measles!E9+Tetanus!F10)</f>
        <v>139672.05465397247</v>
      </c>
      <c r="H10" s="85">
        <f t="shared" si="1"/>
        <v>11700</v>
      </c>
      <c r="I10" s="10"/>
      <c r="J10" s="11"/>
      <c r="K10" s="11"/>
      <c r="L10" s="11"/>
      <c r="M10" s="11"/>
      <c r="N10" s="11"/>
      <c r="O10" s="11"/>
      <c r="P10" s="11"/>
      <c r="Q10" s="11"/>
      <c r="R10" s="11"/>
      <c r="S10" s="11"/>
      <c r="T10" s="11"/>
      <c r="U10" s="142">
        <f t="shared" si="2"/>
        <v>0</v>
      </c>
      <c r="V10" s="65" t="str">
        <f t="shared" ref="V10:V73" si="7">IFERROR((SUMIF(I10:T10,"&gt;0" )/COUNTIF(I10:T10,"&gt;0")),"")</f>
        <v/>
      </c>
      <c r="W10" s="66">
        <f t="shared" si="6"/>
        <v>0</v>
      </c>
      <c r="X10" s="66">
        <f t="shared" si="3"/>
        <v>0</v>
      </c>
      <c r="Y10" s="66">
        <f t="shared" si="4"/>
        <v>0</v>
      </c>
      <c r="Z10" s="67">
        <f t="shared" si="5"/>
        <v>0</v>
      </c>
    </row>
    <row r="11" spans="1:26" ht="15">
      <c r="A11" s="41">
        <v>5</v>
      </c>
      <c r="B11" s="42" t="s">
        <v>8</v>
      </c>
      <c r="C11" s="84">
        <f>BCG!C10</f>
        <v>155558</v>
      </c>
      <c r="D11" s="43">
        <f>DPT!D10</f>
        <v>6688.9939999999997</v>
      </c>
      <c r="E11" s="43">
        <f>Tetanus!D11</f>
        <v>7777.9000000000005</v>
      </c>
      <c r="F11" s="43">
        <f>Tetanus!E11</f>
        <v>3422.2759999999998</v>
      </c>
      <c r="G11" s="44">
        <f>(DPT!E10+PCV!E10+Measles!E10+Tetanus!F11)*0.05+(DPT!E10+PCV!E10+Measles!E10+Tetanus!F11)</f>
        <v>91060.794123481348</v>
      </c>
      <c r="H11" s="85">
        <f t="shared" si="1"/>
        <v>7600</v>
      </c>
      <c r="I11" s="10"/>
      <c r="J11" s="11"/>
      <c r="K11" s="11"/>
      <c r="L11" s="11"/>
      <c r="M11" s="11"/>
      <c r="N11" s="11"/>
      <c r="O11" s="11"/>
      <c r="P11" s="11"/>
      <c r="Q11" s="11"/>
      <c r="R11" s="11"/>
      <c r="S11" s="11"/>
      <c r="T11" s="11"/>
      <c r="U11" s="142">
        <f t="shared" si="2"/>
        <v>0</v>
      </c>
      <c r="V11" s="65" t="str">
        <f t="shared" si="7"/>
        <v/>
      </c>
      <c r="W11" s="66">
        <f t="shared" si="6"/>
        <v>0</v>
      </c>
      <c r="X11" s="66">
        <f t="shared" si="3"/>
        <v>0</v>
      </c>
      <c r="Y11" s="66">
        <f t="shared" si="4"/>
        <v>0</v>
      </c>
      <c r="Z11" s="67">
        <f t="shared" si="5"/>
        <v>0</v>
      </c>
    </row>
    <row r="12" spans="1:26" ht="15">
      <c r="A12" s="41">
        <v>6</v>
      </c>
      <c r="B12" s="42" t="s">
        <v>9</v>
      </c>
      <c r="C12" s="84">
        <f>BCG!C11</f>
        <v>118341</v>
      </c>
      <c r="D12" s="43">
        <f>DPT!D11</f>
        <v>5088.6629999999996</v>
      </c>
      <c r="E12" s="43">
        <f>Tetanus!D12</f>
        <v>5917.05</v>
      </c>
      <c r="F12" s="43">
        <f>Tetanus!E12</f>
        <v>2603.502</v>
      </c>
      <c r="G12" s="44">
        <f>(DPT!E11+PCV!E11+Measles!E11+Tetanus!F12)*0.05+(DPT!E11+PCV!E11+Measles!E11+Tetanus!F12)</f>
        <v>69274.646352915981</v>
      </c>
      <c r="H12" s="85">
        <f t="shared" si="1"/>
        <v>5800</v>
      </c>
      <c r="I12" s="10"/>
      <c r="J12" s="11"/>
      <c r="K12" s="11"/>
      <c r="L12" s="11"/>
      <c r="M12" s="11"/>
      <c r="N12" s="11"/>
      <c r="O12" s="11"/>
      <c r="P12" s="11"/>
      <c r="Q12" s="11"/>
      <c r="R12" s="11"/>
      <c r="S12" s="11"/>
      <c r="T12" s="11"/>
      <c r="U12" s="142">
        <f t="shared" si="2"/>
        <v>0</v>
      </c>
      <c r="V12" s="65" t="str">
        <f t="shared" si="7"/>
        <v/>
      </c>
      <c r="W12" s="66">
        <f t="shared" si="6"/>
        <v>0</v>
      </c>
      <c r="X12" s="66">
        <f t="shared" si="3"/>
        <v>0</v>
      </c>
      <c r="Y12" s="66">
        <f t="shared" si="4"/>
        <v>0</v>
      </c>
      <c r="Z12" s="67">
        <f t="shared" si="5"/>
        <v>0</v>
      </c>
    </row>
    <row r="13" spans="1:26" ht="15">
      <c r="A13" s="41">
        <v>7</v>
      </c>
      <c r="B13" s="42" t="s">
        <v>10</v>
      </c>
      <c r="C13" s="84">
        <f>BCG!C12</f>
        <v>286541</v>
      </c>
      <c r="D13" s="43">
        <f>DPT!D12</f>
        <v>12321.262999999999</v>
      </c>
      <c r="E13" s="43">
        <f>Tetanus!D13</f>
        <v>14327.050000000001</v>
      </c>
      <c r="F13" s="43">
        <f>Tetanus!E13</f>
        <v>6303.902</v>
      </c>
      <c r="G13" s="44">
        <f>(DPT!E12+PCV!E12+Measles!E12+Tetanus!F13)*0.05+(DPT!E12+PCV!E12+Measles!E12+Tetanus!F13)</f>
        <v>167735.83492289993</v>
      </c>
      <c r="H13" s="85">
        <f t="shared" si="1"/>
        <v>14000</v>
      </c>
      <c r="I13" s="10"/>
      <c r="J13" s="11"/>
      <c r="K13" s="11"/>
      <c r="L13" s="11"/>
      <c r="M13" s="11"/>
      <c r="N13" s="11"/>
      <c r="O13" s="11"/>
      <c r="P13" s="11"/>
      <c r="Q13" s="11"/>
      <c r="R13" s="11"/>
      <c r="S13" s="11"/>
      <c r="T13" s="11"/>
      <c r="U13" s="142">
        <f t="shared" si="2"/>
        <v>0</v>
      </c>
      <c r="V13" s="65" t="str">
        <f t="shared" si="7"/>
        <v/>
      </c>
      <c r="W13" s="66">
        <f t="shared" si="6"/>
        <v>0</v>
      </c>
      <c r="X13" s="66">
        <f t="shared" si="3"/>
        <v>0</v>
      </c>
      <c r="Y13" s="66">
        <f t="shared" si="4"/>
        <v>0</v>
      </c>
      <c r="Z13" s="67">
        <f t="shared" si="5"/>
        <v>0</v>
      </c>
    </row>
    <row r="14" spans="1:26" ht="15">
      <c r="A14" s="41">
        <v>8</v>
      </c>
      <c r="B14" s="42" t="s">
        <v>11</v>
      </c>
      <c r="C14" s="84">
        <f>BCG!C13</f>
        <v>201739</v>
      </c>
      <c r="D14" s="43">
        <f>DPT!D13</f>
        <v>8674.777</v>
      </c>
      <c r="E14" s="43">
        <f>Tetanus!D14</f>
        <v>10086.950000000001</v>
      </c>
      <c r="F14" s="43">
        <f>Tetanus!E14</f>
        <v>4438.2579999999998</v>
      </c>
      <c r="G14" s="44">
        <f>(DPT!E13+PCV!E13+Measles!E13+Tetanus!F14)*0.05+(DPT!E13+PCV!E13+Measles!E13+Tetanus!F14)</f>
        <v>118094.30274030911</v>
      </c>
      <c r="H14" s="85">
        <f t="shared" si="1"/>
        <v>9900</v>
      </c>
      <c r="I14" s="10"/>
      <c r="J14" s="11"/>
      <c r="K14" s="11"/>
      <c r="L14" s="11"/>
      <c r="M14" s="11"/>
      <c r="N14" s="11"/>
      <c r="O14" s="11"/>
      <c r="P14" s="11"/>
      <c r="Q14" s="11"/>
      <c r="R14" s="11"/>
      <c r="S14" s="11"/>
      <c r="T14" s="11"/>
      <c r="U14" s="142">
        <f t="shared" si="2"/>
        <v>0</v>
      </c>
      <c r="V14" s="65" t="str">
        <f t="shared" si="7"/>
        <v/>
      </c>
      <c r="W14" s="66">
        <f t="shared" si="6"/>
        <v>0</v>
      </c>
      <c r="X14" s="66">
        <f t="shared" si="3"/>
        <v>0</v>
      </c>
      <c r="Y14" s="66">
        <f t="shared" si="4"/>
        <v>0</v>
      </c>
      <c r="Z14" s="67">
        <f t="shared" si="5"/>
        <v>0</v>
      </c>
    </row>
    <row r="15" spans="1:26" ht="15">
      <c r="A15" s="41">
        <v>9</v>
      </c>
      <c r="B15" s="42" t="s">
        <v>12</v>
      </c>
      <c r="C15" s="84">
        <f>BCG!C14</f>
        <v>390510</v>
      </c>
      <c r="D15" s="43">
        <f>DPT!D14</f>
        <v>16791.93</v>
      </c>
      <c r="E15" s="43">
        <f>Tetanus!D15</f>
        <v>19525.5</v>
      </c>
      <c r="F15" s="43">
        <f>Tetanus!E15</f>
        <v>8591.2199999999993</v>
      </c>
      <c r="G15" s="44">
        <f>(DPT!E14+PCV!E14+Measles!E14+Tetanus!F15)*0.05+(DPT!E14+PCV!E14+Measles!E14+Tetanus!F15)</f>
        <v>228597.37662582897</v>
      </c>
      <c r="H15" s="85">
        <f t="shared" si="1"/>
        <v>19100</v>
      </c>
      <c r="I15" s="10"/>
      <c r="J15" s="11"/>
      <c r="K15" s="11"/>
      <c r="L15" s="11"/>
      <c r="M15" s="11"/>
      <c r="N15" s="11"/>
      <c r="O15" s="11"/>
      <c r="P15" s="11"/>
      <c r="Q15" s="11"/>
      <c r="R15" s="11"/>
      <c r="S15" s="11"/>
      <c r="T15" s="11"/>
      <c r="U15" s="142">
        <f t="shared" si="2"/>
        <v>0</v>
      </c>
      <c r="V15" s="65" t="str">
        <f t="shared" si="7"/>
        <v/>
      </c>
      <c r="W15" s="66">
        <f t="shared" si="6"/>
        <v>0</v>
      </c>
      <c r="X15" s="66">
        <f t="shared" si="3"/>
        <v>0</v>
      </c>
      <c r="Y15" s="66">
        <f t="shared" si="4"/>
        <v>0</v>
      </c>
      <c r="Z15" s="67">
        <f t="shared" si="5"/>
        <v>0</v>
      </c>
    </row>
    <row r="16" spans="1:26" ht="15">
      <c r="A16" s="41">
        <v>10</v>
      </c>
      <c r="B16" s="42" t="s">
        <v>13</v>
      </c>
      <c r="C16" s="84">
        <f>BCG!C15</f>
        <v>831442</v>
      </c>
      <c r="D16" s="43">
        <f>DPT!D15</f>
        <v>35752.005999999994</v>
      </c>
      <c r="E16" s="43">
        <f>Tetanus!D16</f>
        <v>41572.100000000006</v>
      </c>
      <c r="F16" s="43">
        <f>Tetanus!E16</f>
        <v>18291.723999999998</v>
      </c>
      <c r="G16" s="44">
        <f>(DPT!E15+PCV!E15+Measles!E15+Tetanus!F16)*0.05+(DPT!E15+PCV!E15+Measles!E15+Tetanus!F16)</f>
        <v>486710.86532107368</v>
      </c>
      <c r="H16" s="85">
        <f t="shared" si="1"/>
        <v>40600</v>
      </c>
      <c r="I16" s="10"/>
      <c r="J16" s="11"/>
      <c r="K16" s="11"/>
      <c r="L16" s="11"/>
      <c r="M16" s="11"/>
      <c r="N16" s="11"/>
      <c r="O16" s="11"/>
      <c r="P16" s="11"/>
      <c r="Q16" s="11"/>
      <c r="R16" s="11"/>
      <c r="S16" s="11"/>
      <c r="T16" s="11"/>
      <c r="U16" s="142">
        <f t="shared" si="2"/>
        <v>0</v>
      </c>
      <c r="V16" s="65" t="str">
        <f t="shared" si="7"/>
        <v/>
      </c>
      <c r="W16" s="66">
        <f t="shared" si="6"/>
        <v>0</v>
      </c>
      <c r="X16" s="66">
        <f t="shared" si="3"/>
        <v>0</v>
      </c>
      <c r="Y16" s="66">
        <f t="shared" si="4"/>
        <v>0</v>
      </c>
      <c r="Z16" s="67">
        <f t="shared" si="5"/>
        <v>0</v>
      </c>
    </row>
    <row r="17" spans="1:26" ht="15">
      <c r="A17" s="41">
        <v>11</v>
      </c>
      <c r="B17" s="42" t="s">
        <v>14</v>
      </c>
      <c r="C17" s="84">
        <f>BCG!C16</f>
        <v>220717</v>
      </c>
      <c r="D17" s="43">
        <f>DPT!D16</f>
        <v>9490.8310000000001</v>
      </c>
      <c r="E17" s="43">
        <f>Tetanus!D17</f>
        <v>11035.85</v>
      </c>
      <c r="F17" s="43">
        <f>Tetanus!E17</f>
        <v>4855.7739999999994</v>
      </c>
      <c r="G17" s="44">
        <f>(DPT!E16+PCV!E16+Measles!E16+Tetanus!F17)*0.05+(DPT!E16+PCV!E16+Measles!E16+Tetanus!F17)</f>
        <v>129203.67513437067</v>
      </c>
      <c r="H17" s="85">
        <f t="shared" si="1"/>
        <v>10800</v>
      </c>
      <c r="I17" s="10"/>
      <c r="J17" s="11"/>
      <c r="K17" s="11"/>
      <c r="L17" s="11"/>
      <c r="M17" s="11"/>
      <c r="N17" s="11"/>
      <c r="O17" s="11"/>
      <c r="P17" s="11"/>
      <c r="Q17" s="11"/>
      <c r="R17" s="11"/>
      <c r="S17" s="11"/>
      <c r="T17" s="11"/>
      <c r="U17" s="142">
        <f t="shared" si="2"/>
        <v>0</v>
      </c>
      <c r="V17" s="65" t="str">
        <f t="shared" si="7"/>
        <v/>
      </c>
      <c r="W17" s="66">
        <f t="shared" si="6"/>
        <v>0</v>
      </c>
      <c r="X17" s="66">
        <f t="shared" si="3"/>
        <v>0</v>
      </c>
      <c r="Y17" s="66">
        <f t="shared" si="4"/>
        <v>0</v>
      </c>
      <c r="Z17" s="67">
        <f t="shared" si="5"/>
        <v>0</v>
      </c>
    </row>
    <row r="18" spans="1:26" ht="15">
      <c r="A18" s="41">
        <v>12</v>
      </c>
      <c r="B18" s="42" t="s">
        <v>15</v>
      </c>
      <c r="C18" s="84">
        <f>BCG!C17</f>
        <v>224153</v>
      </c>
      <c r="D18" s="43">
        <f>DPT!D17</f>
        <v>9638.5789999999997</v>
      </c>
      <c r="E18" s="43">
        <f>Tetanus!D18</f>
        <v>11207.650000000001</v>
      </c>
      <c r="F18" s="43">
        <f>Tetanus!E18</f>
        <v>4931.366</v>
      </c>
      <c r="G18" s="44">
        <f>(DPT!E17+PCV!E17+Measles!E17+Tetanus!F18)*0.05+(DPT!E17+PCV!E17+Measles!E17+Tetanus!F18)</f>
        <v>131215.04638244715</v>
      </c>
      <c r="H18" s="85">
        <f t="shared" si="1"/>
        <v>11000</v>
      </c>
      <c r="I18" s="10"/>
      <c r="J18" s="11"/>
      <c r="K18" s="11"/>
      <c r="L18" s="11"/>
      <c r="M18" s="11"/>
      <c r="N18" s="11"/>
      <c r="O18" s="11"/>
      <c r="P18" s="11"/>
      <c r="Q18" s="11"/>
      <c r="R18" s="11"/>
      <c r="S18" s="11"/>
      <c r="T18" s="11"/>
      <c r="U18" s="142">
        <f t="shared" si="2"/>
        <v>0</v>
      </c>
      <c r="V18" s="65" t="str">
        <f t="shared" si="7"/>
        <v/>
      </c>
      <c r="W18" s="66">
        <f t="shared" si="6"/>
        <v>0</v>
      </c>
      <c r="X18" s="66">
        <f t="shared" si="3"/>
        <v>0</v>
      </c>
      <c r="Y18" s="66">
        <f t="shared" si="4"/>
        <v>0</v>
      </c>
      <c r="Z18" s="67">
        <f t="shared" si="5"/>
        <v>0</v>
      </c>
    </row>
    <row r="19" spans="1:26" ht="15">
      <c r="A19" s="41">
        <v>13</v>
      </c>
      <c r="B19" s="42" t="s">
        <v>16</v>
      </c>
      <c r="C19" s="84">
        <f>BCG!C18</f>
        <v>413054</v>
      </c>
      <c r="D19" s="43">
        <f>DPT!D18</f>
        <v>17761.322</v>
      </c>
      <c r="E19" s="43">
        <f>Tetanus!D19</f>
        <v>20652.7</v>
      </c>
      <c r="F19" s="43">
        <f>Tetanus!E19</f>
        <v>9087.1880000000001</v>
      </c>
      <c r="G19" s="44">
        <f>(DPT!E18+PCV!E18+Measles!E18+Tetanus!F19)*0.05+(DPT!E18+PCV!E18+Measles!E18+Tetanus!F19)</f>
        <v>241794.21987863354</v>
      </c>
      <c r="H19" s="85">
        <f t="shared" si="1"/>
        <v>20200</v>
      </c>
      <c r="I19" s="10"/>
      <c r="J19" s="11"/>
      <c r="K19" s="11"/>
      <c r="L19" s="11"/>
      <c r="M19" s="11"/>
      <c r="N19" s="11"/>
      <c r="O19" s="11"/>
      <c r="P19" s="11"/>
      <c r="Q19" s="11"/>
      <c r="R19" s="11"/>
      <c r="S19" s="11"/>
      <c r="T19" s="11"/>
      <c r="U19" s="142">
        <f t="shared" si="2"/>
        <v>0</v>
      </c>
      <c r="V19" s="65" t="str">
        <f t="shared" si="7"/>
        <v/>
      </c>
      <c r="W19" s="66">
        <f t="shared" si="6"/>
        <v>0</v>
      </c>
      <c r="X19" s="66">
        <f t="shared" si="3"/>
        <v>0</v>
      </c>
      <c r="Y19" s="66">
        <f t="shared" si="4"/>
        <v>0</v>
      </c>
      <c r="Z19" s="67">
        <f t="shared" si="5"/>
        <v>0</v>
      </c>
    </row>
    <row r="20" spans="1:26" ht="15">
      <c r="A20" s="41">
        <v>14</v>
      </c>
      <c r="B20" s="42" t="s">
        <v>17</v>
      </c>
      <c r="C20" s="84">
        <f>BCG!C19</f>
        <v>131351</v>
      </c>
      <c r="D20" s="43">
        <f>DPT!D19</f>
        <v>5648.0929999999998</v>
      </c>
      <c r="E20" s="43">
        <f>Tetanus!D20</f>
        <v>6567.55</v>
      </c>
      <c r="F20" s="43">
        <f>Tetanus!E20</f>
        <v>2889.7219999999998</v>
      </c>
      <c r="G20" s="44">
        <f>(DPT!E19+PCV!E19+Measles!E19+Tetanus!F20)*0.05+(DPT!E19+PCV!E19+Measles!E19+Tetanus!F20)</f>
        <v>76890.461235766707</v>
      </c>
      <c r="H20" s="85">
        <f t="shared" si="1"/>
        <v>6500</v>
      </c>
      <c r="I20" s="10"/>
      <c r="J20" s="11"/>
      <c r="K20" s="11"/>
      <c r="L20" s="11"/>
      <c r="M20" s="11"/>
      <c r="N20" s="11"/>
      <c r="O20" s="11"/>
      <c r="P20" s="11"/>
      <c r="Q20" s="11"/>
      <c r="R20" s="11"/>
      <c r="S20" s="11"/>
      <c r="T20" s="11"/>
      <c r="U20" s="142">
        <f t="shared" si="2"/>
        <v>0</v>
      </c>
      <c r="V20" s="65" t="str">
        <f t="shared" si="7"/>
        <v/>
      </c>
      <c r="W20" s="66">
        <f t="shared" si="6"/>
        <v>0</v>
      </c>
      <c r="X20" s="66">
        <f t="shared" si="3"/>
        <v>0</v>
      </c>
      <c r="Y20" s="66">
        <f t="shared" si="4"/>
        <v>0</v>
      </c>
      <c r="Z20" s="67">
        <f t="shared" si="5"/>
        <v>0</v>
      </c>
    </row>
    <row r="21" spans="1:26" ht="15">
      <c r="A21" s="41">
        <v>15</v>
      </c>
      <c r="B21" s="42" t="s">
        <v>18</v>
      </c>
      <c r="C21" s="84">
        <f>BCG!C20</f>
        <v>462113</v>
      </c>
      <c r="D21" s="43">
        <f>DPT!D20</f>
        <v>19870.858999999997</v>
      </c>
      <c r="E21" s="43">
        <f>Tetanus!D21</f>
        <v>23105.65</v>
      </c>
      <c r="F21" s="43">
        <f>Tetanus!E21</f>
        <v>10166.485999999999</v>
      </c>
      <c r="G21" s="44">
        <f>(DPT!E20+PCV!E20+Measles!E20+Tetanus!F21)*0.05+(DPT!E20+PCV!E20+Measles!E20+Tetanus!F21)</f>
        <v>270512.45679929241</v>
      </c>
      <c r="H21" s="85">
        <f t="shared" si="1"/>
        <v>22600</v>
      </c>
      <c r="I21" s="10"/>
      <c r="J21" s="11"/>
      <c r="K21" s="11"/>
      <c r="L21" s="11"/>
      <c r="M21" s="11"/>
      <c r="N21" s="11"/>
      <c r="O21" s="11"/>
      <c r="P21" s="11"/>
      <c r="Q21" s="11"/>
      <c r="R21" s="11"/>
      <c r="S21" s="11"/>
      <c r="T21" s="11"/>
      <c r="U21" s="142">
        <f t="shared" si="2"/>
        <v>0</v>
      </c>
      <c r="V21" s="65" t="str">
        <f t="shared" si="7"/>
        <v/>
      </c>
      <c r="W21" s="66">
        <f t="shared" si="6"/>
        <v>0</v>
      </c>
      <c r="X21" s="66">
        <f t="shared" si="3"/>
        <v>0</v>
      </c>
      <c r="Y21" s="66">
        <f t="shared" si="4"/>
        <v>0</v>
      </c>
      <c r="Z21" s="67">
        <f t="shared" si="5"/>
        <v>0</v>
      </c>
    </row>
    <row r="22" spans="1:26" ht="15">
      <c r="A22" s="41">
        <v>16</v>
      </c>
      <c r="B22" s="42" t="s">
        <v>19</v>
      </c>
      <c r="C22" s="84">
        <f>BCG!C21</f>
        <v>200047</v>
      </c>
      <c r="D22" s="43">
        <f>DPT!D21</f>
        <v>8602.0209999999988</v>
      </c>
      <c r="E22" s="43">
        <f>Tetanus!D22</f>
        <v>10002.35</v>
      </c>
      <c r="F22" s="43">
        <f>Tetanus!E22</f>
        <v>4401.0339999999997</v>
      </c>
      <c r="G22" s="44">
        <f>(DPT!E21+PCV!E21+Measles!E21+Tetanus!F22)*0.05+(DPT!E21+PCV!E21+Measles!E21+Tetanus!F22)</f>
        <v>117103.83703840415</v>
      </c>
      <c r="H22" s="85">
        <f t="shared" si="1"/>
        <v>9800</v>
      </c>
      <c r="I22" s="10"/>
      <c r="J22" s="11"/>
      <c r="K22" s="11"/>
      <c r="L22" s="11"/>
      <c r="M22" s="11"/>
      <c r="N22" s="11"/>
      <c r="O22" s="11"/>
      <c r="P22" s="11"/>
      <c r="Q22" s="11"/>
      <c r="R22" s="11"/>
      <c r="S22" s="11"/>
      <c r="T22" s="11"/>
      <c r="U22" s="142">
        <f t="shared" si="2"/>
        <v>0</v>
      </c>
      <c r="V22" s="65" t="str">
        <f t="shared" si="7"/>
        <v/>
      </c>
      <c r="W22" s="66">
        <f t="shared" si="6"/>
        <v>0</v>
      </c>
      <c r="X22" s="66">
        <f t="shared" si="3"/>
        <v>0</v>
      </c>
      <c r="Y22" s="66">
        <f t="shared" si="4"/>
        <v>0</v>
      </c>
      <c r="Z22" s="67">
        <f t="shared" si="5"/>
        <v>0</v>
      </c>
    </row>
    <row r="23" spans="1:26" ht="15">
      <c r="A23" s="41">
        <v>17</v>
      </c>
      <c r="B23" s="42" t="s">
        <v>20</v>
      </c>
      <c r="C23" s="84">
        <f>BCG!C22</f>
        <v>159974</v>
      </c>
      <c r="D23" s="43">
        <f>DPT!D22</f>
        <v>6878.8819999999996</v>
      </c>
      <c r="E23" s="43">
        <f>Tetanus!D23</f>
        <v>7998.7000000000007</v>
      </c>
      <c r="F23" s="43">
        <f>Tetanus!E23</f>
        <v>3519.4279999999999</v>
      </c>
      <c r="G23" s="44">
        <f>(DPT!E22+PCV!E22+Measles!E22+Tetanus!F23)*0.05+(DPT!E22+PCV!E22+Measles!E22+Tetanus!F23)</f>
        <v>93645.839359658799</v>
      </c>
      <c r="H23" s="85">
        <f t="shared" si="1"/>
        <v>7900</v>
      </c>
      <c r="I23" s="10"/>
      <c r="J23" s="11"/>
      <c r="K23" s="11"/>
      <c r="L23" s="11"/>
      <c r="M23" s="11"/>
      <c r="N23" s="11"/>
      <c r="O23" s="11"/>
      <c r="P23" s="11"/>
      <c r="Q23" s="11"/>
      <c r="R23" s="11"/>
      <c r="S23" s="11"/>
      <c r="T23" s="11"/>
      <c r="U23" s="142">
        <f t="shared" si="2"/>
        <v>0</v>
      </c>
      <c r="V23" s="65" t="str">
        <f t="shared" si="7"/>
        <v/>
      </c>
      <c r="W23" s="66">
        <f t="shared" si="6"/>
        <v>0</v>
      </c>
      <c r="X23" s="66">
        <f t="shared" si="3"/>
        <v>0</v>
      </c>
      <c r="Y23" s="66">
        <f t="shared" si="4"/>
        <v>0</v>
      </c>
      <c r="Z23" s="67">
        <f t="shared" si="5"/>
        <v>0</v>
      </c>
    </row>
    <row r="24" spans="1:26" ht="15">
      <c r="A24" s="41">
        <v>18</v>
      </c>
      <c r="B24" s="42" t="s">
        <v>21</v>
      </c>
      <c r="C24" s="84">
        <f>BCG!C23</f>
        <v>94511</v>
      </c>
      <c r="D24" s="43">
        <f>DPT!D23</f>
        <v>4063.9729999999995</v>
      </c>
      <c r="E24" s="43">
        <f>Tetanus!D24</f>
        <v>4725.55</v>
      </c>
      <c r="F24" s="43">
        <f>Tetanus!E24</f>
        <v>2079.2419999999997</v>
      </c>
      <c r="G24" s="44">
        <f>(DPT!E23+PCV!E23+Measles!E23+Tetanus!F24)*0.05+(DPT!E23+PCV!E23+Measles!E23+Tetanus!F24)</f>
        <v>55325.002336134079</v>
      </c>
      <c r="H24" s="85">
        <f t="shared" si="1"/>
        <v>4700</v>
      </c>
      <c r="I24" s="10"/>
      <c r="J24" s="11"/>
      <c r="K24" s="11"/>
      <c r="L24" s="11"/>
      <c r="M24" s="11"/>
      <c r="N24" s="11"/>
      <c r="O24" s="11"/>
      <c r="P24" s="11"/>
      <c r="Q24" s="11"/>
      <c r="R24" s="11"/>
      <c r="S24" s="11"/>
      <c r="T24" s="11"/>
      <c r="U24" s="142">
        <f t="shared" si="2"/>
        <v>0</v>
      </c>
      <c r="V24" s="65" t="str">
        <f t="shared" si="7"/>
        <v/>
      </c>
      <c r="W24" s="66">
        <f t="shared" si="6"/>
        <v>0</v>
      </c>
      <c r="X24" s="66">
        <f t="shared" si="3"/>
        <v>0</v>
      </c>
      <c r="Y24" s="66">
        <f t="shared" si="4"/>
        <v>0</v>
      </c>
      <c r="Z24" s="67">
        <f t="shared" si="5"/>
        <v>0</v>
      </c>
    </row>
    <row r="25" spans="1:26" ht="15">
      <c r="A25" s="41">
        <v>19</v>
      </c>
      <c r="B25" s="42" t="s">
        <v>22</v>
      </c>
      <c r="C25" s="84">
        <f>BCG!C24</f>
        <v>187767</v>
      </c>
      <c r="D25" s="43">
        <f>DPT!D24</f>
        <v>8073.9809999999998</v>
      </c>
      <c r="E25" s="43">
        <f>Tetanus!D25</f>
        <v>9388.35</v>
      </c>
      <c r="F25" s="43">
        <f>Tetanus!E25</f>
        <v>4130.8739999999998</v>
      </c>
      <c r="G25" s="44">
        <f>(DPT!E24+PCV!E24+Measles!E24+Tetanus!F25)*0.05+(DPT!E24+PCV!E24+Measles!E24+Tetanus!F25)</f>
        <v>109915.3507385266</v>
      </c>
      <c r="H25" s="85">
        <f t="shared" si="1"/>
        <v>9200</v>
      </c>
      <c r="I25" s="10"/>
      <c r="J25" s="11"/>
      <c r="K25" s="11"/>
      <c r="L25" s="11"/>
      <c r="M25" s="11"/>
      <c r="N25" s="11"/>
      <c r="O25" s="11"/>
      <c r="P25" s="11"/>
      <c r="Q25" s="11"/>
      <c r="R25" s="11"/>
      <c r="S25" s="11"/>
      <c r="T25" s="11"/>
      <c r="U25" s="142">
        <f t="shared" si="2"/>
        <v>0</v>
      </c>
      <c r="V25" s="65" t="str">
        <f t="shared" si="7"/>
        <v/>
      </c>
      <c r="W25" s="66">
        <f t="shared" si="6"/>
        <v>0</v>
      </c>
      <c r="X25" s="66">
        <f t="shared" si="3"/>
        <v>0</v>
      </c>
      <c r="Y25" s="66">
        <f t="shared" si="4"/>
        <v>0</v>
      </c>
      <c r="Z25" s="67">
        <f t="shared" si="5"/>
        <v>0</v>
      </c>
    </row>
    <row r="26" spans="1:26" ht="15">
      <c r="A26" s="41">
        <v>20</v>
      </c>
      <c r="B26" s="42" t="s">
        <v>23</v>
      </c>
      <c r="C26" s="84">
        <f>BCG!C25</f>
        <v>120259</v>
      </c>
      <c r="D26" s="43">
        <f>DPT!D25</f>
        <v>5171.1369999999997</v>
      </c>
      <c r="E26" s="43">
        <f>Tetanus!D26</f>
        <v>6012.9500000000007</v>
      </c>
      <c r="F26" s="43">
        <f>Tetanus!E26</f>
        <v>2645.6979999999999</v>
      </c>
      <c r="G26" s="44">
        <f>(DPT!E25+PCV!E25+Measles!E25+Tetanus!F26)*0.05+(DPT!E25+PCV!E25+Measles!E25+Tetanus!F26)</f>
        <v>70397.408301056479</v>
      </c>
      <c r="H26" s="85">
        <f t="shared" si="1"/>
        <v>5900</v>
      </c>
      <c r="I26" s="10"/>
      <c r="J26" s="11"/>
      <c r="K26" s="11"/>
      <c r="L26" s="11"/>
      <c r="M26" s="11"/>
      <c r="N26" s="11"/>
      <c r="O26" s="11"/>
      <c r="P26" s="11"/>
      <c r="Q26" s="11"/>
      <c r="R26" s="11"/>
      <c r="S26" s="11"/>
      <c r="T26" s="11"/>
      <c r="U26" s="142">
        <f t="shared" si="2"/>
        <v>0</v>
      </c>
      <c r="V26" s="65" t="str">
        <f t="shared" si="7"/>
        <v/>
      </c>
      <c r="W26" s="66">
        <f t="shared" si="6"/>
        <v>0</v>
      </c>
      <c r="X26" s="66">
        <f t="shared" si="3"/>
        <v>0</v>
      </c>
      <c r="Y26" s="66">
        <f t="shared" si="4"/>
        <v>0</v>
      </c>
      <c r="Z26" s="67">
        <f t="shared" si="5"/>
        <v>0</v>
      </c>
    </row>
    <row r="27" spans="1:26" ht="15">
      <c r="A27" s="41">
        <v>21</v>
      </c>
      <c r="B27" s="42" t="s">
        <v>24</v>
      </c>
      <c r="C27" s="84">
        <f>BCG!C26</f>
        <v>237349</v>
      </c>
      <c r="D27" s="43">
        <f>DPT!D26</f>
        <v>10206.007</v>
      </c>
      <c r="E27" s="43">
        <f>Tetanus!D27</f>
        <v>11867.45</v>
      </c>
      <c r="F27" s="43">
        <f>Tetanus!E27</f>
        <v>5221.6779999999999</v>
      </c>
      <c r="G27" s="44">
        <f>(DPT!E26+PCV!E26+Measles!E26+Tetanus!F27)*0.05+(DPT!E26+PCV!E26+Measles!E26+Tetanus!F27)</f>
        <v>138939.74224671297</v>
      </c>
      <c r="H27" s="85">
        <f t="shared" si="1"/>
        <v>11600</v>
      </c>
      <c r="I27" s="10"/>
      <c r="J27" s="11"/>
      <c r="K27" s="11"/>
      <c r="L27" s="11"/>
      <c r="M27" s="11"/>
      <c r="N27" s="11"/>
      <c r="O27" s="11"/>
      <c r="P27" s="11"/>
      <c r="Q27" s="11"/>
      <c r="R27" s="11"/>
      <c r="S27" s="11"/>
      <c r="T27" s="11"/>
      <c r="U27" s="142">
        <f t="shared" si="2"/>
        <v>0</v>
      </c>
      <c r="V27" s="65" t="str">
        <f t="shared" si="7"/>
        <v/>
      </c>
      <c r="W27" s="66">
        <f t="shared" si="6"/>
        <v>0</v>
      </c>
      <c r="X27" s="66">
        <f t="shared" si="3"/>
        <v>0</v>
      </c>
      <c r="Y27" s="66">
        <f t="shared" si="4"/>
        <v>0</v>
      </c>
      <c r="Z27" s="67">
        <f t="shared" si="5"/>
        <v>0</v>
      </c>
    </row>
    <row r="28" spans="1:26" ht="15">
      <c r="A28" s="41">
        <v>22</v>
      </c>
      <c r="B28" s="42" t="s">
        <v>25</v>
      </c>
      <c r="C28" s="84">
        <f>BCG!C27</f>
        <v>249501</v>
      </c>
      <c r="D28" s="43">
        <f>DPT!D27</f>
        <v>10728.543</v>
      </c>
      <c r="E28" s="43">
        <f>Tetanus!D28</f>
        <v>12475.050000000001</v>
      </c>
      <c r="F28" s="43">
        <f>Tetanus!E28</f>
        <v>5489.0219999999999</v>
      </c>
      <c r="G28" s="44">
        <f>(DPT!E27+PCV!E27+Measles!E27+Tetanus!F28)*0.05+(DPT!E27+PCV!E27+Measles!E27+Tetanus!F28)</f>
        <v>146053.29969916507</v>
      </c>
      <c r="H28" s="85">
        <f t="shared" si="1"/>
        <v>12200</v>
      </c>
      <c r="I28" s="10"/>
      <c r="J28" s="11"/>
      <c r="K28" s="11"/>
      <c r="L28" s="11"/>
      <c r="M28" s="11"/>
      <c r="N28" s="11"/>
      <c r="O28" s="11"/>
      <c r="P28" s="11"/>
      <c r="Q28" s="11"/>
      <c r="R28" s="11"/>
      <c r="S28" s="11"/>
      <c r="T28" s="11"/>
      <c r="U28" s="142">
        <f t="shared" si="2"/>
        <v>0</v>
      </c>
      <c r="V28" s="65" t="str">
        <f t="shared" si="7"/>
        <v/>
      </c>
      <c r="W28" s="66">
        <f t="shared" si="6"/>
        <v>0</v>
      </c>
      <c r="X28" s="66">
        <f t="shared" si="3"/>
        <v>0</v>
      </c>
      <c r="Y28" s="66">
        <f t="shared" si="4"/>
        <v>0</v>
      </c>
      <c r="Z28" s="67">
        <f t="shared" si="5"/>
        <v>0</v>
      </c>
    </row>
    <row r="29" spans="1:26" ht="15">
      <c r="A29" s="41">
        <v>23</v>
      </c>
      <c r="B29" s="42" t="s">
        <v>26</v>
      </c>
      <c r="C29" s="84">
        <f>BCG!C28</f>
        <v>344703</v>
      </c>
      <c r="D29" s="43">
        <f>DPT!D28</f>
        <v>14822.228999999999</v>
      </c>
      <c r="E29" s="43">
        <f>Tetanus!D29</f>
        <v>17235.150000000001</v>
      </c>
      <c r="F29" s="43">
        <f>Tetanus!E29</f>
        <v>7583.4659999999994</v>
      </c>
      <c r="G29" s="44">
        <f>(DPT!E28+PCV!E28+Measles!E28+Tetanus!F29)*0.05+(DPT!E28+PCV!E28+Measles!E28+Tetanus!F29)</f>
        <v>201782.80073507241</v>
      </c>
      <c r="H29" s="85">
        <f t="shared" si="1"/>
        <v>16900</v>
      </c>
      <c r="I29" s="10"/>
      <c r="J29" s="11"/>
      <c r="K29" s="11"/>
      <c r="L29" s="11"/>
      <c r="M29" s="11"/>
      <c r="N29" s="11"/>
      <c r="O29" s="11"/>
      <c r="P29" s="11"/>
      <c r="Q29" s="11"/>
      <c r="R29" s="11"/>
      <c r="S29" s="11"/>
      <c r="T29" s="11"/>
      <c r="U29" s="142">
        <f t="shared" si="2"/>
        <v>0</v>
      </c>
      <c r="V29" s="65" t="str">
        <f t="shared" si="7"/>
        <v/>
      </c>
      <c r="W29" s="66">
        <f t="shared" si="6"/>
        <v>0</v>
      </c>
      <c r="X29" s="66">
        <f t="shared" si="3"/>
        <v>0</v>
      </c>
      <c r="Y29" s="66">
        <f t="shared" si="4"/>
        <v>0</v>
      </c>
      <c r="Z29" s="67">
        <f t="shared" si="5"/>
        <v>0</v>
      </c>
    </row>
    <row r="30" spans="1:26" ht="15">
      <c r="A30" s="41">
        <v>24</v>
      </c>
      <c r="B30" s="42" t="s">
        <v>27</v>
      </c>
      <c r="C30" s="84">
        <f>BCG!C29</f>
        <v>260357</v>
      </c>
      <c r="D30" s="43">
        <f>DPT!D29</f>
        <v>11195.350999999999</v>
      </c>
      <c r="E30" s="43">
        <f>Tetanus!D30</f>
        <v>13017.85</v>
      </c>
      <c r="F30" s="43">
        <f>Tetanus!E30</f>
        <v>5727.8539999999994</v>
      </c>
      <c r="G30" s="44">
        <f>(DPT!E29+PCV!E29+Measles!E29+Tetanus!F30)*0.05+(DPT!E29+PCV!E29+Measles!E29+Tetanus!F30)</f>
        <v>152408.20257143464</v>
      </c>
      <c r="H30" s="85">
        <f t="shared" si="1"/>
        <v>12800</v>
      </c>
      <c r="I30" s="10"/>
      <c r="J30" s="11"/>
      <c r="K30" s="11"/>
      <c r="L30" s="11"/>
      <c r="M30" s="11"/>
      <c r="N30" s="11"/>
      <c r="O30" s="11"/>
      <c r="P30" s="11"/>
      <c r="Q30" s="11"/>
      <c r="R30" s="11"/>
      <c r="S30" s="11"/>
      <c r="T30" s="11"/>
      <c r="U30" s="142">
        <f t="shared" si="2"/>
        <v>0</v>
      </c>
      <c r="V30" s="65" t="str">
        <f t="shared" si="7"/>
        <v/>
      </c>
      <c r="W30" s="66">
        <f t="shared" si="6"/>
        <v>0</v>
      </c>
      <c r="X30" s="66">
        <f t="shared" si="3"/>
        <v>0</v>
      </c>
      <c r="Y30" s="66">
        <f t="shared" si="4"/>
        <v>0</v>
      </c>
      <c r="Z30" s="67">
        <f t="shared" si="5"/>
        <v>0</v>
      </c>
    </row>
    <row r="31" spans="1:26" ht="15">
      <c r="A31" s="41">
        <v>25</v>
      </c>
      <c r="B31" s="42" t="s">
        <v>28</v>
      </c>
      <c r="C31" s="84">
        <f>BCG!C30</f>
        <v>106389</v>
      </c>
      <c r="D31" s="43">
        <f>DPT!D30</f>
        <v>4574.7269999999999</v>
      </c>
      <c r="E31" s="43">
        <f>Tetanus!D31</f>
        <v>5319.4500000000007</v>
      </c>
      <c r="F31" s="43">
        <f>Tetanus!E31</f>
        <v>2340.558</v>
      </c>
      <c r="G31" s="44">
        <f>(DPT!E30+PCV!E30+Measles!E30+Tetanus!F31)*0.05+(DPT!E30+PCV!E30+Measles!E30+Tetanus!F31)</f>
        <v>62278.165224566124</v>
      </c>
      <c r="H31" s="85">
        <f t="shared" si="1"/>
        <v>5200</v>
      </c>
      <c r="I31" s="10"/>
      <c r="J31" s="11"/>
      <c r="K31" s="11"/>
      <c r="L31" s="11"/>
      <c r="M31" s="11"/>
      <c r="N31" s="11"/>
      <c r="O31" s="11"/>
      <c r="P31" s="11"/>
      <c r="Q31" s="11"/>
      <c r="R31" s="11"/>
      <c r="S31" s="11"/>
      <c r="T31" s="11"/>
      <c r="U31" s="142">
        <f t="shared" si="2"/>
        <v>0</v>
      </c>
      <c r="V31" s="65" t="str">
        <f t="shared" si="7"/>
        <v/>
      </c>
      <c r="W31" s="66">
        <f t="shared" si="6"/>
        <v>0</v>
      </c>
      <c r="X31" s="66">
        <f t="shared" si="3"/>
        <v>0</v>
      </c>
      <c r="Y31" s="66">
        <f t="shared" si="4"/>
        <v>0</v>
      </c>
      <c r="Z31" s="67">
        <f t="shared" si="5"/>
        <v>0</v>
      </c>
    </row>
    <row r="32" spans="1:26" ht="15">
      <c r="A32" s="41">
        <v>26</v>
      </c>
      <c r="B32" s="42" t="s">
        <v>29</v>
      </c>
      <c r="C32" s="84">
        <f>BCG!C31</f>
        <v>95259</v>
      </c>
      <c r="D32" s="43">
        <f>DPT!D31</f>
        <v>4096.1369999999997</v>
      </c>
      <c r="E32" s="43">
        <f>Tetanus!D32</f>
        <v>4762.95</v>
      </c>
      <c r="F32" s="43">
        <f>Tetanus!E32</f>
        <v>2095.6979999999999</v>
      </c>
      <c r="G32" s="44">
        <f>(DPT!E31+PCV!E31+Measles!E31+Tetanus!F32)*0.05+(DPT!E31+PCV!E31+Measles!E31+Tetanus!F32)</f>
        <v>55762.867788276468</v>
      </c>
      <c r="H32" s="85">
        <f t="shared" si="1"/>
        <v>4700</v>
      </c>
      <c r="I32" s="10"/>
      <c r="J32" s="11"/>
      <c r="K32" s="11"/>
      <c r="L32" s="11"/>
      <c r="M32" s="11"/>
      <c r="N32" s="11"/>
      <c r="O32" s="11"/>
      <c r="P32" s="11"/>
      <c r="Q32" s="11"/>
      <c r="R32" s="11"/>
      <c r="S32" s="11"/>
      <c r="T32" s="11"/>
      <c r="U32" s="142">
        <f t="shared" si="2"/>
        <v>0</v>
      </c>
      <c r="V32" s="65" t="str">
        <f t="shared" si="7"/>
        <v/>
      </c>
      <c r="W32" s="66">
        <f t="shared" si="6"/>
        <v>0</v>
      </c>
      <c r="X32" s="66">
        <f t="shared" si="3"/>
        <v>0</v>
      </c>
      <c r="Y32" s="66">
        <f t="shared" si="4"/>
        <v>0</v>
      </c>
      <c r="Z32" s="67">
        <f t="shared" si="5"/>
        <v>0</v>
      </c>
    </row>
    <row r="33" spans="1:26" ht="15">
      <c r="A33" s="41">
        <v>27</v>
      </c>
      <c r="B33" s="42" t="s">
        <v>30</v>
      </c>
      <c r="C33" s="84">
        <f>BCG!C32</f>
        <v>339346</v>
      </c>
      <c r="D33" s="43">
        <f>DPT!D32</f>
        <v>14591.877999999999</v>
      </c>
      <c r="E33" s="43">
        <f>Tetanus!D33</f>
        <v>16967.3</v>
      </c>
      <c r="F33" s="43">
        <f>Tetanus!E33</f>
        <v>7465.6119999999992</v>
      </c>
      <c r="G33" s="44">
        <f>(DPT!E32+PCV!E32+Measles!E32+Tetanus!F33)*0.05+(DPT!E32+PCV!E32+Measles!E32+Tetanus!F33)</f>
        <v>198646.91139399391</v>
      </c>
      <c r="H33" s="85">
        <f t="shared" si="1"/>
        <v>16600</v>
      </c>
      <c r="I33" s="10"/>
      <c r="J33" s="11"/>
      <c r="K33" s="11"/>
      <c r="L33" s="11"/>
      <c r="M33" s="11"/>
      <c r="N33" s="11"/>
      <c r="O33" s="11"/>
      <c r="P33" s="11"/>
      <c r="Q33" s="11"/>
      <c r="R33" s="11"/>
      <c r="S33" s="11"/>
      <c r="T33" s="11"/>
      <c r="U33" s="142">
        <f t="shared" si="2"/>
        <v>0</v>
      </c>
      <c r="V33" s="65" t="str">
        <f t="shared" si="7"/>
        <v/>
      </c>
      <c r="W33" s="66">
        <f t="shared" si="6"/>
        <v>0</v>
      </c>
      <c r="X33" s="66">
        <f t="shared" si="3"/>
        <v>0</v>
      </c>
      <c r="Y33" s="66">
        <f t="shared" si="4"/>
        <v>0</v>
      </c>
      <c r="Z33" s="67">
        <f t="shared" si="5"/>
        <v>0</v>
      </c>
    </row>
    <row r="34" spans="1:26" ht="15">
      <c r="A34" s="41">
        <v>28</v>
      </c>
      <c r="B34" s="42" t="s">
        <v>31</v>
      </c>
      <c r="C34" s="84">
        <f>BCG!C33</f>
        <v>193334</v>
      </c>
      <c r="D34" s="43">
        <f>DPT!D33</f>
        <v>8313.3619999999992</v>
      </c>
      <c r="E34" s="43">
        <f>Tetanus!D34</f>
        <v>9666.7000000000007</v>
      </c>
      <c r="F34" s="43">
        <f>Tetanus!E34</f>
        <v>4253.348</v>
      </c>
      <c r="G34" s="44">
        <f>(DPT!E33+PCV!E33+Measles!E33+Tetanus!F34)*0.05+(DPT!E33+PCV!E33+Measles!E33+Tetanus!F34)</f>
        <v>113174.17021991246</v>
      </c>
      <c r="H34" s="85">
        <f t="shared" si="1"/>
        <v>9500</v>
      </c>
      <c r="I34" s="10"/>
      <c r="J34" s="11"/>
      <c r="K34" s="11"/>
      <c r="L34" s="11"/>
      <c r="M34" s="11"/>
      <c r="N34" s="11"/>
      <c r="O34" s="11"/>
      <c r="P34" s="11"/>
      <c r="Q34" s="11"/>
      <c r="R34" s="11"/>
      <c r="S34" s="11"/>
      <c r="T34" s="11"/>
      <c r="U34" s="142">
        <f t="shared" si="2"/>
        <v>0</v>
      </c>
      <c r="V34" s="65" t="str">
        <f t="shared" si="7"/>
        <v/>
      </c>
      <c r="W34" s="66">
        <f t="shared" si="6"/>
        <v>0</v>
      </c>
      <c r="X34" s="66">
        <f t="shared" si="3"/>
        <v>0</v>
      </c>
      <c r="Y34" s="66">
        <f t="shared" si="4"/>
        <v>0</v>
      </c>
      <c r="Z34" s="67">
        <f t="shared" si="5"/>
        <v>0</v>
      </c>
    </row>
    <row r="35" spans="1:26" ht="15">
      <c r="A35" s="41">
        <v>29</v>
      </c>
      <c r="B35" s="42" t="s">
        <v>32</v>
      </c>
      <c r="C35" s="84">
        <f>BCG!C34</f>
        <v>169504</v>
      </c>
      <c r="D35" s="43">
        <f>DPT!D34</f>
        <v>7288.6719999999996</v>
      </c>
      <c r="E35" s="43">
        <f>Tetanus!D35</f>
        <v>8475.2000000000007</v>
      </c>
      <c r="F35" s="43">
        <f>Tetanus!E35</f>
        <v>3729.0879999999997</v>
      </c>
      <c r="G35" s="44">
        <f>(DPT!E34+PCV!E34+Measles!E34+Tetanus!F35)*0.05+(DPT!E34+PCV!E34+Measles!E34+Tetanus!F35)</f>
        <v>99224.526203130546</v>
      </c>
      <c r="H35" s="85">
        <f t="shared" si="1"/>
        <v>8300</v>
      </c>
      <c r="I35" s="10"/>
      <c r="J35" s="11"/>
      <c r="K35" s="11"/>
      <c r="L35" s="11"/>
      <c r="M35" s="11"/>
      <c r="N35" s="11"/>
      <c r="O35" s="11"/>
      <c r="P35" s="11"/>
      <c r="Q35" s="11"/>
      <c r="R35" s="11"/>
      <c r="S35" s="11"/>
      <c r="T35" s="11"/>
      <c r="U35" s="142">
        <f t="shared" si="2"/>
        <v>0</v>
      </c>
      <c r="V35" s="65" t="str">
        <f t="shared" si="7"/>
        <v/>
      </c>
      <c r="W35" s="66">
        <f t="shared" si="6"/>
        <v>0</v>
      </c>
      <c r="X35" s="66">
        <f t="shared" si="3"/>
        <v>0</v>
      </c>
      <c r="Y35" s="66">
        <f t="shared" si="4"/>
        <v>0</v>
      </c>
      <c r="Z35" s="67">
        <f t="shared" si="5"/>
        <v>0</v>
      </c>
    </row>
    <row r="36" spans="1:26" ht="15">
      <c r="A36" s="41">
        <v>30</v>
      </c>
      <c r="B36" s="42" t="s">
        <v>33</v>
      </c>
      <c r="C36" s="84">
        <f>BCG!C35</f>
        <v>469872</v>
      </c>
      <c r="D36" s="43">
        <f>DPT!D35</f>
        <v>20204.495999999999</v>
      </c>
      <c r="E36" s="43">
        <f>Tetanus!D36</f>
        <v>23493.600000000002</v>
      </c>
      <c r="F36" s="43">
        <f>Tetanus!E36</f>
        <v>10337.183999999999</v>
      </c>
      <c r="G36" s="44">
        <f>(DPT!E35+PCV!E35+Measles!E35+Tetanus!F36)*0.05+(DPT!E35+PCV!E35+Measles!E35+Tetanus!F36)</f>
        <v>275054.43279283884</v>
      </c>
      <c r="H36" s="85">
        <f t="shared" si="1"/>
        <v>23000</v>
      </c>
      <c r="I36" s="10"/>
      <c r="J36" s="11"/>
      <c r="K36" s="11"/>
      <c r="L36" s="11"/>
      <c r="M36" s="11"/>
      <c r="N36" s="11"/>
      <c r="O36" s="11"/>
      <c r="P36" s="11"/>
      <c r="Q36" s="11"/>
      <c r="R36" s="11"/>
      <c r="S36" s="11"/>
      <c r="T36" s="11"/>
      <c r="U36" s="142">
        <f t="shared" si="2"/>
        <v>0</v>
      </c>
      <c r="V36" s="65" t="str">
        <f t="shared" si="7"/>
        <v/>
      </c>
      <c r="W36" s="66">
        <f t="shared" si="6"/>
        <v>0</v>
      </c>
      <c r="X36" s="66">
        <f t="shared" si="3"/>
        <v>0</v>
      </c>
      <c r="Y36" s="66">
        <f t="shared" si="4"/>
        <v>0</v>
      </c>
      <c r="Z36" s="67">
        <f t="shared" si="5"/>
        <v>0</v>
      </c>
    </row>
    <row r="37" spans="1:26" ht="15">
      <c r="A37" s="41">
        <v>31</v>
      </c>
      <c r="B37" s="42" t="s">
        <v>34</v>
      </c>
      <c r="C37" s="84">
        <f>BCG!C36</f>
        <v>607710</v>
      </c>
      <c r="D37" s="43">
        <f>DPT!D36</f>
        <v>26131.53</v>
      </c>
      <c r="E37" s="43">
        <f>Tetanus!D37</f>
        <v>30385.5</v>
      </c>
      <c r="F37" s="43">
        <f>Tetanus!E37</f>
        <v>13369.619999999999</v>
      </c>
      <c r="G37" s="44">
        <f>(DPT!E36+PCV!E36+Measles!E36+Tetanus!F37)*0.05+(DPT!E36+PCV!E36+Measles!E36+Tetanus!F37)</f>
        <v>355742.2646008617</v>
      </c>
      <c r="H37" s="85">
        <f t="shared" si="1"/>
        <v>29700</v>
      </c>
      <c r="I37" s="10"/>
      <c r="J37" s="11"/>
      <c r="K37" s="11"/>
      <c r="L37" s="11"/>
      <c r="M37" s="11"/>
      <c r="N37" s="11"/>
      <c r="O37" s="11"/>
      <c r="P37" s="11"/>
      <c r="Q37" s="11"/>
      <c r="R37" s="11"/>
      <c r="S37" s="11"/>
      <c r="T37" s="11"/>
      <c r="U37" s="142">
        <f t="shared" si="2"/>
        <v>0</v>
      </c>
      <c r="V37" s="65" t="str">
        <f t="shared" si="7"/>
        <v/>
      </c>
      <c r="W37" s="66">
        <f t="shared" si="6"/>
        <v>0</v>
      </c>
      <c r="X37" s="66">
        <f t="shared" si="3"/>
        <v>0</v>
      </c>
      <c r="Y37" s="66">
        <f t="shared" si="4"/>
        <v>0</v>
      </c>
      <c r="Z37" s="67">
        <f t="shared" si="5"/>
        <v>0</v>
      </c>
    </row>
    <row r="38" spans="1:26" ht="15">
      <c r="A38" s="41">
        <v>32</v>
      </c>
      <c r="B38" s="42" t="s">
        <v>35</v>
      </c>
      <c r="C38" s="84">
        <f>BCG!C37</f>
        <v>262697</v>
      </c>
      <c r="D38" s="43">
        <f>DPT!D37</f>
        <v>11295.971</v>
      </c>
      <c r="E38" s="43">
        <f>Tetanus!D38</f>
        <v>13134.85</v>
      </c>
      <c r="F38" s="43">
        <f>Tetanus!E38</f>
        <v>5779.3339999999998</v>
      </c>
      <c r="G38" s="44">
        <f>(DPT!E37+PCV!E37+Measles!E37+Tetanus!F38)*0.05+(DPT!E37+PCV!E37+Measles!E37+Tetanus!F38)</f>
        <v>153777.99556343089</v>
      </c>
      <c r="H38" s="85">
        <f t="shared" si="1"/>
        <v>12900</v>
      </c>
      <c r="I38" s="10"/>
      <c r="J38" s="11"/>
      <c r="K38" s="11"/>
      <c r="L38" s="11"/>
      <c r="M38" s="11"/>
      <c r="N38" s="11"/>
      <c r="O38" s="11"/>
      <c r="P38" s="11"/>
      <c r="Q38" s="11"/>
      <c r="R38" s="11"/>
      <c r="S38" s="11"/>
      <c r="T38" s="11"/>
      <c r="U38" s="142">
        <f t="shared" si="2"/>
        <v>0</v>
      </c>
      <c r="V38" s="65" t="str">
        <f t="shared" si="7"/>
        <v/>
      </c>
      <c r="W38" s="66">
        <f t="shared" si="6"/>
        <v>0</v>
      </c>
      <c r="X38" s="66">
        <f t="shared" si="3"/>
        <v>0</v>
      </c>
      <c r="Y38" s="66">
        <f t="shared" si="4"/>
        <v>0</v>
      </c>
      <c r="Z38" s="67">
        <f t="shared" si="5"/>
        <v>0</v>
      </c>
    </row>
    <row r="39" spans="1:26" ht="15">
      <c r="A39" s="41">
        <v>33</v>
      </c>
      <c r="B39" s="42" t="s">
        <v>36</v>
      </c>
      <c r="C39" s="84">
        <f>BCG!C38</f>
        <v>536218</v>
      </c>
      <c r="D39" s="43">
        <f>DPT!D38</f>
        <v>23057.374</v>
      </c>
      <c r="E39" s="43">
        <f>Tetanus!D39</f>
        <v>26810.9</v>
      </c>
      <c r="F39" s="43">
        <f>Tetanus!E39</f>
        <v>11796.795999999998</v>
      </c>
      <c r="G39" s="44">
        <f>(DPT!E38+PCV!E38+Measles!E38+Tetanus!F39)*0.05+(DPT!E38+PCV!E38+Measles!E38+Tetanus!F39)</f>
        <v>313892.16178727499</v>
      </c>
      <c r="H39" s="85">
        <f t="shared" si="1"/>
        <v>26200</v>
      </c>
      <c r="I39" s="10"/>
      <c r="J39" s="11"/>
      <c r="K39" s="11"/>
      <c r="L39" s="11"/>
      <c r="M39" s="11"/>
      <c r="N39" s="11"/>
      <c r="O39" s="11"/>
      <c r="P39" s="11"/>
      <c r="Q39" s="11"/>
      <c r="R39" s="11"/>
      <c r="S39" s="11"/>
      <c r="T39" s="11"/>
      <c r="U39" s="142">
        <f t="shared" si="2"/>
        <v>0</v>
      </c>
      <c r="V39" s="65" t="str">
        <f t="shared" si="7"/>
        <v/>
      </c>
      <c r="W39" s="66">
        <f t="shared" si="6"/>
        <v>0</v>
      </c>
      <c r="X39" s="66">
        <f t="shared" si="3"/>
        <v>0</v>
      </c>
      <c r="Y39" s="66">
        <f t="shared" si="4"/>
        <v>0</v>
      </c>
      <c r="Z39" s="67">
        <f t="shared" si="5"/>
        <v>0</v>
      </c>
    </row>
    <row r="40" spans="1:26" ht="15">
      <c r="A40" s="41">
        <v>34</v>
      </c>
      <c r="B40" s="42" t="s">
        <v>37</v>
      </c>
      <c r="C40" s="84">
        <f>BCG!C39</f>
        <v>521105</v>
      </c>
      <c r="D40" s="43">
        <f>DPT!D39</f>
        <v>22407.514999999999</v>
      </c>
      <c r="E40" s="43">
        <f>Tetanus!D40</f>
        <v>26055.25</v>
      </c>
      <c r="F40" s="43">
        <f>Tetanus!E40</f>
        <v>11464.31</v>
      </c>
      <c r="G40" s="44">
        <f>(DPT!E39+PCV!E39+Measles!E39+Tetanus!F40)*0.05+(DPT!E39+PCV!E39+Measles!E39+Tetanus!F40)</f>
        <v>305045.2893564892</v>
      </c>
      <c r="H40" s="85">
        <f t="shared" si="1"/>
        <v>25500</v>
      </c>
      <c r="I40" s="10"/>
      <c r="J40" s="11"/>
      <c r="K40" s="11"/>
      <c r="L40" s="11"/>
      <c r="M40" s="11"/>
      <c r="N40" s="11"/>
      <c r="O40" s="11"/>
      <c r="P40" s="11"/>
      <c r="Q40" s="11"/>
      <c r="R40" s="11"/>
      <c r="S40" s="11"/>
      <c r="T40" s="11"/>
      <c r="U40" s="142">
        <f t="shared" si="2"/>
        <v>0</v>
      </c>
      <c r="V40" s="65" t="str">
        <f t="shared" si="7"/>
        <v/>
      </c>
      <c r="W40" s="66">
        <f t="shared" si="6"/>
        <v>0</v>
      </c>
      <c r="X40" s="66">
        <f t="shared" si="3"/>
        <v>0</v>
      </c>
      <c r="Y40" s="66">
        <f t="shared" si="4"/>
        <v>0</v>
      </c>
      <c r="Z40" s="67">
        <f t="shared" si="5"/>
        <v>0</v>
      </c>
    </row>
    <row r="41" spans="1:26" ht="15">
      <c r="A41" s="41">
        <v>35</v>
      </c>
      <c r="B41" s="42" t="s">
        <v>38</v>
      </c>
      <c r="C41" s="84">
        <f>BCG!C40</f>
        <v>495839</v>
      </c>
      <c r="D41" s="43">
        <f>DPT!D40</f>
        <v>21321.076999999997</v>
      </c>
      <c r="E41" s="43">
        <f>Tetanus!D41</f>
        <v>24791.95</v>
      </c>
      <c r="F41" s="43">
        <f>Tetanus!E41</f>
        <v>10908.457999999999</v>
      </c>
      <c r="G41" s="44">
        <f>(DPT!E40+PCV!E40+Measles!E40+Tetanus!F41)*0.05+(DPT!E40+PCV!E40+Measles!E40+Tetanus!F41)</f>
        <v>290255.03733265318</v>
      </c>
      <c r="H41" s="85">
        <f t="shared" si="1"/>
        <v>24200</v>
      </c>
      <c r="I41" s="10"/>
      <c r="J41" s="11"/>
      <c r="K41" s="11"/>
      <c r="L41" s="11"/>
      <c r="M41" s="11"/>
      <c r="N41" s="11"/>
      <c r="O41" s="11"/>
      <c r="P41" s="11"/>
      <c r="Q41" s="11"/>
      <c r="R41" s="11"/>
      <c r="S41" s="11"/>
      <c r="T41" s="11"/>
      <c r="U41" s="142">
        <f t="shared" si="2"/>
        <v>0</v>
      </c>
      <c r="V41" s="65" t="str">
        <f t="shared" si="7"/>
        <v/>
      </c>
      <c r="W41" s="66">
        <f t="shared" si="6"/>
        <v>0</v>
      </c>
      <c r="X41" s="66">
        <f t="shared" si="3"/>
        <v>0</v>
      </c>
      <c r="Y41" s="66">
        <f t="shared" si="4"/>
        <v>0</v>
      </c>
      <c r="Z41" s="67">
        <f t="shared" si="5"/>
        <v>0</v>
      </c>
    </row>
    <row r="42" spans="1:26" ht="15">
      <c r="A42" s="41">
        <v>36</v>
      </c>
      <c r="B42" s="42" t="s">
        <v>39</v>
      </c>
      <c r="C42" s="84">
        <f>BCG!C41</f>
        <v>179245</v>
      </c>
      <c r="D42" s="43">
        <f>DPT!D41</f>
        <v>7707.5349999999989</v>
      </c>
      <c r="E42" s="43">
        <f>Tetanus!D42</f>
        <v>8962.25</v>
      </c>
      <c r="F42" s="43">
        <f>Tetanus!E42</f>
        <v>3943.39</v>
      </c>
      <c r="G42" s="44">
        <f>(DPT!E41+PCV!E41+Measles!E41+Tetanus!F42)*0.05+(DPT!E41+PCV!E41+Measles!E41+Tetanus!F42)</f>
        <v>104926.72856853013</v>
      </c>
      <c r="H42" s="85">
        <f t="shared" si="1"/>
        <v>8800</v>
      </c>
      <c r="I42" s="10"/>
      <c r="J42" s="11"/>
      <c r="K42" s="11"/>
      <c r="L42" s="11"/>
      <c r="M42" s="11"/>
      <c r="N42" s="11"/>
      <c r="O42" s="11"/>
      <c r="P42" s="11"/>
      <c r="Q42" s="11"/>
      <c r="R42" s="11"/>
      <c r="S42" s="11"/>
      <c r="T42" s="11"/>
      <c r="U42" s="142">
        <f t="shared" si="2"/>
        <v>0</v>
      </c>
      <c r="V42" s="65" t="str">
        <f t="shared" si="7"/>
        <v/>
      </c>
      <c r="W42" s="66">
        <f t="shared" si="6"/>
        <v>0</v>
      </c>
      <c r="X42" s="66">
        <f t="shared" si="3"/>
        <v>0</v>
      </c>
      <c r="Y42" s="66">
        <f t="shared" si="4"/>
        <v>0</v>
      </c>
      <c r="Z42" s="67">
        <f t="shared" si="5"/>
        <v>0</v>
      </c>
    </row>
    <row r="43" spans="1:26" ht="15">
      <c r="A43" s="41">
        <v>37</v>
      </c>
      <c r="B43" s="42" t="s">
        <v>40</v>
      </c>
      <c r="C43" s="84">
        <f>BCG!C42</f>
        <v>565626</v>
      </c>
      <c r="D43" s="43">
        <f>DPT!D42</f>
        <v>24321.917999999998</v>
      </c>
      <c r="E43" s="43">
        <f>Tetanus!D43</f>
        <v>28281.300000000003</v>
      </c>
      <c r="F43" s="43">
        <f>Tetanus!E43</f>
        <v>12443.771999999999</v>
      </c>
      <c r="G43" s="44">
        <f>(DPT!E42+PCV!E42+Measles!E42+Tetanus!F43)*0.05+(DPT!E42+PCV!E42+Measles!E42+Tetanus!F43)</f>
        <v>331107.06448326836</v>
      </c>
      <c r="H43" s="85">
        <f t="shared" si="1"/>
        <v>27600</v>
      </c>
      <c r="I43" s="10"/>
      <c r="J43" s="11"/>
      <c r="K43" s="11"/>
      <c r="L43" s="11"/>
      <c r="M43" s="11"/>
      <c r="N43" s="11"/>
      <c r="O43" s="11"/>
      <c r="P43" s="11"/>
      <c r="Q43" s="11"/>
      <c r="R43" s="11"/>
      <c r="S43" s="11"/>
      <c r="T43" s="11"/>
      <c r="U43" s="142">
        <f t="shared" si="2"/>
        <v>0</v>
      </c>
      <c r="V43" s="65" t="str">
        <f t="shared" si="7"/>
        <v/>
      </c>
      <c r="W43" s="66">
        <f t="shared" si="6"/>
        <v>0</v>
      </c>
      <c r="X43" s="66">
        <f t="shared" si="3"/>
        <v>0</v>
      </c>
      <c r="Y43" s="66">
        <f t="shared" si="4"/>
        <v>0</v>
      </c>
      <c r="Z43" s="67">
        <f t="shared" si="5"/>
        <v>0</v>
      </c>
    </row>
    <row r="44" spans="1:26" ht="15">
      <c r="A44" s="41">
        <v>38</v>
      </c>
      <c r="B44" s="42" t="s">
        <v>41</v>
      </c>
      <c r="C44" s="84">
        <f>BCG!C43</f>
        <v>502150</v>
      </c>
      <c r="D44" s="43">
        <f>DPT!D43</f>
        <v>21592.449999999997</v>
      </c>
      <c r="E44" s="43">
        <f>Tetanus!D44</f>
        <v>25107.5</v>
      </c>
      <c r="F44" s="43">
        <f>Tetanus!E44</f>
        <v>11047.3</v>
      </c>
      <c r="G44" s="44">
        <f>(DPT!E43+PCV!E43+Measles!E43+Tetanus!F44)*0.05+(DPT!E43+PCV!E43+Measles!E43+Tetanus!F44)</f>
        <v>293949.38073969935</v>
      </c>
      <c r="H44" s="85">
        <f t="shared" si="1"/>
        <v>24500</v>
      </c>
      <c r="I44" s="10"/>
      <c r="J44" s="11"/>
      <c r="K44" s="11"/>
      <c r="L44" s="11"/>
      <c r="M44" s="11"/>
      <c r="N44" s="11"/>
      <c r="O44" s="11"/>
      <c r="P44" s="11"/>
      <c r="Q44" s="11"/>
      <c r="R44" s="11"/>
      <c r="S44" s="11"/>
      <c r="T44" s="11"/>
      <c r="U44" s="142">
        <f t="shared" si="2"/>
        <v>0</v>
      </c>
      <c r="V44" s="65" t="str">
        <f t="shared" si="7"/>
        <v/>
      </c>
      <c r="W44" s="66">
        <f t="shared" si="6"/>
        <v>0</v>
      </c>
      <c r="X44" s="66">
        <f t="shared" si="3"/>
        <v>0</v>
      </c>
      <c r="Y44" s="66">
        <f t="shared" si="4"/>
        <v>0</v>
      </c>
      <c r="Z44" s="67">
        <f t="shared" si="5"/>
        <v>0</v>
      </c>
    </row>
    <row r="45" spans="1:26" ht="15">
      <c r="A45" s="41">
        <v>39</v>
      </c>
      <c r="B45" s="42" t="s">
        <v>42</v>
      </c>
      <c r="C45" s="84">
        <f>BCG!C44</f>
        <v>225943</v>
      </c>
      <c r="D45" s="43">
        <f>DPT!D44</f>
        <v>9715.5489999999991</v>
      </c>
      <c r="E45" s="43">
        <f>Tetanus!D45</f>
        <v>11297.150000000001</v>
      </c>
      <c r="F45" s="43">
        <f>Tetanus!E45</f>
        <v>4970.7460000000001</v>
      </c>
      <c r="G45" s="44">
        <f>(DPT!E44+PCV!E44+Measles!E44+Tetanus!F45)*0.05+(DPT!E44+PCV!E44+Measles!E44+Tetanus!F45)</f>
        <v>132262.87948316219</v>
      </c>
      <c r="H45" s="85">
        <f t="shared" si="1"/>
        <v>11100</v>
      </c>
      <c r="I45" s="10"/>
      <c r="J45" s="11"/>
      <c r="K45" s="11"/>
      <c r="L45" s="11"/>
      <c r="M45" s="11"/>
      <c r="N45" s="11"/>
      <c r="O45" s="11"/>
      <c r="P45" s="11"/>
      <c r="Q45" s="11"/>
      <c r="R45" s="11"/>
      <c r="S45" s="11"/>
      <c r="T45" s="11"/>
      <c r="U45" s="142">
        <f t="shared" si="2"/>
        <v>0</v>
      </c>
      <c r="V45" s="65" t="str">
        <f t="shared" si="7"/>
        <v/>
      </c>
      <c r="W45" s="66">
        <f t="shared" si="6"/>
        <v>0</v>
      </c>
      <c r="X45" s="66">
        <f t="shared" si="3"/>
        <v>0</v>
      </c>
      <c r="Y45" s="66">
        <f t="shared" si="4"/>
        <v>0</v>
      </c>
      <c r="Z45" s="67">
        <f t="shared" si="5"/>
        <v>0</v>
      </c>
    </row>
    <row r="46" spans="1:26" ht="15">
      <c r="A46" s="41">
        <v>40</v>
      </c>
      <c r="B46" s="42" t="s">
        <v>43</v>
      </c>
      <c r="C46" s="84">
        <f>BCG!C45</f>
        <v>56552</v>
      </c>
      <c r="D46" s="43">
        <f>DPT!D45</f>
        <v>2431.7359999999999</v>
      </c>
      <c r="E46" s="43">
        <f>Tetanus!D46</f>
        <v>2827.6000000000004</v>
      </c>
      <c r="F46" s="43">
        <f>Tetanus!E46</f>
        <v>1244.144</v>
      </c>
      <c r="G46" s="44">
        <f>(DPT!E45+PCV!E45+Measles!E45+Tetanus!F46)*0.05+(DPT!E45+PCV!E45+Measles!E45+Tetanus!F46)</f>
        <v>33104.501403149421</v>
      </c>
      <c r="H46" s="85">
        <f t="shared" si="1"/>
        <v>2800</v>
      </c>
      <c r="I46" s="10"/>
      <c r="J46" s="11"/>
      <c r="K46" s="11"/>
      <c r="L46" s="11"/>
      <c r="M46" s="11"/>
      <c r="N46" s="11"/>
      <c r="O46" s="11"/>
      <c r="P46" s="11"/>
      <c r="Q46" s="11"/>
      <c r="R46" s="11"/>
      <c r="S46" s="11"/>
      <c r="T46" s="11"/>
      <c r="U46" s="142">
        <f t="shared" si="2"/>
        <v>0</v>
      </c>
      <c r="V46" s="65" t="str">
        <f t="shared" si="7"/>
        <v/>
      </c>
      <c r="W46" s="66">
        <f t="shared" si="6"/>
        <v>0</v>
      </c>
      <c r="X46" s="66">
        <f t="shared" si="3"/>
        <v>0</v>
      </c>
      <c r="Y46" s="66">
        <f t="shared" si="4"/>
        <v>0</v>
      </c>
      <c r="Z46" s="67">
        <f t="shared" si="5"/>
        <v>0</v>
      </c>
    </row>
    <row r="47" spans="1:26" ht="15">
      <c r="A47" s="41">
        <v>41</v>
      </c>
      <c r="B47" s="42" t="s">
        <v>44</v>
      </c>
      <c r="C47" s="84">
        <f>BCG!C46</f>
        <v>250884</v>
      </c>
      <c r="D47" s="43">
        <f>DPT!D46</f>
        <v>10788.011999999999</v>
      </c>
      <c r="E47" s="43">
        <f>Tetanus!D47</f>
        <v>12544.2</v>
      </c>
      <c r="F47" s="43">
        <f>Tetanus!E47</f>
        <v>5519.4479999999994</v>
      </c>
      <c r="G47" s="44">
        <f>(DPT!E46+PCV!E46+Measles!E46+Tetanus!F47)*0.05+(DPT!E46+PCV!E46+Measles!E46+Tetanus!F47)</f>
        <v>146862.88248033205</v>
      </c>
      <c r="H47" s="85">
        <f t="shared" si="1"/>
        <v>12300</v>
      </c>
      <c r="I47" s="10"/>
      <c r="J47" s="11"/>
      <c r="K47" s="11"/>
      <c r="L47" s="11"/>
      <c r="M47" s="11"/>
      <c r="N47" s="11"/>
      <c r="O47" s="11"/>
      <c r="P47" s="11"/>
      <c r="Q47" s="11"/>
      <c r="R47" s="11"/>
      <c r="S47" s="11"/>
      <c r="T47" s="11"/>
      <c r="U47" s="142">
        <f t="shared" si="2"/>
        <v>0</v>
      </c>
      <c r="V47" s="65" t="str">
        <f t="shared" si="7"/>
        <v/>
      </c>
      <c r="W47" s="66">
        <f t="shared" si="6"/>
        <v>0</v>
      </c>
      <c r="X47" s="66">
        <f t="shared" si="3"/>
        <v>0</v>
      </c>
      <c r="Y47" s="66">
        <f t="shared" si="4"/>
        <v>0</v>
      </c>
      <c r="Z47" s="67">
        <f t="shared" si="5"/>
        <v>0</v>
      </c>
    </row>
    <row r="48" spans="1:26" ht="15">
      <c r="A48" s="41">
        <v>42</v>
      </c>
      <c r="B48" s="42" t="s">
        <v>45</v>
      </c>
      <c r="C48" s="84">
        <f>BCG!C47</f>
        <v>194978</v>
      </c>
      <c r="D48" s="43">
        <f>DPT!D47</f>
        <v>8384.0540000000001</v>
      </c>
      <c r="E48" s="43">
        <f>Tetanus!D48</f>
        <v>9748.9</v>
      </c>
      <c r="F48" s="43">
        <f>Tetanus!E48</f>
        <v>4289.5159999999996</v>
      </c>
      <c r="G48" s="44">
        <f>(DPT!E47+PCV!E47+Measles!E47+Tetanus!F48)*0.05+(DPT!E47+PCV!E47+Measles!E47+Tetanus!F48)</f>
        <v>114136.53760403287</v>
      </c>
      <c r="H48" s="85">
        <f t="shared" si="1"/>
        <v>9600</v>
      </c>
      <c r="I48" s="10"/>
      <c r="J48" s="11"/>
      <c r="K48" s="11"/>
      <c r="L48" s="11"/>
      <c r="M48" s="11"/>
      <c r="N48" s="11"/>
      <c r="O48" s="11"/>
      <c r="P48" s="11"/>
      <c r="Q48" s="11"/>
      <c r="R48" s="11"/>
      <c r="S48" s="11"/>
      <c r="T48" s="11"/>
      <c r="U48" s="142">
        <f t="shared" si="2"/>
        <v>0</v>
      </c>
      <c r="V48" s="65" t="str">
        <f t="shared" si="7"/>
        <v/>
      </c>
      <c r="W48" s="66">
        <f t="shared" si="6"/>
        <v>0</v>
      </c>
      <c r="X48" s="66">
        <f t="shared" si="3"/>
        <v>0</v>
      </c>
      <c r="Y48" s="66">
        <f t="shared" si="4"/>
        <v>0</v>
      </c>
      <c r="Z48" s="67">
        <f t="shared" si="5"/>
        <v>0</v>
      </c>
    </row>
    <row r="49" spans="1:26" ht="15">
      <c r="A49" s="41">
        <v>43</v>
      </c>
      <c r="B49" s="42" t="s">
        <v>46</v>
      </c>
      <c r="C49" s="84">
        <f>BCG!C48</f>
        <v>1605525</v>
      </c>
      <c r="D49" s="43">
        <f>DPT!D48</f>
        <v>69037.574999999997</v>
      </c>
      <c r="E49" s="43">
        <f>Tetanus!D49</f>
        <v>80276.25</v>
      </c>
      <c r="F49" s="43">
        <f>Tetanus!E49</f>
        <v>35321.549999999996</v>
      </c>
      <c r="G49" s="44">
        <f>(DPT!E48+PCV!E48+Measles!E48+Tetanus!F49)*0.05+(DPT!E48+PCV!E48+Measles!E48+Tetanus!F49)</f>
        <v>939844.82627124526</v>
      </c>
      <c r="H49" s="85">
        <f t="shared" si="1"/>
        <v>78400</v>
      </c>
      <c r="I49" s="10"/>
      <c r="J49" s="11"/>
      <c r="K49" s="11"/>
      <c r="L49" s="11"/>
      <c r="M49" s="11"/>
      <c r="N49" s="11"/>
      <c r="O49" s="11"/>
      <c r="P49" s="11"/>
      <c r="Q49" s="11"/>
      <c r="R49" s="11"/>
      <c r="S49" s="11"/>
      <c r="T49" s="11"/>
      <c r="U49" s="142">
        <f t="shared" si="2"/>
        <v>0</v>
      </c>
      <c r="V49" s="65" t="str">
        <f t="shared" si="7"/>
        <v/>
      </c>
      <c r="W49" s="66">
        <f t="shared" si="6"/>
        <v>0</v>
      </c>
      <c r="X49" s="66">
        <f t="shared" si="3"/>
        <v>0</v>
      </c>
      <c r="Y49" s="66">
        <f t="shared" si="4"/>
        <v>0</v>
      </c>
      <c r="Z49" s="67">
        <f t="shared" si="5"/>
        <v>0</v>
      </c>
    </row>
    <row r="50" spans="1:26" ht="15">
      <c r="A50" s="41">
        <v>44</v>
      </c>
      <c r="B50" s="42" t="s">
        <v>47</v>
      </c>
      <c r="C50" s="84">
        <f>BCG!C49</f>
        <v>519134</v>
      </c>
      <c r="D50" s="43">
        <f>DPT!D49</f>
        <v>22322.761999999999</v>
      </c>
      <c r="E50" s="43">
        <f>Tetanus!D50</f>
        <v>25956.7</v>
      </c>
      <c r="F50" s="43">
        <f>Tetanus!E50</f>
        <v>11420.947999999999</v>
      </c>
      <c r="G50" s="44">
        <f>(DPT!E49+PCV!E49+Measles!E49+Tetanus!F50)*0.05+(DPT!E49+PCV!E49+Measles!E49+Tetanus!F50)</f>
        <v>303891.50218246161</v>
      </c>
      <c r="H50" s="85">
        <f t="shared" si="1"/>
        <v>25400</v>
      </c>
      <c r="I50" s="10"/>
      <c r="J50" s="11"/>
      <c r="K50" s="11"/>
      <c r="L50" s="11"/>
      <c r="M50" s="11"/>
      <c r="N50" s="11"/>
      <c r="O50" s="11"/>
      <c r="P50" s="11"/>
      <c r="Q50" s="11"/>
      <c r="R50" s="11"/>
      <c r="S50" s="11"/>
      <c r="T50" s="11"/>
      <c r="U50" s="142">
        <f t="shared" si="2"/>
        <v>0</v>
      </c>
      <c r="V50" s="65" t="str">
        <f t="shared" si="7"/>
        <v/>
      </c>
      <c r="W50" s="66">
        <f t="shared" si="6"/>
        <v>0</v>
      </c>
      <c r="X50" s="66">
        <f t="shared" si="3"/>
        <v>0</v>
      </c>
      <c r="Y50" s="66">
        <f t="shared" si="4"/>
        <v>0</v>
      </c>
      <c r="Z50" s="67">
        <f t="shared" si="5"/>
        <v>0</v>
      </c>
    </row>
    <row r="51" spans="1:26" ht="15">
      <c r="A51" s="41">
        <v>45</v>
      </c>
      <c r="B51" s="42" t="s">
        <v>48</v>
      </c>
      <c r="C51" s="84">
        <f>BCG!C50</f>
        <v>446297</v>
      </c>
      <c r="D51" s="43">
        <f>DPT!D50</f>
        <v>19190.770999999997</v>
      </c>
      <c r="E51" s="43">
        <f>Tetanus!D51</f>
        <v>22314.850000000002</v>
      </c>
      <c r="F51" s="43">
        <f>Tetanus!E51</f>
        <v>9818.5339999999997</v>
      </c>
      <c r="G51" s="44">
        <f>(DPT!E50+PCV!E50+Measles!E50+Tetanus!F51)*0.05+(DPT!E50+PCV!E50+Measles!E50+Tetanus!F51)</f>
        <v>261254.06108928725</v>
      </c>
      <c r="H51" s="85">
        <f t="shared" si="1"/>
        <v>21800</v>
      </c>
      <c r="I51" s="10"/>
      <c r="J51" s="11"/>
      <c r="K51" s="11"/>
      <c r="L51" s="11"/>
      <c r="M51" s="11"/>
      <c r="N51" s="11"/>
      <c r="O51" s="11"/>
      <c r="P51" s="11"/>
      <c r="Q51" s="11"/>
      <c r="R51" s="11"/>
      <c r="S51" s="11"/>
      <c r="T51" s="11"/>
      <c r="U51" s="142">
        <f t="shared" si="2"/>
        <v>0</v>
      </c>
      <c r="V51" s="65" t="str">
        <f t="shared" si="7"/>
        <v/>
      </c>
      <c r="W51" s="66">
        <f t="shared" si="6"/>
        <v>0</v>
      </c>
      <c r="X51" s="66">
        <f t="shared" si="3"/>
        <v>0</v>
      </c>
      <c r="Y51" s="66">
        <f t="shared" si="4"/>
        <v>0</v>
      </c>
      <c r="Z51" s="67">
        <f t="shared" si="5"/>
        <v>0</v>
      </c>
    </row>
    <row r="52" spans="1:26" ht="15">
      <c r="A52" s="41">
        <v>46</v>
      </c>
      <c r="B52" s="42" t="s">
        <v>49</v>
      </c>
      <c r="C52" s="84">
        <f>BCG!C51</f>
        <v>266924</v>
      </c>
      <c r="D52" s="43">
        <f>DPT!D51</f>
        <v>11477.732</v>
      </c>
      <c r="E52" s="43">
        <f>Tetanus!D52</f>
        <v>13346.2</v>
      </c>
      <c r="F52" s="43">
        <f>Tetanus!E52</f>
        <v>5872.3279999999995</v>
      </c>
      <c r="G52" s="44">
        <f>(DPT!E51+PCV!E51+Measles!E51+Tetanus!F52)*0.05+(DPT!E51+PCV!E51+Measles!E51+Tetanus!F52)</f>
        <v>156252.40367333172</v>
      </c>
      <c r="H52" s="85">
        <f t="shared" si="1"/>
        <v>13100</v>
      </c>
      <c r="I52" s="10"/>
      <c r="J52" s="11"/>
      <c r="K52" s="11"/>
      <c r="L52" s="11"/>
      <c r="M52" s="11"/>
      <c r="N52" s="11"/>
      <c r="O52" s="11"/>
      <c r="P52" s="11"/>
      <c r="Q52" s="11"/>
      <c r="R52" s="11"/>
      <c r="S52" s="11"/>
      <c r="T52" s="11"/>
      <c r="U52" s="142">
        <f t="shared" si="2"/>
        <v>0</v>
      </c>
      <c r="V52" s="65" t="str">
        <f t="shared" si="7"/>
        <v/>
      </c>
      <c r="W52" s="66">
        <f t="shared" si="6"/>
        <v>0</v>
      </c>
      <c r="X52" s="66">
        <f t="shared" si="3"/>
        <v>0</v>
      </c>
      <c r="Y52" s="66">
        <f t="shared" si="4"/>
        <v>0</v>
      </c>
      <c r="Z52" s="67">
        <f t="shared" si="5"/>
        <v>0</v>
      </c>
    </row>
    <row r="53" spans="1:26" ht="15">
      <c r="A53" s="41">
        <v>47</v>
      </c>
      <c r="B53" s="42" t="s">
        <v>50</v>
      </c>
      <c r="C53" s="84">
        <f>BCG!C52</f>
        <v>110740</v>
      </c>
      <c r="D53" s="43">
        <f>DPT!D52</f>
        <v>4761.82</v>
      </c>
      <c r="E53" s="43">
        <f>Tetanus!D53</f>
        <v>5537</v>
      </c>
      <c r="F53" s="43">
        <f>Tetanus!E53</f>
        <v>2436.2799999999997</v>
      </c>
      <c r="G53" s="44">
        <f>(DPT!E52+PCV!E52+Measles!E52+Tetanus!F53)*0.05+(DPT!E52+PCV!E52+Measles!E52+Tetanus!F53)</f>
        <v>64825.160655410342</v>
      </c>
      <c r="H53" s="85">
        <f t="shared" si="1"/>
        <v>5500</v>
      </c>
      <c r="I53" s="10"/>
      <c r="J53" s="11"/>
      <c r="K53" s="11"/>
      <c r="L53" s="11"/>
      <c r="M53" s="11"/>
      <c r="N53" s="11"/>
      <c r="O53" s="11"/>
      <c r="P53" s="11"/>
      <c r="Q53" s="11"/>
      <c r="R53" s="11"/>
      <c r="S53" s="11"/>
      <c r="T53" s="11"/>
      <c r="U53" s="142">
        <f t="shared" si="2"/>
        <v>0</v>
      </c>
      <c r="V53" s="65" t="str">
        <f t="shared" si="7"/>
        <v/>
      </c>
      <c r="W53" s="66">
        <f t="shared" si="6"/>
        <v>0</v>
      </c>
      <c r="X53" s="66">
        <f t="shared" si="3"/>
        <v>0</v>
      </c>
      <c r="Y53" s="66">
        <f t="shared" si="4"/>
        <v>0</v>
      </c>
      <c r="Z53" s="67">
        <f t="shared" si="5"/>
        <v>0</v>
      </c>
    </row>
    <row r="54" spans="1:26" ht="15">
      <c r="A54" s="41">
        <v>48</v>
      </c>
      <c r="B54" s="42" t="s">
        <v>51</v>
      </c>
      <c r="C54" s="84">
        <f>BCG!C53</f>
        <v>743383</v>
      </c>
      <c r="D54" s="43">
        <f>DPT!D53</f>
        <v>31965.468999999997</v>
      </c>
      <c r="E54" s="43">
        <f>Tetanus!D54</f>
        <v>37169.15</v>
      </c>
      <c r="F54" s="43">
        <f>Tetanus!E54</f>
        <v>16354.425999999999</v>
      </c>
      <c r="G54" s="44">
        <f>(DPT!E53+PCV!E53+Measles!E53+Tetanus!F54)*0.05+(DPT!E53+PCV!E53+Measles!E53+Tetanus!F54)</f>
        <v>435162.74520047783</v>
      </c>
      <c r="H54" s="85">
        <f t="shared" si="1"/>
        <v>36300</v>
      </c>
      <c r="I54" s="10"/>
      <c r="J54" s="11"/>
      <c r="K54" s="11"/>
      <c r="L54" s="11"/>
      <c r="M54" s="11"/>
      <c r="N54" s="11"/>
      <c r="O54" s="11"/>
      <c r="P54" s="11"/>
      <c r="Q54" s="11"/>
      <c r="R54" s="11"/>
      <c r="S54" s="11"/>
      <c r="T54" s="11"/>
      <c r="U54" s="142">
        <f t="shared" si="2"/>
        <v>0</v>
      </c>
      <c r="V54" s="65" t="str">
        <f t="shared" si="7"/>
        <v/>
      </c>
      <c r="W54" s="66">
        <f t="shared" si="6"/>
        <v>0</v>
      </c>
      <c r="X54" s="66">
        <f t="shared" si="3"/>
        <v>0</v>
      </c>
      <c r="Y54" s="66">
        <f t="shared" si="4"/>
        <v>0</v>
      </c>
      <c r="Z54" s="67">
        <f t="shared" si="5"/>
        <v>0</v>
      </c>
    </row>
    <row r="55" spans="1:26" ht="15">
      <c r="A55" s="41">
        <v>49</v>
      </c>
      <c r="B55" s="42" t="s">
        <v>52</v>
      </c>
      <c r="C55" s="84">
        <f>BCG!C54</f>
        <v>175305</v>
      </c>
      <c r="D55" s="43">
        <f>DPT!D54</f>
        <v>7538.1149999999998</v>
      </c>
      <c r="E55" s="43">
        <f>Tetanus!D55</f>
        <v>8765.25</v>
      </c>
      <c r="F55" s="43">
        <f>Tetanus!E55</f>
        <v>3856.7099999999996</v>
      </c>
      <c r="G55" s="44">
        <f>(DPT!E54+PCV!E54+Measles!E54+Tetanus!F55)*0.05+(DPT!E54+PCV!E54+Measles!E54+Tetanus!F55)</f>
        <v>102620.32498371603</v>
      </c>
      <c r="H55" s="85">
        <f t="shared" si="1"/>
        <v>8600</v>
      </c>
      <c r="I55" s="10"/>
      <c r="J55" s="11"/>
      <c r="K55" s="11"/>
      <c r="L55" s="11"/>
      <c r="M55" s="11"/>
      <c r="N55" s="11"/>
      <c r="O55" s="11"/>
      <c r="P55" s="11"/>
      <c r="Q55" s="11"/>
      <c r="R55" s="11"/>
      <c r="S55" s="11"/>
      <c r="T55" s="11"/>
      <c r="U55" s="142">
        <f t="shared" si="2"/>
        <v>0</v>
      </c>
      <c r="V55" s="65" t="str">
        <f t="shared" si="7"/>
        <v/>
      </c>
      <c r="W55" s="66">
        <f t="shared" si="6"/>
        <v>0</v>
      </c>
      <c r="X55" s="66">
        <f t="shared" si="3"/>
        <v>0</v>
      </c>
      <c r="Y55" s="66">
        <f t="shared" si="4"/>
        <v>0</v>
      </c>
      <c r="Z55" s="67">
        <f t="shared" si="5"/>
        <v>0</v>
      </c>
    </row>
    <row r="56" spans="1:26" ht="15">
      <c r="A56" s="41">
        <v>50</v>
      </c>
      <c r="B56" s="42" t="s">
        <v>53</v>
      </c>
      <c r="C56" s="84">
        <f>BCG!C55</f>
        <v>392018</v>
      </c>
      <c r="D56" s="43">
        <f>DPT!D55</f>
        <v>16856.773999999998</v>
      </c>
      <c r="E56" s="43">
        <f>Tetanus!D56</f>
        <v>19600.900000000001</v>
      </c>
      <c r="F56" s="43">
        <f>Tetanus!E56</f>
        <v>8624.3959999999988</v>
      </c>
      <c r="G56" s="44">
        <f>(DPT!E55+PCV!E55+Measles!E55+Tetanus!F56)*0.05+(DPT!E55+PCV!E55+Measles!E55+Tetanus!F56)</f>
        <v>229480.13210955984</v>
      </c>
      <c r="H56" s="85">
        <f t="shared" si="1"/>
        <v>19200</v>
      </c>
      <c r="I56" s="10"/>
      <c r="J56" s="11"/>
      <c r="K56" s="11"/>
      <c r="L56" s="11"/>
      <c r="M56" s="11"/>
      <c r="N56" s="11"/>
      <c r="O56" s="11"/>
      <c r="P56" s="11"/>
      <c r="Q56" s="11"/>
      <c r="R56" s="11"/>
      <c r="S56" s="11"/>
      <c r="T56" s="11"/>
      <c r="U56" s="142">
        <f t="shared" si="2"/>
        <v>0</v>
      </c>
      <c r="V56" s="65" t="str">
        <f t="shared" si="7"/>
        <v/>
      </c>
      <c r="W56" s="66">
        <f t="shared" si="6"/>
        <v>0</v>
      </c>
      <c r="X56" s="66">
        <f t="shared" si="3"/>
        <v>0</v>
      </c>
      <c r="Y56" s="66">
        <f t="shared" si="4"/>
        <v>0</v>
      </c>
      <c r="Z56" s="67">
        <f t="shared" si="5"/>
        <v>0</v>
      </c>
    </row>
    <row r="57" spans="1:26" ht="15">
      <c r="A57" s="41">
        <v>51</v>
      </c>
      <c r="B57" s="42" t="s">
        <v>54</v>
      </c>
      <c r="C57" s="84">
        <f>BCG!C56</f>
        <v>835174</v>
      </c>
      <c r="D57" s="43">
        <f>DPT!D56</f>
        <v>35912.481999999996</v>
      </c>
      <c r="E57" s="43">
        <f>Tetanus!D57</f>
        <v>41758.700000000004</v>
      </c>
      <c r="F57" s="43">
        <f>Tetanus!E57</f>
        <v>18373.827999999998</v>
      </c>
      <c r="G57" s="44">
        <f>(DPT!E56+PCV!E56+Measles!E56+Tetanus!F57)*0.05+(DPT!E56+PCV!E56+Measles!E56+Tetanus!F57)</f>
        <v>488895.50952882145</v>
      </c>
      <c r="H57" s="85">
        <f t="shared" si="1"/>
        <v>40800</v>
      </c>
      <c r="I57" s="10"/>
      <c r="J57" s="11"/>
      <c r="K57" s="11"/>
      <c r="L57" s="11"/>
      <c r="M57" s="11"/>
      <c r="N57" s="11"/>
      <c r="O57" s="11"/>
      <c r="P57" s="11"/>
      <c r="Q57" s="11"/>
      <c r="R57" s="11"/>
      <c r="S57" s="11"/>
      <c r="T57" s="11"/>
      <c r="U57" s="142">
        <f t="shared" si="2"/>
        <v>0</v>
      </c>
      <c r="V57" s="65" t="str">
        <f t="shared" si="7"/>
        <v/>
      </c>
      <c r="W57" s="66">
        <f t="shared" si="6"/>
        <v>0</v>
      </c>
      <c r="X57" s="66">
        <f t="shared" si="3"/>
        <v>0</v>
      </c>
      <c r="Y57" s="66">
        <f t="shared" si="4"/>
        <v>0</v>
      </c>
      <c r="Z57" s="67">
        <f t="shared" si="5"/>
        <v>0</v>
      </c>
    </row>
    <row r="58" spans="1:26" ht="15">
      <c r="A58" s="41">
        <v>52</v>
      </c>
      <c r="B58" s="42" t="s">
        <v>55</v>
      </c>
      <c r="C58" s="84">
        <f>BCG!C57</f>
        <v>157360</v>
      </c>
      <c r="D58" s="43">
        <f>DPT!D57</f>
        <v>6766.48</v>
      </c>
      <c r="E58" s="43">
        <f>Tetanus!D58</f>
        <v>7868</v>
      </c>
      <c r="F58" s="43">
        <f>Tetanus!E58</f>
        <v>3461.9199999999996</v>
      </c>
      <c r="G58" s="44">
        <f>(DPT!E57+PCV!E57+Measles!E57+Tetanus!F58)*0.05+(DPT!E57+PCV!E57+Measles!E57+Tetanus!F58)</f>
        <v>92115.651803642526</v>
      </c>
      <c r="H58" s="85">
        <f t="shared" si="1"/>
        <v>7700</v>
      </c>
      <c r="I58" s="10"/>
      <c r="J58" s="11"/>
      <c r="K58" s="11"/>
      <c r="L58" s="11"/>
      <c r="M58" s="11"/>
      <c r="N58" s="11"/>
      <c r="O58" s="11"/>
      <c r="P58" s="11"/>
      <c r="Q58" s="11"/>
      <c r="R58" s="11"/>
      <c r="S58" s="11"/>
      <c r="T58" s="11"/>
      <c r="U58" s="142">
        <f t="shared" si="2"/>
        <v>0</v>
      </c>
      <c r="V58" s="65" t="str">
        <f t="shared" si="7"/>
        <v/>
      </c>
      <c r="W58" s="66">
        <f t="shared" si="6"/>
        <v>0</v>
      </c>
      <c r="X58" s="66">
        <f t="shared" si="3"/>
        <v>0</v>
      </c>
      <c r="Y58" s="66">
        <f t="shared" si="4"/>
        <v>0</v>
      </c>
      <c r="Z58" s="67">
        <f t="shared" si="5"/>
        <v>0</v>
      </c>
    </row>
    <row r="59" spans="1:26" ht="15">
      <c r="A59" s="41">
        <v>53</v>
      </c>
      <c r="B59" s="42" t="s">
        <v>56</v>
      </c>
      <c r="C59" s="84">
        <f>BCG!C58</f>
        <v>214566</v>
      </c>
      <c r="D59" s="43">
        <f>DPT!D58</f>
        <v>9226.3379999999997</v>
      </c>
      <c r="E59" s="43">
        <f>Tetanus!D59</f>
        <v>10728.300000000001</v>
      </c>
      <c r="F59" s="43">
        <f>Tetanus!E59</f>
        <v>4720.4519999999993</v>
      </c>
      <c r="G59" s="44">
        <f>(DPT!E58+PCV!E58+Measles!E58+Tetanus!F59)*0.05+(DPT!E58+PCV!E58+Measles!E58+Tetanus!F59)</f>
        <v>125602.99278660628</v>
      </c>
      <c r="H59" s="85">
        <f t="shared" si="1"/>
        <v>10500</v>
      </c>
      <c r="I59" s="10"/>
      <c r="J59" s="11"/>
      <c r="K59" s="11"/>
      <c r="L59" s="11"/>
      <c r="M59" s="11"/>
      <c r="N59" s="11"/>
      <c r="O59" s="11"/>
      <c r="P59" s="11"/>
      <c r="Q59" s="11"/>
      <c r="R59" s="11"/>
      <c r="S59" s="11"/>
      <c r="T59" s="11"/>
      <c r="U59" s="142">
        <f t="shared" si="2"/>
        <v>0</v>
      </c>
      <c r="V59" s="65" t="str">
        <f t="shared" si="7"/>
        <v/>
      </c>
      <c r="W59" s="66">
        <f t="shared" si="6"/>
        <v>0</v>
      </c>
      <c r="X59" s="66">
        <f t="shared" si="3"/>
        <v>0</v>
      </c>
      <c r="Y59" s="66">
        <f t="shared" si="4"/>
        <v>0</v>
      </c>
      <c r="Z59" s="67">
        <f t="shared" si="5"/>
        <v>0</v>
      </c>
    </row>
    <row r="60" spans="1:26" ht="15">
      <c r="A60" s="41">
        <v>54</v>
      </c>
      <c r="B60" s="42" t="s">
        <v>57</v>
      </c>
      <c r="C60" s="84">
        <f>BCG!C59</f>
        <v>347897</v>
      </c>
      <c r="D60" s="43">
        <f>DPT!D59</f>
        <v>14959.570999999998</v>
      </c>
      <c r="E60" s="43">
        <f>Tetanus!D60</f>
        <v>17394.850000000002</v>
      </c>
      <c r="F60" s="43">
        <f>Tetanus!E60</f>
        <v>7653.7339999999995</v>
      </c>
      <c r="G60" s="44">
        <f>(DPT!E59+PCV!E59+Measles!E59+Tetanus!F60)*0.05+(DPT!E59+PCV!E59+Measles!E59+Tetanus!F60)</f>
        <v>203652.50963098515</v>
      </c>
      <c r="H60" s="85">
        <f t="shared" si="1"/>
        <v>17000</v>
      </c>
      <c r="I60" s="10"/>
      <c r="J60" s="11"/>
      <c r="K60" s="11"/>
      <c r="L60" s="11"/>
      <c r="M60" s="11"/>
      <c r="N60" s="11"/>
      <c r="O60" s="11"/>
      <c r="P60" s="11"/>
      <c r="Q60" s="11"/>
      <c r="R60" s="11"/>
      <c r="S60" s="11"/>
      <c r="T60" s="11"/>
      <c r="U60" s="142">
        <f t="shared" si="2"/>
        <v>0</v>
      </c>
      <c r="V60" s="65" t="str">
        <f t="shared" si="7"/>
        <v/>
      </c>
      <c r="W60" s="66">
        <f t="shared" si="6"/>
        <v>0</v>
      </c>
      <c r="X60" s="66">
        <f t="shared" si="3"/>
        <v>0</v>
      </c>
      <c r="Y60" s="66">
        <f t="shared" si="4"/>
        <v>0</v>
      </c>
      <c r="Z60" s="67">
        <f t="shared" si="5"/>
        <v>0</v>
      </c>
    </row>
    <row r="61" spans="1:26" ht="15">
      <c r="A61" s="41">
        <v>55</v>
      </c>
      <c r="B61" s="42" t="s">
        <v>58</v>
      </c>
      <c r="C61" s="84">
        <f>BCG!C60</f>
        <v>283986</v>
      </c>
      <c r="D61" s="43">
        <f>DPT!D60</f>
        <v>12211.397999999999</v>
      </c>
      <c r="E61" s="43">
        <f>Tetanus!D61</f>
        <v>14199.300000000001</v>
      </c>
      <c r="F61" s="43">
        <f>Tetanus!E61</f>
        <v>6247.692</v>
      </c>
      <c r="G61" s="44">
        <f>(DPT!E60+PCV!E60+Measles!E60+Tetanus!F61)*0.05+(DPT!E60+PCV!E60+Measles!E60+Tetanus!F61)</f>
        <v>166240.18488249384</v>
      </c>
      <c r="H61" s="85">
        <f t="shared" si="1"/>
        <v>13900</v>
      </c>
      <c r="I61" s="10"/>
      <c r="J61" s="11"/>
      <c r="K61" s="11"/>
      <c r="L61" s="11"/>
      <c r="M61" s="11"/>
      <c r="N61" s="11"/>
      <c r="O61" s="11"/>
      <c r="P61" s="11"/>
      <c r="Q61" s="11"/>
      <c r="R61" s="11"/>
      <c r="S61" s="11"/>
      <c r="T61" s="11"/>
      <c r="U61" s="142">
        <f t="shared" si="2"/>
        <v>0</v>
      </c>
      <c r="V61" s="65" t="str">
        <f t="shared" si="7"/>
        <v/>
      </c>
      <c r="W61" s="66">
        <f t="shared" si="6"/>
        <v>0</v>
      </c>
      <c r="X61" s="66">
        <f t="shared" si="3"/>
        <v>0</v>
      </c>
      <c r="Y61" s="66">
        <f t="shared" si="4"/>
        <v>0</v>
      </c>
      <c r="Z61" s="67">
        <f t="shared" si="5"/>
        <v>0</v>
      </c>
    </row>
    <row r="62" spans="1:26" ht="15">
      <c r="A62" s="41">
        <v>56</v>
      </c>
      <c r="B62" s="42" t="s">
        <v>59</v>
      </c>
      <c r="C62" s="84">
        <f>BCG!C61</f>
        <v>304096</v>
      </c>
      <c r="D62" s="43">
        <f>DPT!D61</f>
        <v>13076.127999999999</v>
      </c>
      <c r="E62" s="43">
        <f>Tetanus!D62</f>
        <v>15204.800000000001</v>
      </c>
      <c r="F62" s="43">
        <f>Tetanus!E62</f>
        <v>6690.1119999999992</v>
      </c>
      <c r="G62" s="44">
        <f>(DPT!E61+PCV!E61+Measles!E61+Tetanus!F62)*0.05+(DPT!E61+PCV!E61+Measles!E61+Tetanus!F62)</f>
        <v>178012.20927097407</v>
      </c>
      <c r="H62" s="85">
        <f t="shared" si="1"/>
        <v>14900</v>
      </c>
      <c r="I62" s="10"/>
      <c r="J62" s="11"/>
      <c r="K62" s="11"/>
      <c r="L62" s="11"/>
      <c r="M62" s="11"/>
      <c r="N62" s="11"/>
      <c r="O62" s="11"/>
      <c r="P62" s="11"/>
      <c r="Q62" s="11"/>
      <c r="R62" s="11"/>
      <c r="S62" s="11"/>
      <c r="T62" s="11"/>
      <c r="U62" s="142">
        <f t="shared" si="2"/>
        <v>0</v>
      </c>
      <c r="V62" s="65" t="str">
        <f t="shared" si="7"/>
        <v/>
      </c>
      <c r="W62" s="66">
        <f t="shared" si="6"/>
        <v>0</v>
      </c>
      <c r="X62" s="66">
        <f t="shared" si="3"/>
        <v>0</v>
      </c>
      <c r="Y62" s="66">
        <f t="shared" si="4"/>
        <v>0</v>
      </c>
      <c r="Z62" s="67">
        <f t="shared" si="5"/>
        <v>0</v>
      </c>
    </row>
    <row r="63" spans="1:26" ht="15">
      <c r="A63" s="41">
        <v>57</v>
      </c>
      <c r="B63" s="42" t="s">
        <v>60</v>
      </c>
      <c r="C63" s="84">
        <f>BCG!C62</f>
        <v>216030</v>
      </c>
      <c r="D63" s="43">
        <f>DPT!D62</f>
        <v>9289.2899999999991</v>
      </c>
      <c r="E63" s="43">
        <f>Tetanus!D63</f>
        <v>10801.5</v>
      </c>
      <c r="F63" s="43">
        <f>Tetanus!E63</f>
        <v>4752.66</v>
      </c>
      <c r="G63" s="44">
        <f>(DPT!E62+PCV!E62+Measles!E62+Tetanus!F63)*0.05+(DPT!E62+PCV!E62+Measles!E62+Tetanus!F63)</f>
        <v>126459.99147903465</v>
      </c>
      <c r="H63" s="85">
        <f t="shared" si="1"/>
        <v>10600</v>
      </c>
      <c r="I63" s="10"/>
      <c r="J63" s="11"/>
      <c r="K63" s="11"/>
      <c r="L63" s="11"/>
      <c r="M63" s="11"/>
      <c r="N63" s="11"/>
      <c r="O63" s="11"/>
      <c r="P63" s="11"/>
      <c r="Q63" s="11"/>
      <c r="R63" s="11"/>
      <c r="S63" s="11"/>
      <c r="T63" s="11"/>
      <c r="U63" s="142">
        <f t="shared" si="2"/>
        <v>0</v>
      </c>
      <c r="V63" s="65" t="str">
        <f t="shared" si="7"/>
        <v/>
      </c>
      <c r="W63" s="66">
        <f t="shared" si="6"/>
        <v>0</v>
      </c>
      <c r="X63" s="66">
        <f t="shared" si="3"/>
        <v>0</v>
      </c>
      <c r="Y63" s="66">
        <f t="shared" si="4"/>
        <v>0</v>
      </c>
      <c r="Z63" s="67">
        <f t="shared" si="5"/>
        <v>0</v>
      </c>
    </row>
    <row r="64" spans="1:26" ht="15">
      <c r="A64" s="41">
        <v>58</v>
      </c>
      <c r="B64" s="42" t="s">
        <v>61</v>
      </c>
      <c r="C64" s="84">
        <f>BCG!C63</f>
        <v>220425</v>
      </c>
      <c r="D64" s="43">
        <f>DPT!D63</f>
        <v>9478.2749999999996</v>
      </c>
      <c r="E64" s="43">
        <f>Tetanus!D64</f>
        <v>11021.25</v>
      </c>
      <c r="F64" s="43">
        <f>Tetanus!E64</f>
        <v>4849.3499999999995</v>
      </c>
      <c r="G64" s="44">
        <f>(DPT!E63+PCV!E63+Measles!E63+Tetanus!F64)*0.05+(DPT!E63+PCV!E63+Measles!E63+Tetanus!F64)</f>
        <v>129032.74370118139</v>
      </c>
      <c r="H64" s="85">
        <f t="shared" si="1"/>
        <v>10800</v>
      </c>
      <c r="I64" s="10"/>
      <c r="J64" s="11"/>
      <c r="K64" s="11"/>
      <c r="L64" s="11"/>
      <c r="M64" s="11"/>
      <c r="N64" s="11"/>
      <c r="O64" s="11"/>
      <c r="P64" s="11"/>
      <c r="Q64" s="11"/>
      <c r="R64" s="11"/>
      <c r="S64" s="11"/>
      <c r="T64" s="11"/>
      <c r="U64" s="142">
        <f t="shared" si="2"/>
        <v>0</v>
      </c>
      <c r="V64" s="65" t="str">
        <f t="shared" si="7"/>
        <v/>
      </c>
      <c r="W64" s="66">
        <f t="shared" si="6"/>
        <v>0</v>
      </c>
      <c r="X64" s="66">
        <f t="shared" si="3"/>
        <v>0</v>
      </c>
      <c r="Y64" s="66">
        <f t="shared" si="4"/>
        <v>0</v>
      </c>
      <c r="Z64" s="67">
        <f t="shared" si="5"/>
        <v>0</v>
      </c>
    </row>
    <row r="65" spans="1:26" ht="15">
      <c r="A65" s="41">
        <v>59</v>
      </c>
      <c r="B65" s="42" t="s">
        <v>62</v>
      </c>
      <c r="C65" s="84">
        <f>BCG!C64</f>
        <v>256126</v>
      </c>
      <c r="D65" s="43">
        <f>DPT!D64</f>
        <v>11013.418</v>
      </c>
      <c r="E65" s="43">
        <f>Tetanus!D65</f>
        <v>12806.300000000001</v>
      </c>
      <c r="F65" s="43">
        <f>Tetanus!E65</f>
        <v>5634.7719999999999</v>
      </c>
      <c r="G65" s="44">
        <f>(DPT!E64+PCV!E64+Measles!E64+Tetanus!F65)*0.05+(DPT!E64+PCV!E64+Measles!E64+Tetanus!F65)</f>
        <v>149931.45293505176</v>
      </c>
      <c r="H65" s="85">
        <f t="shared" si="1"/>
        <v>12500</v>
      </c>
      <c r="I65" s="10"/>
      <c r="J65" s="11"/>
      <c r="K65" s="11"/>
      <c r="L65" s="11"/>
      <c r="M65" s="11"/>
      <c r="N65" s="11"/>
      <c r="O65" s="11"/>
      <c r="P65" s="11"/>
      <c r="Q65" s="11"/>
      <c r="R65" s="11"/>
      <c r="S65" s="11"/>
      <c r="T65" s="11"/>
      <c r="U65" s="142">
        <f t="shared" si="2"/>
        <v>0</v>
      </c>
      <c r="V65" s="65" t="str">
        <f t="shared" si="7"/>
        <v/>
      </c>
      <c r="W65" s="66">
        <f t="shared" si="6"/>
        <v>0</v>
      </c>
      <c r="X65" s="66">
        <f t="shared" si="3"/>
        <v>0</v>
      </c>
      <c r="Y65" s="66">
        <f t="shared" si="4"/>
        <v>0</v>
      </c>
      <c r="Z65" s="67">
        <f t="shared" si="5"/>
        <v>0</v>
      </c>
    </row>
    <row r="66" spans="1:26" ht="15">
      <c r="A66" s="41">
        <v>60</v>
      </c>
      <c r="B66" s="42" t="s">
        <v>63</v>
      </c>
      <c r="C66" s="84">
        <f>BCG!C65</f>
        <v>189448</v>
      </c>
      <c r="D66" s="43">
        <f>DPT!D65</f>
        <v>8146.2639999999992</v>
      </c>
      <c r="E66" s="43">
        <f>Tetanus!D66</f>
        <v>9472.4</v>
      </c>
      <c r="F66" s="43">
        <f>Tetanus!E66</f>
        <v>4167.8559999999998</v>
      </c>
      <c r="G66" s="44">
        <f>(DPT!E65+PCV!E65+Measles!E65+Tetanus!F66)*0.05+(DPT!E65+PCV!E65+Measles!E65+Tetanus!F66)</f>
        <v>110899.37724260593</v>
      </c>
      <c r="H66" s="85">
        <f t="shared" si="1"/>
        <v>9300</v>
      </c>
      <c r="I66" s="10"/>
      <c r="J66" s="11"/>
      <c r="K66" s="11"/>
      <c r="L66" s="11"/>
      <c r="M66" s="11"/>
      <c r="N66" s="11"/>
      <c r="O66" s="11"/>
      <c r="P66" s="11"/>
      <c r="Q66" s="11"/>
      <c r="R66" s="11"/>
      <c r="S66" s="11"/>
      <c r="T66" s="11"/>
      <c r="U66" s="142">
        <f t="shared" si="2"/>
        <v>0</v>
      </c>
      <c r="V66" s="65" t="str">
        <f t="shared" si="7"/>
        <v/>
      </c>
      <c r="W66" s="66">
        <f t="shared" si="6"/>
        <v>0</v>
      </c>
      <c r="X66" s="66">
        <f t="shared" si="3"/>
        <v>0</v>
      </c>
      <c r="Y66" s="66">
        <f t="shared" si="4"/>
        <v>0</v>
      </c>
      <c r="Z66" s="67">
        <f t="shared" si="5"/>
        <v>0</v>
      </c>
    </row>
    <row r="67" spans="1:26" ht="15">
      <c r="A67" s="41">
        <v>61</v>
      </c>
      <c r="B67" s="42" t="s">
        <v>64</v>
      </c>
      <c r="C67" s="84">
        <f>BCG!C66</f>
        <v>273275</v>
      </c>
      <c r="D67" s="43">
        <f>DPT!D66</f>
        <v>11750.824999999999</v>
      </c>
      <c r="E67" s="43">
        <f>Tetanus!D67</f>
        <v>13663.75</v>
      </c>
      <c r="F67" s="43">
        <f>Tetanus!E67</f>
        <v>6012.0499999999993</v>
      </c>
      <c r="G67" s="44">
        <f>(DPT!E66+PCV!E66+Measles!E66+Tetanus!F67)*0.05+(DPT!E66+PCV!E66+Measles!E66+Tetanus!F67)</f>
        <v>159970.16234519833</v>
      </c>
      <c r="H67" s="85">
        <f t="shared" si="1"/>
        <v>13400</v>
      </c>
      <c r="I67" s="10"/>
      <c r="J67" s="11"/>
      <c r="K67" s="11"/>
      <c r="L67" s="11"/>
      <c r="M67" s="11"/>
      <c r="N67" s="11"/>
      <c r="O67" s="11"/>
      <c r="P67" s="11"/>
      <c r="Q67" s="11"/>
      <c r="R67" s="11"/>
      <c r="S67" s="11"/>
      <c r="T67" s="11"/>
      <c r="U67" s="142">
        <f t="shared" si="2"/>
        <v>0</v>
      </c>
      <c r="V67" s="65" t="str">
        <f t="shared" si="7"/>
        <v/>
      </c>
      <c r="W67" s="66">
        <f t="shared" si="6"/>
        <v>0</v>
      </c>
      <c r="X67" s="66">
        <f t="shared" si="3"/>
        <v>0</v>
      </c>
      <c r="Y67" s="66">
        <f t="shared" si="4"/>
        <v>0</v>
      </c>
      <c r="Z67" s="67">
        <f t="shared" si="5"/>
        <v>0</v>
      </c>
    </row>
    <row r="68" spans="1:26" ht="15">
      <c r="A68" s="41">
        <v>62</v>
      </c>
      <c r="B68" s="42" t="s">
        <v>65</v>
      </c>
      <c r="C68" s="84">
        <f>BCG!C67</f>
        <v>101256</v>
      </c>
      <c r="D68" s="43">
        <f>DPT!D67</f>
        <v>4354.0079999999998</v>
      </c>
      <c r="E68" s="43">
        <f>Tetanus!D68</f>
        <v>5062.8</v>
      </c>
      <c r="F68" s="43">
        <f>Tetanus!E68</f>
        <v>2227.6320000000001</v>
      </c>
      <c r="G68" s="44">
        <f>(DPT!E67+PCV!E67+Measles!E67+Tetanus!F68)*0.05+(DPT!E67+PCV!E67+Measles!E67+Tetanus!F68)</f>
        <v>59273.401366482132</v>
      </c>
      <c r="H68" s="85">
        <f t="shared" si="1"/>
        <v>5000</v>
      </c>
      <c r="I68" s="10"/>
      <c r="J68" s="11"/>
      <c r="K68" s="11"/>
      <c r="L68" s="11"/>
      <c r="M68" s="11"/>
      <c r="N68" s="11"/>
      <c r="O68" s="11"/>
      <c r="P68" s="11"/>
      <c r="Q68" s="11"/>
      <c r="R68" s="11"/>
      <c r="S68" s="11"/>
      <c r="T68" s="11"/>
      <c r="U68" s="142">
        <f t="shared" si="2"/>
        <v>0</v>
      </c>
      <c r="V68" s="65" t="str">
        <f t="shared" si="7"/>
        <v/>
      </c>
      <c r="W68" s="66">
        <f t="shared" si="6"/>
        <v>0</v>
      </c>
      <c r="X68" s="66">
        <f t="shared" si="3"/>
        <v>0</v>
      </c>
      <c r="Y68" s="66">
        <f t="shared" si="4"/>
        <v>0</v>
      </c>
      <c r="Z68" s="67">
        <f t="shared" si="5"/>
        <v>0</v>
      </c>
    </row>
    <row r="69" spans="1:26" ht="15">
      <c r="A69" s="41">
        <v>63</v>
      </c>
      <c r="B69" s="42" t="s">
        <v>66</v>
      </c>
      <c r="C69" s="84">
        <f>BCG!C68</f>
        <v>226666</v>
      </c>
      <c r="D69" s="43">
        <f>DPT!D68</f>
        <v>9746.637999999999</v>
      </c>
      <c r="E69" s="43">
        <f>Tetanus!D69</f>
        <v>11333.300000000001</v>
      </c>
      <c r="F69" s="43">
        <f>Tetanus!E69</f>
        <v>4986.652</v>
      </c>
      <c r="G69" s="44">
        <f>(DPT!E68+PCV!E68+Measles!E68+Tetanus!F69)*0.05+(DPT!E68+PCV!E68+Measles!E68+Tetanus!F69)</f>
        <v>132686.11039479179</v>
      </c>
      <c r="H69" s="85">
        <f t="shared" si="1"/>
        <v>11100</v>
      </c>
      <c r="I69" s="10"/>
      <c r="J69" s="11"/>
      <c r="K69" s="11"/>
      <c r="L69" s="11"/>
      <c r="M69" s="11"/>
      <c r="N69" s="11"/>
      <c r="O69" s="11"/>
      <c r="P69" s="11"/>
      <c r="Q69" s="11"/>
      <c r="R69" s="11"/>
      <c r="S69" s="11"/>
      <c r="T69" s="11"/>
      <c r="U69" s="142">
        <f t="shared" si="2"/>
        <v>0</v>
      </c>
      <c r="V69" s="65" t="str">
        <f t="shared" si="7"/>
        <v/>
      </c>
      <c r="W69" s="66">
        <f t="shared" si="6"/>
        <v>0</v>
      </c>
      <c r="X69" s="66">
        <f t="shared" si="3"/>
        <v>0</v>
      </c>
      <c r="Y69" s="66">
        <f t="shared" si="4"/>
        <v>0</v>
      </c>
      <c r="Z69" s="67">
        <f t="shared" si="5"/>
        <v>0</v>
      </c>
    </row>
    <row r="70" spans="1:26" ht="15">
      <c r="A70" s="41">
        <v>64</v>
      </c>
      <c r="B70" s="42" t="s">
        <v>67</v>
      </c>
      <c r="C70" s="84">
        <f>BCG!C69</f>
        <v>293718</v>
      </c>
      <c r="D70" s="43">
        <f>DPT!D69</f>
        <v>12629.874</v>
      </c>
      <c r="E70" s="43">
        <f>Tetanus!D70</f>
        <v>14685.900000000001</v>
      </c>
      <c r="F70" s="43">
        <f>Tetanus!E70</f>
        <v>6461.7959999999994</v>
      </c>
      <c r="G70" s="44">
        <f>(DPT!E69+PCV!E69+Measles!E69+Tetanus!F70)*0.05+(DPT!E69+PCV!E69+Measles!E69+Tetanus!F70)</f>
        <v>171937.1188133088</v>
      </c>
      <c r="H70" s="85">
        <f t="shared" si="1"/>
        <v>14400</v>
      </c>
      <c r="I70" s="10"/>
      <c r="J70" s="11"/>
      <c r="K70" s="11"/>
      <c r="L70" s="11"/>
      <c r="M70" s="11"/>
      <c r="N70" s="11"/>
      <c r="O70" s="11"/>
      <c r="P70" s="11"/>
      <c r="Q70" s="11"/>
      <c r="R70" s="11"/>
      <c r="S70" s="11"/>
      <c r="T70" s="11"/>
      <c r="U70" s="142">
        <f t="shared" si="2"/>
        <v>0</v>
      </c>
      <c r="V70" s="65" t="str">
        <f t="shared" si="7"/>
        <v/>
      </c>
      <c r="W70" s="66">
        <f t="shared" si="6"/>
        <v>0</v>
      </c>
      <c r="X70" s="66">
        <f t="shared" si="3"/>
        <v>0</v>
      </c>
      <c r="Y70" s="66">
        <f t="shared" si="4"/>
        <v>0</v>
      </c>
      <c r="Z70" s="67">
        <f t="shared" si="5"/>
        <v>0</v>
      </c>
    </row>
    <row r="71" spans="1:26" ht="15">
      <c r="A71" s="41">
        <v>65</v>
      </c>
      <c r="B71" s="42" t="s">
        <v>68</v>
      </c>
      <c r="C71" s="84">
        <f>BCG!C70</f>
        <v>448967</v>
      </c>
      <c r="D71" s="43">
        <f>DPT!D70</f>
        <v>19305.580999999998</v>
      </c>
      <c r="E71" s="43">
        <f>Tetanus!D71</f>
        <v>22448.350000000002</v>
      </c>
      <c r="F71" s="43">
        <f>Tetanus!E71</f>
        <v>9877.2739999999994</v>
      </c>
      <c r="G71" s="44">
        <f>(DPT!E70+PCV!E70+Measles!E70+Tetanus!F71)*0.05+(DPT!E70+PCV!E70+Measles!E70+Tetanus!F71)</f>
        <v>262817.03001605219</v>
      </c>
      <c r="H71" s="85">
        <f t="shared" si="1"/>
        <v>22000</v>
      </c>
      <c r="I71" s="10"/>
      <c r="J71" s="11"/>
      <c r="K71" s="11"/>
      <c r="L71" s="11"/>
      <c r="M71" s="11"/>
      <c r="N71" s="11"/>
      <c r="O71" s="11"/>
      <c r="P71" s="11"/>
      <c r="Q71" s="11"/>
      <c r="R71" s="11"/>
      <c r="S71" s="11"/>
      <c r="T71" s="11"/>
      <c r="U71" s="142">
        <f t="shared" si="2"/>
        <v>0</v>
      </c>
      <c r="V71" s="65" t="str">
        <f t="shared" si="7"/>
        <v/>
      </c>
      <c r="W71" s="66">
        <f t="shared" si="6"/>
        <v>0</v>
      </c>
      <c r="X71" s="66">
        <f t="shared" si="3"/>
        <v>0</v>
      </c>
      <c r="Y71" s="66">
        <f t="shared" si="4"/>
        <v>0</v>
      </c>
      <c r="Z71" s="67">
        <f t="shared" si="5"/>
        <v>0</v>
      </c>
    </row>
    <row r="72" spans="1:26" ht="15">
      <c r="A72" s="41">
        <v>66</v>
      </c>
      <c r="B72" s="42" t="s">
        <v>69</v>
      </c>
      <c r="C72" s="84">
        <f>BCG!C71</f>
        <v>141946</v>
      </c>
      <c r="D72" s="43">
        <f>DPT!D71</f>
        <v>6103.6779999999999</v>
      </c>
      <c r="E72" s="43">
        <f>Tetanus!D72</f>
        <v>7097.3</v>
      </c>
      <c r="F72" s="43">
        <f>Tetanus!E72</f>
        <v>3122.8119999999999</v>
      </c>
      <c r="G72" s="44">
        <f>(DPT!E71+PCV!E71+Measles!E71+Tetanus!F72)*0.05+(DPT!E71+PCV!E71+Measles!E71+Tetanus!F72)</f>
        <v>83092.579505082889</v>
      </c>
      <c r="H72" s="85">
        <f t="shared" ref="H72:H118" si="8">CEILING((G72/12),100)</f>
        <v>7000</v>
      </c>
      <c r="I72" s="10"/>
      <c r="J72" s="11"/>
      <c r="K72" s="11"/>
      <c r="L72" s="11"/>
      <c r="M72" s="11"/>
      <c r="N72" s="11"/>
      <c r="O72" s="11"/>
      <c r="P72" s="11"/>
      <c r="Q72" s="11"/>
      <c r="R72" s="11"/>
      <c r="S72" s="11"/>
      <c r="T72" s="11"/>
      <c r="U72" s="142">
        <f t="shared" ref="U72:U118" si="9">SUM(I72:T72)</f>
        <v>0</v>
      </c>
      <c r="V72" s="65" t="str">
        <f t="shared" si="7"/>
        <v/>
      </c>
      <c r="W72" s="66">
        <f t="shared" si="6"/>
        <v>0</v>
      </c>
      <c r="X72" s="66">
        <f t="shared" ref="X72:X119" si="10">SUM(L72:N72)</f>
        <v>0</v>
      </c>
      <c r="Y72" s="66">
        <f t="shared" ref="Y72:Y119" si="11">SUM(O72:Q72)</f>
        <v>0</v>
      </c>
      <c r="Z72" s="67">
        <f t="shared" ref="Z72:Z119" si="12">SUM(R72:T72)</f>
        <v>0</v>
      </c>
    </row>
    <row r="73" spans="1:26" ht="15">
      <c r="A73" s="41">
        <v>67</v>
      </c>
      <c r="B73" s="42" t="s">
        <v>70</v>
      </c>
      <c r="C73" s="84">
        <f>BCG!C72</f>
        <v>434698</v>
      </c>
      <c r="D73" s="43">
        <f>DPT!D72</f>
        <v>18692.013999999999</v>
      </c>
      <c r="E73" s="43">
        <f>Tetanus!D73</f>
        <v>21734.9</v>
      </c>
      <c r="F73" s="43">
        <f>Tetanus!E73</f>
        <v>9563.3559999999998</v>
      </c>
      <c r="G73" s="44">
        <f>(DPT!E72+PCV!E72+Measles!E72+Tetanus!F73)*0.05+(DPT!E72+PCV!E72+Measles!E72+Tetanus!F73)</f>
        <v>254464.21967297787</v>
      </c>
      <c r="H73" s="85">
        <f t="shared" si="8"/>
        <v>21300</v>
      </c>
      <c r="I73" s="10"/>
      <c r="J73" s="11"/>
      <c r="K73" s="11"/>
      <c r="L73" s="11"/>
      <c r="M73" s="11"/>
      <c r="N73" s="11"/>
      <c r="O73" s="11"/>
      <c r="P73" s="11"/>
      <c r="Q73" s="11"/>
      <c r="R73" s="11"/>
      <c r="S73" s="11"/>
      <c r="T73" s="11"/>
      <c r="U73" s="142">
        <f t="shared" si="9"/>
        <v>0</v>
      </c>
      <c r="V73" s="65" t="str">
        <f t="shared" si="7"/>
        <v/>
      </c>
      <c r="W73" s="66">
        <f t="shared" ref="W73:W119" si="13">SUM(I73:K73)</f>
        <v>0</v>
      </c>
      <c r="X73" s="66">
        <f t="shared" si="10"/>
        <v>0</v>
      </c>
      <c r="Y73" s="66">
        <f t="shared" si="11"/>
        <v>0</v>
      </c>
      <c r="Z73" s="67">
        <f t="shared" si="12"/>
        <v>0</v>
      </c>
    </row>
    <row r="74" spans="1:26" ht="15">
      <c r="A74" s="41">
        <v>68</v>
      </c>
      <c r="B74" s="42" t="s">
        <v>71</v>
      </c>
      <c r="C74" s="84">
        <f>BCG!C73</f>
        <v>255676</v>
      </c>
      <c r="D74" s="43">
        <f>DPT!D73</f>
        <v>10994.067999999999</v>
      </c>
      <c r="E74" s="43">
        <f>Tetanus!D74</f>
        <v>12783.800000000001</v>
      </c>
      <c r="F74" s="43">
        <f>Tetanus!E74</f>
        <v>5624.8719999999994</v>
      </c>
      <c r="G74" s="44">
        <f>(DPT!E73+PCV!E73+Measles!E73+Tetanus!F74)*0.05+(DPT!E73+PCV!E73+Measles!E73+Tetanus!F74)</f>
        <v>149668.03120582172</v>
      </c>
      <c r="H74" s="85">
        <f t="shared" si="8"/>
        <v>12500</v>
      </c>
      <c r="I74" s="10"/>
      <c r="J74" s="11"/>
      <c r="K74" s="11"/>
      <c r="L74" s="11"/>
      <c r="M74" s="11"/>
      <c r="N74" s="11"/>
      <c r="O74" s="11"/>
      <c r="P74" s="11"/>
      <c r="Q74" s="11"/>
      <c r="R74" s="11"/>
      <c r="S74" s="11"/>
      <c r="T74" s="11"/>
      <c r="U74" s="142">
        <f t="shared" si="9"/>
        <v>0</v>
      </c>
      <c r="V74" s="65" t="str">
        <f t="shared" ref="V74:V119" si="14">IFERROR((SUMIF(I74:T74,"&gt;0" )/COUNTIF(I74:T74,"&gt;0")),"")</f>
        <v/>
      </c>
      <c r="W74" s="66">
        <f t="shared" si="13"/>
        <v>0</v>
      </c>
      <c r="X74" s="66">
        <f t="shared" si="10"/>
        <v>0</v>
      </c>
      <c r="Y74" s="66">
        <f t="shared" si="11"/>
        <v>0</v>
      </c>
      <c r="Z74" s="67">
        <f t="shared" si="12"/>
        <v>0</v>
      </c>
    </row>
    <row r="75" spans="1:26" ht="15">
      <c r="A75" s="41">
        <v>69</v>
      </c>
      <c r="B75" s="42" t="s">
        <v>72</v>
      </c>
      <c r="C75" s="84">
        <f>BCG!C74</f>
        <v>485147</v>
      </c>
      <c r="D75" s="43">
        <f>DPT!D74</f>
        <v>20861.321</v>
      </c>
      <c r="E75" s="43">
        <f>Tetanus!D75</f>
        <v>24257.350000000002</v>
      </c>
      <c r="F75" s="43">
        <f>Tetanus!E75</f>
        <v>10673.233999999999</v>
      </c>
      <c r="G75" s="44">
        <f>(DPT!E74+PCV!E74+Measles!E74+Tetanus!F75)*0.05+(DPT!E74+PCV!E74+Measles!E74+Tetanus!F75)</f>
        <v>283996.13704614749</v>
      </c>
      <c r="H75" s="85">
        <f t="shared" si="8"/>
        <v>23700</v>
      </c>
      <c r="I75" s="10"/>
      <c r="J75" s="11"/>
      <c r="K75" s="11"/>
      <c r="L75" s="11"/>
      <c r="M75" s="11"/>
      <c r="N75" s="11"/>
      <c r="O75" s="11"/>
      <c r="P75" s="11"/>
      <c r="Q75" s="11"/>
      <c r="R75" s="11"/>
      <c r="S75" s="11"/>
      <c r="T75" s="11"/>
      <c r="U75" s="142">
        <f t="shared" si="9"/>
        <v>0</v>
      </c>
      <c r="V75" s="65" t="str">
        <f t="shared" si="14"/>
        <v/>
      </c>
      <c r="W75" s="66">
        <f t="shared" si="13"/>
        <v>0</v>
      </c>
      <c r="X75" s="66">
        <f t="shared" si="10"/>
        <v>0</v>
      </c>
      <c r="Y75" s="66">
        <f t="shared" si="11"/>
        <v>0</v>
      </c>
      <c r="Z75" s="67">
        <f t="shared" si="12"/>
        <v>0</v>
      </c>
    </row>
    <row r="76" spans="1:26" ht="15">
      <c r="A76" s="41">
        <v>70</v>
      </c>
      <c r="B76" s="42" t="s">
        <v>73</v>
      </c>
      <c r="C76" s="84">
        <f>BCG!C75</f>
        <v>291676</v>
      </c>
      <c r="D76" s="43">
        <f>DPT!D75</f>
        <v>12542.067999999999</v>
      </c>
      <c r="E76" s="43">
        <f>Tetanus!D76</f>
        <v>14583.800000000001</v>
      </c>
      <c r="F76" s="43">
        <f>Tetanus!E76</f>
        <v>6416.8719999999994</v>
      </c>
      <c r="G76" s="44">
        <f>(DPT!E75+PCV!E75+Measles!E75+Tetanus!F76)*0.05+(DPT!E75+PCV!E75+Measles!E75+Tetanus!F76)</f>
        <v>170741.76954422492</v>
      </c>
      <c r="H76" s="85">
        <f t="shared" si="8"/>
        <v>14300</v>
      </c>
      <c r="I76" s="10"/>
      <c r="J76" s="11"/>
      <c r="K76" s="11"/>
      <c r="L76" s="11"/>
      <c r="M76" s="11"/>
      <c r="N76" s="11"/>
      <c r="O76" s="11"/>
      <c r="P76" s="11"/>
      <c r="Q76" s="11"/>
      <c r="R76" s="11"/>
      <c r="S76" s="11"/>
      <c r="T76" s="11"/>
      <c r="U76" s="142">
        <f t="shared" si="9"/>
        <v>0</v>
      </c>
      <c r="V76" s="65" t="str">
        <f t="shared" si="14"/>
        <v/>
      </c>
      <c r="W76" s="66">
        <f t="shared" si="13"/>
        <v>0</v>
      </c>
      <c r="X76" s="66">
        <f t="shared" si="10"/>
        <v>0</v>
      </c>
      <c r="Y76" s="66">
        <f t="shared" si="11"/>
        <v>0</v>
      </c>
      <c r="Z76" s="67">
        <f t="shared" si="12"/>
        <v>0</v>
      </c>
    </row>
    <row r="77" spans="1:26" ht="15">
      <c r="A77" s="41">
        <v>71</v>
      </c>
      <c r="B77" s="42" t="s">
        <v>74</v>
      </c>
      <c r="C77" s="84">
        <f>BCG!C76</f>
        <v>100144</v>
      </c>
      <c r="D77" s="43">
        <f>DPT!D76</f>
        <v>4306.192</v>
      </c>
      <c r="E77" s="43">
        <f>Tetanus!D77</f>
        <v>5007.2000000000007</v>
      </c>
      <c r="F77" s="43">
        <f>Tetanus!E77</f>
        <v>2203.1679999999997</v>
      </c>
      <c r="G77" s="44">
        <f>(DPT!E76+PCV!E76+Measles!E76+Tetanus!F77)*0.05+(DPT!E76+PCV!E76+Measles!E76+Tetanus!F77)</f>
        <v>58622.457004473676</v>
      </c>
      <c r="H77" s="85">
        <f t="shared" si="8"/>
        <v>4900</v>
      </c>
      <c r="I77" s="10"/>
      <c r="J77" s="11"/>
      <c r="K77" s="11"/>
      <c r="L77" s="11"/>
      <c r="M77" s="11"/>
      <c r="N77" s="11"/>
      <c r="O77" s="11"/>
      <c r="P77" s="11"/>
      <c r="Q77" s="11"/>
      <c r="R77" s="11"/>
      <c r="S77" s="11"/>
      <c r="T77" s="11"/>
      <c r="U77" s="142">
        <f t="shared" si="9"/>
        <v>0</v>
      </c>
      <c r="V77" s="65" t="str">
        <f t="shared" si="14"/>
        <v/>
      </c>
      <c r="W77" s="66">
        <f t="shared" si="13"/>
        <v>0</v>
      </c>
      <c r="X77" s="66">
        <f t="shared" si="10"/>
        <v>0</v>
      </c>
      <c r="Y77" s="66">
        <f t="shared" si="11"/>
        <v>0</v>
      </c>
      <c r="Z77" s="67">
        <f t="shared" si="12"/>
        <v>0</v>
      </c>
    </row>
    <row r="78" spans="1:26" ht="15">
      <c r="A78" s="41">
        <v>72</v>
      </c>
      <c r="B78" s="42" t="s">
        <v>75</v>
      </c>
      <c r="C78" s="84">
        <f>BCG!C77</f>
        <v>373650</v>
      </c>
      <c r="D78" s="43">
        <f>DPT!D77</f>
        <v>16066.949999999999</v>
      </c>
      <c r="E78" s="43">
        <f>Tetanus!D78</f>
        <v>18682.5</v>
      </c>
      <c r="F78" s="43">
        <f>Tetanus!E78</f>
        <v>8220.2999999999993</v>
      </c>
      <c r="G78" s="44">
        <f>(DPT!E77+PCV!E77+Measles!E77+Tetanus!F78)*0.05+(DPT!E77+PCV!E77+Measles!E77+Tetanus!F78)</f>
        <v>218727.8425040101</v>
      </c>
      <c r="H78" s="85">
        <f t="shared" si="8"/>
        <v>18300</v>
      </c>
      <c r="I78" s="10"/>
      <c r="J78" s="11"/>
      <c r="K78" s="11"/>
      <c r="L78" s="11"/>
      <c r="M78" s="11"/>
      <c r="N78" s="11"/>
      <c r="O78" s="11"/>
      <c r="P78" s="11"/>
      <c r="Q78" s="11"/>
      <c r="R78" s="11"/>
      <c r="S78" s="11"/>
      <c r="T78" s="11"/>
      <c r="U78" s="142">
        <f t="shared" si="9"/>
        <v>0</v>
      </c>
      <c r="V78" s="65" t="str">
        <f t="shared" si="14"/>
        <v/>
      </c>
      <c r="W78" s="66">
        <f t="shared" si="13"/>
        <v>0</v>
      </c>
      <c r="X78" s="66">
        <f t="shared" si="10"/>
        <v>0</v>
      </c>
      <c r="Y78" s="66">
        <f t="shared" si="11"/>
        <v>0</v>
      </c>
      <c r="Z78" s="67">
        <f t="shared" si="12"/>
        <v>0</v>
      </c>
    </row>
    <row r="79" spans="1:26" ht="15">
      <c r="A79" s="41">
        <v>73</v>
      </c>
      <c r="B79" s="42" t="s">
        <v>76</v>
      </c>
      <c r="C79" s="84">
        <f>BCG!C78</f>
        <v>197143</v>
      </c>
      <c r="D79" s="43">
        <f>DPT!D78</f>
        <v>8477.1489999999994</v>
      </c>
      <c r="E79" s="43">
        <f>Tetanus!D79</f>
        <v>9857.1500000000015</v>
      </c>
      <c r="F79" s="43">
        <f>Tetanus!E79</f>
        <v>4337.1459999999997</v>
      </c>
      <c r="G79" s="44">
        <f>(DPT!E78+PCV!E78+Measles!E78+Tetanus!F79)*0.05+(DPT!E78+PCV!E78+Measles!E78+Tetanus!F79)</f>
        <v>115403.88881243962</v>
      </c>
      <c r="H79" s="85">
        <f t="shared" si="8"/>
        <v>9700</v>
      </c>
      <c r="I79" s="10"/>
      <c r="J79" s="11"/>
      <c r="K79" s="11"/>
      <c r="L79" s="11"/>
      <c r="M79" s="11"/>
      <c r="N79" s="11"/>
      <c r="O79" s="11"/>
      <c r="P79" s="11"/>
      <c r="Q79" s="11"/>
      <c r="R79" s="11"/>
      <c r="S79" s="11"/>
      <c r="T79" s="11"/>
      <c r="U79" s="142">
        <f t="shared" si="9"/>
        <v>0</v>
      </c>
      <c r="V79" s="65" t="str">
        <f t="shared" si="14"/>
        <v/>
      </c>
      <c r="W79" s="66">
        <f t="shared" si="13"/>
        <v>0</v>
      </c>
      <c r="X79" s="66">
        <f t="shared" si="10"/>
        <v>0</v>
      </c>
      <c r="Y79" s="66">
        <f t="shared" si="11"/>
        <v>0</v>
      </c>
      <c r="Z79" s="67">
        <f t="shared" si="12"/>
        <v>0</v>
      </c>
    </row>
    <row r="80" spans="1:26" ht="15">
      <c r="A80" s="41">
        <v>74</v>
      </c>
      <c r="B80" s="42" t="s">
        <v>77</v>
      </c>
      <c r="C80" s="84">
        <f>BCG!C79</f>
        <v>314124</v>
      </c>
      <c r="D80" s="43">
        <f>DPT!D79</f>
        <v>13507.331999999999</v>
      </c>
      <c r="E80" s="43">
        <f>Tetanus!D80</f>
        <v>15706.2</v>
      </c>
      <c r="F80" s="43">
        <f>Tetanus!E80</f>
        <v>6910.7279999999992</v>
      </c>
      <c r="G80" s="44">
        <f>(DPT!E79+PCV!E79+Measles!E79+Tetanus!F80)*0.05+(DPT!E79+PCV!E79+Measles!E79+Tetanus!F80)</f>
        <v>183882.41616146039</v>
      </c>
      <c r="H80" s="85">
        <f t="shared" si="8"/>
        <v>15400</v>
      </c>
      <c r="I80" s="10"/>
      <c r="J80" s="11"/>
      <c r="K80" s="11"/>
      <c r="L80" s="11"/>
      <c r="M80" s="11"/>
      <c r="N80" s="11"/>
      <c r="O80" s="11"/>
      <c r="P80" s="11"/>
      <c r="Q80" s="11"/>
      <c r="R80" s="11"/>
      <c r="S80" s="11"/>
      <c r="T80" s="11"/>
      <c r="U80" s="142">
        <f t="shared" si="9"/>
        <v>0</v>
      </c>
      <c r="V80" s="65" t="str">
        <f t="shared" si="14"/>
        <v/>
      </c>
      <c r="W80" s="66">
        <f t="shared" si="13"/>
        <v>0</v>
      </c>
      <c r="X80" s="66">
        <f t="shared" si="10"/>
        <v>0</v>
      </c>
      <c r="Y80" s="66">
        <f t="shared" si="11"/>
        <v>0</v>
      </c>
      <c r="Z80" s="67">
        <f t="shared" si="12"/>
        <v>0</v>
      </c>
    </row>
    <row r="81" spans="1:26" ht="15">
      <c r="A81" s="41">
        <v>75</v>
      </c>
      <c r="B81" s="42" t="s">
        <v>78</v>
      </c>
      <c r="C81" s="84">
        <f>BCG!C80</f>
        <v>310208</v>
      </c>
      <c r="D81" s="43">
        <f>DPT!D80</f>
        <v>13338.944</v>
      </c>
      <c r="E81" s="43">
        <f>Tetanus!D81</f>
        <v>15510.400000000001</v>
      </c>
      <c r="F81" s="43">
        <f>Tetanus!E81</f>
        <v>6824.576</v>
      </c>
      <c r="G81" s="44">
        <f>(DPT!E80+PCV!E80+Measles!E80+Tetanus!F81)*0.05+(DPT!E80+PCV!E80+Measles!E80+Tetanus!F81)</f>
        <v>181590.06173553853</v>
      </c>
      <c r="H81" s="85">
        <f t="shared" si="8"/>
        <v>15200</v>
      </c>
      <c r="I81" s="10"/>
      <c r="J81" s="11"/>
      <c r="K81" s="11"/>
      <c r="L81" s="11"/>
      <c r="M81" s="11"/>
      <c r="N81" s="11"/>
      <c r="O81" s="11"/>
      <c r="P81" s="11"/>
      <c r="Q81" s="11"/>
      <c r="R81" s="11"/>
      <c r="S81" s="11"/>
      <c r="T81" s="11"/>
      <c r="U81" s="142">
        <f t="shared" si="9"/>
        <v>0</v>
      </c>
      <c r="V81" s="65" t="str">
        <f t="shared" si="14"/>
        <v/>
      </c>
      <c r="W81" s="66">
        <f t="shared" si="13"/>
        <v>0</v>
      </c>
      <c r="X81" s="66">
        <f t="shared" si="10"/>
        <v>0</v>
      </c>
      <c r="Y81" s="66">
        <f t="shared" si="11"/>
        <v>0</v>
      </c>
      <c r="Z81" s="67">
        <f t="shared" si="12"/>
        <v>0</v>
      </c>
    </row>
    <row r="82" spans="1:26" ht="15">
      <c r="A82" s="41">
        <v>76</v>
      </c>
      <c r="B82" s="42" t="s">
        <v>79</v>
      </c>
      <c r="C82" s="84">
        <f>BCG!C81</f>
        <v>507398</v>
      </c>
      <c r="D82" s="43">
        <f>DPT!D81</f>
        <v>21818.113999999998</v>
      </c>
      <c r="E82" s="43">
        <f>Tetanus!D82</f>
        <v>25369.9</v>
      </c>
      <c r="F82" s="43">
        <f>Tetanus!E82</f>
        <v>11162.755999999999</v>
      </c>
      <c r="G82" s="44">
        <f>(DPT!E81+PCV!E81+Measles!E81+Tetanus!F82)*0.05+(DPT!E81+PCV!E81+Measles!E81+Tetanus!F82)</f>
        <v>297021.46348414209</v>
      </c>
      <c r="H82" s="85">
        <f t="shared" si="8"/>
        <v>24800</v>
      </c>
      <c r="I82" s="10"/>
      <c r="J82" s="11"/>
      <c r="K82" s="11"/>
      <c r="L82" s="11"/>
      <c r="M82" s="11"/>
      <c r="N82" s="11"/>
      <c r="O82" s="11"/>
      <c r="P82" s="11"/>
      <c r="Q82" s="11"/>
      <c r="R82" s="11"/>
      <c r="S82" s="11"/>
      <c r="T82" s="11"/>
      <c r="U82" s="142">
        <f t="shared" si="9"/>
        <v>0</v>
      </c>
      <c r="V82" s="65" t="str">
        <f t="shared" si="14"/>
        <v/>
      </c>
      <c r="W82" s="66">
        <f t="shared" si="13"/>
        <v>0</v>
      </c>
      <c r="X82" s="66">
        <f t="shared" si="10"/>
        <v>0</v>
      </c>
      <c r="Y82" s="66">
        <f t="shared" si="11"/>
        <v>0</v>
      </c>
      <c r="Z82" s="67">
        <f t="shared" si="12"/>
        <v>0</v>
      </c>
    </row>
    <row r="83" spans="1:26" ht="15">
      <c r="A83" s="41">
        <v>77</v>
      </c>
      <c r="B83" s="42" t="s">
        <v>80</v>
      </c>
      <c r="C83" s="84">
        <f>BCG!C82</f>
        <v>521833</v>
      </c>
      <c r="D83" s="43">
        <f>DPT!D82</f>
        <v>22438.819</v>
      </c>
      <c r="E83" s="43">
        <f>Tetanus!D83</f>
        <v>26091.65</v>
      </c>
      <c r="F83" s="43">
        <f>Tetanus!E83</f>
        <v>11480.325999999999</v>
      </c>
      <c r="G83" s="44">
        <f>(DPT!E82+PCV!E82+Measles!E82+Tetanus!F83)*0.05+(DPT!E82+PCV!E82+Measles!E82+Tetanus!F83)</f>
        <v>305471.44717622141</v>
      </c>
      <c r="H83" s="85">
        <f t="shared" si="8"/>
        <v>25500</v>
      </c>
      <c r="I83" s="10"/>
      <c r="J83" s="11"/>
      <c r="K83" s="11"/>
      <c r="L83" s="11"/>
      <c r="M83" s="11"/>
      <c r="N83" s="11"/>
      <c r="O83" s="11"/>
      <c r="P83" s="11"/>
      <c r="Q83" s="11"/>
      <c r="R83" s="11"/>
      <c r="S83" s="11"/>
      <c r="T83" s="11"/>
      <c r="U83" s="142">
        <f t="shared" si="9"/>
        <v>0</v>
      </c>
      <c r="V83" s="65" t="str">
        <f t="shared" si="14"/>
        <v/>
      </c>
      <c r="W83" s="66">
        <f t="shared" si="13"/>
        <v>0</v>
      </c>
      <c r="X83" s="66">
        <f t="shared" si="10"/>
        <v>0</v>
      </c>
      <c r="Y83" s="66">
        <f t="shared" si="11"/>
        <v>0</v>
      </c>
      <c r="Z83" s="67">
        <f t="shared" si="12"/>
        <v>0</v>
      </c>
    </row>
    <row r="84" spans="1:26" ht="15">
      <c r="A84" s="41">
        <v>78</v>
      </c>
      <c r="B84" s="42" t="s">
        <v>81</v>
      </c>
      <c r="C84" s="84">
        <f>BCG!C83</f>
        <v>502074</v>
      </c>
      <c r="D84" s="43">
        <f>DPT!D83</f>
        <v>21589.181999999997</v>
      </c>
      <c r="E84" s="43">
        <f>Tetanus!D84</f>
        <v>25103.7</v>
      </c>
      <c r="F84" s="43">
        <f>Tetanus!E84</f>
        <v>11045.627999999999</v>
      </c>
      <c r="G84" s="44">
        <f>(DPT!E83+PCV!E83+Measles!E83+Tetanus!F84)*0.05+(DPT!E83+PCV!E83+Measles!E83+Tetanus!F84)</f>
        <v>293904.89173654048</v>
      </c>
      <c r="H84" s="85">
        <f t="shared" si="8"/>
        <v>24500</v>
      </c>
      <c r="I84" s="10"/>
      <c r="J84" s="11"/>
      <c r="K84" s="11"/>
      <c r="L84" s="11"/>
      <c r="M84" s="11"/>
      <c r="N84" s="11"/>
      <c r="O84" s="11"/>
      <c r="P84" s="11"/>
      <c r="Q84" s="11"/>
      <c r="R84" s="11"/>
      <c r="S84" s="11"/>
      <c r="T84" s="11"/>
      <c r="U84" s="142">
        <f t="shared" si="9"/>
        <v>0</v>
      </c>
      <c r="V84" s="65" t="str">
        <f t="shared" si="14"/>
        <v/>
      </c>
      <c r="W84" s="66">
        <f t="shared" si="13"/>
        <v>0</v>
      </c>
      <c r="X84" s="66">
        <f t="shared" si="10"/>
        <v>0</v>
      </c>
      <c r="Y84" s="66">
        <f t="shared" si="11"/>
        <v>0</v>
      </c>
      <c r="Z84" s="67">
        <f t="shared" si="12"/>
        <v>0</v>
      </c>
    </row>
    <row r="85" spans="1:26" ht="15">
      <c r="A85" s="41">
        <v>79</v>
      </c>
      <c r="B85" s="42" t="s">
        <v>82</v>
      </c>
      <c r="C85" s="84">
        <f>BCG!C84</f>
        <v>196447</v>
      </c>
      <c r="D85" s="43">
        <f>DPT!D84</f>
        <v>8447.2209999999995</v>
      </c>
      <c r="E85" s="43">
        <f>Tetanus!D85</f>
        <v>9822.35</v>
      </c>
      <c r="F85" s="43">
        <f>Tetanus!E85</f>
        <v>4321.8339999999998</v>
      </c>
      <c r="G85" s="44">
        <f>(DPT!E84+PCV!E84+Measles!E84+Tetanus!F85)*0.05+(DPT!E84+PCV!E84+Measles!E84+Tetanus!F85)</f>
        <v>114996.46320456383</v>
      </c>
      <c r="H85" s="85">
        <f t="shared" si="8"/>
        <v>9600</v>
      </c>
      <c r="I85" s="10"/>
      <c r="J85" s="11"/>
      <c r="K85" s="11"/>
      <c r="L85" s="11"/>
      <c r="M85" s="11"/>
      <c r="N85" s="11"/>
      <c r="O85" s="11"/>
      <c r="P85" s="11"/>
      <c r="Q85" s="11"/>
      <c r="R85" s="11"/>
      <c r="S85" s="11"/>
      <c r="T85" s="11"/>
      <c r="U85" s="142">
        <f t="shared" si="9"/>
        <v>0</v>
      </c>
      <c r="V85" s="65" t="str">
        <f t="shared" si="14"/>
        <v/>
      </c>
      <c r="W85" s="66">
        <f t="shared" si="13"/>
        <v>0</v>
      </c>
      <c r="X85" s="66">
        <f t="shared" si="10"/>
        <v>0</v>
      </c>
      <c r="Y85" s="66">
        <f t="shared" si="11"/>
        <v>0</v>
      </c>
      <c r="Z85" s="67">
        <f t="shared" si="12"/>
        <v>0</v>
      </c>
    </row>
    <row r="86" spans="1:26" ht="15">
      <c r="A86" s="41">
        <v>80</v>
      </c>
      <c r="B86" s="42" t="s">
        <v>83</v>
      </c>
      <c r="C86" s="84">
        <f>BCG!C85</f>
        <v>350780</v>
      </c>
      <c r="D86" s="43">
        <f>DPT!D85</f>
        <v>15083.539999999999</v>
      </c>
      <c r="E86" s="43">
        <f>Tetanus!D86</f>
        <v>17539</v>
      </c>
      <c r="F86" s="43">
        <f>Tetanus!E86</f>
        <v>7717.16</v>
      </c>
      <c r="G86" s="44">
        <f>(DPT!E85+PCV!E85+Measles!E85+Tetanus!F86)*0.05+(DPT!E85+PCV!E85+Measles!E85+Tetanus!F86)</f>
        <v>205340.16484291889</v>
      </c>
      <c r="H86" s="85">
        <f t="shared" si="8"/>
        <v>17200</v>
      </c>
      <c r="I86" s="10"/>
      <c r="J86" s="11"/>
      <c r="K86" s="11"/>
      <c r="L86" s="11"/>
      <c r="M86" s="11"/>
      <c r="N86" s="11"/>
      <c r="O86" s="11"/>
      <c r="P86" s="11"/>
      <c r="Q86" s="11"/>
      <c r="R86" s="11"/>
      <c r="S86" s="11"/>
      <c r="T86" s="11"/>
      <c r="U86" s="142">
        <f t="shared" si="9"/>
        <v>0</v>
      </c>
      <c r="V86" s="65" t="str">
        <f t="shared" si="14"/>
        <v/>
      </c>
      <c r="W86" s="66">
        <f t="shared" si="13"/>
        <v>0</v>
      </c>
      <c r="X86" s="66">
        <f t="shared" si="10"/>
        <v>0</v>
      </c>
      <c r="Y86" s="66">
        <f t="shared" si="11"/>
        <v>0</v>
      </c>
      <c r="Z86" s="67">
        <f t="shared" si="12"/>
        <v>0</v>
      </c>
    </row>
    <row r="87" spans="1:26" ht="15">
      <c r="A87" s="41">
        <v>81</v>
      </c>
      <c r="B87" s="42" t="s">
        <v>84</v>
      </c>
      <c r="C87" s="84">
        <f>BCG!C86</f>
        <v>110697</v>
      </c>
      <c r="D87" s="43">
        <f>DPT!D86</f>
        <v>4759.9709999999995</v>
      </c>
      <c r="E87" s="43">
        <f>Tetanus!D87</f>
        <v>5534.85</v>
      </c>
      <c r="F87" s="43">
        <f>Tetanus!E87</f>
        <v>2435.3339999999998</v>
      </c>
      <c r="G87" s="44">
        <f>(DPT!E86+PCV!E86+Measles!E86+Tetanus!F87)*0.05+(DPT!E86+PCV!E86+Measles!E86+Tetanus!F87)</f>
        <v>64799.989245728371</v>
      </c>
      <c r="H87" s="85">
        <f t="shared" si="8"/>
        <v>5400</v>
      </c>
      <c r="I87" s="10"/>
      <c r="J87" s="11"/>
      <c r="K87" s="11"/>
      <c r="L87" s="11"/>
      <c r="M87" s="11"/>
      <c r="N87" s="11"/>
      <c r="O87" s="11"/>
      <c r="P87" s="11"/>
      <c r="Q87" s="11"/>
      <c r="R87" s="11"/>
      <c r="S87" s="11"/>
      <c r="T87" s="11"/>
      <c r="U87" s="142">
        <f t="shared" si="9"/>
        <v>0</v>
      </c>
      <c r="V87" s="65" t="str">
        <f t="shared" si="14"/>
        <v/>
      </c>
      <c r="W87" s="66">
        <f t="shared" si="13"/>
        <v>0</v>
      </c>
      <c r="X87" s="66">
        <f t="shared" si="10"/>
        <v>0</v>
      </c>
      <c r="Y87" s="66">
        <f t="shared" si="11"/>
        <v>0</v>
      </c>
      <c r="Z87" s="67">
        <f t="shared" si="12"/>
        <v>0</v>
      </c>
    </row>
    <row r="88" spans="1:26" ht="15">
      <c r="A88" s="41">
        <v>82</v>
      </c>
      <c r="B88" s="42" t="s">
        <v>85</v>
      </c>
      <c r="C88" s="84">
        <f>BCG!C87</f>
        <v>145588</v>
      </c>
      <c r="D88" s="43">
        <f>DPT!D87</f>
        <v>6260.2839999999997</v>
      </c>
      <c r="E88" s="43">
        <f>Tetanus!D88</f>
        <v>7279.4000000000005</v>
      </c>
      <c r="F88" s="43">
        <f>Tetanus!E88</f>
        <v>3202.9359999999997</v>
      </c>
      <c r="G88" s="44">
        <f>(DPT!E87+PCV!E87+Measles!E87+Tetanus!F88)*0.05+(DPT!E87+PCV!E87+Measles!E87+Tetanus!F88)</f>
        <v>85224.539366984682</v>
      </c>
      <c r="H88" s="85">
        <f t="shared" si="8"/>
        <v>7200</v>
      </c>
      <c r="I88" s="10"/>
      <c r="J88" s="11"/>
      <c r="K88" s="11"/>
      <c r="L88" s="11"/>
      <c r="M88" s="11"/>
      <c r="N88" s="11"/>
      <c r="O88" s="11"/>
      <c r="P88" s="11"/>
      <c r="Q88" s="11"/>
      <c r="R88" s="11"/>
      <c r="S88" s="11"/>
      <c r="T88" s="11"/>
      <c r="U88" s="142">
        <f t="shared" si="9"/>
        <v>0</v>
      </c>
      <c r="V88" s="65" t="str">
        <f t="shared" si="14"/>
        <v/>
      </c>
      <c r="W88" s="66">
        <f t="shared" si="13"/>
        <v>0</v>
      </c>
      <c r="X88" s="66">
        <f t="shared" si="10"/>
        <v>0</v>
      </c>
      <c r="Y88" s="66">
        <f t="shared" si="11"/>
        <v>0</v>
      </c>
      <c r="Z88" s="67">
        <f t="shared" si="12"/>
        <v>0</v>
      </c>
    </row>
    <row r="89" spans="1:26" ht="15">
      <c r="A89" s="41">
        <v>83</v>
      </c>
      <c r="B89" s="42" t="s">
        <v>86</v>
      </c>
      <c r="C89" s="84">
        <f>BCG!C88</f>
        <v>266328</v>
      </c>
      <c r="D89" s="43">
        <f>DPT!D88</f>
        <v>11452.103999999999</v>
      </c>
      <c r="E89" s="43">
        <f>Tetanus!D89</f>
        <v>13316.400000000001</v>
      </c>
      <c r="F89" s="43">
        <f>Tetanus!E89</f>
        <v>5859.2159999999994</v>
      </c>
      <c r="G89" s="44">
        <f>(DPT!E88+PCV!E88+Measles!E88+Tetanus!F89)*0.05+(DPT!E88+PCV!E88+Measles!E88+Tetanus!F89)</f>
        <v>155903.51622750706</v>
      </c>
      <c r="H89" s="85">
        <f t="shared" si="8"/>
        <v>13000</v>
      </c>
      <c r="I89" s="10"/>
      <c r="J89" s="11"/>
      <c r="K89" s="11"/>
      <c r="L89" s="11"/>
      <c r="M89" s="11"/>
      <c r="N89" s="11"/>
      <c r="O89" s="11"/>
      <c r="P89" s="11"/>
      <c r="Q89" s="11"/>
      <c r="R89" s="11"/>
      <c r="S89" s="11"/>
      <c r="T89" s="11"/>
      <c r="U89" s="142">
        <f t="shared" si="9"/>
        <v>0</v>
      </c>
      <c r="V89" s="65" t="str">
        <f t="shared" si="14"/>
        <v/>
      </c>
      <c r="W89" s="66">
        <f t="shared" si="13"/>
        <v>0</v>
      </c>
      <c r="X89" s="66">
        <f t="shared" si="10"/>
        <v>0</v>
      </c>
      <c r="Y89" s="66">
        <f t="shared" si="11"/>
        <v>0</v>
      </c>
      <c r="Z89" s="67">
        <f t="shared" si="12"/>
        <v>0</v>
      </c>
    </row>
    <row r="90" spans="1:26" ht="15">
      <c r="A90" s="41">
        <v>84</v>
      </c>
      <c r="B90" s="42" t="s">
        <v>87</v>
      </c>
      <c r="C90" s="84">
        <f>BCG!C89</f>
        <v>729395</v>
      </c>
      <c r="D90" s="43">
        <f>DPT!D89</f>
        <v>31363.984999999997</v>
      </c>
      <c r="E90" s="43">
        <f>Tetanus!D90</f>
        <v>36469.75</v>
      </c>
      <c r="F90" s="43">
        <f>Tetanus!E90</f>
        <v>16046.689999999999</v>
      </c>
      <c r="G90" s="44">
        <f>(DPT!E89+PCV!E89+Measles!E89+Tetanus!F90)*0.05+(DPT!E89+PCV!E89+Measles!E89+Tetanus!F90)</f>
        <v>426974.42709276715</v>
      </c>
      <c r="H90" s="85">
        <f t="shared" si="8"/>
        <v>35600</v>
      </c>
      <c r="I90" s="10"/>
      <c r="J90" s="11"/>
      <c r="K90" s="11"/>
      <c r="L90" s="11"/>
      <c r="M90" s="11"/>
      <c r="N90" s="11"/>
      <c r="O90" s="11"/>
      <c r="P90" s="11"/>
      <c r="Q90" s="11"/>
      <c r="R90" s="11"/>
      <c r="S90" s="11"/>
      <c r="T90" s="11"/>
      <c r="U90" s="142">
        <f t="shared" si="9"/>
        <v>0</v>
      </c>
      <c r="V90" s="65" t="str">
        <f t="shared" si="14"/>
        <v/>
      </c>
      <c r="W90" s="66">
        <f t="shared" si="13"/>
        <v>0</v>
      </c>
      <c r="X90" s="66">
        <f t="shared" si="10"/>
        <v>0</v>
      </c>
      <c r="Y90" s="66">
        <f t="shared" si="11"/>
        <v>0</v>
      </c>
      <c r="Z90" s="67">
        <f t="shared" si="12"/>
        <v>0</v>
      </c>
    </row>
    <row r="91" spans="1:26" ht="15">
      <c r="A91" s="41">
        <v>85</v>
      </c>
      <c r="B91" s="42" t="s">
        <v>88</v>
      </c>
      <c r="C91" s="84">
        <f>BCG!C90</f>
        <v>635150</v>
      </c>
      <c r="D91" s="43">
        <f>DPT!D90</f>
        <v>27311.449999999997</v>
      </c>
      <c r="E91" s="43">
        <f>Tetanus!D91</f>
        <v>31757.5</v>
      </c>
      <c r="F91" s="43">
        <f>Tetanus!E91</f>
        <v>13973.3</v>
      </c>
      <c r="G91" s="44">
        <f>(DPT!E90+PCV!E90+Measles!E90+Tetanus!F91)*0.05+(DPT!E90+PCV!E90+Measles!E90+Tetanus!F91)</f>
        <v>371805.13626768906</v>
      </c>
      <c r="H91" s="85">
        <f t="shared" si="8"/>
        <v>31000</v>
      </c>
      <c r="I91" s="10"/>
      <c r="J91" s="11"/>
      <c r="K91" s="11"/>
      <c r="L91" s="11"/>
      <c r="M91" s="11"/>
      <c r="N91" s="11"/>
      <c r="O91" s="11"/>
      <c r="P91" s="11"/>
      <c r="Q91" s="11"/>
      <c r="R91" s="11"/>
      <c r="S91" s="11"/>
      <c r="T91" s="11"/>
      <c r="U91" s="142">
        <f t="shared" si="9"/>
        <v>0</v>
      </c>
      <c r="V91" s="65" t="str">
        <f t="shared" si="14"/>
        <v/>
      </c>
      <c r="W91" s="66">
        <f t="shared" si="13"/>
        <v>0</v>
      </c>
      <c r="X91" s="66">
        <f t="shared" si="10"/>
        <v>0</v>
      </c>
      <c r="Y91" s="66">
        <f t="shared" si="11"/>
        <v>0</v>
      </c>
      <c r="Z91" s="67">
        <f t="shared" si="12"/>
        <v>0</v>
      </c>
    </row>
    <row r="92" spans="1:26" ht="15">
      <c r="A92" s="41">
        <v>86</v>
      </c>
      <c r="B92" s="42" t="s">
        <v>89</v>
      </c>
      <c r="C92" s="84">
        <f>BCG!C91</f>
        <v>179687</v>
      </c>
      <c r="D92" s="43">
        <f>DPT!D91</f>
        <v>7726.5409999999993</v>
      </c>
      <c r="E92" s="43">
        <f>Tetanus!D92</f>
        <v>8984.35</v>
      </c>
      <c r="F92" s="43">
        <f>Tetanus!E92</f>
        <v>3953.1139999999996</v>
      </c>
      <c r="G92" s="44">
        <f>(DPT!E91+PCV!E91+Measles!E91+Tetanus!F92)*0.05+(DPT!E91+PCV!E91+Measles!E91+Tetanus!F92)</f>
        <v>105185.46724479611</v>
      </c>
      <c r="H92" s="85">
        <f t="shared" si="8"/>
        <v>8800</v>
      </c>
      <c r="I92" s="10"/>
      <c r="J92" s="11"/>
      <c r="K92" s="11"/>
      <c r="L92" s="11"/>
      <c r="M92" s="11"/>
      <c r="N92" s="11"/>
      <c r="O92" s="11"/>
      <c r="P92" s="11"/>
      <c r="Q92" s="11"/>
      <c r="R92" s="11"/>
      <c r="S92" s="11"/>
      <c r="T92" s="11"/>
      <c r="U92" s="142">
        <f t="shared" si="9"/>
        <v>0</v>
      </c>
      <c r="V92" s="65" t="str">
        <f t="shared" si="14"/>
        <v/>
      </c>
      <c r="W92" s="66">
        <f t="shared" si="13"/>
        <v>0</v>
      </c>
      <c r="X92" s="66">
        <f t="shared" si="10"/>
        <v>0</v>
      </c>
      <c r="Y92" s="66">
        <f t="shared" si="11"/>
        <v>0</v>
      </c>
      <c r="Z92" s="67">
        <f t="shared" si="12"/>
        <v>0</v>
      </c>
    </row>
    <row r="93" spans="1:26" ht="15">
      <c r="A93" s="41">
        <v>87</v>
      </c>
      <c r="B93" s="42" t="s">
        <v>90</v>
      </c>
      <c r="C93" s="84">
        <f>BCG!C92</f>
        <v>209349</v>
      </c>
      <c r="D93" s="43">
        <f>DPT!D92</f>
        <v>9002.0069999999996</v>
      </c>
      <c r="E93" s="43">
        <f>Tetanus!D93</f>
        <v>10467.450000000001</v>
      </c>
      <c r="F93" s="43">
        <f>Tetanus!E93</f>
        <v>4605.6779999999999</v>
      </c>
      <c r="G93" s="44">
        <f>(DPT!E92+PCV!E92+Measles!E92+Tetanus!F93)*0.05+(DPT!E92+PCV!E92+Measles!E92+Tetanus!F93)</f>
        <v>122549.05687239935</v>
      </c>
      <c r="H93" s="85">
        <f t="shared" si="8"/>
        <v>10300</v>
      </c>
      <c r="I93" s="10"/>
      <c r="J93" s="11"/>
      <c r="K93" s="11"/>
      <c r="L93" s="11"/>
      <c r="M93" s="11"/>
      <c r="N93" s="11"/>
      <c r="O93" s="11"/>
      <c r="P93" s="11"/>
      <c r="Q93" s="11"/>
      <c r="R93" s="11"/>
      <c r="S93" s="11"/>
      <c r="T93" s="11"/>
      <c r="U93" s="142">
        <f t="shared" si="9"/>
        <v>0</v>
      </c>
      <c r="V93" s="65" t="str">
        <f t="shared" si="14"/>
        <v/>
      </c>
      <c r="W93" s="66">
        <f t="shared" si="13"/>
        <v>0</v>
      </c>
      <c r="X93" s="66">
        <f t="shared" si="10"/>
        <v>0</v>
      </c>
      <c r="Y93" s="66">
        <f t="shared" si="11"/>
        <v>0</v>
      </c>
      <c r="Z93" s="67">
        <f t="shared" si="12"/>
        <v>0</v>
      </c>
    </row>
    <row r="94" spans="1:26" ht="15">
      <c r="A94" s="41">
        <v>88</v>
      </c>
      <c r="B94" s="42" t="s">
        <v>91</v>
      </c>
      <c r="C94" s="84">
        <f>BCG!C93</f>
        <v>192576</v>
      </c>
      <c r="D94" s="43">
        <f>DPT!D93</f>
        <v>8280.768</v>
      </c>
      <c r="E94" s="43">
        <f>Tetanus!D94</f>
        <v>9628.8000000000011</v>
      </c>
      <c r="F94" s="43">
        <f>Tetanus!E94</f>
        <v>4236.6719999999996</v>
      </c>
      <c r="G94" s="44">
        <f>(DPT!E93+PCV!E93+Measles!E93+Tetanus!F94)*0.05+(DPT!E93+PCV!E93+Measles!E93+Tetanus!F94)</f>
        <v>112730.45095156498</v>
      </c>
      <c r="H94" s="85">
        <f t="shared" si="8"/>
        <v>9400</v>
      </c>
      <c r="I94" s="10"/>
      <c r="J94" s="11"/>
      <c r="K94" s="11"/>
      <c r="L94" s="11"/>
      <c r="M94" s="11"/>
      <c r="N94" s="11"/>
      <c r="O94" s="11"/>
      <c r="P94" s="11"/>
      <c r="Q94" s="11"/>
      <c r="R94" s="11"/>
      <c r="S94" s="11"/>
      <c r="T94" s="11"/>
      <c r="U94" s="142">
        <f t="shared" si="9"/>
        <v>0</v>
      </c>
      <c r="V94" s="65" t="str">
        <f t="shared" si="14"/>
        <v/>
      </c>
      <c r="W94" s="66">
        <f t="shared" si="13"/>
        <v>0</v>
      </c>
      <c r="X94" s="66">
        <f t="shared" si="10"/>
        <v>0</v>
      </c>
      <c r="Y94" s="66">
        <f t="shared" si="11"/>
        <v>0</v>
      </c>
      <c r="Z94" s="67">
        <f t="shared" si="12"/>
        <v>0</v>
      </c>
    </row>
    <row r="95" spans="1:26" ht="15">
      <c r="A95" s="41">
        <v>89</v>
      </c>
      <c r="B95" s="42" t="s">
        <v>127</v>
      </c>
      <c r="C95" s="84">
        <f>BCG!C94</f>
        <v>236379</v>
      </c>
      <c r="D95" s="43">
        <f>DPT!D94</f>
        <v>10164.296999999999</v>
      </c>
      <c r="E95" s="43">
        <f>Tetanus!D95</f>
        <v>11818.95</v>
      </c>
      <c r="F95" s="43">
        <f>Tetanus!E95</f>
        <v>5200.3379999999997</v>
      </c>
      <c r="G95" s="44">
        <f>(DPT!E94+PCV!E94+Measles!E94+Tetanus!F95)*0.05+(DPT!E94+PCV!E94+Measles!E94+Tetanus!F95)</f>
        <v>138371.92207481706</v>
      </c>
      <c r="H95" s="85">
        <f t="shared" si="8"/>
        <v>11600</v>
      </c>
      <c r="I95" s="10"/>
      <c r="J95" s="11"/>
      <c r="K95" s="11"/>
      <c r="L95" s="11"/>
      <c r="M95" s="11"/>
      <c r="N95" s="11"/>
      <c r="O95" s="11"/>
      <c r="P95" s="11"/>
      <c r="Q95" s="11"/>
      <c r="R95" s="11"/>
      <c r="S95" s="11"/>
      <c r="T95" s="11"/>
      <c r="U95" s="142">
        <f t="shared" si="9"/>
        <v>0</v>
      </c>
      <c r="V95" s="65" t="str">
        <f t="shared" si="14"/>
        <v/>
      </c>
      <c r="W95" s="66">
        <f t="shared" si="13"/>
        <v>0</v>
      </c>
      <c r="X95" s="66">
        <f t="shared" si="10"/>
        <v>0</v>
      </c>
      <c r="Y95" s="66">
        <f t="shared" si="11"/>
        <v>0</v>
      </c>
      <c r="Z95" s="67">
        <f t="shared" si="12"/>
        <v>0</v>
      </c>
    </row>
    <row r="96" spans="1:26" ht="15">
      <c r="A96" s="41">
        <v>90</v>
      </c>
      <c r="B96" s="42" t="s">
        <v>92</v>
      </c>
      <c r="C96" s="84">
        <f>BCG!C95</f>
        <v>268179</v>
      </c>
      <c r="D96" s="43">
        <f>DPT!D95</f>
        <v>11531.696999999998</v>
      </c>
      <c r="E96" s="43">
        <f>Tetanus!D96</f>
        <v>13408.95</v>
      </c>
      <c r="F96" s="43">
        <f>Tetanus!E96</f>
        <v>5899.9380000000001</v>
      </c>
      <c r="G96" s="44">
        <f>(DPT!E95+PCV!E95+Measles!E95+Tetanus!F96)*0.05+(DPT!E95+PCV!E95+Measles!E95+Tetanus!F96)</f>
        <v>156987.05760707325</v>
      </c>
      <c r="H96" s="85">
        <f t="shared" si="8"/>
        <v>13100</v>
      </c>
      <c r="I96" s="10"/>
      <c r="J96" s="11"/>
      <c r="K96" s="11"/>
      <c r="L96" s="11"/>
      <c r="M96" s="11"/>
      <c r="N96" s="11"/>
      <c r="O96" s="11"/>
      <c r="P96" s="11"/>
      <c r="Q96" s="11"/>
      <c r="R96" s="11"/>
      <c r="S96" s="11"/>
      <c r="T96" s="11"/>
      <c r="U96" s="142">
        <f t="shared" si="9"/>
        <v>0</v>
      </c>
      <c r="V96" s="65" t="str">
        <f t="shared" si="14"/>
        <v/>
      </c>
      <c r="W96" s="66">
        <f t="shared" si="13"/>
        <v>0</v>
      </c>
      <c r="X96" s="66">
        <f t="shared" si="10"/>
        <v>0</v>
      </c>
      <c r="Y96" s="66">
        <f t="shared" si="11"/>
        <v>0</v>
      </c>
      <c r="Z96" s="67">
        <f t="shared" si="12"/>
        <v>0</v>
      </c>
    </row>
    <row r="97" spans="1:26" ht="15">
      <c r="A97" s="41">
        <v>91</v>
      </c>
      <c r="B97" s="42" t="s">
        <v>93</v>
      </c>
      <c r="C97" s="84">
        <f>BCG!C96</f>
        <v>153773</v>
      </c>
      <c r="D97" s="43">
        <f>DPT!D96</f>
        <v>6612.2389999999996</v>
      </c>
      <c r="E97" s="43">
        <f>Tetanus!D97</f>
        <v>7688.6500000000005</v>
      </c>
      <c r="F97" s="43">
        <f>Tetanus!E97</f>
        <v>3383.0059999999999</v>
      </c>
      <c r="G97" s="44">
        <f>(DPT!E96+PCV!E96+Measles!E96+Tetanus!F97)*0.05+(DPT!E96+PCV!E96+Measles!E96+Tetanus!F97)</f>
        <v>90015.887930868848</v>
      </c>
      <c r="H97" s="85">
        <f t="shared" si="8"/>
        <v>7600</v>
      </c>
      <c r="I97" s="10"/>
      <c r="J97" s="11"/>
      <c r="K97" s="11"/>
      <c r="L97" s="11"/>
      <c r="M97" s="11"/>
      <c r="N97" s="11"/>
      <c r="O97" s="11"/>
      <c r="P97" s="11"/>
      <c r="Q97" s="11"/>
      <c r="R97" s="11"/>
      <c r="S97" s="11"/>
      <c r="T97" s="11"/>
      <c r="U97" s="142">
        <f t="shared" si="9"/>
        <v>0</v>
      </c>
      <c r="V97" s="65" t="str">
        <f t="shared" si="14"/>
        <v/>
      </c>
      <c r="W97" s="66">
        <f t="shared" si="13"/>
        <v>0</v>
      </c>
      <c r="X97" s="66">
        <f t="shared" si="10"/>
        <v>0</v>
      </c>
      <c r="Y97" s="66">
        <f t="shared" si="11"/>
        <v>0</v>
      </c>
      <c r="Z97" s="67">
        <f t="shared" si="12"/>
        <v>0</v>
      </c>
    </row>
    <row r="98" spans="1:26" ht="15">
      <c r="A98" s="41">
        <v>92</v>
      </c>
      <c r="B98" s="42" t="s">
        <v>94</v>
      </c>
      <c r="C98" s="84">
        <f>BCG!C97</f>
        <v>407912</v>
      </c>
      <c r="D98" s="43">
        <f>DPT!D97</f>
        <v>17540.216</v>
      </c>
      <c r="E98" s="43">
        <f>Tetanus!D98</f>
        <v>20395.600000000002</v>
      </c>
      <c r="F98" s="43">
        <f>Tetanus!E98</f>
        <v>8974.0640000000003</v>
      </c>
      <c r="G98" s="44">
        <f>(DPT!E97+PCV!E97+Measles!E97+Tetanus!F98)*0.05+(DPT!E97+PCV!E97+Measles!E97+Tetanus!F98)</f>
        <v>238784.18758596492</v>
      </c>
      <c r="H98" s="85">
        <f t="shared" si="8"/>
        <v>19900</v>
      </c>
      <c r="I98" s="10"/>
      <c r="J98" s="11"/>
      <c r="K98" s="11"/>
      <c r="L98" s="11"/>
      <c r="M98" s="11"/>
      <c r="N98" s="11"/>
      <c r="O98" s="11"/>
      <c r="P98" s="11"/>
      <c r="Q98" s="11"/>
      <c r="R98" s="11"/>
      <c r="S98" s="11"/>
      <c r="T98" s="11"/>
      <c r="U98" s="142">
        <f t="shared" si="9"/>
        <v>0</v>
      </c>
      <c r="V98" s="65" t="str">
        <f t="shared" si="14"/>
        <v/>
      </c>
      <c r="W98" s="66">
        <f t="shared" si="13"/>
        <v>0</v>
      </c>
      <c r="X98" s="66">
        <f t="shared" si="10"/>
        <v>0</v>
      </c>
      <c r="Y98" s="66">
        <f t="shared" si="11"/>
        <v>0</v>
      </c>
      <c r="Z98" s="67">
        <f t="shared" si="12"/>
        <v>0</v>
      </c>
    </row>
    <row r="99" spans="1:26" ht="15">
      <c r="A99" s="41">
        <v>93</v>
      </c>
      <c r="B99" s="42" t="s">
        <v>95</v>
      </c>
      <c r="C99" s="84">
        <f>BCG!C98</f>
        <v>150880</v>
      </c>
      <c r="D99" s="43">
        <f>DPT!D98</f>
        <v>6487.8399999999992</v>
      </c>
      <c r="E99" s="43">
        <f>Tetanus!D99</f>
        <v>7544</v>
      </c>
      <c r="F99" s="43">
        <f>Tetanus!E99</f>
        <v>3319.3599999999997</v>
      </c>
      <c r="G99" s="44">
        <f>(DPT!E98+PCV!E98+Measles!E98+Tetanus!F99)*0.05+(DPT!E98+PCV!E98+Measles!E98+Tetanus!F99)</f>
        <v>88322.37890272995</v>
      </c>
      <c r="H99" s="85">
        <f t="shared" si="8"/>
        <v>7400</v>
      </c>
      <c r="I99" s="10"/>
      <c r="J99" s="11"/>
      <c r="K99" s="11"/>
      <c r="L99" s="11"/>
      <c r="M99" s="11"/>
      <c r="N99" s="11"/>
      <c r="O99" s="11"/>
      <c r="P99" s="11"/>
      <c r="Q99" s="11"/>
      <c r="R99" s="11"/>
      <c r="S99" s="11"/>
      <c r="T99" s="11"/>
      <c r="U99" s="142">
        <f t="shared" si="9"/>
        <v>0</v>
      </c>
      <c r="V99" s="65" t="str">
        <f t="shared" si="14"/>
        <v/>
      </c>
      <c r="W99" s="66">
        <f t="shared" si="13"/>
        <v>0</v>
      </c>
      <c r="X99" s="66">
        <f t="shared" si="10"/>
        <v>0</v>
      </c>
      <c r="Y99" s="66">
        <f t="shared" si="11"/>
        <v>0</v>
      </c>
      <c r="Z99" s="67">
        <f t="shared" si="12"/>
        <v>0</v>
      </c>
    </row>
    <row r="100" spans="1:26" ht="15">
      <c r="A100" s="41">
        <v>94</v>
      </c>
      <c r="B100" s="42" t="s">
        <v>96</v>
      </c>
      <c r="C100" s="84">
        <f>BCG!C99</f>
        <v>70335</v>
      </c>
      <c r="D100" s="43">
        <f>DPT!D99</f>
        <v>3024.4049999999997</v>
      </c>
      <c r="E100" s="43">
        <f>Tetanus!D100</f>
        <v>3516.75</v>
      </c>
      <c r="F100" s="43">
        <f>Tetanus!E100</f>
        <v>1547.37</v>
      </c>
      <c r="G100" s="44">
        <f>(DPT!E99+PCV!E99+Measles!E99+Tetanus!F100)*0.05+(DPT!E99+PCV!E99+Measles!E99+Tetanus!F100)</f>
        <v>41172.816278655293</v>
      </c>
      <c r="H100" s="85">
        <f t="shared" si="8"/>
        <v>3500</v>
      </c>
      <c r="I100" s="10"/>
      <c r="J100" s="11"/>
      <c r="K100" s="11"/>
      <c r="L100" s="11"/>
      <c r="M100" s="11"/>
      <c r="N100" s="11"/>
      <c r="O100" s="11"/>
      <c r="P100" s="11"/>
      <c r="Q100" s="11"/>
      <c r="R100" s="11"/>
      <c r="S100" s="11"/>
      <c r="T100" s="11"/>
      <c r="U100" s="142">
        <f t="shared" si="9"/>
        <v>0</v>
      </c>
      <c r="V100" s="65" t="str">
        <f t="shared" si="14"/>
        <v/>
      </c>
      <c r="W100" s="66">
        <f t="shared" si="13"/>
        <v>0</v>
      </c>
      <c r="X100" s="66">
        <f t="shared" si="10"/>
        <v>0</v>
      </c>
      <c r="Y100" s="66">
        <f t="shared" si="11"/>
        <v>0</v>
      </c>
      <c r="Z100" s="67">
        <f t="shared" si="12"/>
        <v>0</v>
      </c>
    </row>
    <row r="101" spans="1:26" ht="15">
      <c r="A101" s="41">
        <v>95</v>
      </c>
      <c r="B101" s="42" t="s">
        <v>97</v>
      </c>
      <c r="C101" s="84">
        <f>BCG!C100</f>
        <v>518147</v>
      </c>
      <c r="D101" s="43">
        <f>DPT!D100</f>
        <v>22280.321</v>
      </c>
      <c r="E101" s="43">
        <f>Tetanus!D101</f>
        <v>25907.350000000002</v>
      </c>
      <c r="F101" s="43">
        <f>Tetanus!E101</f>
        <v>11399.233999999999</v>
      </c>
      <c r="G101" s="44">
        <f>(DPT!E100+PCV!E100+Measles!E100+Tetanus!F101)*0.05+(DPT!E100+PCV!E100+Measles!E100+Tetanus!F101)</f>
        <v>303313.73052301712</v>
      </c>
      <c r="H101" s="85">
        <f t="shared" si="8"/>
        <v>25300</v>
      </c>
      <c r="I101" s="10"/>
      <c r="J101" s="11"/>
      <c r="K101" s="11"/>
      <c r="L101" s="11"/>
      <c r="M101" s="11"/>
      <c r="N101" s="11"/>
      <c r="O101" s="11"/>
      <c r="P101" s="11"/>
      <c r="Q101" s="11"/>
      <c r="R101" s="11"/>
      <c r="S101" s="11"/>
      <c r="T101" s="11"/>
      <c r="U101" s="142">
        <f t="shared" si="9"/>
        <v>0</v>
      </c>
      <c r="V101" s="65" t="str">
        <f t="shared" si="14"/>
        <v/>
      </c>
      <c r="W101" s="66">
        <f t="shared" si="13"/>
        <v>0</v>
      </c>
      <c r="X101" s="66">
        <f t="shared" si="10"/>
        <v>0</v>
      </c>
      <c r="Y101" s="66">
        <f t="shared" si="11"/>
        <v>0</v>
      </c>
      <c r="Z101" s="67">
        <f t="shared" si="12"/>
        <v>0</v>
      </c>
    </row>
    <row r="102" spans="1:26" ht="15">
      <c r="A102" s="41">
        <v>96</v>
      </c>
      <c r="B102" s="42" t="s">
        <v>98</v>
      </c>
      <c r="C102" s="84">
        <f>BCG!C101</f>
        <v>135640</v>
      </c>
      <c r="D102" s="43">
        <f>DPT!D101</f>
        <v>5832.5199999999995</v>
      </c>
      <c r="E102" s="43">
        <f>Tetanus!D102</f>
        <v>6782</v>
      </c>
      <c r="F102" s="43">
        <f>Tetanus!E102</f>
        <v>2984.08</v>
      </c>
      <c r="G102" s="44">
        <f>(DPT!E101+PCV!E101+Measles!E101+Tetanus!F102)*0.05+(DPT!E101+PCV!E101+Measles!E101+Tetanus!F102)</f>
        <v>79401.16300613925</v>
      </c>
      <c r="H102" s="85">
        <f t="shared" si="8"/>
        <v>6700</v>
      </c>
      <c r="I102" s="10"/>
      <c r="J102" s="11"/>
      <c r="K102" s="11"/>
      <c r="L102" s="11"/>
      <c r="M102" s="11"/>
      <c r="N102" s="11"/>
      <c r="O102" s="11"/>
      <c r="P102" s="11"/>
      <c r="Q102" s="11"/>
      <c r="R102" s="11"/>
      <c r="S102" s="11"/>
      <c r="T102" s="11"/>
      <c r="U102" s="142">
        <f t="shared" si="9"/>
        <v>0</v>
      </c>
      <c r="V102" s="65" t="str">
        <f t="shared" si="14"/>
        <v/>
      </c>
      <c r="W102" s="66">
        <f t="shared" si="13"/>
        <v>0</v>
      </c>
      <c r="X102" s="66">
        <f t="shared" si="10"/>
        <v>0</v>
      </c>
      <c r="Y102" s="66">
        <f t="shared" si="11"/>
        <v>0</v>
      </c>
      <c r="Z102" s="67">
        <f t="shared" si="12"/>
        <v>0</v>
      </c>
    </row>
    <row r="103" spans="1:26" ht="15">
      <c r="A103" s="41">
        <v>97</v>
      </c>
      <c r="B103" s="42" t="s">
        <v>99</v>
      </c>
      <c r="C103" s="84">
        <f>BCG!C102</f>
        <v>111839</v>
      </c>
      <c r="D103" s="43">
        <f>DPT!D102</f>
        <v>4809.0769999999993</v>
      </c>
      <c r="E103" s="43">
        <f>Tetanus!D103</f>
        <v>5591.9500000000007</v>
      </c>
      <c r="F103" s="43">
        <f>Tetanus!E103</f>
        <v>2460.4580000000001</v>
      </c>
      <c r="G103" s="44">
        <f>(DPT!E102+PCV!E102+Measles!E102+Tetanus!F103)*0.05+(DPT!E102+PCV!E102+Measles!E102+Tetanus!F103)</f>
        <v>65468.495056352171</v>
      </c>
      <c r="H103" s="85">
        <f t="shared" si="8"/>
        <v>5500</v>
      </c>
      <c r="I103" s="10"/>
      <c r="J103" s="11"/>
      <c r="K103" s="11"/>
      <c r="L103" s="11"/>
      <c r="M103" s="11"/>
      <c r="N103" s="11"/>
      <c r="O103" s="11"/>
      <c r="P103" s="11"/>
      <c r="Q103" s="11"/>
      <c r="R103" s="11"/>
      <c r="S103" s="11"/>
      <c r="T103" s="11"/>
      <c r="U103" s="142">
        <f t="shared" si="9"/>
        <v>0</v>
      </c>
      <c r="V103" s="65" t="str">
        <f t="shared" si="14"/>
        <v/>
      </c>
      <c r="W103" s="66">
        <f t="shared" si="13"/>
        <v>0</v>
      </c>
      <c r="X103" s="66">
        <f t="shared" si="10"/>
        <v>0</v>
      </c>
      <c r="Y103" s="66">
        <f t="shared" si="11"/>
        <v>0</v>
      </c>
      <c r="Z103" s="67">
        <f t="shared" si="12"/>
        <v>0</v>
      </c>
    </row>
    <row r="104" spans="1:26" ht="15">
      <c r="A104" s="41">
        <v>98</v>
      </c>
      <c r="B104" s="42" t="s">
        <v>100</v>
      </c>
      <c r="C104" s="84">
        <f>BCG!C103</f>
        <v>410867</v>
      </c>
      <c r="D104" s="43">
        <f>DPT!D103</f>
        <v>17667.280999999999</v>
      </c>
      <c r="E104" s="43">
        <f>Tetanus!D104</f>
        <v>20543.350000000002</v>
      </c>
      <c r="F104" s="43">
        <f>Tetanus!E104</f>
        <v>9039.0739999999987</v>
      </c>
      <c r="G104" s="44">
        <f>(DPT!E103+PCV!E103+Measles!E103+Tetanus!F104)*0.05+(DPT!E103+PCV!E103+Measles!E103+Tetanus!F104)</f>
        <v>240513.99027457548</v>
      </c>
      <c r="H104" s="85">
        <f t="shared" si="8"/>
        <v>20100</v>
      </c>
      <c r="I104" s="10"/>
      <c r="J104" s="11"/>
      <c r="K104" s="11"/>
      <c r="L104" s="11"/>
      <c r="M104" s="11"/>
      <c r="N104" s="11"/>
      <c r="O104" s="11"/>
      <c r="P104" s="11"/>
      <c r="Q104" s="11"/>
      <c r="R104" s="11"/>
      <c r="S104" s="11"/>
      <c r="T104" s="11"/>
      <c r="U104" s="142">
        <f t="shared" si="9"/>
        <v>0</v>
      </c>
      <c r="V104" s="65" t="str">
        <f t="shared" si="14"/>
        <v/>
      </c>
      <c r="W104" s="66">
        <f t="shared" si="13"/>
        <v>0</v>
      </c>
      <c r="X104" s="66">
        <f t="shared" si="10"/>
        <v>0</v>
      </c>
      <c r="Y104" s="66">
        <f t="shared" si="11"/>
        <v>0</v>
      </c>
      <c r="Z104" s="67">
        <f t="shared" si="12"/>
        <v>0</v>
      </c>
    </row>
    <row r="105" spans="1:26" ht="15">
      <c r="A105" s="41">
        <v>99</v>
      </c>
      <c r="B105" s="42" t="s">
        <v>101</v>
      </c>
      <c r="C105" s="84">
        <f>BCG!C104</f>
        <v>194545</v>
      </c>
      <c r="D105" s="43">
        <f>DPT!D104</f>
        <v>8365.4349999999995</v>
      </c>
      <c r="E105" s="43">
        <f>Tetanus!D105</f>
        <v>9727.25</v>
      </c>
      <c r="F105" s="43">
        <f>Tetanus!E105</f>
        <v>4279.99</v>
      </c>
      <c r="G105" s="44">
        <f>(DPT!E104+PCV!E104+Measles!E104+Tetanus!F105)*0.05+(DPT!E104+PCV!E104+Measles!E104+Tetanus!F105)</f>
        <v>113883.06736235153</v>
      </c>
      <c r="H105" s="85">
        <f t="shared" si="8"/>
        <v>9500</v>
      </c>
      <c r="I105" s="10"/>
      <c r="J105" s="11"/>
      <c r="K105" s="11"/>
      <c r="L105" s="11"/>
      <c r="M105" s="11"/>
      <c r="N105" s="11"/>
      <c r="O105" s="11"/>
      <c r="P105" s="11"/>
      <c r="Q105" s="11"/>
      <c r="R105" s="11"/>
      <c r="S105" s="11"/>
      <c r="T105" s="11"/>
      <c r="U105" s="142">
        <f t="shared" si="9"/>
        <v>0</v>
      </c>
      <c r="V105" s="65" t="str">
        <f t="shared" si="14"/>
        <v/>
      </c>
      <c r="W105" s="66">
        <f t="shared" si="13"/>
        <v>0</v>
      </c>
      <c r="X105" s="66">
        <f t="shared" si="10"/>
        <v>0</v>
      </c>
      <c r="Y105" s="66">
        <f t="shared" si="11"/>
        <v>0</v>
      </c>
      <c r="Z105" s="67">
        <f t="shared" si="12"/>
        <v>0</v>
      </c>
    </row>
    <row r="106" spans="1:26" ht="15">
      <c r="A106" s="41">
        <v>100</v>
      </c>
      <c r="B106" s="42" t="s">
        <v>102</v>
      </c>
      <c r="C106" s="84">
        <f>BCG!C105</f>
        <v>408816</v>
      </c>
      <c r="D106" s="43">
        <f>DPT!D105</f>
        <v>17579.088</v>
      </c>
      <c r="E106" s="43">
        <f>Tetanus!D106</f>
        <v>20440.800000000003</v>
      </c>
      <c r="F106" s="43">
        <f>Tetanus!E106</f>
        <v>8993.9519999999993</v>
      </c>
      <c r="G106" s="44">
        <f>(DPT!E105+PCV!E105+Measles!E105+Tetanus!F106)*0.05+(DPT!E105+PCV!E105+Measles!E105+Tetanus!F106)</f>
        <v>239313.37257090697</v>
      </c>
      <c r="H106" s="85">
        <f t="shared" si="8"/>
        <v>20000</v>
      </c>
      <c r="I106" s="10"/>
      <c r="J106" s="11"/>
      <c r="K106" s="11"/>
      <c r="L106" s="11"/>
      <c r="M106" s="11"/>
      <c r="N106" s="11"/>
      <c r="O106" s="11"/>
      <c r="P106" s="11"/>
      <c r="Q106" s="11"/>
      <c r="R106" s="11"/>
      <c r="S106" s="11"/>
      <c r="T106" s="11"/>
      <c r="U106" s="142">
        <f t="shared" si="9"/>
        <v>0</v>
      </c>
      <c r="V106" s="65" t="str">
        <f t="shared" si="14"/>
        <v/>
      </c>
      <c r="W106" s="66">
        <f t="shared" si="13"/>
        <v>0</v>
      </c>
      <c r="X106" s="66">
        <f t="shared" si="10"/>
        <v>0</v>
      </c>
      <c r="Y106" s="66">
        <f t="shared" si="11"/>
        <v>0</v>
      </c>
      <c r="Z106" s="67">
        <f t="shared" si="12"/>
        <v>0</v>
      </c>
    </row>
    <row r="107" spans="1:26" ht="15">
      <c r="A107" s="41">
        <v>101</v>
      </c>
      <c r="B107" s="42" t="s">
        <v>103</v>
      </c>
      <c r="C107" s="84">
        <f>BCG!C106</f>
        <v>548522</v>
      </c>
      <c r="D107" s="43">
        <f>DPT!D106</f>
        <v>23586.446</v>
      </c>
      <c r="E107" s="43">
        <f>Tetanus!D107</f>
        <v>27426.100000000002</v>
      </c>
      <c r="F107" s="43">
        <f>Tetanus!E107</f>
        <v>12067.483999999999</v>
      </c>
      <c r="G107" s="44">
        <f>(DPT!E106+PCV!E106+Measles!E106+Tetanus!F107)*0.05+(DPT!E106+PCV!E106+Measles!E106+Tetanus!F107)</f>
        <v>321094.69724604482</v>
      </c>
      <c r="H107" s="85">
        <f t="shared" si="8"/>
        <v>26800</v>
      </c>
      <c r="I107" s="10"/>
      <c r="J107" s="11"/>
      <c r="K107" s="11"/>
      <c r="L107" s="11"/>
      <c r="M107" s="11"/>
      <c r="N107" s="11"/>
      <c r="O107" s="11"/>
      <c r="P107" s="11"/>
      <c r="Q107" s="11"/>
      <c r="R107" s="11"/>
      <c r="S107" s="11"/>
      <c r="T107" s="11"/>
      <c r="U107" s="142">
        <f t="shared" si="9"/>
        <v>0</v>
      </c>
      <c r="V107" s="65" t="str">
        <f t="shared" si="14"/>
        <v/>
      </c>
      <c r="W107" s="66">
        <f t="shared" si="13"/>
        <v>0</v>
      </c>
      <c r="X107" s="66">
        <f t="shared" si="10"/>
        <v>0</v>
      </c>
      <c r="Y107" s="66">
        <f t="shared" si="11"/>
        <v>0</v>
      </c>
      <c r="Z107" s="67">
        <f t="shared" si="12"/>
        <v>0</v>
      </c>
    </row>
    <row r="108" spans="1:26" ht="15">
      <c r="A108" s="41">
        <v>102</v>
      </c>
      <c r="B108" s="42" t="s">
        <v>104</v>
      </c>
      <c r="C108" s="84">
        <f>BCG!C107</f>
        <v>136899</v>
      </c>
      <c r="D108" s="43">
        <f>DPT!D107</f>
        <v>5886.6569999999992</v>
      </c>
      <c r="E108" s="43">
        <f>Tetanus!D108</f>
        <v>6844.9500000000007</v>
      </c>
      <c r="F108" s="43">
        <f>Tetanus!E108</f>
        <v>3011.7779999999998</v>
      </c>
      <c r="G108" s="44">
        <f>(DPT!E107+PCV!E107+Measles!E107+Tetanus!F108)*0.05+(DPT!E107+PCV!E107+Measles!E107+Tetanus!F108)</f>
        <v>80138.15846636286</v>
      </c>
      <c r="H108" s="85">
        <f t="shared" si="8"/>
        <v>6700</v>
      </c>
      <c r="I108" s="10"/>
      <c r="J108" s="11"/>
      <c r="K108" s="11"/>
      <c r="L108" s="11"/>
      <c r="M108" s="11"/>
      <c r="N108" s="11"/>
      <c r="O108" s="11"/>
      <c r="P108" s="11"/>
      <c r="Q108" s="11"/>
      <c r="R108" s="11"/>
      <c r="S108" s="11"/>
      <c r="T108" s="11"/>
      <c r="U108" s="142">
        <f t="shared" si="9"/>
        <v>0</v>
      </c>
      <c r="V108" s="65" t="str">
        <f t="shared" si="14"/>
        <v/>
      </c>
      <c r="W108" s="66">
        <f t="shared" si="13"/>
        <v>0</v>
      </c>
      <c r="X108" s="66">
        <f t="shared" si="10"/>
        <v>0</v>
      </c>
      <c r="Y108" s="66">
        <f t="shared" si="11"/>
        <v>0</v>
      </c>
      <c r="Z108" s="67">
        <f t="shared" si="12"/>
        <v>0</v>
      </c>
    </row>
    <row r="109" spans="1:26" ht="15">
      <c r="A109" s="41">
        <v>103</v>
      </c>
      <c r="B109" s="42" t="s">
        <v>105</v>
      </c>
      <c r="C109" s="84">
        <f>BCG!C108</f>
        <v>339451</v>
      </c>
      <c r="D109" s="43">
        <f>DPT!D108</f>
        <v>14596.392999999998</v>
      </c>
      <c r="E109" s="43">
        <f>Tetanus!D109</f>
        <v>16972.55</v>
      </c>
      <c r="F109" s="43">
        <f>Tetanus!E109</f>
        <v>7467.9219999999996</v>
      </c>
      <c r="G109" s="44">
        <f>(DPT!E108+PCV!E108+Measles!E108+Tetanus!F109)*0.05+(DPT!E108+PCV!E108+Measles!E108+Tetanus!F109)</f>
        <v>198708.37646414756</v>
      </c>
      <c r="H109" s="85">
        <f t="shared" si="8"/>
        <v>16600</v>
      </c>
      <c r="I109" s="10"/>
      <c r="J109" s="11"/>
      <c r="K109" s="11"/>
      <c r="L109" s="11"/>
      <c r="M109" s="11"/>
      <c r="N109" s="11"/>
      <c r="O109" s="11"/>
      <c r="P109" s="11"/>
      <c r="Q109" s="11"/>
      <c r="R109" s="11"/>
      <c r="S109" s="11"/>
      <c r="T109" s="11"/>
      <c r="U109" s="142">
        <f t="shared" si="9"/>
        <v>0</v>
      </c>
      <c r="V109" s="65" t="str">
        <f t="shared" si="14"/>
        <v/>
      </c>
      <c r="W109" s="66">
        <f t="shared" si="13"/>
        <v>0</v>
      </c>
      <c r="X109" s="66">
        <f t="shared" si="10"/>
        <v>0</v>
      </c>
      <c r="Y109" s="66">
        <f t="shared" si="11"/>
        <v>0</v>
      </c>
      <c r="Z109" s="67">
        <f t="shared" si="12"/>
        <v>0</v>
      </c>
    </row>
    <row r="110" spans="1:26" ht="15">
      <c r="A110" s="41">
        <v>104</v>
      </c>
      <c r="B110" s="42" t="s">
        <v>106</v>
      </c>
      <c r="C110" s="84">
        <f>BCG!C109</f>
        <v>267897</v>
      </c>
      <c r="D110" s="43">
        <f>DPT!D109</f>
        <v>11519.571</v>
      </c>
      <c r="E110" s="43">
        <f>Tetanus!D110</f>
        <v>13394.85</v>
      </c>
      <c r="F110" s="43">
        <f>Tetanus!E110</f>
        <v>5893.7339999999995</v>
      </c>
      <c r="G110" s="44">
        <f>(DPT!E109+PCV!E109+Measles!E109+Tetanus!F110)*0.05+(DPT!E109+PCV!E109+Measles!E109+Tetanus!F110)</f>
        <v>156821.97999008908</v>
      </c>
      <c r="H110" s="85">
        <f t="shared" si="8"/>
        <v>13100</v>
      </c>
      <c r="I110" s="10"/>
      <c r="J110" s="11"/>
      <c r="K110" s="11"/>
      <c r="L110" s="11"/>
      <c r="M110" s="11"/>
      <c r="N110" s="11"/>
      <c r="O110" s="11"/>
      <c r="P110" s="11"/>
      <c r="Q110" s="11"/>
      <c r="R110" s="11"/>
      <c r="S110" s="11"/>
      <c r="T110" s="11"/>
      <c r="U110" s="142">
        <f t="shared" si="9"/>
        <v>0</v>
      </c>
      <c r="V110" s="65" t="str">
        <f t="shared" si="14"/>
        <v/>
      </c>
      <c r="W110" s="66">
        <f t="shared" si="13"/>
        <v>0</v>
      </c>
      <c r="X110" s="66">
        <f t="shared" si="10"/>
        <v>0</v>
      </c>
      <c r="Y110" s="66">
        <f t="shared" si="11"/>
        <v>0</v>
      </c>
      <c r="Z110" s="67">
        <f t="shared" si="12"/>
        <v>0</v>
      </c>
    </row>
    <row r="111" spans="1:26" ht="15">
      <c r="A111" s="41">
        <v>105</v>
      </c>
      <c r="B111" s="42" t="s">
        <v>107</v>
      </c>
      <c r="C111" s="84">
        <f>BCG!C110</f>
        <v>300338</v>
      </c>
      <c r="D111" s="43">
        <f>DPT!D110</f>
        <v>12914.534</v>
      </c>
      <c r="E111" s="43">
        <f>Tetanus!D111</f>
        <v>15016.900000000001</v>
      </c>
      <c r="F111" s="43">
        <f>Tetanus!E111</f>
        <v>6607.4359999999997</v>
      </c>
      <c r="G111" s="44">
        <f>(DPT!E110+PCV!E110+Measles!E110+Tetanus!F111)*0.05+(DPT!E110+PCV!E110+Measles!E110+Tetanus!F111)</f>
        <v>175812.34514109298</v>
      </c>
      <c r="H111" s="85">
        <f t="shared" si="8"/>
        <v>14700</v>
      </c>
      <c r="I111" s="10"/>
      <c r="J111" s="11"/>
      <c r="K111" s="11"/>
      <c r="L111" s="11"/>
      <c r="M111" s="11"/>
      <c r="N111" s="11"/>
      <c r="O111" s="11"/>
      <c r="P111" s="11"/>
      <c r="Q111" s="11"/>
      <c r="R111" s="11"/>
      <c r="S111" s="11"/>
      <c r="T111" s="11"/>
      <c r="U111" s="142">
        <f t="shared" si="9"/>
        <v>0</v>
      </c>
      <c r="V111" s="65" t="str">
        <f t="shared" si="14"/>
        <v/>
      </c>
      <c r="W111" s="66">
        <f t="shared" si="13"/>
        <v>0</v>
      </c>
      <c r="X111" s="66">
        <f t="shared" si="10"/>
        <v>0</v>
      </c>
      <c r="Y111" s="66">
        <f t="shared" si="11"/>
        <v>0</v>
      </c>
      <c r="Z111" s="67">
        <f t="shared" si="12"/>
        <v>0</v>
      </c>
    </row>
    <row r="112" spans="1:26" ht="15">
      <c r="A112" s="41">
        <v>106</v>
      </c>
      <c r="B112" s="42" t="s">
        <v>108</v>
      </c>
      <c r="C112" s="84">
        <f>BCG!C111</f>
        <v>224192</v>
      </c>
      <c r="D112" s="43">
        <f>DPT!D111</f>
        <v>9640.2559999999994</v>
      </c>
      <c r="E112" s="43">
        <f>Tetanus!D112</f>
        <v>11209.6</v>
      </c>
      <c r="F112" s="43">
        <f>Tetanus!E112</f>
        <v>4932.2240000000002</v>
      </c>
      <c r="G112" s="44">
        <f>(DPT!E111+PCV!E111+Measles!E111+Tetanus!F112)*0.05+(DPT!E111+PCV!E111+Measles!E111+Tetanus!F112)</f>
        <v>131237.87626564706</v>
      </c>
      <c r="H112" s="109">
        <f t="shared" si="8"/>
        <v>11000</v>
      </c>
      <c r="I112" s="10"/>
      <c r="J112" s="11"/>
      <c r="K112" s="11"/>
      <c r="L112" s="11"/>
      <c r="M112" s="11"/>
      <c r="N112" s="11"/>
      <c r="O112" s="11"/>
      <c r="P112" s="11"/>
      <c r="Q112" s="11"/>
      <c r="R112" s="11"/>
      <c r="S112" s="11"/>
      <c r="T112" s="11"/>
      <c r="U112" s="142">
        <f t="shared" si="9"/>
        <v>0</v>
      </c>
      <c r="V112" s="65" t="str">
        <f t="shared" si="14"/>
        <v/>
      </c>
      <c r="W112" s="66">
        <f t="shared" si="13"/>
        <v>0</v>
      </c>
      <c r="X112" s="66">
        <f t="shared" si="10"/>
        <v>0</v>
      </c>
      <c r="Y112" s="66">
        <f t="shared" si="11"/>
        <v>0</v>
      </c>
      <c r="Z112" s="67">
        <f t="shared" si="12"/>
        <v>0</v>
      </c>
    </row>
    <row r="113" spans="1:26" ht="15">
      <c r="A113" s="41">
        <v>107</v>
      </c>
      <c r="B113" s="42" t="s">
        <v>109</v>
      </c>
      <c r="C113" s="84">
        <f>BCG!C112</f>
        <v>261164</v>
      </c>
      <c r="D113" s="43">
        <f>DPT!D112</f>
        <v>11230.052</v>
      </c>
      <c r="E113" s="43">
        <f>Tetanus!D113</f>
        <v>13058.2</v>
      </c>
      <c r="F113" s="43">
        <f>Tetanus!E113</f>
        <v>5745.6079999999993</v>
      </c>
      <c r="G113" s="44">
        <f>(DPT!E112+PCV!E112+Measles!E112+Tetanus!F113)*0.05+(DPT!E112+PCV!E112+Measles!E112+Tetanus!F113)</f>
        <v>152880.60553918721</v>
      </c>
      <c r="H113" s="85">
        <f t="shared" si="8"/>
        <v>12800</v>
      </c>
      <c r="I113" s="10"/>
      <c r="J113" s="11"/>
      <c r="K113" s="11"/>
      <c r="L113" s="11"/>
      <c r="M113" s="11"/>
      <c r="N113" s="11"/>
      <c r="O113" s="11"/>
      <c r="P113" s="11"/>
      <c r="Q113" s="11"/>
      <c r="R113" s="11"/>
      <c r="S113" s="11"/>
      <c r="T113" s="11"/>
      <c r="U113" s="142">
        <f t="shared" si="9"/>
        <v>0</v>
      </c>
      <c r="V113" s="65" t="str">
        <f t="shared" si="14"/>
        <v/>
      </c>
      <c r="W113" s="66">
        <f t="shared" si="13"/>
        <v>0</v>
      </c>
      <c r="X113" s="66">
        <f t="shared" si="10"/>
        <v>0</v>
      </c>
      <c r="Y113" s="66">
        <f t="shared" si="11"/>
        <v>0</v>
      </c>
      <c r="Z113" s="67">
        <f t="shared" si="12"/>
        <v>0</v>
      </c>
    </row>
    <row r="114" spans="1:26" ht="15">
      <c r="A114" s="41">
        <v>108</v>
      </c>
      <c r="B114" s="42" t="s">
        <v>110</v>
      </c>
      <c r="C114" s="84">
        <f>BCG!C113</f>
        <v>314658</v>
      </c>
      <c r="D114" s="43">
        <f>DPT!D113</f>
        <v>13530.293999999998</v>
      </c>
      <c r="E114" s="43">
        <f>Tetanus!D114</f>
        <v>15732.900000000001</v>
      </c>
      <c r="F114" s="43">
        <f>Tetanus!E114</f>
        <v>6922.4759999999997</v>
      </c>
      <c r="G114" s="44">
        <f>(DPT!E113+PCV!E113+Measles!E113+Tetanus!F114)*0.05+(DPT!E113+PCV!E113+Measles!E113+Tetanus!F114)</f>
        <v>184195.00994681334</v>
      </c>
      <c r="H114" s="85">
        <f t="shared" si="8"/>
        <v>15400</v>
      </c>
      <c r="I114" s="10"/>
      <c r="J114" s="11"/>
      <c r="K114" s="11"/>
      <c r="L114" s="11"/>
      <c r="M114" s="11"/>
      <c r="N114" s="11"/>
      <c r="O114" s="11"/>
      <c r="P114" s="11"/>
      <c r="Q114" s="11"/>
      <c r="R114" s="11"/>
      <c r="S114" s="11"/>
      <c r="T114" s="11"/>
      <c r="U114" s="142">
        <f t="shared" si="9"/>
        <v>0</v>
      </c>
      <c r="V114" s="65" t="str">
        <f t="shared" si="14"/>
        <v/>
      </c>
      <c r="W114" s="66">
        <f t="shared" si="13"/>
        <v>0</v>
      </c>
      <c r="X114" s="66">
        <f t="shared" si="10"/>
        <v>0</v>
      </c>
      <c r="Y114" s="66">
        <f t="shared" si="11"/>
        <v>0</v>
      </c>
      <c r="Z114" s="67">
        <f t="shared" si="12"/>
        <v>0</v>
      </c>
    </row>
    <row r="115" spans="1:26" ht="15">
      <c r="A115" s="41">
        <v>109</v>
      </c>
      <c r="B115" s="42" t="s">
        <v>111</v>
      </c>
      <c r="C115" s="84">
        <f>BCG!C114</f>
        <v>557385</v>
      </c>
      <c r="D115" s="43">
        <f>DPT!D114</f>
        <v>23967.554999999997</v>
      </c>
      <c r="E115" s="43">
        <f>Tetanus!D115</f>
        <v>27869.25</v>
      </c>
      <c r="F115" s="43">
        <f>Tetanus!E115</f>
        <v>12262.47</v>
      </c>
      <c r="G115" s="44">
        <f>(DPT!E114+PCV!E114+Measles!E114+Tetanus!F115)*0.05+(DPT!E114+PCV!E114+Measles!E114+Tetanus!F115)</f>
        <v>326282.93454863556</v>
      </c>
      <c r="H115" s="85">
        <f t="shared" si="8"/>
        <v>27200</v>
      </c>
      <c r="I115" s="10"/>
      <c r="J115" s="11"/>
      <c r="K115" s="11"/>
      <c r="L115" s="11"/>
      <c r="M115" s="11"/>
      <c r="N115" s="11"/>
      <c r="O115" s="11"/>
      <c r="P115" s="11"/>
      <c r="Q115" s="11"/>
      <c r="R115" s="11"/>
      <c r="S115" s="11"/>
      <c r="T115" s="11"/>
      <c r="U115" s="142">
        <f t="shared" si="9"/>
        <v>0</v>
      </c>
      <c r="V115" s="65" t="str">
        <f t="shared" si="14"/>
        <v/>
      </c>
      <c r="W115" s="66">
        <f t="shared" si="13"/>
        <v>0</v>
      </c>
      <c r="X115" s="66">
        <f t="shared" si="10"/>
        <v>0</v>
      </c>
      <c r="Y115" s="66">
        <f t="shared" si="11"/>
        <v>0</v>
      </c>
      <c r="Z115" s="67">
        <f t="shared" si="12"/>
        <v>0</v>
      </c>
    </row>
    <row r="116" spans="1:26" ht="15">
      <c r="A116" s="41">
        <v>110</v>
      </c>
      <c r="B116" s="42" t="s">
        <v>112</v>
      </c>
      <c r="C116" s="84">
        <f>BCG!C115</f>
        <v>2125967</v>
      </c>
      <c r="D116" s="43">
        <f>DPT!D115</f>
        <v>91416.580999999991</v>
      </c>
      <c r="E116" s="43">
        <f>Tetanus!D116</f>
        <v>106298.35</v>
      </c>
      <c r="F116" s="43">
        <f>Tetanus!E116</f>
        <v>46771.273999999998</v>
      </c>
      <c r="G116" s="44">
        <f>(DPT!E115+PCV!E115+Measles!E115+Tetanus!F116)*0.05+(DPT!E115+PCV!E115+Measles!E115+Tetanus!F116)</f>
        <v>1244502.0076133357</v>
      </c>
      <c r="H116" s="85">
        <f t="shared" si="8"/>
        <v>103800</v>
      </c>
      <c r="I116" s="10"/>
      <c r="J116" s="11"/>
      <c r="K116" s="11"/>
      <c r="L116" s="11"/>
      <c r="M116" s="11"/>
      <c r="N116" s="11"/>
      <c r="O116" s="11"/>
      <c r="P116" s="11"/>
      <c r="Q116" s="11"/>
      <c r="R116" s="11"/>
      <c r="S116" s="11"/>
      <c r="T116" s="11"/>
      <c r="U116" s="142">
        <f t="shared" si="9"/>
        <v>0</v>
      </c>
      <c r="V116" s="65" t="str">
        <f t="shared" si="14"/>
        <v/>
      </c>
      <c r="W116" s="66">
        <f t="shared" si="13"/>
        <v>0</v>
      </c>
      <c r="X116" s="66">
        <f t="shared" si="10"/>
        <v>0</v>
      </c>
      <c r="Y116" s="66">
        <f t="shared" si="11"/>
        <v>0</v>
      </c>
      <c r="Z116" s="67">
        <f t="shared" si="12"/>
        <v>0</v>
      </c>
    </row>
    <row r="117" spans="1:26" ht="15">
      <c r="A117" s="41">
        <v>111</v>
      </c>
      <c r="B117" s="42" t="s">
        <v>113</v>
      </c>
      <c r="C117" s="84">
        <f>BCG!C116</f>
        <v>514186</v>
      </c>
      <c r="D117" s="43">
        <f>DPT!D116</f>
        <v>22109.998</v>
      </c>
      <c r="E117" s="43">
        <f>Tetanus!D117</f>
        <v>25709.300000000003</v>
      </c>
      <c r="F117" s="43">
        <f>Tetanus!E117</f>
        <v>11312.091999999999</v>
      </c>
      <c r="G117" s="44">
        <f>(DPT!E116+PCV!E116+Measles!E116+Tetanus!F117)*0.05+(DPT!E116+PCV!E116+Measles!E116+Tetanus!F117)</f>
        <v>300995.03392417222</v>
      </c>
      <c r="H117" s="85">
        <f t="shared" si="8"/>
        <v>25100</v>
      </c>
      <c r="I117" s="10"/>
      <c r="J117" s="11"/>
      <c r="K117" s="11"/>
      <c r="L117" s="11"/>
      <c r="M117" s="11"/>
      <c r="N117" s="11"/>
      <c r="O117" s="11"/>
      <c r="P117" s="11"/>
      <c r="Q117" s="11"/>
      <c r="R117" s="11"/>
      <c r="S117" s="11"/>
      <c r="T117" s="11"/>
      <c r="U117" s="142">
        <f t="shared" si="9"/>
        <v>0</v>
      </c>
      <c r="V117" s="65" t="str">
        <f t="shared" si="14"/>
        <v/>
      </c>
      <c r="W117" s="66">
        <f t="shared" si="13"/>
        <v>0</v>
      </c>
      <c r="X117" s="66">
        <f t="shared" si="10"/>
        <v>0</v>
      </c>
      <c r="Y117" s="66">
        <f t="shared" si="11"/>
        <v>0</v>
      </c>
      <c r="Z117" s="67">
        <f t="shared" si="12"/>
        <v>0</v>
      </c>
    </row>
    <row r="118" spans="1:26" ht="16" thickBot="1">
      <c r="A118" s="46">
        <v>112</v>
      </c>
      <c r="B118" s="47" t="s">
        <v>114</v>
      </c>
      <c r="C118" s="86">
        <f>BCG!C117</f>
        <v>254527</v>
      </c>
      <c r="D118" s="48">
        <f>DPT!D117</f>
        <v>10944.660999999998</v>
      </c>
      <c r="E118" s="48">
        <f>Tetanus!D118</f>
        <v>12726.35</v>
      </c>
      <c r="F118" s="48">
        <f>Tetanus!E118</f>
        <v>5599.5940000000001</v>
      </c>
      <c r="G118" s="49">
        <f>(DPT!E117+PCV!E117+Measles!E117+Tetanus!F118)*0.05+(DPT!E117+PCV!E117+Measles!E117+Tetanus!F118)</f>
        <v>148995.42772385431</v>
      </c>
      <c r="H118" s="50">
        <f t="shared" si="8"/>
        <v>12500</v>
      </c>
      <c r="I118" s="76"/>
      <c r="J118" s="77"/>
      <c r="K118" s="77"/>
      <c r="L118" s="77"/>
      <c r="M118" s="77"/>
      <c r="N118" s="77"/>
      <c r="O118" s="77"/>
      <c r="P118" s="11"/>
      <c r="Q118" s="11"/>
      <c r="R118" s="11"/>
      <c r="S118" s="11"/>
      <c r="T118" s="11"/>
      <c r="U118" s="143">
        <f t="shared" si="9"/>
        <v>0</v>
      </c>
      <c r="V118" s="68" t="str">
        <f t="shared" si="14"/>
        <v/>
      </c>
      <c r="W118" s="69">
        <f t="shared" si="13"/>
        <v>0</v>
      </c>
      <c r="X118" s="69">
        <f t="shared" si="10"/>
        <v>0</v>
      </c>
      <c r="Y118" s="69">
        <f t="shared" si="11"/>
        <v>0</v>
      </c>
      <c r="Z118" s="70">
        <f t="shared" si="12"/>
        <v>0</v>
      </c>
    </row>
    <row r="119" spans="1:26" ht="14" thickBot="1">
      <c r="A119" s="51"/>
      <c r="B119" s="52"/>
      <c r="C119" s="54">
        <f t="shared" ref="C119:H119" si="15">SUM(C7:C118)</f>
        <v>36896641</v>
      </c>
      <c r="D119" s="54">
        <f t="shared" si="15"/>
        <v>1586555.5629999994</v>
      </c>
      <c r="E119" s="54">
        <f t="shared" si="15"/>
        <v>1844832.0500000003</v>
      </c>
      <c r="F119" s="54">
        <f t="shared" si="15"/>
        <v>811726.10200000007</v>
      </c>
      <c r="G119" s="54">
        <f t="shared" si="15"/>
        <v>21598615.500000007</v>
      </c>
      <c r="H119" s="55">
        <f t="shared" si="15"/>
        <v>1805600</v>
      </c>
      <c r="I119" s="13">
        <f t="shared" ref="I119:T119" si="16">SUM(I7:I118)</f>
        <v>0</v>
      </c>
      <c r="J119" s="14">
        <f t="shared" si="16"/>
        <v>0</v>
      </c>
      <c r="K119" s="14">
        <f t="shared" si="16"/>
        <v>0</v>
      </c>
      <c r="L119" s="14">
        <f t="shared" si="16"/>
        <v>0</v>
      </c>
      <c r="M119" s="14">
        <f t="shared" si="16"/>
        <v>0</v>
      </c>
      <c r="N119" s="14">
        <f t="shared" si="16"/>
        <v>0</v>
      </c>
      <c r="O119" s="14">
        <f t="shared" si="16"/>
        <v>0</v>
      </c>
      <c r="P119" s="14">
        <f>SUM(P7:P118)</f>
        <v>0</v>
      </c>
      <c r="Q119" s="14">
        <f t="shared" si="16"/>
        <v>0</v>
      </c>
      <c r="R119" s="14">
        <f t="shared" si="16"/>
        <v>0</v>
      </c>
      <c r="S119" s="14">
        <f t="shared" si="16"/>
        <v>0</v>
      </c>
      <c r="T119" s="15">
        <f t="shared" si="16"/>
        <v>0</v>
      </c>
      <c r="U119" s="71">
        <f>SUM(I119:T119)</f>
        <v>0</v>
      </c>
      <c r="V119" s="72" t="str">
        <f t="shared" si="14"/>
        <v/>
      </c>
      <c r="W119" s="73">
        <f t="shared" si="13"/>
        <v>0</v>
      </c>
      <c r="X119" s="73">
        <f t="shared" si="10"/>
        <v>0</v>
      </c>
      <c r="Y119" s="73">
        <f t="shared" si="11"/>
        <v>0</v>
      </c>
      <c r="Z119" s="74">
        <f t="shared" si="12"/>
        <v>0</v>
      </c>
    </row>
    <row r="120" spans="1:26">
      <c r="H120" s="17"/>
    </row>
    <row r="122" spans="1:26">
      <c r="I122" s="105"/>
    </row>
  </sheetData>
  <mergeCells count="3">
    <mergeCell ref="C5:H5"/>
    <mergeCell ref="I5:T5"/>
    <mergeCell ref="V5:Z5"/>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J114"/>
  <sheetViews>
    <sheetView workbookViewId="0">
      <selection activeCell="L4" sqref="L4"/>
    </sheetView>
  </sheetViews>
  <sheetFormatPr baseColWidth="10" defaultColWidth="8.83203125" defaultRowHeight="14" x14ac:dyDescent="0"/>
  <cols>
    <col min="1" max="1" width="15.5" bestFit="1" customWidth="1"/>
    <col min="2" max="3" width="10.1640625" bestFit="1" customWidth="1"/>
    <col min="4" max="5" width="10.6640625" bestFit="1" customWidth="1"/>
    <col min="6" max="6" width="10.5" bestFit="1" customWidth="1"/>
    <col min="7" max="7" width="14.6640625" style="149" bestFit="1" customWidth="1"/>
    <col min="8" max="8" width="10.1640625" style="156" bestFit="1" customWidth="1"/>
    <col min="10" max="10" width="10.1640625" bestFit="1" customWidth="1"/>
  </cols>
  <sheetData>
    <row r="1" spans="1:10" ht="15" thickBot="1">
      <c r="A1" s="147" t="s">
        <v>157</v>
      </c>
      <c r="B1" s="148" t="s">
        <v>269</v>
      </c>
      <c r="C1" s="148" t="s">
        <v>270</v>
      </c>
      <c r="D1" s="148" t="s">
        <v>271</v>
      </c>
      <c r="E1" s="148" t="s">
        <v>272</v>
      </c>
      <c r="F1" s="148" t="s">
        <v>273</v>
      </c>
      <c r="G1" s="148" t="s">
        <v>274</v>
      </c>
      <c r="H1" s="148" t="s">
        <v>472</v>
      </c>
      <c r="J1" s="148" t="s">
        <v>471</v>
      </c>
    </row>
    <row r="2" spans="1:10">
      <c r="A2" t="s">
        <v>158</v>
      </c>
      <c r="B2" s="146">
        <v>52963</v>
      </c>
      <c r="C2" s="146">
        <v>56076</v>
      </c>
      <c r="D2" s="146">
        <v>17400</v>
      </c>
      <c r="E2" s="146">
        <v>91639</v>
      </c>
      <c r="F2" s="146">
        <v>108087</v>
      </c>
      <c r="G2" s="149">
        <v>952</v>
      </c>
      <c r="H2" s="150">
        <v>109039</v>
      </c>
      <c r="I2" s="163">
        <f>+H2/$H$114</f>
        <v>3.1293394189173232E-3</v>
      </c>
      <c r="J2" s="150">
        <f>+ROUND(I2*$J$114,0)</f>
        <v>115462</v>
      </c>
    </row>
    <row r="3" spans="1:10">
      <c r="A3" t="s">
        <v>159</v>
      </c>
      <c r="B3" s="146">
        <v>111503</v>
      </c>
      <c r="C3" s="146">
        <v>121310</v>
      </c>
      <c r="D3" s="146">
        <v>43022</v>
      </c>
      <c r="E3" s="146">
        <v>189791</v>
      </c>
      <c r="F3" s="146">
        <v>230866</v>
      </c>
      <c r="G3" s="151">
        <v>1947</v>
      </c>
      <c r="H3" s="150">
        <v>232813</v>
      </c>
      <c r="I3" s="163">
        <f t="shared" ref="I3:I66" si="0">+H3/$H$114</f>
        <v>6.6815625430937439E-3</v>
      </c>
      <c r="J3" s="150">
        <f t="shared" ref="J3:J66" si="1">+ROUND(I3*$J$114,0)</f>
        <v>246527</v>
      </c>
    </row>
    <row r="4" spans="1:10">
      <c r="A4" t="s">
        <v>160</v>
      </c>
      <c r="B4" s="146">
        <v>110095</v>
      </c>
      <c r="C4" s="146">
        <v>117391</v>
      </c>
      <c r="D4" s="146">
        <v>29167</v>
      </c>
      <c r="E4" s="146">
        <v>198319</v>
      </c>
      <c r="F4" s="146">
        <v>226280</v>
      </c>
      <c r="G4" s="151">
        <v>1206</v>
      </c>
      <c r="H4" s="150">
        <v>227486</v>
      </c>
      <c r="I4" s="163">
        <f t="shared" si="0"/>
        <v>6.5286815456105261E-3</v>
      </c>
      <c r="J4" s="150">
        <f t="shared" si="1"/>
        <v>240886</v>
      </c>
    </row>
    <row r="5" spans="1:10">
      <c r="A5" t="s">
        <v>161</v>
      </c>
      <c r="B5" s="146">
        <v>109276</v>
      </c>
      <c r="C5" s="146">
        <v>116051</v>
      </c>
      <c r="D5" s="146">
        <v>6628</v>
      </c>
      <c r="E5" s="146">
        <v>218699</v>
      </c>
      <c r="F5" s="146">
        <v>224823</v>
      </c>
      <c r="G5" s="149">
        <v>504</v>
      </c>
      <c r="H5" s="150">
        <v>225327</v>
      </c>
      <c r="I5" s="163">
        <f t="shared" si="0"/>
        <v>6.4667198272763292E-3</v>
      </c>
      <c r="J5" s="150">
        <f t="shared" si="1"/>
        <v>238600</v>
      </c>
    </row>
    <row r="6" spans="1:10">
      <c r="A6" t="s">
        <v>162</v>
      </c>
      <c r="B6" s="146">
        <v>72492</v>
      </c>
      <c r="C6" s="146">
        <v>74412</v>
      </c>
      <c r="D6" s="146">
        <v>21434</v>
      </c>
      <c r="E6" s="146">
        <v>125470</v>
      </c>
      <c r="F6" s="146">
        <v>145159</v>
      </c>
      <c r="G6" s="151">
        <v>1745</v>
      </c>
      <c r="H6" s="150">
        <v>146904</v>
      </c>
      <c r="I6" s="163">
        <f t="shared" si="0"/>
        <v>4.2160371793269419E-3</v>
      </c>
      <c r="J6" s="150">
        <f t="shared" si="1"/>
        <v>155558</v>
      </c>
    </row>
    <row r="7" spans="1:10">
      <c r="A7" t="s">
        <v>163</v>
      </c>
      <c r="B7" s="146">
        <v>58498</v>
      </c>
      <c r="C7" s="146">
        <v>53260</v>
      </c>
      <c r="D7" s="146">
        <v>11617</v>
      </c>
      <c r="E7" s="146">
        <v>100141</v>
      </c>
      <c r="F7" s="146">
        <v>98528</v>
      </c>
      <c r="G7" s="151">
        <v>13230</v>
      </c>
      <c r="H7" s="150">
        <v>111758</v>
      </c>
      <c r="I7" s="163">
        <f t="shared" si="0"/>
        <v>3.2073727270000843E-3</v>
      </c>
      <c r="J7" s="150">
        <f t="shared" si="1"/>
        <v>118341</v>
      </c>
    </row>
    <row r="8" spans="1:10">
      <c r="A8" t="s">
        <v>164</v>
      </c>
      <c r="B8" s="146">
        <v>131533</v>
      </c>
      <c r="C8" s="146">
        <v>139068</v>
      </c>
      <c r="D8" s="146">
        <v>7066</v>
      </c>
      <c r="E8" s="146">
        <v>263535</v>
      </c>
      <c r="F8" s="146">
        <v>269139</v>
      </c>
      <c r="G8" s="151">
        <v>1462</v>
      </c>
      <c r="H8" s="150">
        <v>270601</v>
      </c>
      <c r="I8" s="163">
        <f t="shared" si="0"/>
        <v>7.766050459912935E-3</v>
      </c>
      <c r="J8" s="150">
        <f t="shared" si="1"/>
        <v>286541</v>
      </c>
    </row>
    <row r="9" spans="1:10">
      <c r="A9" t="s">
        <v>165</v>
      </c>
      <c r="B9" s="146">
        <v>92502</v>
      </c>
      <c r="C9" s="146">
        <v>98014</v>
      </c>
      <c r="D9" s="146">
        <v>9846</v>
      </c>
      <c r="E9" s="146">
        <v>180670</v>
      </c>
      <c r="F9" s="146">
        <v>188860</v>
      </c>
      <c r="G9" s="151">
        <v>1656</v>
      </c>
      <c r="H9" s="150">
        <v>190516</v>
      </c>
      <c r="I9" s="163">
        <f t="shared" si="0"/>
        <v>5.467669629531202E-3</v>
      </c>
      <c r="J9" s="150">
        <f t="shared" si="1"/>
        <v>201739</v>
      </c>
    </row>
    <row r="10" spans="1:10">
      <c r="A10" t="s">
        <v>166</v>
      </c>
      <c r="B10" s="146">
        <v>180109</v>
      </c>
      <c r="C10" s="146">
        <v>188677</v>
      </c>
      <c r="D10" s="146">
        <v>22142</v>
      </c>
      <c r="E10" s="146">
        <v>346644</v>
      </c>
      <c r="F10" s="146">
        <v>365870</v>
      </c>
      <c r="G10" s="151">
        <v>2916</v>
      </c>
      <c r="H10" s="150">
        <v>368786</v>
      </c>
      <c r="I10" s="163">
        <f t="shared" si="0"/>
        <v>1.0583888030382193E-2</v>
      </c>
      <c r="J10" s="150">
        <f t="shared" si="1"/>
        <v>390510</v>
      </c>
    </row>
    <row r="11" spans="1:10">
      <c r="A11" t="s">
        <v>167</v>
      </c>
      <c r="B11" s="146">
        <v>373762</v>
      </c>
      <c r="C11" s="146">
        <v>411427</v>
      </c>
      <c r="D11" s="146">
        <v>62657</v>
      </c>
      <c r="E11" s="146">
        <v>722532</v>
      </c>
      <c r="F11" s="146">
        <v>778595</v>
      </c>
      <c r="G11" s="151">
        <v>6594</v>
      </c>
      <c r="H11" s="150">
        <v>785189</v>
      </c>
      <c r="I11" s="163">
        <f t="shared" si="0"/>
        <v>2.2534349076938288E-2</v>
      </c>
      <c r="J11" s="150">
        <f t="shared" si="1"/>
        <v>831442</v>
      </c>
    </row>
    <row r="12" spans="1:10">
      <c r="A12" t="s">
        <v>168</v>
      </c>
      <c r="B12" s="146">
        <v>100196</v>
      </c>
      <c r="C12" s="146">
        <v>108243</v>
      </c>
      <c r="D12" s="146">
        <v>23834</v>
      </c>
      <c r="E12" s="146">
        <v>184605</v>
      </c>
      <c r="F12" s="146">
        <v>207538</v>
      </c>
      <c r="G12" s="149">
        <v>901</v>
      </c>
      <c r="H12" s="150">
        <v>208439</v>
      </c>
      <c r="I12" s="163">
        <f t="shared" si="0"/>
        <v>5.9820465992874829E-3</v>
      </c>
      <c r="J12" s="150">
        <f t="shared" si="1"/>
        <v>220717</v>
      </c>
    </row>
    <row r="13" spans="1:10">
      <c r="A13" t="s">
        <v>169</v>
      </c>
      <c r="B13" s="146">
        <v>105938</v>
      </c>
      <c r="C13" s="146">
        <v>105745</v>
      </c>
      <c r="D13" s="146">
        <v>6730</v>
      </c>
      <c r="E13" s="146">
        <v>204953</v>
      </c>
      <c r="F13" s="146">
        <v>210351</v>
      </c>
      <c r="G13" s="151">
        <v>1332</v>
      </c>
      <c r="H13" s="150">
        <v>211683</v>
      </c>
      <c r="I13" s="163">
        <f t="shared" si="0"/>
        <v>6.0751470227595238E-3</v>
      </c>
      <c r="J13" s="150">
        <f t="shared" si="1"/>
        <v>224153</v>
      </c>
    </row>
    <row r="14" spans="1:10">
      <c r="A14" t="s">
        <v>170</v>
      </c>
      <c r="B14" s="146">
        <v>188462</v>
      </c>
      <c r="C14" s="146">
        <v>201614</v>
      </c>
      <c r="D14" s="146">
        <v>29013</v>
      </c>
      <c r="E14" s="146">
        <v>361063</v>
      </c>
      <c r="F14" s="146">
        <v>389044</v>
      </c>
      <c r="G14" s="151">
        <v>1032</v>
      </c>
      <c r="H14" s="150">
        <v>390076</v>
      </c>
      <c r="I14" s="163">
        <f t="shared" si="0"/>
        <v>1.1194895433501717E-2</v>
      </c>
      <c r="J14" s="150">
        <f t="shared" si="1"/>
        <v>413054</v>
      </c>
    </row>
    <row r="15" spans="1:10">
      <c r="A15" t="s">
        <v>171</v>
      </c>
      <c r="B15" s="146">
        <v>60309</v>
      </c>
      <c r="C15" s="146">
        <v>63735</v>
      </c>
      <c r="D15" s="146">
        <v>2862</v>
      </c>
      <c r="E15" s="146">
        <v>121182</v>
      </c>
      <c r="F15" s="146">
        <v>123583</v>
      </c>
      <c r="G15" s="149">
        <v>461</v>
      </c>
      <c r="H15" s="150">
        <v>124044</v>
      </c>
      <c r="I15" s="163">
        <f t="shared" si="0"/>
        <v>3.5599719263766216E-3</v>
      </c>
      <c r="J15" s="150">
        <f t="shared" si="1"/>
        <v>131351</v>
      </c>
    </row>
    <row r="16" spans="1:10">
      <c r="A16" t="s">
        <v>172</v>
      </c>
      <c r="B16" s="146">
        <v>213443</v>
      </c>
      <c r="C16" s="146">
        <v>222963</v>
      </c>
      <c r="D16" s="146">
        <v>146172</v>
      </c>
      <c r="E16" s="146">
        <v>290234</v>
      </c>
      <c r="F16" s="146">
        <v>415115</v>
      </c>
      <c r="G16" s="151">
        <v>21291</v>
      </c>
      <c r="H16" s="150">
        <v>436406</v>
      </c>
      <c r="I16" s="163">
        <f t="shared" si="0"/>
        <v>1.2524532492521329E-2</v>
      </c>
      <c r="J16" s="150">
        <f t="shared" si="1"/>
        <v>462113</v>
      </c>
    </row>
    <row r="17" spans="1:10">
      <c r="A17" t="s">
        <v>173</v>
      </c>
      <c r="B17" s="146">
        <v>90796</v>
      </c>
      <c r="C17" s="146">
        <v>98122</v>
      </c>
      <c r="D17" s="146">
        <v>6269</v>
      </c>
      <c r="E17" s="146">
        <v>182649</v>
      </c>
      <c r="F17" s="146">
        <v>188918</v>
      </c>
      <c r="G17" s="149" t="s">
        <v>275</v>
      </c>
      <c r="H17" s="150">
        <v>188918</v>
      </c>
      <c r="I17" s="163">
        <f t="shared" si="0"/>
        <v>5.4218082002129775E-3</v>
      </c>
      <c r="J17" s="150">
        <f t="shared" si="1"/>
        <v>200047</v>
      </c>
    </row>
    <row r="18" spans="1:10">
      <c r="A18" t="s">
        <v>174</v>
      </c>
      <c r="B18" s="146">
        <v>74405</v>
      </c>
      <c r="C18" s="146">
        <v>76670</v>
      </c>
      <c r="D18" s="146">
        <v>9682</v>
      </c>
      <c r="E18" s="146">
        <v>141393</v>
      </c>
      <c r="F18" s="146">
        <v>149895</v>
      </c>
      <c r="G18" s="151">
        <v>1180</v>
      </c>
      <c r="H18" s="150">
        <v>151075</v>
      </c>
      <c r="I18" s="163">
        <f t="shared" si="0"/>
        <v>4.3357418236863376E-3</v>
      </c>
      <c r="J18" s="150">
        <f t="shared" si="1"/>
        <v>159974</v>
      </c>
    </row>
    <row r="19" spans="1:10">
      <c r="A19" t="s">
        <v>175</v>
      </c>
      <c r="B19" s="146">
        <v>44770</v>
      </c>
      <c r="C19" s="146">
        <v>44483</v>
      </c>
      <c r="D19" s="146">
        <v>7686</v>
      </c>
      <c r="E19" s="146">
        <v>81567</v>
      </c>
      <c r="F19" s="146">
        <v>88657</v>
      </c>
      <c r="G19" s="149">
        <v>596</v>
      </c>
      <c r="H19" s="150">
        <v>89253</v>
      </c>
      <c r="I19" s="163">
        <f t="shared" si="0"/>
        <v>2.5614957139796571E-3</v>
      </c>
      <c r="J19" s="150">
        <f t="shared" si="1"/>
        <v>94511</v>
      </c>
    </row>
    <row r="20" spans="1:10">
      <c r="A20" t="s">
        <v>176</v>
      </c>
      <c r="B20" s="146">
        <v>85837</v>
      </c>
      <c r="C20" s="146">
        <v>91485</v>
      </c>
      <c r="D20" s="146">
        <v>16167</v>
      </c>
      <c r="E20" s="146">
        <v>161155</v>
      </c>
      <c r="F20" s="146">
        <v>176419</v>
      </c>
      <c r="G20" s="149">
        <v>903</v>
      </c>
      <c r="H20" s="150">
        <v>177322</v>
      </c>
      <c r="I20" s="163">
        <f t="shared" si="0"/>
        <v>5.0890114953480638E-3</v>
      </c>
      <c r="J20" s="150">
        <f t="shared" si="1"/>
        <v>187767</v>
      </c>
    </row>
    <row r="21" spans="1:10">
      <c r="A21" t="s">
        <v>177</v>
      </c>
      <c r="B21" s="146">
        <v>58076</v>
      </c>
      <c r="C21" s="146">
        <v>55493</v>
      </c>
      <c r="D21" s="146">
        <v>7285</v>
      </c>
      <c r="E21" s="146">
        <v>106284</v>
      </c>
      <c r="F21" s="146">
        <v>108059</v>
      </c>
      <c r="G21" s="151">
        <v>5510</v>
      </c>
      <c r="H21" s="150">
        <v>113569</v>
      </c>
      <c r="I21" s="163">
        <f t="shared" si="0"/>
        <v>3.2593471002762449E-3</v>
      </c>
      <c r="J21" s="150">
        <f t="shared" si="1"/>
        <v>120259</v>
      </c>
    </row>
    <row r="22" spans="1:10">
      <c r="A22" t="s">
        <v>178</v>
      </c>
      <c r="B22" s="146">
        <v>108020</v>
      </c>
      <c r="C22" s="146">
        <v>116125</v>
      </c>
      <c r="D22" s="146">
        <v>35198</v>
      </c>
      <c r="E22" s="146">
        <v>188947</v>
      </c>
      <c r="F22" s="146">
        <v>222987</v>
      </c>
      <c r="G22" s="151">
        <v>1158</v>
      </c>
      <c r="H22" s="150">
        <v>224145</v>
      </c>
      <c r="I22" s="163">
        <f t="shared" si="0"/>
        <v>6.4327972931998954E-3</v>
      </c>
      <c r="J22" s="150">
        <f t="shared" si="1"/>
        <v>237349</v>
      </c>
    </row>
    <row r="23" spans="1:10">
      <c r="A23" t="s">
        <v>179</v>
      </c>
      <c r="B23" s="146">
        <v>114310</v>
      </c>
      <c r="C23" s="146">
        <v>121311</v>
      </c>
      <c r="D23" s="146">
        <v>41063</v>
      </c>
      <c r="E23" s="146">
        <v>194558</v>
      </c>
      <c r="F23" s="146">
        <v>230360</v>
      </c>
      <c r="G23" s="151">
        <v>5261</v>
      </c>
      <c r="H23" s="150">
        <v>235621</v>
      </c>
      <c r="I23" s="163">
        <f t="shared" si="0"/>
        <v>6.7621500859758304E-3</v>
      </c>
      <c r="J23" s="150">
        <f t="shared" si="1"/>
        <v>249501</v>
      </c>
    </row>
    <row r="24" spans="1:10">
      <c r="A24" t="s">
        <v>180</v>
      </c>
      <c r="B24" s="146">
        <v>156308</v>
      </c>
      <c r="C24" s="146">
        <v>169219</v>
      </c>
      <c r="D24" s="146">
        <v>55958</v>
      </c>
      <c r="E24" s="146">
        <v>269569</v>
      </c>
      <c r="F24" s="146">
        <v>322512</v>
      </c>
      <c r="G24" s="151">
        <v>3015</v>
      </c>
      <c r="H24" s="150">
        <v>325527</v>
      </c>
      <c r="I24" s="163">
        <f t="shared" si="0"/>
        <v>9.3423864215730103E-3</v>
      </c>
      <c r="J24" s="150">
        <f t="shared" si="1"/>
        <v>344703</v>
      </c>
    </row>
    <row r="25" spans="1:10">
      <c r="A25" t="s">
        <v>181</v>
      </c>
      <c r="B25" s="146">
        <v>119068</v>
      </c>
      <c r="C25" s="146">
        <v>126805</v>
      </c>
      <c r="D25" s="146">
        <v>36249</v>
      </c>
      <c r="E25" s="146">
        <v>209624</v>
      </c>
      <c r="F25" s="146">
        <v>245223</v>
      </c>
      <c r="G25" s="149">
        <v>650</v>
      </c>
      <c r="H25" s="150">
        <v>245873</v>
      </c>
      <c r="I25" s="163">
        <f t="shared" si="0"/>
        <v>7.0563749754441896E-3</v>
      </c>
      <c r="J25" s="150">
        <f t="shared" si="1"/>
        <v>260357</v>
      </c>
    </row>
    <row r="26" spans="1:10">
      <c r="A26" t="s">
        <v>182</v>
      </c>
      <c r="B26" s="146">
        <v>49134</v>
      </c>
      <c r="C26" s="146">
        <v>51337</v>
      </c>
      <c r="D26" s="146">
        <v>15196</v>
      </c>
      <c r="E26" s="146">
        <v>85275</v>
      </c>
      <c r="F26" s="146">
        <v>99223</v>
      </c>
      <c r="G26" s="151">
        <v>1248</v>
      </c>
      <c r="H26" s="150">
        <v>100471</v>
      </c>
      <c r="I26" s="163">
        <f t="shared" si="0"/>
        <v>2.8834440957642895E-3</v>
      </c>
      <c r="J26" s="150">
        <f t="shared" si="1"/>
        <v>106389</v>
      </c>
    </row>
    <row r="27" spans="1:10">
      <c r="A27" t="s">
        <v>183</v>
      </c>
      <c r="B27" s="146">
        <v>48084</v>
      </c>
      <c r="C27" s="146">
        <v>41876</v>
      </c>
      <c r="D27" s="146">
        <v>9808</v>
      </c>
      <c r="E27" s="146">
        <v>80152</v>
      </c>
      <c r="F27" s="146">
        <v>86430</v>
      </c>
      <c r="G27" s="151">
        <v>3530</v>
      </c>
      <c r="H27" s="150">
        <v>89960</v>
      </c>
      <c r="I27" s="163">
        <f t="shared" si="0"/>
        <v>2.5817860960372194E-3</v>
      </c>
      <c r="J27" s="150">
        <f t="shared" si="1"/>
        <v>95259</v>
      </c>
    </row>
    <row r="28" spans="1:10">
      <c r="A28" t="s">
        <v>184</v>
      </c>
      <c r="B28" s="146">
        <v>155253</v>
      </c>
      <c r="C28" s="146">
        <v>165215</v>
      </c>
      <c r="D28" s="146">
        <v>23039</v>
      </c>
      <c r="E28" s="146">
        <v>297429</v>
      </c>
      <c r="F28" s="146">
        <v>319706</v>
      </c>
      <c r="G28" s="149">
        <v>762</v>
      </c>
      <c r="H28" s="150">
        <v>320468</v>
      </c>
      <c r="I28" s="163">
        <f t="shared" si="0"/>
        <v>9.1971968277551764E-3</v>
      </c>
      <c r="J28" s="150">
        <f t="shared" si="1"/>
        <v>339346</v>
      </c>
    </row>
    <row r="29" spans="1:10">
      <c r="A29" t="s">
        <v>185</v>
      </c>
      <c r="B29" s="146">
        <v>88650</v>
      </c>
      <c r="C29" s="146">
        <v>93929</v>
      </c>
      <c r="D29" s="146">
        <v>19810</v>
      </c>
      <c r="E29" s="146">
        <v>162769</v>
      </c>
      <c r="F29" s="146">
        <v>181542</v>
      </c>
      <c r="G29" s="151">
        <v>1037</v>
      </c>
      <c r="H29" s="150">
        <v>182579</v>
      </c>
      <c r="I29" s="163">
        <f t="shared" si="0"/>
        <v>5.2398835441127114E-3</v>
      </c>
      <c r="J29" s="150">
        <f t="shared" si="1"/>
        <v>193334</v>
      </c>
    </row>
    <row r="30" spans="1:10">
      <c r="A30" t="s">
        <v>186</v>
      </c>
      <c r="B30" s="146">
        <v>81520</v>
      </c>
      <c r="C30" s="146">
        <v>78555</v>
      </c>
      <c r="D30" s="146">
        <v>12443</v>
      </c>
      <c r="E30" s="146">
        <v>147632</v>
      </c>
      <c r="F30" s="146">
        <v>158732</v>
      </c>
      <c r="G30" s="151">
        <v>1343</v>
      </c>
      <c r="H30" s="150">
        <v>160075</v>
      </c>
      <c r="I30" s="163">
        <f t="shared" si="0"/>
        <v>4.594035230359692E-3</v>
      </c>
      <c r="J30" s="150">
        <f t="shared" si="1"/>
        <v>169504</v>
      </c>
    </row>
    <row r="31" spans="1:10">
      <c r="A31" t="s">
        <v>187</v>
      </c>
      <c r="B31" s="146">
        <v>215610</v>
      </c>
      <c r="C31" s="146">
        <v>228123</v>
      </c>
      <c r="D31" s="146">
        <v>152276</v>
      </c>
      <c r="E31" s="146">
        <v>291457</v>
      </c>
      <c r="F31" s="146">
        <v>435126</v>
      </c>
      <c r="G31" s="151">
        <v>8607</v>
      </c>
      <c r="H31" s="150">
        <v>443733</v>
      </c>
      <c r="I31" s="163">
        <f t="shared" si="0"/>
        <v>1.2734812024820848E-2</v>
      </c>
      <c r="J31" s="150">
        <f t="shared" si="1"/>
        <v>469872</v>
      </c>
    </row>
    <row r="32" spans="1:10">
      <c r="A32" t="s">
        <v>188</v>
      </c>
      <c r="B32" s="146">
        <v>286705</v>
      </c>
      <c r="C32" s="146">
        <v>287198</v>
      </c>
      <c r="D32" s="146">
        <v>106492</v>
      </c>
      <c r="E32" s="146">
        <v>467411</v>
      </c>
      <c r="F32" s="146">
        <v>565189</v>
      </c>
      <c r="G32" s="151">
        <v>8714</v>
      </c>
      <c r="H32" s="150">
        <v>573903</v>
      </c>
      <c r="I32" s="163">
        <f t="shared" si="0"/>
        <v>1.6470595663339801E-2</v>
      </c>
      <c r="J32" s="150">
        <f t="shared" si="1"/>
        <v>607710</v>
      </c>
    </row>
    <row r="33" spans="1:10">
      <c r="A33" t="s">
        <v>189</v>
      </c>
      <c r="B33" s="146">
        <v>120308</v>
      </c>
      <c r="C33" s="146">
        <v>127775</v>
      </c>
      <c r="D33" s="146">
        <v>63321</v>
      </c>
      <c r="E33" s="146">
        <v>184762</v>
      </c>
      <c r="F33" s="146">
        <v>243657</v>
      </c>
      <c r="G33" s="151">
        <v>4426</v>
      </c>
      <c r="H33" s="150">
        <v>248083</v>
      </c>
      <c r="I33" s="163">
        <f t="shared" si="0"/>
        <v>7.119800356416202E-3</v>
      </c>
      <c r="J33" s="150">
        <f t="shared" si="1"/>
        <v>262697</v>
      </c>
    </row>
    <row r="34" spans="1:10">
      <c r="A34" s="144" t="s">
        <v>156</v>
      </c>
      <c r="B34" s="152">
        <v>242023</v>
      </c>
      <c r="C34" s="152">
        <v>264365</v>
      </c>
      <c r="D34" s="153">
        <v>68301</v>
      </c>
      <c r="E34" s="152">
        <v>498087</v>
      </c>
      <c r="F34" s="145">
        <v>503185</v>
      </c>
      <c r="G34" s="152">
        <v>3203</v>
      </c>
      <c r="H34" s="154">
        <v>506388</v>
      </c>
      <c r="I34" s="163">
        <f t="shared" si="0"/>
        <v>1.4532964624278518E-2</v>
      </c>
      <c r="J34" s="150">
        <f t="shared" si="1"/>
        <v>536218</v>
      </c>
    </row>
    <row r="35" spans="1:10">
      <c r="A35" t="s">
        <v>190</v>
      </c>
      <c r="B35" s="146">
        <v>237549</v>
      </c>
      <c r="C35" s="146">
        <v>254567</v>
      </c>
      <c r="D35" s="146">
        <v>52831</v>
      </c>
      <c r="E35" s="146">
        <v>439285</v>
      </c>
      <c r="F35" s="146">
        <v>488327</v>
      </c>
      <c r="G35" s="151">
        <v>3789</v>
      </c>
      <c r="H35" s="150">
        <v>492116</v>
      </c>
      <c r="I35" s="163">
        <f t="shared" si="0"/>
        <v>1.4123368679829395E-2</v>
      </c>
      <c r="J35" s="150">
        <f t="shared" si="1"/>
        <v>521105</v>
      </c>
    </row>
    <row r="36" spans="1:10">
      <c r="A36" t="s">
        <v>191</v>
      </c>
      <c r="B36" s="146">
        <v>227609</v>
      </c>
      <c r="C36" s="146">
        <v>240647</v>
      </c>
      <c r="D36" s="146">
        <v>169147</v>
      </c>
      <c r="E36" s="146">
        <v>299109</v>
      </c>
      <c r="F36" s="146">
        <v>458368</v>
      </c>
      <c r="G36" s="151">
        <v>9888</v>
      </c>
      <c r="H36" s="150">
        <v>468256</v>
      </c>
      <c r="I36" s="163">
        <f t="shared" si="0"/>
        <v>1.3438604159470922E-2</v>
      </c>
      <c r="J36" s="150">
        <f t="shared" si="1"/>
        <v>495839</v>
      </c>
    </row>
    <row r="37" spans="1:10">
      <c r="A37" t="s">
        <v>192</v>
      </c>
      <c r="B37" s="146">
        <v>79932</v>
      </c>
      <c r="C37" s="146">
        <v>89342</v>
      </c>
      <c r="D37" s="146">
        <v>11543</v>
      </c>
      <c r="E37" s="146">
        <v>157731</v>
      </c>
      <c r="F37" s="146">
        <v>167935</v>
      </c>
      <c r="G37" s="151">
        <v>1339</v>
      </c>
      <c r="H37" s="150">
        <v>169274</v>
      </c>
      <c r="I37" s="163">
        <f t="shared" si="0"/>
        <v>4.8580397912472689E-3</v>
      </c>
      <c r="J37" s="150">
        <f t="shared" si="1"/>
        <v>179245</v>
      </c>
    </row>
    <row r="38" spans="1:10">
      <c r="A38" t="s">
        <v>193</v>
      </c>
      <c r="B38" s="146">
        <v>252164</v>
      </c>
      <c r="C38" s="146">
        <v>281996</v>
      </c>
      <c r="D38" s="146">
        <v>76568</v>
      </c>
      <c r="E38" s="146">
        <v>457592</v>
      </c>
      <c r="F38" s="146">
        <v>523984</v>
      </c>
      <c r="G38" s="151">
        <v>10176</v>
      </c>
      <c r="H38" s="150">
        <v>534160</v>
      </c>
      <c r="I38" s="163">
        <f t="shared" si="0"/>
        <v>1.5330000678737674E-2</v>
      </c>
      <c r="J38" s="150">
        <f t="shared" si="1"/>
        <v>565626</v>
      </c>
    </row>
    <row r="39" spans="1:10">
      <c r="A39" t="s">
        <v>194</v>
      </c>
      <c r="B39" s="146">
        <v>234869</v>
      </c>
      <c r="C39" s="146">
        <v>239347</v>
      </c>
      <c r="D39" s="146">
        <v>121593</v>
      </c>
      <c r="E39" s="146">
        <v>352623</v>
      </c>
      <c r="F39" s="146">
        <v>469012</v>
      </c>
      <c r="G39" s="151">
        <v>5204</v>
      </c>
      <c r="H39" s="150">
        <v>474216</v>
      </c>
      <c r="I39" s="163">
        <f t="shared" si="0"/>
        <v>1.3609651793223499E-2</v>
      </c>
      <c r="J39" s="150">
        <f t="shared" si="1"/>
        <v>502150</v>
      </c>
    </row>
    <row r="40" spans="1:10">
      <c r="A40" t="s">
        <v>195</v>
      </c>
      <c r="B40" s="146">
        <v>104070</v>
      </c>
      <c r="C40" s="146">
        <v>109304</v>
      </c>
      <c r="D40" s="146">
        <v>4010</v>
      </c>
      <c r="E40" s="146">
        <v>209364</v>
      </c>
      <c r="F40" s="146">
        <v>212274</v>
      </c>
      <c r="G40" s="151">
        <v>1100</v>
      </c>
      <c r="H40" s="150">
        <v>213374</v>
      </c>
      <c r="I40" s="163">
        <f t="shared" si="0"/>
        <v>6.1236774839467057E-3</v>
      </c>
      <c r="J40" s="150">
        <f t="shared" si="1"/>
        <v>225943</v>
      </c>
    </row>
    <row r="41" spans="1:10">
      <c r="A41" t="s">
        <v>196</v>
      </c>
      <c r="B41" s="146">
        <v>30633</v>
      </c>
      <c r="C41" s="146">
        <v>22773</v>
      </c>
      <c r="D41" s="146">
        <v>4859</v>
      </c>
      <c r="E41" s="146">
        <v>48547</v>
      </c>
      <c r="F41" s="146">
        <v>50285</v>
      </c>
      <c r="G41" s="151">
        <v>3121</v>
      </c>
      <c r="H41" s="150">
        <v>53406</v>
      </c>
      <c r="I41" s="163">
        <f t="shared" si="0"/>
        <v>1.5327130751996859E-3</v>
      </c>
      <c r="J41" s="150">
        <f t="shared" si="1"/>
        <v>56552</v>
      </c>
    </row>
    <row r="42" spans="1:10">
      <c r="A42" t="s">
        <v>197</v>
      </c>
      <c r="B42" s="146">
        <v>115160</v>
      </c>
      <c r="C42" s="146">
        <v>121767</v>
      </c>
      <c r="D42" s="146">
        <v>16796</v>
      </c>
      <c r="E42" s="146">
        <v>220131</v>
      </c>
      <c r="F42" s="146">
        <v>235047</v>
      </c>
      <c r="G42" s="151">
        <v>1880</v>
      </c>
      <c r="H42" s="150">
        <v>236927</v>
      </c>
      <c r="I42" s="163">
        <f t="shared" si="0"/>
        <v>6.7996313292108751E-3</v>
      </c>
      <c r="J42" s="150">
        <f t="shared" si="1"/>
        <v>250884</v>
      </c>
    </row>
    <row r="43" spans="1:10">
      <c r="A43" t="s">
        <v>198</v>
      </c>
      <c r="B43" s="146">
        <v>89362</v>
      </c>
      <c r="C43" s="146">
        <v>94769</v>
      </c>
      <c r="D43" s="146">
        <v>32461</v>
      </c>
      <c r="E43" s="146">
        <v>151670</v>
      </c>
      <c r="F43" s="146">
        <v>179050</v>
      </c>
      <c r="G43" s="151">
        <v>5081</v>
      </c>
      <c r="H43" s="150">
        <v>184131</v>
      </c>
      <c r="I43" s="163">
        <f t="shared" si="0"/>
        <v>5.2844248071301607E-3</v>
      </c>
      <c r="J43" s="150">
        <f t="shared" si="1"/>
        <v>194978</v>
      </c>
    </row>
    <row r="44" spans="1:10">
      <c r="A44" t="s">
        <v>199</v>
      </c>
      <c r="B44" s="146">
        <v>722638</v>
      </c>
      <c r="C44" s="146">
        <v>793572</v>
      </c>
      <c r="D44" s="146">
        <v>1516210</v>
      </c>
      <c r="E44" t="s">
        <v>275</v>
      </c>
      <c r="F44" s="146">
        <v>1475813</v>
      </c>
      <c r="G44" s="151">
        <v>40397</v>
      </c>
      <c r="H44" s="150">
        <v>1516210</v>
      </c>
      <c r="I44" s="163">
        <f t="shared" si="0"/>
        <v>4.3514116236911878E-2</v>
      </c>
      <c r="J44" s="150">
        <f t="shared" si="1"/>
        <v>1605525</v>
      </c>
    </row>
    <row r="45" spans="1:10">
      <c r="A45" t="s">
        <v>200</v>
      </c>
      <c r="B45" s="146">
        <v>236150</v>
      </c>
      <c r="C45" s="146">
        <v>254105</v>
      </c>
      <c r="D45" s="146">
        <v>17725</v>
      </c>
      <c r="E45" s="146">
        <v>472530</v>
      </c>
      <c r="F45" s="146">
        <v>484872</v>
      </c>
      <c r="G45" s="151">
        <v>5383</v>
      </c>
      <c r="H45" s="150">
        <v>490255</v>
      </c>
      <c r="I45" s="163">
        <f t="shared" si="0"/>
        <v>1.4069959343182826E-2</v>
      </c>
      <c r="J45" s="150">
        <f t="shared" si="1"/>
        <v>519134</v>
      </c>
    </row>
    <row r="46" spans="1:10">
      <c r="A46" t="s">
        <v>201</v>
      </c>
      <c r="B46" s="146">
        <v>205802</v>
      </c>
      <c r="C46" s="146">
        <v>215668</v>
      </c>
      <c r="D46" s="146">
        <v>19240</v>
      </c>
      <c r="E46" s="146">
        <v>402230</v>
      </c>
      <c r="F46" s="146">
        <v>417394</v>
      </c>
      <c r="G46" s="151">
        <v>4076</v>
      </c>
      <c r="H46" s="150">
        <v>421470</v>
      </c>
      <c r="I46" s="163">
        <f t="shared" si="0"/>
        <v>1.2095880234513193E-2</v>
      </c>
      <c r="J46" s="150">
        <f t="shared" si="1"/>
        <v>446297</v>
      </c>
    </row>
    <row r="47" spans="1:10">
      <c r="A47" t="s">
        <v>202</v>
      </c>
      <c r="B47" s="146">
        <v>120361</v>
      </c>
      <c r="C47" s="146">
        <v>131714</v>
      </c>
      <c r="D47" s="146">
        <v>51694</v>
      </c>
      <c r="E47" s="146">
        <v>200381</v>
      </c>
      <c r="F47" s="146">
        <v>250324</v>
      </c>
      <c r="G47" s="151">
        <v>1751</v>
      </c>
      <c r="H47" s="150">
        <v>252075</v>
      </c>
      <c r="I47" s="163">
        <f t="shared" si="0"/>
        <v>7.2343678319095389E-3</v>
      </c>
      <c r="J47" s="150">
        <f t="shared" si="1"/>
        <v>266924</v>
      </c>
    </row>
    <row r="48" spans="1:10">
      <c r="A48" t="s">
        <v>203</v>
      </c>
      <c r="B48" s="146">
        <v>51169</v>
      </c>
      <c r="C48" s="146">
        <v>53411</v>
      </c>
      <c r="D48" s="146">
        <v>12345</v>
      </c>
      <c r="E48" s="146">
        <v>92235</v>
      </c>
      <c r="F48" s="146">
        <v>103808</v>
      </c>
      <c r="G48" s="149">
        <v>772</v>
      </c>
      <c r="H48" s="150">
        <v>104580</v>
      </c>
      <c r="I48" s="163">
        <f t="shared" si="0"/>
        <v>3.0013693855443801E-3</v>
      </c>
      <c r="J48" s="150">
        <f t="shared" si="1"/>
        <v>110740</v>
      </c>
    </row>
    <row r="49" spans="1:10">
      <c r="A49" t="s">
        <v>204</v>
      </c>
      <c r="B49" s="146">
        <v>338796</v>
      </c>
      <c r="C49" s="146">
        <v>363233</v>
      </c>
      <c r="D49" s="146">
        <v>172053</v>
      </c>
      <c r="E49" s="146">
        <v>529976</v>
      </c>
      <c r="F49" s="146">
        <v>696417</v>
      </c>
      <c r="G49" s="151">
        <v>5612</v>
      </c>
      <c r="H49" s="150">
        <v>702029</v>
      </c>
      <c r="I49" s="163">
        <f t="shared" si="0"/>
        <v>2.014771799927649E-2</v>
      </c>
      <c r="J49" s="150">
        <f t="shared" si="1"/>
        <v>743383</v>
      </c>
    </row>
    <row r="50" spans="1:10">
      <c r="A50" t="s">
        <v>205</v>
      </c>
      <c r="B50" s="146">
        <v>80845</v>
      </c>
      <c r="C50" s="146">
        <v>84708</v>
      </c>
      <c r="D50" s="146">
        <v>6947</v>
      </c>
      <c r="E50" s="146">
        <v>158606</v>
      </c>
      <c r="F50" s="146">
        <v>162802</v>
      </c>
      <c r="G50" s="151">
        <v>2751</v>
      </c>
      <c r="H50" s="150">
        <v>165553</v>
      </c>
      <c r="I50" s="163">
        <f t="shared" si="0"/>
        <v>4.7512498172215404E-3</v>
      </c>
      <c r="J50" s="150">
        <f t="shared" si="1"/>
        <v>175305</v>
      </c>
    </row>
    <row r="51" spans="1:10">
      <c r="A51" t="s">
        <v>206</v>
      </c>
      <c r="B51" s="146">
        <v>180541</v>
      </c>
      <c r="C51" s="146">
        <v>189669</v>
      </c>
      <c r="D51" s="146">
        <v>26588</v>
      </c>
      <c r="E51" s="146">
        <v>343622</v>
      </c>
      <c r="F51" s="146">
        <v>366471</v>
      </c>
      <c r="G51" s="151">
        <v>3739</v>
      </c>
      <c r="H51" s="150">
        <v>370210</v>
      </c>
      <c r="I51" s="163">
        <f t="shared" si="0"/>
        <v>1.0624755787171399E-2</v>
      </c>
      <c r="J51" s="150">
        <f t="shared" si="1"/>
        <v>392018</v>
      </c>
    </row>
    <row r="52" spans="1:10">
      <c r="A52" t="s">
        <v>207</v>
      </c>
      <c r="B52" s="146">
        <v>389278</v>
      </c>
      <c r="C52" s="146">
        <v>399436</v>
      </c>
      <c r="D52" s="146">
        <v>61918</v>
      </c>
      <c r="E52" s="146">
        <v>726796</v>
      </c>
      <c r="F52" s="146">
        <v>783496</v>
      </c>
      <c r="G52" s="151">
        <v>5218</v>
      </c>
      <c r="H52" s="150">
        <v>788714</v>
      </c>
      <c r="I52" s="163">
        <f t="shared" si="0"/>
        <v>2.2635513994552017E-2</v>
      </c>
      <c r="J52" s="150">
        <f t="shared" si="1"/>
        <v>835174</v>
      </c>
    </row>
    <row r="53" spans="1:10">
      <c r="A53" t="s">
        <v>208</v>
      </c>
      <c r="B53" s="146">
        <v>75339</v>
      </c>
      <c r="C53" s="146">
        <v>73267</v>
      </c>
      <c r="D53" s="146">
        <v>33262</v>
      </c>
      <c r="E53" s="146">
        <v>115344</v>
      </c>
      <c r="F53" s="146">
        <v>144770</v>
      </c>
      <c r="G53" s="151">
        <v>3836</v>
      </c>
      <c r="H53" s="150">
        <v>148606</v>
      </c>
      <c r="I53" s="163">
        <f t="shared" si="0"/>
        <v>4.2648833324556139E-3</v>
      </c>
      <c r="J53" s="150">
        <f t="shared" si="1"/>
        <v>157360</v>
      </c>
    </row>
    <row r="54" spans="1:10">
      <c r="A54" t="s">
        <v>209</v>
      </c>
      <c r="B54" s="146">
        <v>97008</v>
      </c>
      <c r="C54" s="146">
        <v>105622</v>
      </c>
      <c r="D54" s="146">
        <v>8478</v>
      </c>
      <c r="E54" s="146">
        <v>194152</v>
      </c>
      <c r="F54" s="146">
        <v>201919</v>
      </c>
      <c r="G54" s="149">
        <v>711</v>
      </c>
      <c r="H54" s="150">
        <v>202630</v>
      </c>
      <c r="I54" s="163">
        <f t="shared" si="0"/>
        <v>5.8153325549135373E-3</v>
      </c>
      <c r="J54" s="150">
        <f t="shared" si="1"/>
        <v>214566</v>
      </c>
    </row>
    <row r="55" spans="1:10">
      <c r="A55" t="s">
        <v>210</v>
      </c>
      <c r="B55" s="146">
        <v>165266</v>
      </c>
      <c r="C55" s="146">
        <v>163278</v>
      </c>
      <c r="D55" s="146">
        <v>27406</v>
      </c>
      <c r="E55" s="146">
        <v>301138</v>
      </c>
      <c r="F55" s="146">
        <v>325861</v>
      </c>
      <c r="G55" s="151">
        <v>2683</v>
      </c>
      <c r="H55" s="150">
        <v>328544</v>
      </c>
      <c r="I55" s="163">
        <f t="shared" si="0"/>
        <v>9.4289721113434005E-3</v>
      </c>
      <c r="J55" s="150">
        <f t="shared" si="1"/>
        <v>347897</v>
      </c>
    </row>
    <row r="56" spans="1:10">
      <c r="A56" t="s">
        <v>211</v>
      </c>
      <c r="B56" s="146">
        <v>133541</v>
      </c>
      <c r="C56" s="146">
        <v>134647</v>
      </c>
      <c r="D56" s="146">
        <v>56244</v>
      </c>
      <c r="E56" s="146">
        <v>211944</v>
      </c>
      <c r="F56" s="146">
        <v>265390</v>
      </c>
      <c r="G56" s="151">
        <v>2798</v>
      </c>
      <c r="H56" s="150">
        <v>268188</v>
      </c>
      <c r="I56" s="163">
        <f t="shared" si="0"/>
        <v>7.6967991276570679E-3</v>
      </c>
      <c r="J56" s="150">
        <f t="shared" si="1"/>
        <v>283986</v>
      </c>
    </row>
    <row r="57" spans="1:10">
      <c r="A57" t="s">
        <v>212</v>
      </c>
      <c r="B57" s="146">
        <v>128741</v>
      </c>
      <c r="C57" s="146">
        <v>158438</v>
      </c>
      <c r="D57" s="146">
        <v>17561</v>
      </c>
      <c r="E57" s="146">
        <v>269618</v>
      </c>
      <c r="F57" s="146">
        <v>284031</v>
      </c>
      <c r="G57" s="151">
        <v>3148</v>
      </c>
      <c r="H57" s="150">
        <v>287179</v>
      </c>
      <c r="I57" s="163">
        <f t="shared" si="0"/>
        <v>8.2418269150052546E-3</v>
      </c>
      <c r="J57" s="150">
        <f t="shared" si="1"/>
        <v>304096</v>
      </c>
    </row>
    <row r="58" spans="1:10">
      <c r="A58" t="s">
        <v>213</v>
      </c>
      <c r="B58" s="146">
        <v>98438</v>
      </c>
      <c r="C58" s="146">
        <v>105574</v>
      </c>
      <c r="D58" s="146">
        <v>44604</v>
      </c>
      <c r="E58" s="146">
        <v>159408</v>
      </c>
      <c r="F58" s="146">
        <v>202754</v>
      </c>
      <c r="G58" s="151">
        <v>1258</v>
      </c>
      <c r="H58" s="150">
        <v>204012</v>
      </c>
      <c r="I58" s="163">
        <f t="shared" si="0"/>
        <v>5.8549949424716013E-3</v>
      </c>
      <c r="J58" s="150">
        <f t="shared" si="1"/>
        <v>216030</v>
      </c>
    </row>
    <row r="59" spans="1:10">
      <c r="A59" t="s">
        <v>214</v>
      </c>
      <c r="B59" s="146">
        <v>102091</v>
      </c>
      <c r="C59" s="146">
        <v>106072</v>
      </c>
      <c r="D59" s="146">
        <v>37825</v>
      </c>
      <c r="E59" s="146">
        <v>170338</v>
      </c>
      <c r="F59" s="146">
        <v>206716</v>
      </c>
      <c r="G59" s="151">
        <v>1447</v>
      </c>
      <c r="H59" s="150">
        <v>208163</v>
      </c>
      <c r="I59" s="163">
        <f t="shared" si="0"/>
        <v>5.9741256014828334E-3</v>
      </c>
      <c r="J59" s="150">
        <f t="shared" si="1"/>
        <v>220425</v>
      </c>
    </row>
    <row r="60" spans="1:10">
      <c r="A60" t="s">
        <v>215</v>
      </c>
      <c r="B60" s="146">
        <v>117439</v>
      </c>
      <c r="C60" s="146">
        <v>124439</v>
      </c>
      <c r="D60" s="146">
        <v>8833</v>
      </c>
      <c r="E60" s="146">
        <v>233045</v>
      </c>
      <c r="F60" s="146">
        <v>240618</v>
      </c>
      <c r="G60" s="151">
        <v>1260</v>
      </c>
      <c r="H60" s="150">
        <v>241878</v>
      </c>
      <c r="I60" s="163">
        <f t="shared" si="0"/>
        <v>6.9417214021486283E-3</v>
      </c>
      <c r="J60" s="150">
        <f t="shared" si="1"/>
        <v>256126</v>
      </c>
    </row>
    <row r="61" spans="1:10">
      <c r="A61" t="s">
        <v>216</v>
      </c>
      <c r="B61" s="146">
        <v>85291</v>
      </c>
      <c r="C61" s="146">
        <v>93618</v>
      </c>
      <c r="D61" s="146">
        <v>13990</v>
      </c>
      <c r="E61" s="146">
        <v>164919</v>
      </c>
      <c r="F61" s="146">
        <v>169933</v>
      </c>
      <c r="G61" s="151">
        <v>8976</v>
      </c>
      <c r="H61" s="150">
        <v>178909</v>
      </c>
      <c r="I61" s="163">
        <f t="shared" si="0"/>
        <v>5.1345572327247992E-3</v>
      </c>
      <c r="J61" s="150">
        <f t="shared" si="1"/>
        <v>189448</v>
      </c>
    </row>
    <row r="62" spans="1:10">
      <c r="A62" t="s">
        <v>217</v>
      </c>
      <c r="B62" s="146">
        <v>125289</v>
      </c>
      <c r="C62" s="146">
        <v>132784</v>
      </c>
      <c r="D62" s="146">
        <v>11463</v>
      </c>
      <c r="E62" s="146">
        <v>246610</v>
      </c>
      <c r="F62" s="146">
        <v>256660</v>
      </c>
      <c r="G62" s="151">
        <v>1413</v>
      </c>
      <c r="H62" s="150">
        <v>258073</v>
      </c>
      <c r="I62" s="163">
        <f t="shared" si="0"/>
        <v>7.4065060378236255E-3</v>
      </c>
      <c r="J62" s="150">
        <f t="shared" si="1"/>
        <v>273275</v>
      </c>
    </row>
    <row r="63" spans="1:10">
      <c r="A63" t="s">
        <v>218</v>
      </c>
      <c r="B63" s="146">
        <v>48579</v>
      </c>
      <c r="C63" s="146">
        <v>47044</v>
      </c>
      <c r="D63" s="146">
        <v>3576</v>
      </c>
      <c r="E63" s="146">
        <v>92047</v>
      </c>
      <c r="F63" s="146">
        <v>95104</v>
      </c>
      <c r="G63" s="149">
        <v>519</v>
      </c>
      <c r="H63" s="150">
        <v>95623</v>
      </c>
      <c r="I63" s="163">
        <f t="shared" si="0"/>
        <v>2.7443100473695759E-3</v>
      </c>
      <c r="J63" s="150">
        <f t="shared" si="1"/>
        <v>101256</v>
      </c>
    </row>
    <row r="64" spans="1:10">
      <c r="A64" t="s">
        <v>219</v>
      </c>
      <c r="B64" s="146">
        <v>110580</v>
      </c>
      <c r="C64" s="146">
        <v>103477</v>
      </c>
      <c r="D64" s="146">
        <v>24166</v>
      </c>
      <c r="E64" s="146">
        <v>189891</v>
      </c>
      <c r="F64" s="146">
        <v>212295</v>
      </c>
      <c r="G64" s="151">
        <v>1762</v>
      </c>
      <c r="H64" s="150">
        <v>214057</v>
      </c>
      <c r="I64" s="163">
        <f t="shared" si="0"/>
        <v>6.1432790835864726E-3</v>
      </c>
      <c r="J64" s="150">
        <f t="shared" si="1"/>
        <v>226666</v>
      </c>
    </row>
    <row r="65" spans="1:10">
      <c r="A65" t="s">
        <v>220</v>
      </c>
      <c r="B65" s="146">
        <v>137860</v>
      </c>
      <c r="C65" s="146">
        <v>139519</v>
      </c>
      <c r="D65" s="146">
        <v>18729</v>
      </c>
      <c r="E65" s="146">
        <v>258650</v>
      </c>
      <c r="F65" s="146">
        <v>276362</v>
      </c>
      <c r="G65" s="151">
        <v>1017</v>
      </c>
      <c r="H65" s="150">
        <v>277379</v>
      </c>
      <c r="I65" s="163">
        <f t="shared" si="0"/>
        <v>7.9605740944053791E-3</v>
      </c>
      <c r="J65" s="150">
        <f t="shared" si="1"/>
        <v>293718</v>
      </c>
    </row>
    <row r="66" spans="1:10">
      <c r="A66" t="s">
        <v>221</v>
      </c>
      <c r="B66" s="146">
        <v>209845</v>
      </c>
      <c r="C66" s="146">
        <v>214146</v>
      </c>
      <c r="D66" s="146">
        <v>65493</v>
      </c>
      <c r="E66" s="146">
        <v>358498</v>
      </c>
      <c r="F66" s="146">
        <v>422112</v>
      </c>
      <c r="G66" s="151">
        <v>1879</v>
      </c>
      <c r="H66" s="150">
        <v>423991</v>
      </c>
      <c r="I66" s="163">
        <f t="shared" si="0"/>
        <v>1.2168231087649141E-2</v>
      </c>
      <c r="J66" s="150">
        <f t="shared" si="1"/>
        <v>448967</v>
      </c>
    </row>
    <row r="67" spans="1:10">
      <c r="A67" t="s">
        <v>222</v>
      </c>
      <c r="B67" s="146">
        <v>64577</v>
      </c>
      <c r="C67" s="146">
        <v>69473</v>
      </c>
      <c r="D67" s="146">
        <v>17481</v>
      </c>
      <c r="E67" s="146">
        <v>116569</v>
      </c>
      <c r="F67" s="146">
        <v>133812</v>
      </c>
      <c r="G67" s="149">
        <v>238</v>
      </c>
      <c r="H67" s="150">
        <v>134050</v>
      </c>
      <c r="I67" s="163">
        <f t="shared" ref="I67:I113" si="2">+H67/$H$114</f>
        <v>3.8471367960625754E-3</v>
      </c>
      <c r="J67" s="150">
        <f t="shared" ref="J67:J113" si="3">+ROUND(I67*$J$114,0)</f>
        <v>141946</v>
      </c>
    </row>
    <row r="68" spans="1:10">
      <c r="A68" t="s">
        <v>223</v>
      </c>
      <c r="B68" s="146">
        <v>196891</v>
      </c>
      <c r="C68" s="146">
        <v>213625</v>
      </c>
      <c r="D68" s="146">
        <v>99059</v>
      </c>
      <c r="E68" s="146">
        <v>311457</v>
      </c>
      <c r="F68" s="146">
        <v>402772</v>
      </c>
      <c r="G68" s="151">
        <v>7744</v>
      </c>
      <c r="H68" s="150">
        <v>410516</v>
      </c>
      <c r="I68" s="163">
        <f t="shared" si="2"/>
        <v>1.1781508459324313E-2</v>
      </c>
      <c r="J68" s="150">
        <f t="shared" si="3"/>
        <v>434698</v>
      </c>
    </row>
    <row r="69" spans="1:10">
      <c r="A69" t="s">
        <v>224</v>
      </c>
      <c r="B69" s="146">
        <v>116590</v>
      </c>
      <c r="C69" s="146">
        <v>124863</v>
      </c>
      <c r="D69" s="146">
        <v>10337</v>
      </c>
      <c r="E69" s="146">
        <v>231116</v>
      </c>
      <c r="F69" s="146">
        <v>240243</v>
      </c>
      <c r="G69" s="151">
        <v>1210</v>
      </c>
      <c r="H69" s="150">
        <v>241453</v>
      </c>
      <c r="I69" s="163">
        <f t="shared" si="2"/>
        <v>6.929524213500164E-3</v>
      </c>
      <c r="J69" s="150">
        <f t="shared" si="3"/>
        <v>255676</v>
      </c>
    </row>
    <row r="70" spans="1:10">
      <c r="A70" t="s">
        <v>225</v>
      </c>
      <c r="B70" s="146">
        <v>225728</v>
      </c>
      <c r="C70" s="146">
        <v>232430</v>
      </c>
      <c r="D70" s="146">
        <v>96131</v>
      </c>
      <c r="E70" s="146">
        <v>362027</v>
      </c>
      <c r="F70" s="146">
        <v>448912</v>
      </c>
      <c r="G70" s="151">
        <v>9246</v>
      </c>
      <c r="H70" s="150">
        <v>458158</v>
      </c>
      <c r="I70" s="163">
        <f t="shared" si="2"/>
        <v>1.3148798957183419E-2</v>
      </c>
      <c r="J70" s="150">
        <f t="shared" si="3"/>
        <v>485147</v>
      </c>
    </row>
    <row r="71" spans="1:10">
      <c r="A71" t="s">
        <v>226</v>
      </c>
      <c r="B71" s="146">
        <v>132197</v>
      </c>
      <c r="C71" s="146">
        <v>143253</v>
      </c>
      <c r="D71" s="146">
        <v>31058</v>
      </c>
      <c r="E71" s="146">
        <v>244392</v>
      </c>
      <c r="F71" s="146">
        <v>272232</v>
      </c>
      <c r="G71" s="151">
        <v>3218</v>
      </c>
      <c r="H71" s="150">
        <v>275450</v>
      </c>
      <c r="I71" s="163">
        <f t="shared" si="2"/>
        <v>7.9052132075750573E-3</v>
      </c>
      <c r="J71" s="150">
        <f t="shared" si="3"/>
        <v>291676</v>
      </c>
    </row>
    <row r="72" spans="1:10">
      <c r="A72" t="s">
        <v>227</v>
      </c>
      <c r="B72" s="146">
        <v>46703</v>
      </c>
      <c r="C72" s="146">
        <v>47870</v>
      </c>
      <c r="D72" s="146">
        <v>13586</v>
      </c>
      <c r="E72" s="146">
        <v>80987</v>
      </c>
      <c r="F72" s="146">
        <v>93846</v>
      </c>
      <c r="G72" s="149">
        <v>727</v>
      </c>
      <c r="H72" s="150">
        <v>94573</v>
      </c>
      <c r="I72" s="163">
        <f t="shared" si="2"/>
        <v>2.714175816591018E-3</v>
      </c>
      <c r="J72" s="150">
        <f t="shared" si="3"/>
        <v>100144</v>
      </c>
    </row>
    <row r="73" spans="1:10">
      <c r="A73" t="s">
        <v>228</v>
      </c>
      <c r="B73" s="146">
        <v>171745</v>
      </c>
      <c r="C73" s="146">
        <v>181119</v>
      </c>
      <c r="D73" s="146">
        <v>22761</v>
      </c>
      <c r="E73" s="146">
        <v>330103</v>
      </c>
      <c r="F73" s="146">
        <v>351931</v>
      </c>
      <c r="G73" s="149">
        <v>933</v>
      </c>
      <c r="H73" s="150">
        <v>352864</v>
      </c>
      <c r="I73" s="163">
        <f t="shared" si="2"/>
        <v>1.012693829470962E-2</v>
      </c>
      <c r="J73" s="150">
        <f t="shared" si="3"/>
        <v>373650</v>
      </c>
    </row>
    <row r="74" spans="1:10">
      <c r="A74" t="s">
        <v>229</v>
      </c>
      <c r="B74" s="146">
        <v>87278</v>
      </c>
      <c r="C74" s="146">
        <v>98898</v>
      </c>
      <c r="D74" s="146">
        <v>8901</v>
      </c>
      <c r="E74" s="146">
        <v>177275</v>
      </c>
      <c r="F74" s="146">
        <v>185302</v>
      </c>
      <c r="G74" s="149">
        <v>874</v>
      </c>
      <c r="H74" s="150">
        <v>186176</v>
      </c>
      <c r="I74" s="163">
        <f t="shared" si="2"/>
        <v>5.3431148089798288E-3</v>
      </c>
      <c r="J74" s="150">
        <f t="shared" si="3"/>
        <v>197143</v>
      </c>
    </row>
    <row r="75" spans="1:10">
      <c r="A75" t="s">
        <v>230</v>
      </c>
      <c r="B75" s="146">
        <v>144231</v>
      </c>
      <c r="C75" s="146">
        <v>152418</v>
      </c>
      <c r="D75" s="146">
        <v>103829</v>
      </c>
      <c r="E75" s="146">
        <v>192820</v>
      </c>
      <c r="F75" s="146">
        <v>286042</v>
      </c>
      <c r="G75" s="151">
        <v>10607</v>
      </c>
      <c r="H75" s="150">
        <v>296649</v>
      </c>
      <c r="I75" s="163">
        <f t="shared" si="2"/>
        <v>8.5136089773604397E-3</v>
      </c>
      <c r="J75" s="150">
        <f t="shared" si="3"/>
        <v>314124</v>
      </c>
    </row>
    <row r="76" spans="1:10">
      <c r="A76" t="s">
        <v>231</v>
      </c>
      <c r="B76" s="146">
        <v>148264</v>
      </c>
      <c r="C76" s="146">
        <v>144687</v>
      </c>
      <c r="D76" s="146">
        <v>94622</v>
      </c>
      <c r="E76" s="146">
        <v>198329</v>
      </c>
      <c r="F76" s="146">
        <v>283741</v>
      </c>
      <c r="G76" s="151">
        <v>9210</v>
      </c>
      <c r="H76" s="150">
        <v>292951</v>
      </c>
      <c r="I76" s="163">
        <f t="shared" si="2"/>
        <v>8.4074790864850993E-3</v>
      </c>
      <c r="J76" s="150">
        <f t="shared" si="3"/>
        <v>310208</v>
      </c>
    </row>
    <row r="77" spans="1:10">
      <c r="A77" t="s">
        <v>232</v>
      </c>
      <c r="B77" s="146">
        <v>233077</v>
      </c>
      <c r="C77" s="146">
        <v>246095</v>
      </c>
      <c r="D77" s="146">
        <v>17151</v>
      </c>
      <c r="E77" s="146">
        <v>462021</v>
      </c>
      <c r="F77" s="146">
        <v>477078</v>
      </c>
      <c r="G77" s="151">
        <v>2094</v>
      </c>
      <c r="H77" s="150">
        <v>479172</v>
      </c>
      <c r="I77" s="163">
        <f t="shared" si="2"/>
        <v>1.3751885362498294E-2</v>
      </c>
      <c r="J77" s="150">
        <f t="shared" si="3"/>
        <v>507398</v>
      </c>
    </row>
    <row r="78" spans="1:10">
      <c r="A78" t="s">
        <v>233</v>
      </c>
      <c r="B78" s="146">
        <v>237610</v>
      </c>
      <c r="C78" s="146">
        <v>255194</v>
      </c>
      <c r="D78" s="146">
        <v>123721</v>
      </c>
      <c r="E78" s="146">
        <v>369083</v>
      </c>
      <c r="F78" s="146">
        <v>485497</v>
      </c>
      <c r="G78" s="151">
        <v>7307</v>
      </c>
      <c r="H78" s="150">
        <v>492804</v>
      </c>
      <c r="I78" s="163">
        <f t="shared" si="2"/>
        <v>1.4143113775806201E-2</v>
      </c>
      <c r="J78" s="150">
        <f t="shared" si="3"/>
        <v>521833</v>
      </c>
    </row>
    <row r="79" spans="1:10">
      <c r="A79" t="s">
        <v>234</v>
      </c>
      <c r="B79" s="146">
        <v>229901</v>
      </c>
      <c r="C79" s="146">
        <v>244243</v>
      </c>
      <c r="D79" s="146">
        <v>195013</v>
      </c>
      <c r="E79" s="146">
        <v>279131</v>
      </c>
      <c r="F79" s="146">
        <v>463474</v>
      </c>
      <c r="G79" s="151">
        <v>10670</v>
      </c>
      <c r="H79" s="150">
        <v>474144</v>
      </c>
      <c r="I79" s="163">
        <f t="shared" si="2"/>
        <v>1.3607585445970113E-2</v>
      </c>
      <c r="J79" s="150">
        <f t="shared" si="3"/>
        <v>502074</v>
      </c>
    </row>
    <row r="80" spans="1:10">
      <c r="A80" t="s">
        <v>235</v>
      </c>
      <c r="B80" s="146">
        <v>86612</v>
      </c>
      <c r="C80" s="146">
        <v>98907</v>
      </c>
      <c r="D80" s="146">
        <v>11465</v>
      </c>
      <c r="E80" s="146">
        <v>174054</v>
      </c>
      <c r="F80" s="146">
        <v>184925</v>
      </c>
      <c r="G80" s="149">
        <v>594</v>
      </c>
      <c r="H80" s="150">
        <v>185519</v>
      </c>
      <c r="I80" s="163">
        <f t="shared" si="2"/>
        <v>5.3242593902926736E-3</v>
      </c>
      <c r="J80" s="150">
        <f t="shared" si="3"/>
        <v>196447</v>
      </c>
    </row>
    <row r="81" spans="1:10">
      <c r="A81" t="s">
        <v>236</v>
      </c>
      <c r="B81" s="146">
        <v>165563</v>
      </c>
      <c r="C81" s="146">
        <v>165703</v>
      </c>
      <c r="D81" s="146">
        <v>48002</v>
      </c>
      <c r="E81" s="146">
        <v>283264</v>
      </c>
      <c r="F81" s="146">
        <v>325191</v>
      </c>
      <c r="G81" s="151">
        <v>6075</v>
      </c>
      <c r="H81" s="150">
        <v>331266</v>
      </c>
      <c r="I81" s="163">
        <f t="shared" si="2"/>
        <v>9.5070915172283856E-3</v>
      </c>
      <c r="J81" s="150">
        <f t="shared" si="3"/>
        <v>350780</v>
      </c>
    </row>
    <row r="82" spans="1:10">
      <c r="A82" t="s">
        <v>237</v>
      </c>
      <c r="B82" s="146">
        <v>50756</v>
      </c>
      <c r="C82" s="146">
        <v>53783</v>
      </c>
      <c r="D82" s="146">
        <v>14818</v>
      </c>
      <c r="E82" s="146">
        <v>89721</v>
      </c>
      <c r="F82" s="146">
        <v>98607</v>
      </c>
      <c r="G82" s="151">
        <v>5932</v>
      </c>
      <c r="H82" s="150">
        <v>104539</v>
      </c>
      <c r="I82" s="163">
        <f t="shared" si="2"/>
        <v>3.0001927155806456E-3</v>
      </c>
      <c r="J82" s="150">
        <f t="shared" si="3"/>
        <v>110697</v>
      </c>
    </row>
    <row r="83" spans="1:10">
      <c r="A83" t="s">
        <v>238</v>
      </c>
      <c r="B83" s="146">
        <v>67937</v>
      </c>
      <c r="C83" s="146">
        <v>69552</v>
      </c>
      <c r="D83" s="146">
        <v>10507</v>
      </c>
      <c r="E83" s="146">
        <v>126982</v>
      </c>
      <c r="F83" s="146">
        <v>136243</v>
      </c>
      <c r="G83" s="151">
        <v>1246</v>
      </c>
      <c r="H83" s="150">
        <v>137489</v>
      </c>
      <c r="I83" s="163">
        <f t="shared" si="2"/>
        <v>3.9458335766792045E-3</v>
      </c>
      <c r="J83" s="150">
        <f t="shared" si="3"/>
        <v>145588</v>
      </c>
    </row>
    <row r="84" spans="1:10">
      <c r="A84" t="s">
        <v>239</v>
      </c>
      <c r="B84" s="146">
        <v>125314</v>
      </c>
      <c r="C84" s="146">
        <v>126198</v>
      </c>
      <c r="D84" s="146">
        <v>44274</v>
      </c>
      <c r="E84" s="146">
        <v>207238</v>
      </c>
      <c r="F84" s="146">
        <v>244780</v>
      </c>
      <c r="G84" s="151">
        <v>6732</v>
      </c>
      <c r="H84" s="150">
        <v>251512</v>
      </c>
      <c r="I84" s="163">
        <f t="shared" si="2"/>
        <v>7.2182101443587499E-3</v>
      </c>
      <c r="J84" s="150">
        <f t="shared" si="3"/>
        <v>266328</v>
      </c>
    </row>
    <row r="85" spans="1:10">
      <c r="A85" t="s">
        <v>240</v>
      </c>
      <c r="B85" s="146">
        <v>346525</v>
      </c>
      <c r="C85" s="146">
        <v>342294</v>
      </c>
      <c r="D85" s="146">
        <v>46921</v>
      </c>
      <c r="E85" s="146">
        <v>641898</v>
      </c>
      <c r="F85" s="146">
        <v>671857</v>
      </c>
      <c r="G85" s="151">
        <v>16962</v>
      </c>
      <c r="H85" s="150">
        <v>688819</v>
      </c>
      <c r="I85" s="163">
        <f t="shared" si="2"/>
        <v>1.9768600676814824E-2</v>
      </c>
      <c r="J85" s="150">
        <f t="shared" si="3"/>
        <v>729395</v>
      </c>
    </row>
    <row r="86" spans="1:10">
      <c r="A86" t="s">
        <v>241</v>
      </c>
      <c r="B86" s="146">
        <v>291890</v>
      </c>
      <c r="C86" s="146">
        <v>307927</v>
      </c>
      <c r="D86" s="146">
        <v>161996</v>
      </c>
      <c r="E86" s="146">
        <v>437821</v>
      </c>
      <c r="F86" s="146">
        <v>585863</v>
      </c>
      <c r="G86" s="151">
        <v>13954</v>
      </c>
      <c r="H86" s="150">
        <v>599817</v>
      </c>
      <c r="I86" s="163">
        <f t="shared" si="2"/>
        <v>1.7214308478954613E-2</v>
      </c>
      <c r="J86" s="150">
        <f t="shared" si="3"/>
        <v>635150</v>
      </c>
    </row>
    <row r="87" spans="1:10">
      <c r="A87" t="s">
        <v>242</v>
      </c>
      <c r="B87" s="146">
        <v>82326</v>
      </c>
      <c r="C87" s="146">
        <v>87365</v>
      </c>
      <c r="D87" s="146">
        <v>3657</v>
      </c>
      <c r="E87" s="146">
        <v>166034</v>
      </c>
      <c r="F87" s="146">
        <v>150038</v>
      </c>
      <c r="G87" s="151">
        <v>19653</v>
      </c>
      <c r="H87" s="150">
        <v>169691</v>
      </c>
      <c r="I87" s="163">
        <f t="shared" si="2"/>
        <v>4.8700073857564675E-3</v>
      </c>
      <c r="J87" s="150">
        <f t="shared" si="3"/>
        <v>179687</v>
      </c>
    </row>
    <row r="88" spans="1:10">
      <c r="A88" t="s">
        <v>243</v>
      </c>
      <c r="B88" s="146">
        <v>104096</v>
      </c>
      <c r="C88" s="146">
        <v>93607</v>
      </c>
      <c r="D88" s="146">
        <v>39354</v>
      </c>
      <c r="E88" s="146">
        <v>158349</v>
      </c>
      <c r="F88" s="146">
        <v>183569</v>
      </c>
      <c r="G88" s="151">
        <v>14134</v>
      </c>
      <c r="H88" s="150">
        <v>197703</v>
      </c>
      <c r="I88" s="163">
        <f t="shared" si="2"/>
        <v>5.6739312643935792E-3</v>
      </c>
      <c r="J88" s="150">
        <f t="shared" si="3"/>
        <v>209349</v>
      </c>
    </row>
    <row r="89" spans="1:10">
      <c r="A89" t="s">
        <v>244</v>
      </c>
      <c r="B89" s="146">
        <v>92957</v>
      </c>
      <c r="C89" s="146">
        <v>88906</v>
      </c>
      <c r="D89" s="146">
        <v>24816</v>
      </c>
      <c r="E89" s="146">
        <v>157047</v>
      </c>
      <c r="F89" s="146">
        <v>176979</v>
      </c>
      <c r="G89" s="151">
        <v>4884</v>
      </c>
      <c r="H89" s="150">
        <v>181863</v>
      </c>
      <c r="I89" s="163">
        <f t="shared" si="2"/>
        <v>5.2193348686484752E-3</v>
      </c>
      <c r="J89" s="150">
        <f t="shared" si="3"/>
        <v>192576</v>
      </c>
    </row>
    <row r="90" spans="1:10">
      <c r="A90" t="s">
        <v>245</v>
      </c>
      <c r="B90" s="146">
        <v>108921</v>
      </c>
      <c r="C90" s="146">
        <v>114308</v>
      </c>
      <c r="D90" s="146">
        <v>15741</v>
      </c>
      <c r="E90" s="146">
        <v>207488</v>
      </c>
      <c r="F90" s="146">
        <v>221694</v>
      </c>
      <c r="G90" s="151">
        <v>1535</v>
      </c>
      <c r="H90" s="150">
        <v>223229</v>
      </c>
      <c r="I90" s="163">
        <f t="shared" si="2"/>
        <v>6.406508764254029E-3</v>
      </c>
      <c r="J90" s="150">
        <f t="shared" si="3"/>
        <v>236379</v>
      </c>
    </row>
    <row r="91" spans="1:10">
      <c r="A91" t="s">
        <v>246</v>
      </c>
      <c r="B91" s="146">
        <v>123011</v>
      </c>
      <c r="C91" s="146">
        <v>130249</v>
      </c>
      <c r="D91" s="146">
        <v>18736</v>
      </c>
      <c r="E91" s="146">
        <v>234524</v>
      </c>
      <c r="F91" s="146">
        <v>252606</v>
      </c>
      <c r="G91" s="149">
        <v>654</v>
      </c>
      <c r="H91" s="150">
        <v>253260</v>
      </c>
      <c r="I91" s="163">
        <f t="shared" si="2"/>
        <v>7.2683764637881971E-3</v>
      </c>
      <c r="J91" s="150">
        <f t="shared" si="3"/>
        <v>268179</v>
      </c>
    </row>
    <row r="92" spans="1:10">
      <c r="A92" t="s">
        <v>247</v>
      </c>
      <c r="B92" s="146">
        <v>69086</v>
      </c>
      <c r="C92" s="146">
        <v>76133</v>
      </c>
      <c r="D92" s="146">
        <v>16377</v>
      </c>
      <c r="E92" s="146">
        <v>128842</v>
      </c>
      <c r="F92" s="146">
        <v>144328</v>
      </c>
      <c r="G92" s="149">
        <v>891</v>
      </c>
      <c r="H92" s="150">
        <v>145219</v>
      </c>
      <c r="I92" s="163">
        <f t="shared" si="2"/>
        <v>4.1676789137442081E-3</v>
      </c>
      <c r="J92" s="150">
        <f t="shared" si="3"/>
        <v>153773</v>
      </c>
    </row>
    <row r="93" spans="1:10">
      <c r="A93" t="s">
        <v>248</v>
      </c>
      <c r="B93" s="146">
        <v>184507</v>
      </c>
      <c r="C93" s="146">
        <v>200713</v>
      </c>
      <c r="D93" s="146">
        <v>57335</v>
      </c>
      <c r="E93" s="146">
        <v>327885</v>
      </c>
      <c r="F93" s="146">
        <v>382712</v>
      </c>
      <c r="G93" s="151">
        <v>2508</v>
      </c>
      <c r="H93" s="150">
        <v>385220</v>
      </c>
      <c r="I93" s="163">
        <f t="shared" si="2"/>
        <v>1.1055531790967738E-2</v>
      </c>
      <c r="J93" s="150">
        <f t="shared" si="3"/>
        <v>407912</v>
      </c>
    </row>
    <row r="94" spans="1:10">
      <c r="A94" t="s">
        <v>249</v>
      </c>
      <c r="B94" s="146">
        <v>68217</v>
      </c>
      <c r="C94" s="146">
        <v>74270</v>
      </c>
      <c r="D94" s="146">
        <v>15086</v>
      </c>
      <c r="E94" s="146">
        <v>127401</v>
      </c>
      <c r="F94" s="146">
        <v>141027</v>
      </c>
      <c r="G94" s="151">
        <v>1460</v>
      </c>
      <c r="H94" s="150">
        <v>142487</v>
      </c>
      <c r="I94" s="163">
        <f t="shared" si="2"/>
        <v>4.0892725151851408E-3</v>
      </c>
      <c r="J94" s="150">
        <f t="shared" si="3"/>
        <v>150880</v>
      </c>
    </row>
    <row r="95" spans="1:10">
      <c r="A95" t="s">
        <v>250</v>
      </c>
      <c r="B95" s="146">
        <v>33423</v>
      </c>
      <c r="C95" s="146">
        <v>32999</v>
      </c>
      <c r="D95" s="146">
        <v>23186</v>
      </c>
      <c r="E95" s="146">
        <v>43236</v>
      </c>
      <c r="F95" s="146">
        <v>65815</v>
      </c>
      <c r="G95" s="149">
        <v>607</v>
      </c>
      <c r="H95" s="150">
        <v>66422</v>
      </c>
      <c r="I95" s="163">
        <f t="shared" si="2"/>
        <v>1.9062627397841729E-3</v>
      </c>
      <c r="J95" s="150">
        <f t="shared" si="3"/>
        <v>70335</v>
      </c>
    </row>
    <row r="96" spans="1:10">
      <c r="A96" t="s">
        <v>251</v>
      </c>
      <c r="B96" s="146">
        <v>234244</v>
      </c>
      <c r="C96" s="146">
        <v>255079</v>
      </c>
      <c r="D96" s="146">
        <v>58062</v>
      </c>
      <c r="E96" s="146">
        <v>431261</v>
      </c>
      <c r="F96" s="146">
        <v>483075</v>
      </c>
      <c r="G96" s="151">
        <v>6248</v>
      </c>
      <c r="H96" s="150">
        <v>489323</v>
      </c>
      <c r="I96" s="163">
        <f t="shared" si="2"/>
        <v>1.4043211625958431E-2</v>
      </c>
      <c r="J96" s="150">
        <f t="shared" si="3"/>
        <v>518147</v>
      </c>
    </row>
    <row r="97" spans="1:10">
      <c r="A97" t="s">
        <v>252</v>
      </c>
      <c r="B97" s="146">
        <v>62899</v>
      </c>
      <c r="C97" s="146">
        <v>65195</v>
      </c>
      <c r="D97" s="146">
        <v>13489</v>
      </c>
      <c r="E97" s="146">
        <v>114605</v>
      </c>
      <c r="F97" s="146">
        <v>126818</v>
      </c>
      <c r="G97" s="151">
        <v>1276</v>
      </c>
      <c r="H97" s="150">
        <v>128094</v>
      </c>
      <c r="I97" s="163">
        <f t="shared" si="2"/>
        <v>3.6762039593796307E-3</v>
      </c>
      <c r="J97" s="150">
        <f t="shared" si="3"/>
        <v>135640</v>
      </c>
    </row>
    <row r="98" spans="1:10">
      <c r="A98" t="s">
        <v>253</v>
      </c>
      <c r="B98" s="146">
        <v>51444</v>
      </c>
      <c r="C98" s="146">
        <v>54173</v>
      </c>
      <c r="D98" s="146">
        <v>6217</v>
      </c>
      <c r="E98" s="146">
        <v>99400</v>
      </c>
      <c r="F98" s="146">
        <v>105199</v>
      </c>
      <c r="G98" s="149">
        <v>418</v>
      </c>
      <c r="H98" s="150">
        <v>105617</v>
      </c>
      <c r="I98" s="163">
        <f t="shared" si="2"/>
        <v>3.0311305258466318E-3</v>
      </c>
      <c r="J98" s="150">
        <f t="shared" si="3"/>
        <v>111839</v>
      </c>
    </row>
    <row r="99" spans="1:10">
      <c r="A99" t="s">
        <v>254</v>
      </c>
      <c r="B99" s="146">
        <v>188704</v>
      </c>
      <c r="C99" s="146">
        <v>199307</v>
      </c>
      <c r="D99" s="146">
        <v>53062</v>
      </c>
      <c r="E99" s="146">
        <v>334949</v>
      </c>
      <c r="F99" s="146">
        <v>385931</v>
      </c>
      <c r="G99" s="151">
        <v>2080</v>
      </c>
      <c r="H99" s="150">
        <v>388011</v>
      </c>
      <c r="I99" s="163">
        <f t="shared" si="2"/>
        <v>1.1135631446303886E-2</v>
      </c>
      <c r="J99" s="150">
        <f t="shared" si="3"/>
        <v>410867</v>
      </c>
    </row>
    <row r="100" spans="1:10">
      <c r="A100" t="s">
        <v>255</v>
      </c>
      <c r="B100" s="146">
        <v>88148</v>
      </c>
      <c r="C100" s="146">
        <v>95575</v>
      </c>
      <c r="D100" s="146">
        <v>14080</v>
      </c>
      <c r="E100" s="146">
        <v>169643</v>
      </c>
      <c r="F100" s="146">
        <v>182680</v>
      </c>
      <c r="G100" s="151">
        <v>1043</v>
      </c>
      <c r="H100" s="150">
        <v>183723</v>
      </c>
      <c r="I100" s="163">
        <f t="shared" si="2"/>
        <v>5.2727155060276355E-3</v>
      </c>
      <c r="J100" s="150">
        <f t="shared" si="3"/>
        <v>194545</v>
      </c>
    </row>
    <row r="101" spans="1:10">
      <c r="A101" t="s">
        <v>256</v>
      </c>
      <c r="B101" s="146">
        <v>186722</v>
      </c>
      <c r="C101" s="146">
        <v>199352</v>
      </c>
      <c r="D101" s="146">
        <v>32681</v>
      </c>
      <c r="E101" s="146">
        <v>353393</v>
      </c>
      <c r="F101" s="146">
        <v>383941</v>
      </c>
      <c r="G101" s="151">
        <v>2133</v>
      </c>
      <c r="H101" s="150">
        <v>386074</v>
      </c>
      <c r="I101" s="163">
        <f t="shared" si="2"/>
        <v>1.1080040965334298E-2</v>
      </c>
      <c r="J101" s="150">
        <f t="shared" si="3"/>
        <v>408816</v>
      </c>
    </row>
    <row r="102" spans="1:10">
      <c r="A102" t="s">
        <v>257</v>
      </c>
      <c r="B102" s="146">
        <v>253054</v>
      </c>
      <c r="C102" s="146">
        <v>264954</v>
      </c>
      <c r="D102" s="146">
        <v>33845</v>
      </c>
      <c r="E102" s="146">
        <v>484163</v>
      </c>
      <c r="F102" s="146">
        <v>510210</v>
      </c>
      <c r="G102" s="151">
        <v>7798</v>
      </c>
      <c r="H102" s="150">
        <v>518008</v>
      </c>
      <c r="I102" s="163">
        <f t="shared" si="2"/>
        <v>1.4866450111561227E-2</v>
      </c>
      <c r="J102" s="150">
        <f t="shared" si="3"/>
        <v>548522</v>
      </c>
    </row>
    <row r="103" spans="1:10">
      <c r="A103" t="s">
        <v>258</v>
      </c>
      <c r="B103" s="146">
        <v>61566</v>
      </c>
      <c r="C103" s="146">
        <v>67717</v>
      </c>
      <c r="D103" s="146">
        <v>17341</v>
      </c>
      <c r="E103" s="146">
        <v>111942</v>
      </c>
      <c r="F103" s="146">
        <v>128007</v>
      </c>
      <c r="G103" s="151">
        <v>1276</v>
      </c>
      <c r="H103" s="150">
        <v>129283</v>
      </c>
      <c r="I103" s="163">
        <f t="shared" si="2"/>
        <v>3.7103273883279217E-3</v>
      </c>
      <c r="J103" s="150">
        <f t="shared" si="3"/>
        <v>136899</v>
      </c>
    </row>
    <row r="104" spans="1:10">
      <c r="A104" t="s">
        <v>259</v>
      </c>
      <c r="B104" s="146">
        <v>152376</v>
      </c>
      <c r="C104" s="146">
        <v>168191</v>
      </c>
      <c r="D104" s="146">
        <v>36509</v>
      </c>
      <c r="E104" s="146">
        <v>284058</v>
      </c>
      <c r="F104" s="146">
        <v>315943</v>
      </c>
      <c r="G104" s="151">
        <v>4624</v>
      </c>
      <c r="H104" s="150">
        <v>320567</v>
      </c>
      <c r="I104" s="163">
        <f t="shared" si="2"/>
        <v>9.2000380552285828E-3</v>
      </c>
      <c r="J104" s="150">
        <f t="shared" si="3"/>
        <v>339451</v>
      </c>
    </row>
    <row r="105" spans="1:10">
      <c r="A105" t="s">
        <v>260</v>
      </c>
      <c r="B105" s="146">
        <v>137657</v>
      </c>
      <c r="C105" s="146">
        <v>145973</v>
      </c>
      <c r="D105" s="146">
        <v>10512</v>
      </c>
      <c r="E105" s="146">
        <v>273118</v>
      </c>
      <c r="F105" s="146">
        <v>281065</v>
      </c>
      <c r="G105" s="151">
        <v>2565</v>
      </c>
      <c r="H105" s="150">
        <v>283630</v>
      </c>
      <c r="I105" s="163">
        <f t="shared" si="2"/>
        <v>8.1399732149737281E-3</v>
      </c>
      <c r="J105" s="150">
        <f t="shared" si="3"/>
        <v>300338</v>
      </c>
    </row>
    <row r="106" spans="1:10">
      <c r="A106" t="s">
        <v>261</v>
      </c>
      <c r="B106" s="146">
        <v>100651</v>
      </c>
      <c r="C106" s="146">
        <v>111069</v>
      </c>
      <c r="D106" s="146">
        <v>58191</v>
      </c>
      <c r="E106" s="146">
        <v>153529</v>
      </c>
      <c r="F106" s="146">
        <v>207283</v>
      </c>
      <c r="G106" s="151">
        <v>4437</v>
      </c>
      <c r="H106" s="150">
        <v>211720</v>
      </c>
      <c r="I106" s="163">
        <f t="shared" si="2"/>
        <v>6.0762088956536255E-3</v>
      </c>
      <c r="J106" s="150">
        <f t="shared" si="3"/>
        <v>224192</v>
      </c>
    </row>
    <row r="107" spans="1:10">
      <c r="A107" t="s">
        <v>262</v>
      </c>
      <c r="B107" s="146">
        <v>121989</v>
      </c>
      <c r="C107" s="146">
        <v>124647</v>
      </c>
      <c r="D107" s="146">
        <v>37611</v>
      </c>
      <c r="E107" s="146">
        <v>209025</v>
      </c>
      <c r="F107" s="146">
        <v>245670</v>
      </c>
      <c r="G107" s="149">
        <v>966</v>
      </c>
      <c r="H107" s="150">
        <v>246636</v>
      </c>
      <c r="I107" s="163">
        <f t="shared" si="2"/>
        <v>7.078272516476608E-3</v>
      </c>
      <c r="J107" s="150">
        <f t="shared" si="3"/>
        <v>261164</v>
      </c>
    </row>
    <row r="108" spans="1:10">
      <c r="A108" t="s">
        <v>263</v>
      </c>
      <c r="B108" s="146">
        <v>144408</v>
      </c>
      <c r="C108" s="146">
        <v>152746</v>
      </c>
      <c r="D108" s="146">
        <v>49452</v>
      </c>
      <c r="E108" s="146">
        <v>247702</v>
      </c>
      <c r="F108" s="146">
        <v>291290</v>
      </c>
      <c r="G108" s="151">
        <v>5864</v>
      </c>
      <c r="H108" s="150">
        <v>297154</v>
      </c>
      <c r="I108" s="163">
        <f t="shared" si="2"/>
        <v>8.5281021074015556E-3</v>
      </c>
      <c r="J108" s="150">
        <f t="shared" si="3"/>
        <v>314658</v>
      </c>
    </row>
    <row r="109" spans="1:10">
      <c r="A109" t="s">
        <v>268</v>
      </c>
      <c r="B109" s="146">
        <v>125395</v>
      </c>
      <c r="C109" s="146">
        <v>127599</v>
      </c>
      <c r="D109" s="146">
        <v>17024</v>
      </c>
      <c r="E109" s="146">
        <v>235970</v>
      </c>
      <c r="F109" s="146">
        <v>250488</v>
      </c>
      <c r="G109" s="151">
        <v>2506</v>
      </c>
      <c r="H109" s="150">
        <v>252994</v>
      </c>
      <c r="I109" s="163">
        <f t="shared" si="2"/>
        <v>7.260742458657629E-3</v>
      </c>
      <c r="J109" s="150">
        <f t="shared" si="3"/>
        <v>267897</v>
      </c>
    </row>
    <row r="110" spans="1:10">
      <c r="A110" t="s">
        <v>264</v>
      </c>
      <c r="B110" s="146">
        <v>253653</v>
      </c>
      <c r="C110" s="146">
        <v>272725</v>
      </c>
      <c r="D110" s="146">
        <v>72537</v>
      </c>
      <c r="E110" s="146">
        <v>453841</v>
      </c>
      <c r="F110" s="146">
        <v>521515</v>
      </c>
      <c r="G110" s="151">
        <v>4863</v>
      </c>
      <c r="H110" s="150">
        <v>526378</v>
      </c>
      <c r="I110" s="163">
        <f t="shared" si="2"/>
        <v>1.5106662979767448E-2</v>
      </c>
      <c r="J110" s="150">
        <f t="shared" si="3"/>
        <v>557385</v>
      </c>
    </row>
    <row r="111" spans="1:10">
      <c r="A111" t="s">
        <v>265</v>
      </c>
      <c r="B111" s="146">
        <v>952781</v>
      </c>
      <c r="C111" s="146">
        <v>1054919</v>
      </c>
      <c r="D111" s="146">
        <v>638487</v>
      </c>
      <c r="E111" s="146">
        <v>1369213</v>
      </c>
      <c r="F111" s="146">
        <v>1970859</v>
      </c>
      <c r="G111" s="151">
        <v>36841</v>
      </c>
      <c r="H111" s="150">
        <v>2007700</v>
      </c>
      <c r="I111" s="163">
        <f t="shared" si="2"/>
        <v>5.7619519175343768E-2</v>
      </c>
      <c r="J111" s="150">
        <f t="shared" si="3"/>
        <v>2125967</v>
      </c>
    </row>
    <row r="112" spans="1:10">
      <c r="A112" t="s">
        <v>266</v>
      </c>
      <c r="B112" s="146">
        <v>229811</v>
      </c>
      <c r="C112" s="146">
        <v>255771</v>
      </c>
      <c r="D112" s="146">
        <v>35606</v>
      </c>
      <c r="E112" s="146">
        <v>449976</v>
      </c>
      <c r="F112" s="146">
        <v>479457</v>
      </c>
      <c r="G112" s="151">
        <v>6125</v>
      </c>
      <c r="H112" s="150">
        <v>485582</v>
      </c>
      <c r="I112" s="163">
        <f t="shared" si="2"/>
        <v>1.3935847666584539E-2</v>
      </c>
      <c r="J112" s="150">
        <f t="shared" si="3"/>
        <v>514186</v>
      </c>
    </row>
    <row r="113" spans="1:10">
      <c r="A113" t="s">
        <v>267</v>
      </c>
      <c r="B113" s="146">
        <v>115411</v>
      </c>
      <c r="C113" s="146">
        <v>124957</v>
      </c>
      <c r="D113" s="146">
        <v>45847</v>
      </c>
      <c r="E113" s="146">
        <v>194521</v>
      </c>
      <c r="F113" s="146">
        <v>238943</v>
      </c>
      <c r="G113" s="151">
        <v>1425</v>
      </c>
      <c r="H113" s="150">
        <v>240368</v>
      </c>
      <c r="I113" s="163">
        <f t="shared" si="2"/>
        <v>6.8983855083623209E-3</v>
      </c>
      <c r="J113" s="150">
        <f t="shared" si="3"/>
        <v>254527</v>
      </c>
    </row>
    <row r="114" spans="1:10" ht="15" thickBot="1">
      <c r="B114" s="146"/>
      <c r="C114" s="146"/>
      <c r="D114" s="146"/>
      <c r="E114" s="146"/>
      <c r="F114" s="146"/>
      <c r="G114" s="151"/>
      <c r="H114" s="155">
        <f>SUM(H2:H113)</f>
        <v>34844095</v>
      </c>
      <c r="J114" s="146">
        <f>+'2016 forecast'!D12</f>
        <v>36896641</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81"/>
  <sheetViews>
    <sheetView topLeftCell="A14" zoomScale="80" zoomScaleNormal="80" zoomScalePageLayoutView="80" workbookViewId="0">
      <selection activeCell="M21" sqref="M21"/>
    </sheetView>
  </sheetViews>
  <sheetFormatPr baseColWidth="10" defaultColWidth="10.33203125" defaultRowHeight="14" x14ac:dyDescent="0"/>
  <cols>
    <col min="1" max="1" width="32.5" style="164" customWidth="1"/>
    <col min="2" max="2" width="1.5" style="164" customWidth="1"/>
    <col min="3" max="3" width="1.6640625" style="164" customWidth="1"/>
    <col min="4" max="4" width="12" style="164" customWidth="1"/>
    <col min="5" max="5" width="9.6640625" style="164" customWidth="1"/>
    <col min="6" max="6" width="12.5" style="164" customWidth="1"/>
    <col min="7" max="7" width="11.5" style="164" customWidth="1"/>
    <col min="8" max="8" width="11.33203125" style="164" customWidth="1"/>
    <col min="9" max="9" width="11.1640625" style="164" customWidth="1"/>
    <col min="10" max="10" width="14.5" style="164" customWidth="1"/>
    <col min="11" max="11" width="10.33203125" style="164" customWidth="1"/>
    <col min="12" max="12" width="10.6640625" style="164" customWidth="1"/>
    <col min="13" max="13" width="12.5" style="164" customWidth="1"/>
    <col min="14" max="14" width="9.6640625" style="175" customWidth="1"/>
    <col min="15" max="15" width="13.5" style="175" customWidth="1"/>
    <col min="16" max="16" width="11.5" style="175" customWidth="1"/>
    <col min="17" max="17" width="11.83203125" style="175" customWidth="1"/>
    <col min="18" max="18" width="11.6640625" style="175" customWidth="1"/>
    <col min="19" max="19" width="14" style="175" customWidth="1"/>
    <col min="20" max="20" width="11.1640625" style="175" customWidth="1"/>
    <col min="21" max="21" width="13.5" style="175" customWidth="1"/>
    <col min="22" max="22" width="11.6640625" style="175" customWidth="1"/>
    <col min="23" max="23" width="12.5" style="175" customWidth="1"/>
    <col min="24" max="24" width="16" style="175" customWidth="1"/>
    <col min="25" max="25" width="9.83203125" style="164" customWidth="1"/>
    <col min="26" max="27" width="11.83203125" style="164" customWidth="1"/>
    <col min="28" max="28" width="9.5" style="164" customWidth="1"/>
    <col min="29" max="29" width="8.5" style="164" customWidth="1"/>
    <col min="30" max="30" width="8" style="164" customWidth="1"/>
    <col min="31" max="31" width="9" style="164" customWidth="1"/>
    <col min="32" max="32" width="8.33203125" style="164" customWidth="1"/>
    <col min="33" max="33" width="9" style="164" customWidth="1"/>
    <col min="34" max="34" width="8.5" style="164" customWidth="1"/>
    <col min="35" max="35" width="8.6640625" style="164" customWidth="1"/>
    <col min="36" max="36" width="8.33203125" style="164" customWidth="1"/>
    <col min="37" max="16384" width="10.33203125" style="164"/>
  </cols>
  <sheetData>
    <row r="1" spans="1:26" ht="15">
      <c r="B1" s="165"/>
      <c r="C1" s="165"/>
      <c r="N1" s="165"/>
      <c r="O1" s="165"/>
      <c r="P1" s="165"/>
      <c r="Q1" s="165"/>
      <c r="R1" s="165"/>
      <c r="S1" s="165"/>
      <c r="T1" s="165"/>
      <c r="U1" s="165"/>
      <c r="V1" s="165"/>
      <c r="W1" s="165"/>
      <c r="X1" s="165"/>
      <c r="Y1" s="165"/>
      <c r="Z1" s="165"/>
    </row>
    <row r="2" spans="1:26" ht="20">
      <c r="B2" s="165"/>
      <c r="C2" s="166" t="s">
        <v>283</v>
      </c>
      <c r="I2" s="165"/>
      <c r="N2" s="165"/>
      <c r="O2" s="165"/>
      <c r="P2" s="165"/>
      <c r="Q2" s="165"/>
      <c r="R2" s="165"/>
      <c r="S2" s="165"/>
      <c r="T2" s="165"/>
      <c r="U2" s="165"/>
      <c r="V2" s="165"/>
      <c r="W2" s="165"/>
      <c r="X2" s="165"/>
      <c r="Y2" s="165"/>
      <c r="Z2" s="165"/>
    </row>
    <row r="3" spans="1:26" ht="18">
      <c r="A3" s="167" t="s">
        <v>284</v>
      </c>
      <c r="I3" s="165"/>
      <c r="K3" s="168"/>
      <c r="N3" s="165"/>
      <c r="O3" s="169" t="s">
        <v>285</v>
      </c>
      <c r="P3" s="895" t="s">
        <v>286</v>
      </c>
      <c r="Q3" s="896"/>
      <c r="R3" s="896"/>
      <c r="S3" s="896"/>
      <c r="T3" s="896"/>
      <c r="U3" s="897"/>
      <c r="V3" s="897"/>
      <c r="W3" s="897"/>
      <c r="X3" s="897"/>
      <c r="Y3" s="165"/>
      <c r="Z3" s="165"/>
    </row>
    <row r="4" spans="1:26" ht="16">
      <c r="C4" s="168"/>
      <c r="D4" s="169" t="s">
        <v>287</v>
      </c>
      <c r="E4" s="170" t="s">
        <v>288</v>
      </c>
      <c r="G4" s="168"/>
      <c r="N4" s="171"/>
      <c r="O4" s="169" t="s">
        <v>289</v>
      </c>
      <c r="P4" s="895" t="s">
        <v>290</v>
      </c>
      <c r="Q4" s="896"/>
      <c r="R4" s="896"/>
      <c r="S4" s="896"/>
      <c r="T4" s="896"/>
      <c r="U4" s="897"/>
      <c r="V4" s="897"/>
      <c r="W4" s="897"/>
      <c r="X4" s="897"/>
    </row>
    <row r="5" spans="1:26" ht="16">
      <c r="C5" s="168"/>
      <c r="D5" s="169" t="s">
        <v>291</v>
      </c>
      <c r="E5" s="170" t="s">
        <v>292</v>
      </c>
      <c r="N5" s="172"/>
      <c r="O5" s="169" t="s">
        <v>293</v>
      </c>
      <c r="P5" s="895" t="s">
        <v>294</v>
      </c>
      <c r="Q5" s="896"/>
      <c r="R5" s="896"/>
      <c r="S5" s="896"/>
      <c r="T5" s="896"/>
      <c r="U5" s="897"/>
      <c r="V5" s="897"/>
      <c r="W5" s="897"/>
      <c r="X5" s="897"/>
    </row>
    <row r="6" spans="1:26" ht="16">
      <c r="D6" s="169" t="s">
        <v>295</v>
      </c>
      <c r="E6" s="170" t="s">
        <v>296</v>
      </c>
      <c r="N6" s="172"/>
      <c r="O6" s="169" t="s">
        <v>297</v>
      </c>
      <c r="P6" s="173" t="s">
        <v>298</v>
      </c>
      <c r="Q6" s="174"/>
      <c r="R6" s="174"/>
      <c r="S6" s="174"/>
      <c r="T6" s="174"/>
      <c r="X6" s="176"/>
    </row>
    <row r="7" spans="1:26" ht="16">
      <c r="D7" s="169" t="s">
        <v>299</v>
      </c>
      <c r="E7" s="170" t="s">
        <v>300</v>
      </c>
      <c r="N7" s="169"/>
      <c r="O7" s="169" t="s">
        <v>301</v>
      </c>
      <c r="P7" s="177">
        <v>42317</v>
      </c>
      <c r="Q7" s="174"/>
      <c r="R7" s="174"/>
      <c r="S7" s="174"/>
      <c r="T7" s="174"/>
      <c r="X7" s="176"/>
    </row>
    <row r="8" spans="1:26">
      <c r="E8" s="170"/>
      <c r="N8" s="178"/>
      <c r="P8" s="178"/>
      <c r="Q8" s="178"/>
      <c r="R8" s="178"/>
      <c r="S8" s="178"/>
      <c r="T8" s="178"/>
      <c r="X8" s="176"/>
    </row>
    <row r="9" spans="1:26" ht="18">
      <c r="A9" s="179" t="s">
        <v>302</v>
      </c>
      <c r="B9" s="180" t="s">
        <v>303</v>
      </c>
      <c r="C9" s="181"/>
      <c r="N9" s="164"/>
      <c r="O9" s="164"/>
      <c r="Y9" s="176"/>
    </row>
    <row r="10" spans="1:26">
      <c r="A10" s="182"/>
      <c r="B10" s="181"/>
      <c r="X10" s="176"/>
    </row>
    <row r="11" spans="1:26">
      <c r="A11" s="182"/>
      <c r="B11" s="181"/>
      <c r="X11" s="176"/>
    </row>
    <row r="12" spans="1:26">
      <c r="A12" s="898" t="s">
        <v>304</v>
      </c>
      <c r="B12" s="898"/>
      <c r="C12" s="898"/>
      <c r="D12" s="899">
        <v>36896641</v>
      </c>
      <c r="E12" s="900"/>
      <c r="G12" s="183"/>
      <c r="H12" s="184"/>
      <c r="I12" s="184"/>
      <c r="J12" s="184"/>
      <c r="K12" s="184"/>
      <c r="L12" s="184"/>
      <c r="M12" s="183"/>
      <c r="N12" s="184" t="s">
        <v>305</v>
      </c>
      <c r="O12" s="185" t="s">
        <v>306</v>
      </c>
      <c r="P12" s="186" t="s">
        <v>307</v>
      </c>
      <c r="Q12" s="164"/>
      <c r="R12" s="164"/>
      <c r="S12" s="164"/>
      <c r="T12" s="164"/>
      <c r="W12" s="176"/>
    </row>
    <row r="13" spans="1:26">
      <c r="A13" s="898"/>
      <c r="B13" s="898"/>
      <c r="C13" s="898"/>
      <c r="D13" s="901"/>
      <c r="E13" s="902"/>
      <c r="N13" s="164"/>
      <c r="O13" s="187"/>
      <c r="P13" s="883"/>
      <c r="Q13" s="884"/>
      <c r="R13" s="884"/>
      <c r="S13" s="884"/>
      <c r="T13" s="884"/>
      <c r="U13" s="884"/>
      <c r="V13" s="884"/>
      <c r="W13" s="884"/>
      <c r="X13" s="885"/>
      <c r="Y13" s="188"/>
    </row>
    <row r="14" spans="1:26">
      <c r="G14" s="189"/>
      <c r="H14" s="189"/>
      <c r="I14" s="189"/>
      <c r="J14" s="189"/>
      <c r="K14" s="189"/>
      <c r="L14" s="189"/>
      <c r="M14" s="189"/>
      <c r="N14" s="189"/>
      <c r="O14" s="164"/>
      <c r="P14" s="189"/>
      <c r="Q14" s="189"/>
      <c r="R14" s="189"/>
      <c r="S14" s="189"/>
      <c r="T14" s="189"/>
      <c r="W14" s="164"/>
    </row>
    <row r="15" spans="1:26">
      <c r="G15" s="183"/>
      <c r="H15" s="190"/>
      <c r="I15" s="190"/>
      <c r="J15" s="190"/>
      <c r="K15" s="190"/>
      <c r="L15" s="190"/>
      <c r="M15" s="190"/>
      <c r="N15" s="190" t="s">
        <v>308</v>
      </c>
      <c r="O15" s="191" t="s">
        <v>306</v>
      </c>
      <c r="P15" s="186" t="s">
        <v>307</v>
      </c>
      <c r="Q15" s="192"/>
      <c r="R15" s="192"/>
      <c r="S15" s="192"/>
      <c r="T15" s="192"/>
      <c r="W15" s="164"/>
    </row>
    <row r="16" spans="1:26">
      <c r="G16" s="192"/>
      <c r="H16" s="192"/>
      <c r="I16" s="192"/>
      <c r="J16" s="192"/>
      <c r="K16" s="192"/>
      <c r="L16" s="192"/>
      <c r="M16" s="192"/>
      <c r="N16" s="192"/>
      <c r="O16" s="187"/>
      <c r="P16" s="883"/>
      <c r="Q16" s="884"/>
      <c r="R16" s="884"/>
      <c r="S16" s="884"/>
      <c r="T16" s="884"/>
      <c r="U16" s="884"/>
      <c r="V16" s="884"/>
      <c r="W16" s="884"/>
      <c r="X16" s="885"/>
      <c r="Y16" s="188"/>
    </row>
    <row r="17" spans="1:50">
      <c r="N17" s="164"/>
      <c r="O17" s="164"/>
      <c r="P17" s="164"/>
      <c r="Q17" s="164"/>
      <c r="R17" s="164"/>
      <c r="S17" s="164"/>
      <c r="T17" s="164"/>
      <c r="U17" s="164"/>
      <c r="V17" s="164"/>
      <c r="W17" s="164"/>
    </row>
    <row r="18" spans="1:50">
      <c r="G18" s="183"/>
      <c r="H18" s="190"/>
      <c r="I18" s="190"/>
      <c r="J18" s="190"/>
      <c r="K18" s="190"/>
      <c r="L18" s="190"/>
      <c r="M18" s="190"/>
      <c r="N18" s="190" t="s">
        <v>309</v>
      </c>
      <c r="O18" s="191" t="s">
        <v>310</v>
      </c>
      <c r="P18" s="186" t="s">
        <v>311</v>
      </c>
      <c r="Q18" s="193"/>
      <c r="R18" s="193"/>
      <c r="S18" s="193"/>
      <c r="T18" s="193"/>
      <c r="U18" s="168"/>
      <c r="V18" s="164"/>
      <c r="W18" s="164"/>
    </row>
    <row r="19" spans="1:50">
      <c r="G19" s="193"/>
      <c r="H19" s="193"/>
      <c r="I19" s="193"/>
      <c r="J19" s="193"/>
      <c r="K19" s="193"/>
      <c r="L19" s="193"/>
      <c r="M19" s="193"/>
      <c r="N19" s="193"/>
      <c r="O19" s="187"/>
      <c r="P19" s="883"/>
      <c r="Q19" s="884"/>
      <c r="R19" s="884"/>
      <c r="S19" s="884"/>
      <c r="T19" s="884"/>
      <c r="U19" s="884"/>
      <c r="V19" s="884"/>
      <c r="W19" s="884"/>
      <c r="X19" s="885"/>
      <c r="Y19" s="188"/>
    </row>
    <row r="20" spans="1:50">
      <c r="A20" s="194"/>
      <c r="F20" s="195"/>
      <c r="G20" s="190"/>
      <c r="H20" s="190"/>
      <c r="I20" s="190"/>
      <c r="J20" s="190"/>
      <c r="K20" s="190"/>
      <c r="L20" s="190"/>
      <c r="M20" s="190"/>
      <c r="N20" s="190" t="s">
        <v>312</v>
      </c>
      <c r="O20" s="191" t="s">
        <v>306</v>
      </c>
      <c r="P20" s="164"/>
      <c r="Q20" s="164"/>
      <c r="R20" s="164"/>
      <c r="S20" s="164"/>
      <c r="T20" s="164"/>
      <c r="U20" s="164"/>
      <c r="V20" s="164"/>
      <c r="W20" s="164"/>
    </row>
    <row r="21" spans="1:50" ht="17">
      <c r="A21" s="196"/>
      <c r="N21" s="164"/>
      <c r="O21" s="164"/>
      <c r="P21" s="164"/>
      <c r="Q21" s="164"/>
      <c r="R21" s="164"/>
      <c r="S21" s="164"/>
      <c r="T21" s="164"/>
      <c r="U21" s="164"/>
      <c r="V21" s="164"/>
      <c r="W21" s="164"/>
      <c r="X21" s="164"/>
    </row>
    <row r="22" spans="1:50" ht="19" thickBot="1">
      <c r="A22" s="180" t="s">
        <v>313</v>
      </c>
      <c r="B22" s="181"/>
      <c r="D22" s="197" t="str">
        <f>IF(LEFT(IFERROR(VLOOKUP("TT-20",$A$27:$A$40,1,FALSE),"  "),2)="TT","Select Td and ensure dual protection against tetanus and diphtheria.",IF(LEFT(IFERROR(VLOOKUP("TT-10",$A$27:$A$40,1,FALSE),"  "),2)="TT","Select Td and ensure dual protection against tetanus and diphtheria.",""))</f>
        <v>Select Td and ensure dual protection against tetanus and diphtheria.</v>
      </c>
      <c r="K22" s="198"/>
      <c r="L22" s="198"/>
      <c r="O22" s="180" t="s">
        <v>314</v>
      </c>
      <c r="S22" s="180" t="s">
        <v>315</v>
      </c>
      <c r="U22" s="176"/>
      <c r="V22" s="198"/>
      <c r="W22" s="164"/>
      <c r="X22" s="164"/>
    </row>
    <row r="23" spans="1:50" s="200" customFormat="1">
      <c r="A23" s="852" t="s">
        <v>316</v>
      </c>
      <c r="B23" s="853"/>
      <c r="C23" s="854"/>
      <c r="D23" s="886" t="s">
        <v>317</v>
      </c>
      <c r="E23" s="887"/>
      <c r="F23" s="838" t="s">
        <v>318</v>
      </c>
      <c r="G23" s="838" t="s">
        <v>319</v>
      </c>
      <c r="H23" s="838" t="s">
        <v>320</v>
      </c>
      <c r="I23" s="838" t="s">
        <v>321</v>
      </c>
      <c r="J23" s="890" t="s">
        <v>322</v>
      </c>
      <c r="K23" s="838" t="s">
        <v>323</v>
      </c>
      <c r="L23" s="870" t="s">
        <v>324</v>
      </c>
      <c r="M23" s="871"/>
      <c r="N23" s="199"/>
      <c r="O23" s="835" t="s">
        <v>325</v>
      </c>
      <c r="P23" s="838" t="s">
        <v>326</v>
      </c>
      <c r="Q23" s="841" t="s">
        <v>327</v>
      </c>
      <c r="S23" s="852" t="s">
        <v>328</v>
      </c>
      <c r="T23" s="853"/>
      <c r="U23" s="880"/>
      <c r="V23" s="838" t="s">
        <v>323</v>
      </c>
      <c r="W23" s="870" t="s">
        <v>324</v>
      </c>
      <c r="X23" s="871"/>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row>
    <row r="24" spans="1:50" s="200" customFormat="1">
      <c r="A24" s="855"/>
      <c r="B24" s="856"/>
      <c r="C24" s="857"/>
      <c r="D24" s="888"/>
      <c r="E24" s="889"/>
      <c r="F24" s="839"/>
      <c r="G24" s="839"/>
      <c r="H24" s="839"/>
      <c r="I24" s="839"/>
      <c r="J24" s="891"/>
      <c r="K24" s="893"/>
      <c r="L24" s="872" t="s">
        <v>329</v>
      </c>
      <c r="M24" s="874" t="s">
        <v>330</v>
      </c>
      <c r="N24" s="199"/>
      <c r="O24" s="836"/>
      <c r="P24" s="839"/>
      <c r="Q24" s="842"/>
      <c r="S24" s="855"/>
      <c r="T24" s="856"/>
      <c r="U24" s="881"/>
      <c r="V24" s="839"/>
      <c r="W24" s="875" t="s">
        <v>329</v>
      </c>
      <c r="X24" s="876" t="s">
        <v>330</v>
      </c>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row>
    <row r="25" spans="1:50" s="200" customFormat="1" ht="15" thickBot="1">
      <c r="A25" s="858"/>
      <c r="B25" s="859"/>
      <c r="C25" s="860"/>
      <c r="D25" s="201" t="s">
        <v>331</v>
      </c>
      <c r="E25" s="202" t="s">
        <v>332</v>
      </c>
      <c r="F25" s="840"/>
      <c r="G25" s="840"/>
      <c r="H25" s="840"/>
      <c r="I25" s="840"/>
      <c r="J25" s="892"/>
      <c r="K25" s="894"/>
      <c r="L25" s="873"/>
      <c r="M25" s="665"/>
      <c r="N25" s="199"/>
      <c r="O25" s="837"/>
      <c r="P25" s="840"/>
      <c r="Q25" s="843"/>
      <c r="S25" s="858"/>
      <c r="T25" s="859"/>
      <c r="U25" s="882"/>
      <c r="V25" s="840"/>
      <c r="W25" s="873"/>
      <c r="X25" s="843"/>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row>
    <row r="26" spans="1:50">
      <c r="A26" s="877" t="s">
        <v>333</v>
      </c>
      <c r="B26" s="878"/>
      <c r="C26" s="879"/>
      <c r="D26" s="203">
        <v>0</v>
      </c>
      <c r="E26" s="204" t="s">
        <v>334</v>
      </c>
      <c r="F26" s="205">
        <v>1793901</v>
      </c>
      <c r="G26" s="205">
        <v>100</v>
      </c>
      <c r="H26" s="205">
        <v>1</v>
      </c>
      <c r="I26" s="205">
        <v>70</v>
      </c>
      <c r="J26" s="206">
        <f>ROUNDUP(((F26*G26/100)*H26*100/(100-I26)),0)</f>
        <v>5979670</v>
      </c>
      <c r="K26" s="205">
        <v>1494920</v>
      </c>
      <c r="L26" s="205">
        <v>589600</v>
      </c>
      <c r="M26" s="207">
        <v>42044</v>
      </c>
      <c r="N26" s="208"/>
      <c r="O26" s="209">
        <v>1973292</v>
      </c>
      <c r="P26" s="209">
        <v>328882</v>
      </c>
      <c r="Q26" s="209">
        <v>25324</v>
      </c>
      <c r="S26" s="867" t="s">
        <v>335</v>
      </c>
      <c r="T26" s="863"/>
      <c r="U26" s="827"/>
      <c r="V26" s="210">
        <v>493330</v>
      </c>
      <c r="W26" s="210">
        <v>2664200</v>
      </c>
      <c r="X26" s="211">
        <v>42044</v>
      </c>
    </row>
    <row r="27" spans="1:50">
      <c r="A27" s="825" t="s">
        <v>336</v>
      </c>
      <c r="B27" s="863"/>
      <c r="C27" s="864"/>
      <c r="D27" s="212">
        <v>0</v>
      </c>
      <c r="E27" s="213" t="s">
        <v>334</v>
      </c>
      <c r="F27" s="214">
        <v>1590469</v>
      </c>
      <c r="G27" s="214">
        <v>25</v>
      </c>
      <c r="H27" s="214">
        <v>4</v>
      </c>
      <c r="I27" s="214">
        <v>15</v>
      </c>
      <c r="J27" s="215">
        <f t="shared" ref="J27:J42" si="0">ROUNDUP(((F27*G27/100)*H27*100/(100-I27)),0)</f>
        <v>1871140</v>
      </c>
      <c r="K27" s="216">
        <v>350840</v>
      </c>
      <c r="L27" s="216">
        <v>1243000</v>
      </c>
      <c r="M27" s="217">
        <v>42044</v>
      </c>
      <c r="N27" s="208"/>
      <c r="O27" s="218">
        <v>0</v>
      </c>
      <c r="P27" s="218">
        <v>0</v>
      </c>
      <c r="Q27" s="218">
        <v>0</v>
      </c>
      <c r="S27" s="865" t="s">
        <v>337</v>
      </c>
      <c r="T27" s="863"/>
      <c r="U27" s="827"/>
      <c r="V27" s="219">
        <v>4670820</v>
      </c>
      <c r="W27" s="219">
        <v>20934000</v>
      </c>
      <c r="X27" s="220">
        <v>42044</v>
      </c>
    </row>
    <row r="28" spans="1:50">
      <c r="A28" s="866" t="s">
        <v>338</v>
      </c>
      <c r="B28" s="863"/>
      <c r="C28" s="864"/>
      <c r="D28" s="203">
        <v>0</v>
      </c>
      <c r="E28" s="204" t="s">
        <v>334</v>
      </c>
      <c r="F28" s="205">
        <v>1257637</v>
      </c>
      <c r="G28" s="205">
        <v>98</v>
      </c>
      <c r="H28" s="205">
        <v>4</v>
      </c>
      <c r="I28" s="205">
        <v>15</v>
      </c>
      <c r="J28" s="206">
        <f t="shared" si="0"/>
        <v>5799926</v>
      </c>
      <c r="K28" s="221">
        <v>2577740</v>
      </c>
      <c r="L28" s="221">
        <v>0</v>
      </c>
      <c r="M28" s="207">
        <v>42044</v>
      </c>
      <c r="N28" s="208"/>
      <c r="O28" s="209">
        <v>0</v>
      </c>
      <c r="P28" s="209">
        <v>0</v>
      </c>
      <c r="Q28" s="209">
        <v>0</v>
      </c>
      <c r="S28" s="867" t="s">
        <v>339</v>
      </c>
      <c r="T28" s="863"/>
      <c r="U28" s="827"/>
      <c r="V28" s="210">
        <v>82230</v>
      </c>
      <c r="W28" s="210">
        <v>428800</v>
      </c>
      <c r="X28" s="211">
        <v>42044</v>
      </c>
    </row>
    <row r="29" spans="1:50">
      <c r="A29" s="825" t="s">
        <v>340</v>
      </c>
      <c r="B29" s="863"/>
      <c r="C29" s="864"/>
      <c r="D29" s="222">
        <v>0</v>
      </c>
      <c r="E29" s="223" t="s">
        <v>334</v>
      </c>
      <c r="F29" s="216">
        <v>1590469</v>
      </c>
      <c r="G29" s="214">
        <v>90</v>
      </c>
      <c r="H29" s="214">
        <v>1</v>
      </c>
      <c r="I29" s="214">
        <v>10</v>
      </c>
      <c r="J29" s="215">
        <f t="shared" si="0"/>
        <v>1590469</v>
      </c>
      <c r="K29" s="224">
        <v>397640</v>
      </c>
      <c r="L29" s="224">
        <v>0</v>
      </c>
      <c r="M29" s="217">
        <v>42044</v>
      </c>
      <c r="N29" s="208"/>
      <c r="O29" s="218">
        <v>1574565</v>
      </c>
      <c r="P29" s="218">
        <v>0</v>
      </c>
      <c r="Q29" s="218">
        <v>17321</v>
      </c>
      <c r="S29" s="865" t="s">
        <v>341</v>
      </c>
      <c r="T29" s="863"/>
      <c r="U29" s="827"/>
      <c r="V29" s="219">
        <v>72900</v>
      </c>
      <c r="W29" s="219">
        <v>374500</v>
      </c>
      <c r="X29" s="220">
        <v>42044</v>
      </c>
    </row>
    <row r="30" spans="1:50">
      <c r="A30" s="866" t="s">
        <v>342</v>
      </c>
      <c r="B30" s="863"/>
      <c r="C30" s="864"/>
      <c r="D30" s="203">
        <v>0</v>
      </c>
      <c r="E30" s="225" t="s">
        <v>334</v>
      </c>
      <c r="F30" s="205">
        <v>1590469</v>
      </c>
      <c r="G30" s="205">
        <v>100</v>
      </c>
      <c r="H30" s="205">
        <v>3</v>
      </c>
      <c r="I30" s="205">
        <v>10</v>
      </c>
      <c r="J30" s="206">
        <f t="shared" si="0"/>
        <v>5301564</v>
      </c>
      <c r="K30" s="221">
        <v>1325400</v>
      </c>
      <c r="L30" s="221">
        <v>4095530</v>
      </c>
      <c r="M30" s="207">
        <v>42044</v>
      </c>
      <c r="N30" s="208"/>
      <c r="O30" s="209">
        <v>5248548</v>
      </c>
      <c r="P30" s="209">
        <v>0</v>
      </c>
      <c r="Q30" s="209">
        <v>57735</v>
      </c>
      <c r="S30" s="867" t="s">
        <v>343</v>
      </c>
      <c r="T30" s="863"/>
      <c r="U30" s="827"/>
      <c r="V30" s="210">
        <v>58560</v>
      </c>
      <c r="W30" s="210">
        <v>177825</v>
      </c>
      <c r="X30" s="211">
        <v>42044</v>
      </c>
    </row>
    <row r="31" spans="1:50">
      <c r="A31" s="825" t="s">
        <v>344</v>
      </c>
      <c r="B31" s="863"/>
      <c r="C31" s="864"/>
      <c r="D31" s="222">
        <v>0</v>
      </c>
      <c r="E31" s="223" t="s">
        <v>334</v>
      </c>
      <c r="F31" s="216">
        <v>1590469</v>
      </c>
      <c r="G31" s="214">
        <v>100</v>
      </c>
      <c r="H31" s="214">
        <v>3</v>
      </c>
      <c r="I31" s="214">
        <v>5</v>
      </c>
      <c r="J31" s="215">
        <f t="shared" si="0"/>
        <v>5022534</v>
      </c>
      <c r="K31" s="224">
        <v>1255640</v>
      </c>
      <c r="L31" s="224">
        <v>953600</v>
      </c>
      <c r="M31" s="217">
        <v>42044</v>
      </c>
      <c r="N31" s="208"/>
      <c r="O31" s="218">
        <v>5248548</v>
      </c>
      <c r="P31" s="218">
        <v>0</v>
      </c>
      <c r="Q31" s="218">
        <v>57735</v>
      </c>
      <c r="S31" s="865" t="s">
        <v>345</v>
      </c>
      <c r="T31" s="863"/>
      <c r="U31" s="827"/>
      <c r="V31" s="219">
        <v>0</v>
      </c>
      <c r="W31" s="219">
        <v>0</v>
      </c>
      <c r="X31" s="220"/>
    </row>
    <row r="32" spans="1:50" s="195" customFormat="1">
      <c r="A32" s="867" t="s">
        <v>346</v>
      </c>
      <c r="B32" s="863"/>
      <c r="C32" s="864"/>
      <c r="D32" s="203">
        <v>0</v>
      </c>
      <c r="E32" s="225" t="s">
        <v>334</v>
      </c>
      <c r="F32" s="205">
        <v>1590469</v>
      </c>
      <c r="G32" s="205">
        <v>100</v>
      </c>
      <c r="H32" s="205">
        <v>1</v>
      </c>
      <c r="I32" s="205">
        <v>40</v>
      </c>
      <c r="J32" s="206">
        <f t="shared" si="0"/>
        <v>2650782</v>
      </c>
      <c r="K32" s="205">
        <v>662700</v>
      </c>
      <c r="L32" s="205">
        <v>136100</v>
      </c>
      <c r="M32" s="207">
        <v>42044</v>
      </c>
      <c r="N32" s="208"/>
      <c r="O32" s="209">
        <v>1749516</v>
      </c>
      <c r="P32" s="209">
        <v>291587</v>
      </c>
      <c r="Q32" s="209">
        <v>22453</v>
      </c>
      <c r="S32" s="867" t="s">
        <v>345</v>
      </c>
      <c r="T32" s="863"/>
      <c r="U32" s="827"/>
      <c r="V32" s="210">
        <v>0</v>
      </c>
      <c r="W32" s="210">
        <v>0</v>
      </c>
      <c r="X32" s="211"/>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row>
    <row r="33" spans="1:50">
      <c r="A33" s="825" t="s">
        <v>347</v>
      </c>
      <c r="B33" s="863"/>
      <c r="C33" s="864"/>
      <c r="D33" s="222" t="s">
        <v>348</v>
      </c>
      <c r="E33" s="223" t="s">
        <v>348</v>
      </c>
      <c r="F33" s="214">
        <v>813728</v>
      </c>
      <c r="G33" s="214">
        <v>80</v>
      </c>
      <c r="H33" s="214">
        <v>2</v>
      </c>
      <c r="I33" s="214">
        <v>5</v>
      </c>
      <c r="J33" s="215">
        <f t="shared" si="0"/>
        <v>1370490</v>
      </c>
      <c r="K33" s="214">
        <v>342630</v>
      </c>
      <c r="L33" s="214">
        <v>8710</v>
      </c>
      <c r="M33" s="217">
        <v>42044</v>
      </c>
      <c r="N33" s="208"/>
      <c r="O33" s="218">
        <v>1432162</v>
      </c>
      <c r="P33" s="218">
        <v>0</v>
      </c>
      <c r="Q33" s="218">
        <v>15754</v>
      </c>
      <c r="S33" s="865" t="s">
        <v>345</v>
      </c>
      <c r="T33" s="863"/>
      <c r="U33" s="827"/>
      <c r="V33" s="219">
        <v>0</v>
      </c>
      <c r="W33" s="219">
        <v>0</v>
      </c>
      <c r="X33" s="220"/>
    </row>
    <row r="34" spans="1:50">
      <c r="A34" s="866" t="s">
        <v>349</v>
      </c>
      <c r="B34" s="863"/>
      <c r="C34" s="864"/>
      <c r="D34" s="226" t="s">
        <v>350</v>
      </c>
      <c r="E34" s="227" t="s">
        <v>351</v>
      </c>
      <c r="F34" s="221">
        <v>1849382</v>
      </c>
      <c r="G34" s="221">
        <v>80</v>
      </c>
      <c r="H34" s="221">
        <v>2</v>
      </c>
      <c r="I34" s="221">
        <v>15</v>
      </c>
      <c r="J34" s="228">
        <f t="shared" si="0"/>
        <v>3481190</v>
      </c>
      <c r="K34" s="221">
        <v>870300</v>
      </c>
      <c r="L34" s="221">
        <v>1436720</v>
      </c>
      <c r="M34" s="229">
        <v>42044</v>
      </c>
      <c r="N34" s="208"/>
      <c r="O34" s="230">
        <v>3254913</v>
      </c>
      <c r="P34" s="230">
        <v>0</v>
      </c>
      <c r="Q34" s="230">
        <v>35805</v>
      </c>
      <c r="S34" s="867" t="s">
        <v>345</v>
      </c>
      <c r="T34" s="863"/>
      <c r="U34" s="827"/>
      <c r="V34" s="210">
        <v>0</v>
      </c>
      <c r="W34" s="210">
        <v>0</v>
      </c>
      <c r="X34" s="211"/>
    </row>
    <row r="35" spans="1:50">
      <c r="A35" s="825" t="s">
        <v>352</v>
      </c>
      <c r="B35" s="863"/>
      <c r="C35" s="864"/>
      <c r="D35" s="222">
        <v>0</v>
      </c>
      <c r="E35" s="223" t="s">
        <v>334</v>
      </c>
      <c r="F35" s="214">
        <v>1590469</v>
      </c>
      <c r="G35" s="214">
        <v>30</v>
      </c>
      <c r="H35" s="214">
        <v>2</v>
      </c>
      <c r="I35" s="214">
        <v>5</v>
      </c>
      <c r="J35" s="215">
        <f t="shared" si="0"/>
        <v>1004507</v>
      </c>
      <c r="K35" s="214">
        <v>251130</v>
      </c>
      <c r="L35" s="214">
        <v>0</v>
      </c>
      <c r="M35" s="217">
        <v>42044</v>
      </c>
      <c r="N35" s="208"/>
      <c r="O35" s="218">
        <v>0</v>
      </c>
      <c r="P35" s="218">
        <v>0</v>
      </c>
      <c r="Q35" s="218">
        <v>0</v>
      </c>
      <c r="S35" s="865" t="s">
        <v>345</v>
      </c>
      <c r="T35" s="863"/>
      <c r="U35" s="827"/>
      <c r="V35" s="219">
        <v>0</v>
      </c>
      <c r="W35" s="219">
        <v>0</v>
      </c>
      <c r="X35" s="220"/>
    </row>
    <row r="36" spans="1:50" s="195" customFormat="1">
      <c r="A36" s="866" t="s">
        <v>353</v>
      </c>
      <c r="B36" s="863"/>
      <c r="C36" s="864"/>
      <c r="D36" s="203"/>
      <c r="E36" s="225"/>
      <c r="F36" s="205"/>
      <c r="G36" s="205"/>
      <c r="H36" s="205"/>
      <c r="I36" s="205"/>
      <c r="J36" s="206">
        <f t="shared" si="0"/>
        <v>0</v>
      </c>
      <c r="K36" s="205">
        <v>0</v>
      </c>
      <c r="L36" s="205">
        <v>0</v>
      </c>
      <c r="M36" s="207"/>
      <c r="N36" s="208"/>
      <c r="O36" s="209">
        <v>0</v>
      </c>
      <c r="P36" s="209">
        <v>0</v>
      </c>
      <c r="Q36" s="209">
        <v>0</v>
      </c>
      <c r="S36" s="867" t="s">
        <v>345</v>
      </c>
      <c r="T36" s="863"/>
      <c r="U36" s="827"/>
      <c r="V36" s="210">
        <v>0</v>
      </c>
      <c r="W36" s="210">
        <v>0</v>
      </c>
      <c r="X36" s="211"/>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row>
    <row r="37" spans="1:50">
      <c r="A37" s="825" t="s">
        <v>354</v>
      </c>
      <c r="B37" s="863"/>
      <c r="C37" s="864"/>
      <c r="D37" s="222"/>
      <c r="E37" s="223"/>
      <c r="F37" s="214"/>
      <c r="G37" s="214"/>
      <c r="H37" s="214"/>
      <c r="I37" s="214"/>
      <c r="J37" s="215">
        <f t="shared" si="0"/>
        <v>0</v>
      </c>
      <c r="K37" s="214">
        <v>0</v>
      </c>
      <c r="L37" s="214">
        <v>0</v>
      </c>
      <c r="M37" s="217"/>
      <c r="N37" s="208"/>
      <c r="O37" s="218">
        <v>0</v>
      </c>
      <c r="P37" s="218">
        <v>0</v>
      </c>
      <c r="Q37" s="218">
        <v>0</v>
      </c>
      <c r="S37" s="865" t="s">
        <v>345</v>
      </c>
      <c r="T37" s="863"/>
      <c r="U37" s="827"/>
      <c r="V37" s="219">
        <v>0</v>
      </c>
      <c r="W37" s="219">
        <v>0</v>
      </c>
      <c r="X37" s="220"/>
    </row>
    <row r="38" spans="1:50" s="195" customFormat="1">
      <c r="A38" s="866" t="s">
        <v>345</v>
      </c>
      <c r="B38" s="863"/>
      <c r="C38" s="864"/>
      <c r="D38" s="203"/>
      <c r="E38" s="225"/>
      <c r="F38" s="205"/>
      <c r="G38" s="205"/>
      <c r="H38" s="205"/>
      <c r="I38" s="205"/>
      <c r="J38" s="206">
        <f t="shared" si="0"/>
        <v>0</v>
      </c>
      <c r="K38" s="205">
        <v>0</v>
      </c>
      <c r="L38" s="205">
        <v>0</v>
      </c>
      <c r="M38" s="207"/>
      <c r="N38" s="208"/>
      <c r="O38" s="209">
        <v>0</v>
      </c>
      <c r="P38" s="209">
        <v>0</v>
      </c>
      <c r="Q38" s="209">
        <v>0</v>
      </c>
      <c r="S38" s="867" t="s">
        <v>345</v>
      </c>
      <c r="T38" s="863"/>
      <c r="U38" s="827"/>
      <c r="V38" s="210">
        <v>0</v>
      </c>
      <c r="W38" s="210">
        <v>0</v>
      </c>
      <c r="X38" s="211"/>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row>
    <row r="39" spans="1:50">
      <c r="A39" s="825" t="s">
        <v>345</v>
      </c>
      <c r="B39" s="863"/>
      <c r="C39" s="864"/>
      <c r="D39" s="222"/>
      <c r="E39" s="213"/>
      <c r="F39" s="214"/>
      <c r="G39" s="214"/>
      <c r="H39" s="214"/>
      <c r="I39" s="214"/>
      <c r="J39" s="215">
        <f t="shared" si="0"/>
        <v>0</v>
      </c>
      <c r="K39" s="214">
        <v>0</v>
      </c>
      <c r="L39" s="214">
        <v>0</v>
      </c>
      <c r="M39" s="217"/>
      <c r="N39" s="208"/>
      <c r="O39" s="218">
        <v>0</v>
      </c>
      <c r="P39" s="218">
        <v>0</v>
      </c>
      <c r="Q39" s="218">
        <v>0</v>
      </c>
      <c r="S39" s="865" t="s">
        <v>345</v>
      </c>
      <c r="T39" s="863"/>
      <c r="U39" s="827"/>
      <c r="V39" s="219">
        <v>0</v>
      </c>
      <c r="W39" s="219">
        <v>0</v>
      </c>
      <c r="X39" s="220"/>
    </row>
    <row r="40" spans="1:50" s="195" customFormat="1">
      <c r="A40" s="866" t="s">
        <v>345</v>
      </c>
      <c r="B40" s="863"/>
      <c r="C40" s="864"/>
      <c r="D40" s="203"/>
      <c r="E40" s="225"/>
      <c r="F40" s="205"/>
      <c r="G40" s="205"/>
      <c r="H40" s="205"/>
      <c r="I40" s="205"/>
      <c r="J40" s="206">
        <f t="shared" si="0"/>
        <v>0</v>
      </c>
      <c r="K40" s="205">
        <v>0</v>
      </c>
      <c r="L40" s="205">
        <v>0</v>
      </c>
      <c r="M40" s="207"/>
      <c r="N40" s="208"/>
      <c r="O40" s="209">
        <v>0</v>
      </c>
      <c r="P40" s="209">
        <v>0</v>
      </c>
      <c r="Q40" s="209">
        <v>0</v>
      </c>
      <c r="S40" s="867" t="s">
        <v>345</v>
      </c>
      <c r="T40" s="863"/>
      <c r="U40" s="827"/>
      <c r="V40" s="210">
        <v>0</v>
      </c>
      <c r="W40" s="210">
        <v>0</v>
      </c>
      <c r="X40" s="211"/>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row>
    <row r="41" spans="1:50" s="195" customFormat="1" ht="15" thickBot="1">
      <c r="A41" s="868" t="s">
        <v>355</v>
      </c>
      <c r="B41" s="863"/>
      <c r="C41" s="864"/>
      <c r="D41" s="231"/>
      <c r="E41" s="232"/>
      <c r="F41" s="224"/>
      <c r="G41" s="224"/>
      <c r="H41" s="224"/>
      <c r="I41" s="224"/>
      <c r="J41" s="215">
        <f t="shared" si="0"/>
        <v>0</v>
      </c>
      <c r="K41" s="224">
        <v>0</v>
      </c>
      <c r="L41" s="224">
        <v>0</v>
      </c>
      <c r="M41" s="233"/>
      <c r="N41" s="208"/>
      <c r="O41" s="218">
        <v>0</v>
      </c>
      <c r="P41" s="218">
        <v>0</v>
      </c>
      <c r="Q41" s="218">
        <v>0</v>
      </c>
      <c r="S41" s="869" t="s">
        <v>355</v>
      </c>
      <c r="T41" s="830"/>
      <c r="U41" s="831"/>
      <c r="V41" s="234">
        <v>0</v>
      </c>
      <c r="W41" s="234">
        <v>0</v>
      </c>
      <c r="X41" s="235"/>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row>
    <row r="42" spans="1:50" ht="15" thickBot="1">
      <c r="A42" s="847" t="s">
        <v>355</v>
      </c>
      <c r="B42" s="830"/>
      <c r="C42" s="848"/>
      <c r="D42" s="236"/>
      <c r="E42" s="237"/>
      <c r="F42" s="238"/>
      <c r="G42" s="238"/>
      <c r="H42" s="238"/>
      <c r="I42" s="238"/>
      <c r="J42" s="239">
        <f t="shared" si="0"/>
        <v>0</v>
      </c>
      <c r="K42" s="238">
        <v>0</v>
      </c>
      <c r="L42" s="238">
        <v>0</v>
      </c>
      <c r="M42" s="240"/>
      <c r="N42" s="208"/>
      <c r="O42" s="241">
        <v>0</v>
      </c>
      <c r="P42" s="241">
        <v>0</v>
      </c>
      <c r="Q42" s="241">
        <v>0</v>
      </c>
      <c r="U42" s="164"/>
      <c r="V42" s="164"/>
      <c r="W42" s="164"/>
      <c r="X42" s="164"/>
    </row>
    <row r="43" spans="1:50">
      <c r="M43" s="168"/>
      <c r="N43" s="168" t="s">
        <v>356</v>
      </c>
      <c r="O43" s="242">
        <f>SUM(O27:O42)</f>
        <v>18508252</v>
      </c>
      <c r="Q43" s="243">
        <f>SUM(Q26:Q42)</f>
        <v>232127</v>
      </c>
      <c r="R43" s="244" t="s">
        <v>357</v>
      </c>
      <c r="U43" s="164"/>
      <c r="V43" s="164"/>
      <c r="W43" s="164"/>
      <c r="X43" s="164"/>
      <c r="Y43" s="245"/>
      <c r="Z43" s="195"/>
    </row>
    <row r="44" spans="1:50">
      <c r="A44" s="246" t="s">
        <v>358</v>
      </c>
      <c r="M44" s="168"/>
      <c r="N44" s="168"/>
      <c r="O44" s="168" t="s">
        <v>359</v>
      </c>
      <c r="P44" s="247">
        <v>328882</v>
      </c>
      <c r="Q44" s="248">
        <f>O26</f>
        <v>1973292</v>
      </c>
      <c r="R44" s="176" t="s">
        <v>360</v>
      </c>
      <c r="U44" s="164"/>
      <c r="V44" s="164"/>
      <c r="W44" s="164"/>
      <c r="X44" s="164"/>
      <c r="Y44" s="245"/>
      <c r="Z44" s="195"/>
    </row>
    <row r="45" spans="1:50">
      <c r="A45" s="164" t="s">
        <v>361</v>
      </c>
      <c r="F45" s="832"/>
      <c r="G45" s="849"/>
      <c r="H45" s="850"/>
      <c r="N45" s="164"/>
      <c r="O45" s="168" t="s">
        <v>362</v>
      </c>
      <c r="P45" s="247">
        <v>291587</v>
      </c>
      <c r="S45" s="195"/>
      <c r="T45" s="195"/>
      <c r="U45" s="164"/>
      <c r="V45" s="164"/>
      <c r="W45" s="164"/>
      <c r="X45" s="164"/>
      <c r="Y45" s="245"/>
      <c r="Z45" s="195"/>
    </row>
    <row r="46" spans="1:50">
      <c r="K46" s="851" t="s">
        <v>363</v>
      </c>
      <c r="L46" s="851"/>
      <c r="M46" s="851"/>
      <c r="N46" s="851"/>
      <c r="O46" s="851"/>
      <c r="P46" s="247">
        <v>0</v>
      </c>
      <c r="U46" s="164"/>
      <c r="V46" s="164"/>
      <c r="W46" s="164"/>
      <c r="X46" s="164"/>
      <c r="Y46" s="245"/>
      <c r="Z46" s="195"/>
    </row>
    <row r="47" spans="1:50" ht="19" thickBot="1">
      <c r="A47" s="180" t="s">
        <v>364</v>
      </c>
      <c r="D47" s="197" t="str">
        <f>IF(LEFT(IFERROR(VLOOKUP("TT-20",$A$51:$A$60,1,FALSE),"  "),2)="TT","Select Td and ensure dual protection against tetanus and diphtheria.",IF(LEFT(IFERROR(VLOOKUP("TT-10",$A$51:$A$60,1,FALSE),"  "),2)="TT","Select Td and ensure dual protection against tetanus and diphtheria.",""))</f>
        <v/>
      </c>
      <c r="N47" s="164"/>
      <c r="O47" s="180" t="s">
        <v>365</v>
      </c>
      <c r="S47" s="195"/>
      <c r="T47" s="195"/>
      <c r="U47" s="164"/>
      <c r="V47" s="164"/>
      <c r="W47" s="164"/>
      <c r="X47" s="164"/>
      <c r="Y47" s="176"/>
    </row>
    <row r="48" spans="1:50" s="200" customFormat="1">
      <c r="A48" s="852" t="s">
        <v>366</v>
      </c>
      <c r="B48" s="853"/>
      <c r="C48" s="854"/>
      <c r="D48" s="861" t="s">
        <v>317</v>
      </c>
      <c r="E48" s="862"/>
      <c r="F48" s="838" t="s">
        <v>318</v>
      </c>
      <c r="G48" s="838" t="s">
        <v>319</v>
      </c>
      <c r="H48" s="838" t="s">
        <v>320</v>
      </c>
      <c r="I48" s="838" t="s">
        <v>321</v>
      </c>
      <c r="J48" s="841" t="s">
        <v>367</v>
      </c>
      <c r="K48" s="164"/>
      <c r="L48" s="164"/>
      <c r="M48" s="208"/>
      <c r="N48" s="164"/>
      <c r="O48" s="835" t="s">
        <v>325</v>
      </c>
      <c r="P48" s="838" t="s">
        <v>326</v>
      </c>
      <c r="Q48" s="841" t="s">
        <v>327</v>
      </c>
      <c r="R48" s="164"/>
      <c r="S48" s="175"/>
      <c r="T48" s="175"/>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row>
    <row r="49" spans="1:50" s="200" customFormat="1">
      <c r="A49" s="855"/>
      <c r="B49" s="856"/>
      <c r="C49" s="857"/>
      <c r="D49" s="249"/>
      <c r="E49" s="250"/>
      <c r="F49" s="839"/>
      <c r="G49" s="839"/>
      <c r="H49" s="839"/>
      <c r="I49" s="839"/>
      <c r="J49" s="842"/>
      <c r="K49" s="164"/>
      <c r="L49" s="164"/>
      <c r="M49" s="208"/>
      <c r="N49" s="164"/>
      <c r="O49" s="836"/>
      <c r="P49" s="839"/>
      <c r="Q49" s="842"/>
      <c r="R49" s="164"/>
      <c r="S49" s="195"/>
      <c r="T49" s="195"/>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row>
    <row r="50" spans="1:50" s="200" customFormat="1" ht="15" thickBot="1">
      <c r="A50" s="858"/>
      <c r="B50" s="859"/>
      <c r="C50" s="860"/>
      <c r="D50" s="251" t="s">
        <v>331</v>
      </c>
      <c r="E50" s="252" t="s">
        <v>332</v>
      </c>
      <c r="F50" s="839"/>
      <c r="G50" s="839"/>
      <c r="H50" s="839"/>
      <c r="I50" s="839"/>
      <c r="J50" s="842"/>
      <c r="K50" s="164"/>
      <c r="L50" s="164"/>
      <c r="M50" s="208"/>
      <c r="N50" s="164"/>
      <c r="O50" s="837"/>
      <c r="P50" s="840"/>
      <c r="Q50" s="843"/>
      <c r="R50" s="164"/>
      <c r="S50" s="195"/>
      <c r="T50" s="195"/>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row>
    <row r="51" spans="1:50">
      <c r="A51" s="844" t="s">
        <v>336</v>
      </c>
      <c r="B51" s="845"/>
      <c r="C51" s="846"/>
      <c r="D51" s="253">
        <v>0</v>
      </c>
      <c r="E51" s="253" t="s">
        <v>368</v>
      </c>
      <c r="F51" s="254">
        <v>3791233</v>
      </c>
      <c r="G51" s="254">
        <v>100</v>
      </c>
      <c r="H51" s="254">
        <v>1</v>
      </c>
      <c r="I51" s="254">
        <v>15</v>
      </c>
      <c r="J51" s="255">
        <f>ROUNDUP(((F51*G51/100)*H51*100/(100-I51)),0)</f>
        <v>4460275</v>
      </c>
      <c r="M51" s="208"/>
      <c r="N51" s="208"/>
      <c r="O51" s="256">
        <v>0</v>
      </c>
      <c r="P51" s="257">
        <v>0</v>
      </c>
      <c r="Q51" s="258">
        <v>0</v>
      </c>
      <c r="R51" s="164"/>
      <c r="U51" s="164"/>
      <c r="V51" s="164"/>
      <c r="W51" s="164"/>
      <c r="X51" s="164"/>
    </row>
    <row r="52" spans="1:50">
      <c r="A52" s="825" t="s">
        <v>336</v>
      </c>
      <c r="B52" s="826"/>
      <c r="C52" s="827"/>
      <c r="D52" s="223">
        <v>0</v>
      </c>
      <c r="E52" s="223" t="s">
        <v>368</v>
      </c>
      <c r="F52" s="214">
        <v>7582466</v>
      </c>
      <c r="G52" s="214">
        <v>100</v>
      </c>
      <c r="H52" s="214">
        <v>1</v>
      </c>
      <c r="I52" s="214">
        <v>15</v>
      </c>
      <c r="J52" s="259">
        <f t="shared" ref="J52:J62" si="1">ROUNDUP(((F52*G52/100)*H52*100/(100-I52)),0)</f>
        <v>8920549</v>
      </c>
      <c r="M52" s="208"/>
      <c r="N52" s="208"/>
      <c r="O52" s="260">
        <v>0</v>
      </c>
      <c r="P52" s="218">
        <v>0</v>
      </c>
      <c r="Q52" s="261">
        <v>0</v>
      </c>
      <c r="R52" s="164"/>
      <c r="S52" s="200"/>
      <c r="V52" s="262"/>
      <c r="W52" s="263"/>
      <c r="X52" s="263"/>
    </row>
    <row r="53" spans="1:50">
      <c r="A53" s="828" t="s">
        <v>369</v>
      </c>
      <c r="B53" s="826"/>
      <c r="C53" s="827"/>
      <c r="D53" s="225" t="s">
        <v>370</v>
      </c>
      <c r="E53" s="225" t="s">
        <v>371</v>
      </c>
      <c r="F53" s="205">
        <v>7004074</v>
      </c>
      <c r="G53" s="205">
        <v>80</v>
      </c>
      <c r="H53" s="205">
        <v>1</v>
      </c>
      <c r="I53" s="205">
        <v>15</v>
      </c>
      <c r="J53" s="264">
        <f t="shared" si="1"/>
        <v>6592070</v>
      </c>
      <c r="M53" s="208"/>
      <c r="N53" s="208"/>
      <c r="O53" s="265">
        <v>6163586</v>
      </c>
      <c r="P53" s="209">
        <v>725128</v>
      </c>
      <c r="Q53" s="266">
        <v>75776</v>
      </c>
      <c r="R53" s="164"/>
      <c r="V53" s="262"/>
      <c r="W53" s="263"/>
      <c r="X53" s="263"/>
    </row>
    <row r="54" spans="1:50">
      <c r="A54" s="825" t="s">
        <v>372</v>
      </c>
      <c r="B54" s="826"/>
      <c r="C54" s="827"/>
      <c r="D54" s="213" t="s">
        <v>373</v>
      </c>
      <c r="E54" s="213" t="s">
        <v>350</v>
      </c>
      <c r="F54" s="214">
        <v>12996068</v>
      </c>
      <c r="G54" s="214">
        <v>100</v>
      </c>
      <c r="H54" s="214">
        <v>1</v>
      </c>
      <c r="I54" s="214">
        <v>15</v>
      </c>
      <c r="J54" s="259">
        <f t="shared" si="1"/>
        <v>15289492</v>
      </c>
      <c r="M54" s="208"/>
      <c r="N54" s="208"/>
      <c r="O54" s="260">
        <v>14295675</v>
      </c>
      <c r="P54" s="218">
        <v>3363689</v>
      </c>
      <c r="Q54" s="261">
        <v>194254</v>
      </c>
      <c r="R54" s="164"/>
      <c r="S54" s="200"/>
      <c r="V54" s="262"/>
      <c r="W54" s="263"/>
      <c r="X54" s="263"/>
    </row>
    <row r="55" spans="1:50">
      <c r="A55" s="828" t="s">
        <v>345</v>
      </c>
      <c r="B55" s="826"/>
      <c r="C55" s="827"/>
      <c r="D55" s="225"/>
      <c r="E55" s="225"/>
      <c r="F55" s="205"/>
      <c r="G55" s="205"/>
      <c r="H55" s="205"/>
      <c r="I55" s="205"/>
      <c r="J55" s="264">
        <f t="shared" si="1"/>
        <v>0</v>
      </c>
      <c r="M55" s="208"/>
      <c r="N55" s="208"/>
      <c r="O55" s="265">
        <v>0</v>
      </c>
      <c r="P55" s="209">
        <v>0</v>
      </c>
      <c r="Q55" s="266">
        <v>0</v>
      </c>
      <c r="R55" s="164"/>
      <c r="V55" s="262"/>
      <c r="W55" s="263"/>
      <c r="X55" s="263"/>
    </row>
    <row r="56" spans="1:50">
      <c r="A56" s="825" t="s">
        <v>345</v>
      </c>
      <c r="B56" s="826"/>
      <c r="C56" s="827"/>
      <c r="D56" s="223"/>
      <c r="E56" s="223"/>
      <c r="F56" s="214"/>
      <c r="G56" s="214"/>
      <c r="H56" s="214"/>
      <c r="I56" s="214"/>
      <c r="J56" s="259">
        <f t="shared" si="1"/>
        <v>0</v>
      </c>
      <c r="M56" s="208"/>
      <c r="N56" s="208"/>
      <c r="O56" s="260">
        <v>0</v>
      </c>
      <c r="P56" s="218">
        <v>0</v>
      </c>
      <c r="Q56" s="261">
        <v>0</v>
      </c>
      <c r="R56" s="164"/>
      <c r="S56" s="200"/>
      <c r="V56" s="262"/>
      <c r="W56" s="263"/>
      <c r="X56" s="263"/>
    </row>
    <row r="57" spans="1:50">
      <c r="A57" s="828" t="s">
        <v>345</v>
      </c>
      <c r="B57" s="826"/>
      <c r="C57" s="827"/>
      <c r="D57" s="225"/>
      <c r="E57" s="225"/>
      <c r="F57" s="205"/>
      <c r="G57" s="205"/>
      <c r="H57" s="205"/>
      <c r="I57" s="205"/>
      <c r="J57" s="264">
        <f t="shared" si="1"/>
        <v>0</v>
      </c>
      <c r="M57" s="208"/>
      <c r="N57" s="208"/>
      <c r="O57" s="265">
        <v>0</v>
      </c>
      <c r="P57" s="209">
        <v>0</v>
      </c>
      <c r="Q57" s="266">
        <v>0</v>
      </c>
      <c r="R57" s="164"/>
      <c r="V57" s="262"/>
      <c r="W57" s="263"/>
      <c r="X57" s="263"/>
    </row>
    <row r="58" spans="1:50">
      <c r="A58" s="825" t="s">
        <v>345</v>
      </c>
      <c r="B58" s="826"/>
      <c r="C58" s="827"/>
      <c r="D58" s="223"/>
      <c r="E58" s="223"/>
      <c r="F58" s="214"/>
      <c r="G58" s="214"/>
      <c r="H58" s="214"/>
      <c r="I58" s="214"/>
      <c r="J58" s="259">
        <f>ROUNDUP(((F58*G58/100)*H58*100/(100-I58)),0)</f>
        <v>0</v>
      </c>
      <c r="M58" s="208"/>
      <c r="N58" s="208"/>
      <c r="O58" s="260">
        <v>0</v>
      </c>
      <c r="P58" s="218">
        <v>0</v>
      </c>
      <c r="Q58" s="261">
        <v>0</v>
      </c>
      <c r="R58" s="164"/>
      <c r="S58" s="200"/>
      <c r="V58" s="262"/>
      <c r="W58" s="263"/>
      <c r="X58" s="263"/>
    </row>
    <row r="59" spans="1:50">
      <c r="A59" s="828" t="s">
        <v>345</v>
      </c>
      <c r="B59" s="826"/>
      <c r="C59" s="827"/>
      <c r="D59" s="225"/>
      <c r="E59" s="225"/>
      <c r="F59" s="205"/>
      <c r="G59" s="205"/>
      <c r="H59" s="205"/>
      <c r="I59" s="205"/>
      <c r="J59" s="264">
        <f t="shared" si="1"/>
        <v>0</v>
      </c>
      <c r="M59" s="208"/>
      <c r="N59" s="208"/>
      <c r="O59" s="265">
        <v>0</v>
      </c>
      <c r="P59" s="209">
        <v>0</v>
      </c>
      <c r="Q59" s="266">
        <v>0</v>
      </c>
      <c r="R59" s="164"/>
      <c r="V59" s="262"/>
      <c r="W59" s="263"/>
      <c r="X59" s="263"/>
    </row>
    <row r="60" spans="1:50">
      <c r="A60" s="825" t="s">
        <v>345</v>
      </c>
      <c r="B60" s="826"/>
      <c r="C60" s="827"/>
      <c r="D60" s="223"/>
      <c r="E60" s="223"/>
      <c r="F60" s="214"/>
      <c r="G60" s="214"/>
      <c r="H60" s="214"/>
      <c r="I60" s="214"/>
      <c r="J60" s="259">
        <f>ROUNDUP(((F60*G60/100)*H60*100/(100-I60)),0)</f>
        <v>0</v>
      </c>
      <c r="M60" s="208"/>
      <c r="N60" s="208"/>
      <c r="O60" s="260">
        <v>0</v>
      </c>
      <c r="P60" s="218">
        <v>0</v>
      </c>
      <c r="Q60" s="261">
        <v>0</v>
      </c>
      <c r="R60" s="164"/>
      <c r="S60" s="200"/>
      <c r="V60" s="262"/>
      <c r="W60" s="263"/>
      <c r="X60" s="263"/>
    </row>
    <row r="61" spans="1:50">
      <c r="A61" s="828" t="s">
        <v>355</v>
      </c>
      <c r="B61" s="826"/>
      <c r="C61" s="827"/>
      <c r="D61" s="225"/>
      <c r="E61" s="225"/>
      <c r="F61" s="205"/>
      <c r="G61" s="205"/>
      <c r="H61" s="205"/>
      <c r="I61" s="205"/>
      <c r="J61" s="264">
        <f t="shared" si="1"/>
        <v>0</v>
      </c>
      <c r="M61" s="208"/>
      <c r="N61" s="208"/>
      <c r="O61" s="265">
        <v>0</v>
      </c>
      <c r="P61" s="209">
        <v>0</v>
      </c>
      <c r="Q61" s="266">
        <v>0</v>
      </c>
      <c r="R61" s="164"/>
      <c r="V61" s="262"/>
      <c r="W61" s="263"/>
      <c r="X61" s="263"/>
    </row>
    <row r="62" spans="1:50" s="273" customFormat="1" ht="15" thickBot="1">
      <c r="A62" s="829" t="s">
        <v>355</v>
      </c>
      <c r="B62" s="830"/>
      <c r="C62" s="831"/>
      <c r="D62" s="267"/>
      <c r="E62" s="267"/>
      <c r="F62" s="268"/>
      <c r="G62" s="268"/>
      <c r="H62" s="268"/>
      <c r="I62" s="268"/>
      <c r="J62" s="269">
        <f t="shared" si="1"/>
        <v>0</v>
      </c>
      <c r="K62" s="164"/>
      <c r="L62" s="164"/>
      <c r="M62" s="208"/>
      <c r="N62" s="208"/>
      <c r="O62" s="270">
        <v>0</v>
      </c>
      <c r="P62" s="271">
        <v>0</v>
      </c>
      <c r="Q62" s="272">
        <v>0</v>
      </c>
      <c r="R62" s="164"/>
      <c r="S62" s="164"/>
      <c r="T62" s="200"/>
      <c r="U62" s="200"/>
      <c r="V62" s="200"/>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row>
    <row r="63" spans="1:50" s="273" customFormat="1">
      <c r="A63" s="164"/>
      <c r="B63" s="208"/>
      <c r="C63" s="208"/>
      <c r="D63" s="208"/>
      <c r="E63" s="208"/>
      <c r="F63" s="208"/>
      <c r="G63" s="208"/>
      <c r="H63" s="208"/>
      <c r="I63" s="208"/>
      <c r="J63" s="208"/>
      <c r="K63" s="208"/>
      <c r="L63" s="208"/>
      <c r="M63" s="168"/>
      <c r="N63" s="168" t="s">
        <v>374</v>
      </c>
      <c r="O63" s="274">
        <f>SUM(O51:O62)</f>
        <v>20459261</v>
      </c>
      <c r="Q63" s="274">
        <f>SUM(Q51:Q62)</f>
        <v>270030</v>
      </c>
      <c r="R63" s="244" t="s">
        <v>375</v>
      </c>
      <c r="S63" s="164"/>
      <c r="T63" s="200"/>
      <c r="U63" s="200"/>
      <c r="V63" s="200"/>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row>
    <row r="64" spans="1:50">
      <c r="A64" s="164" t="s">
        <v>376</v>
      </c>
      <c r="F64" s="832"/>
      <c r="G64" s="833"/>
      <c r="H64" s="834"/>
      <c r="N64" s="164"/>
      <c r="O64" s="168" t="s">
        <v>377</v>
      </c>
      <c r="P64" s="247">
        <v>4088817</v>
      </c>
      <c r="Q64" s="275"/>
      <c r="R64" s="276"/>
      <c r="S64" s="164"/>
      <c r="T64" s="200"/>
      <c r="U64" s="200"/>
      <c r="V64" s="200"/>
      <c r="W64" s="164"/>
      <c r="X64" s="164"/>
    </row>
    <row r="65" spans="1:50">
      <c r="A65" s="277"/>
      <c r="B65" s="208"/>
      <c r="C65" s="208"/>
      <c r="D65" s="273"/>
      <c r="E65" s="273"/>
      <c r="F65" s="273"/>
      <c r="G65" s="208"/>
      <c r="H65" s="208"/>
      <c r="L65" s="278"/>
      <c r="M65" s="278"/>
      <c r="N65" s="278"/>
      <c r="O65" s="168" t="s">
        <v>378</v>
      </c>
      <c r="P65" s="247">
        <v>0</v>
      </c>
      <c r="S65" s="164"/>
      <c r="W65" s="164"/>
      <c r="X65" s="164"/>
      <c r="Y65" s="175"/>
    </row>
    <row r="66" spans="1:50">
      <c r="A66" s="279"/>
      <c r="B66" s="208"/>
      <c r="C66" s="208"/>
      <c r="D66" s="273"/>
      <c r="E66" s="273"/>
      <c r="F66" s="273"/>
      <c r="G66" s="208"/>
      <c r="H66" s="208"/>
      <c r="M66" s="168"/>
      <c r="N66" s="168" t="s">
        <v>379</v>
      </c>
      <c r="O66" s="243">
        <f>O43+O63</f>
        <v>38967513</v>
      </c>
      <c r="Q66" s="243">
        <f>Q63+Q43</f>
        <v>502157</v>
      </c>
      <c r="R66" s="244" t="s">
        <v>380</v>
      </c>
      <c r="S66" s="164"/>
      <c r="W66" s="164"/>
      <c r="X66" s="164"/>
    </row>
    <row r="67" spans="1:50">
      <c r="A67" s="279"/>
      <c r="B67" s="208"/>
      <c r="C67" s="208"/>
      <c r="D67" s="273"/>
      <c r="E67" s="273"/>
      <c r="F67" s="273"/>
      <c r="G67" s="208"/>
      <c r="H67" s="208"/>
      <c r="M67" s="168"/>
      <c r="N67" s="168" t="s">
        <v>381</v>
      </c>
      <c r="O67" s="243">
        <f>P64+P45</f>
        <v>4380404</v>
      </c>
      <c r="R67" s="276"/>
      <c r="S67" s="164"/>
      <c r="W67" s="164"/>
      <c r="X67" s="164"/>
    </row>
    <row r="68" spans="1:50" ht="18">
      <c r="A68" s="280" t="s">
        <v>382</v>
      </c>
      <c r="B68" s="180" t="s">
        <v>383</v>
      </c>
      <c r="C68" s="181"/>
      <c r="N68" s="164"/>
      <c r="O68" s="164"/>
      <c r="S68" s="164"/>
      <c r="W68" s="164"/>
      <c r="X68" s="164"/>
      <c r="Y68" s="176"/>
    </row>
    <row r="69" spans="1:50" ht="18">
      <c r="A69" s="281"/>
      <c r="B69" s="180"/>
      <c r="C69" s="181"/>
      <c r="N69" s="164"/>
      <c r="O69" s="164"/>
      <c r="S69" s="164"/>
      <c r="T69" s="195"/>
      <c r="U69" s="195"/>
      <c r="V69" s="195"/>
      <c r="W69" s="164"/>
      <c r="X69" s="164"/>
      <c r="Y69" s="176"/>
    </row>
    <row r="70" spans="1:50">
      <c r="A70" s="282" t="s">
        <v>384</v>
      </c>
      <c r="B70" s="283"/>
      <c r="C70" s="283"/>
      <c r="D70" s="283"/>
      <c r="E70" s="283"/>
      <c r="F70" s="284"/>
      <c r="G70" s="168"/>
      <c r="H70" s="262"/>
      <c r="I70" s="285"/>
      <c r="J70" s="285"/>
      <c r="K70" s="208"/>
      <c r="L70" s="208"/>
      <c r="M70" s="208"/>
      <c r="N70" s="286"/>
      <c r="O70" s="287"/>
      <c r="P70" s="287"/>
      <c r="S70" s="164"/>
      <c r="W70" s="164"/>
      <c r="X70" s="164"/>
    </row>
    <row r="71" spans="1:50" ht="15">
      <c r="A71" s="288"/>
      <c r="B71" s="289"/>
      <c r="C71" s="168"/>
      <c r="D71" s="262"/>
      <c r="E71" s="208"/>
      <c r="F71" s="286"/>
      <c r="G71" s="285"/>
      <c r="H71" s="285"/>
      <c r="I71" s="290"/>
      <c r="J71" s="290"/>
      <c r="K71" s="208"/>
      <c r="L71" s="208"/>
      <c r="M71" s="208"/>
      <c r="N71" s="286"/>
      <c r="O71" s="287"/>
      <c r="P71" s="291"/>
      <c r="S71" s="164"/>
      <c r="T71" s="273"/>
      <c r="U71" s="273"/>
      <c r="V71" s="273"/>
      <c r="W71" s="164"/>
      <c r="X71" s="164"/>
    </row>
    <row r="72" spans="1:50" ht="15">
      <c r="A72" s="288"/>
      <c r="B72" s="289"/>
      <c r="C72" s="168"/>
      <c r="D72" s="208"/>
      <c r="E72" s="168"/>
      <c r="F72" s="292" t="s">
        <v>310</v>
      </c>
      <c r="G72" s="285" t="s">
        <v>385</v>
      </c>
      <c r="H72" s="285"/>
      <c r="I72" s="293"/>
      <c r="J72" s="293"/>
      <c r="K72" s="245"/>
      <c r="L72" s="195"/>
      <c r="M72" s="195"/>
      <c r="N72" s="168"/>
      <c r="P72" s="289"/>
      <c r="S72" s="274"/>
      <c r="T72" s="273"/>
      <c r="U72" s="273"/>
      <c r="V72" s="273"/>
      <c r="W72" s="164"/>
      <c r="X72" s="164"/>
    </row>
    <row r="73" spans="1:50" ht="15">
      <c r="A73" s="288"/>
      <c r="B73" s="293"/>
      <c r="E73" s="294"/>
      <c r="F73" s="208"/>
      <c r="G73" s="819"/>
      <c r="H73" s="820"/>
      <c r="I73" s="820"/>
      <c r="J73" s="820"/>
      <c r="K73" s="820"/>
      <c r="L73" s="820"/>
      <c r="M73" s="820"/>
      <c r="N73" s="820"/>
      <c r="O73" s="820"/>
      <c r="P73" s="820"/>
      <c r="Q73" s="820"/>
      <c r="R73" s="820"/>
      <c r="S73" s="820"/>
      <c r="T73" s="821"/>
    </row>
    <row r="74" spans="1:50" ht="15">
      <c r="A74" s="288"/>
      <c r="B74" s="289"/>
      <c r="G74" s="293" t="s">
        <v>386</v>
      </c>
      <c r="H74" s="293"/>
      <c r="I74" s="293"/>
      <c r="J74" s="295"/>
      <c r="K74" s="295"/>
      <c r="L74" s="273"/>
      <c r="M74" s="273"/>
      <c r="N74" s="286"/>
      <c r="O74" s="287"/>
      <c r="P74" s="296"/>
    </row>
    <row r="75" spans="1:50" ht="15">
      <c r="A75" s="288"/>
      <c r="B75" s="289"/>
      <c r="E75" s="208"/>
      <c r="F75" s="273"/>
      <c r="G75" s="819"/>
      <c r="H75" s="820"/>
      <c r="I75" s="820"/>
      <c r="J75" s="820"/>
      <c r="K75" s="820"/>
      <c r="L75" s="820"/>
      <c r="M75" s="820"/>
      <c r="N75" s="820"/>
      <c r="O75" s="820"/>
      <c r="P75" s="820"/>
      <c r="Q75" s="820"/>
      <c r="R75" s="820"/>
      <c r="S75" s="820"/>
      <c r="T75" s="821"/>
    </row>
    <row r="76" spans="1:50">
      <c r="A76" s="279"/>
      <c r="B76" s="208"/>
      <c r="C76" s="208"/>
      <c r="D76" s="273"/>
      <c r="E76" s="168"/>
      <c r="F76" s="208"/>
      <c r="G76" s="293" t="s">
        <v>387</v>
      </c>
      <c r="H76" s="293"/>
      <c r="I76" s="295"/>
    </row>
    <row r="77" spans="1:50">
      <c r="A77" s="279"/>
      <c r="B77" s="208"/>
      <c r="C77" s="208"/>
      <c r="D77" s="273"/>
      <c r="E77" s="168"/>
      <c r="F77" s="208"/>
      <c r="G77" s="819"/>
      <c r="H77" s="820"/>
      <c r="I77" s="820"/>
      <c r="J77" s="820"/>
      <c r="K77" s="820"/>
      <c r="L77" s="820"/>
      <c r="M77" s="820"/>
      <c r="N77" s="820"/>
      <c r="O77" s="820"/>
      <c r="P77" s="820"/>
      <c r="Q77" s="820"/>
      <c r="R77" s="820"/>
      <c r="S77" s="820"/>
      <c r="T77" s="821"/>
      <c r="V77" s="297"/>
    </row>
    <row r="78" spans="1:50">
      <c r="A78" s="279"/>
      <c r="B78" s="208"/>
      <c r="C78" s="208"/>
      <c r="D78" s="273"/>
      <c r="E78" s="168"/>
      <c r="F78" s="208"/>
      <c r="G78" s="293"/>
      <c r="H78" s="293"/>
      <c r="I78" s="295"/>
    </row>
    <row r="79" spans="1:50" s="273" customFormat="1" ht="18">
      <c r="A79" s="298" t="s">
        <v>388</v>
      </c>
      <c r="B79" s="180" t="s">
        <v>389</v>
      </c>
      <c r="C79" s="208"/>
      <c r="D79" s="208"/>
      <c r="E79" s="208"/>
      <c r="F79" s="208"/>
      <c r="G79" s="208"/>
      <c r="H79" s="208"/>
      <c r="I79" s="208"/>
      <c r="J79" s="208"/>
      <c r="K79" s="208"/>
      <c r="L79" s="208"/>
      <c r="M79" s="208"/>
      <c r="N79" s="262"/>
      <c r="O79" s="262"/>
      <c r="P79" s="262"/>
      <c r="Q79" s="262"/>
      <c r="R79" s="262"/>
      <c r="S79" s="262"/>
      <c r="T79" s="262"/>
      <c r="U79" s="262"/>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row>
    <row r="80" spans="1:50" s="273" customFormat="1" ht="18">
      <c r="A80" s="180"/>
      <c r="B80" s="208"/>
      <c r="C80" s="208"/>
      <c r="D80" s="208"/>
      <c r="E80" s="208"/>
      <c r="F80" s="208"/>
      <c r="G80" s="208"/>
      <c r="H80" s="208"/>
      <c r="I80" s="208"/>
      <c r="J80" s="208"/>
      <c r="K80" s="208"/>
      <c r="L80" s="208"/>
      <c r="M80" s="262"/>
      <c r="N80" s="262"/>
      <c r="O80" s="262"/>
      <c r="P80" s="262"/>
      <c r="Q80" s="262"/>
      <c r="R80" s="262"/>
      <c r="S80" s="262"/>
      <c r="T80" s="262"/>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row>
    <row r="81" spans="1:50" s="273" customFormat="1" ht="18">
      <c r="A81" s="180"/>
      <c r="B81" s="208"/>
      <c r="C81" s="208"/>
      <c r="D81" s="208"/>
      <c r="E81" s="208"/>
      <c r="F81" s="208"/>
      <c r="G81" s="208"/>
      <c r="H81" s="208"/>
      <c r="I81" s="208"/>
      <c r="J81" s="208"/>
      <c r="K81" s="208"/>
      <c r="L81" s="208"/>
      <c r="M81" s="262"/>
      <c r="N81" s="262"/>
      <c r="O81" s="262"/>
      <c r="P81" s="262"/>
      <c r="Q81" s="262"/>
      <c r="R81" s="262"/>
      <c r="S81" s="262"/>
      <c r="T81" s="262"/>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c r="AX81" s="164"/>
    </row>
    <row r="82" spans="1:50" s="273" customFormat="1">
      <c r="H82" s="208"/>
      <c r="I82" s="208"/>
      <c r="J82" s="186" t="s">
        <v>390</v>
      </c>
      <c r="K82" s="164"/>
      <c r="L82" s="164"/>
      <c r="M82" s="164"/>
      <c r="N82" s="164"/>
      <c r="O82" s="164"/>
      <c r="P82" s="208"/>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row>
    <row r="83" spans="1:50" s="273" customFormat="1">
      <c r="H83" s="208"/>
      <c r="I83" s="208"/>
      <c r="J83" s="299" t="s">
        <v>391</v>
      </c>
      <c r="K83" s="164" t="s">
        <v>392</v>
      </c>
      <c r="L83" s="164"/>
      <c r="M83" s="164"/>
      <c r="N83" s="299" t="s">
        <v>393</v>
      </c>
      <c r="O83" s="164" t="s">
        <v>394</v>
      </c>
      <c r="P83" s="208"/>
      <c r="R83" s="300" t="s">
        <v>395</v>
      </c>
      <c r="S83" s="208" t="s">
        <v>396</v>
      </c>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c r="AX83" s="164"/>
    </row>
    <row r="84" spans="1:50" s="273" customFormat="1">
      <c r="H84" s="208"/>
      <c r="I84" s="208"/>
      <c r="J84" s="299" t="s">
        <v>397</v>
      </c>
      <c r="K84" s="164" t="s">
        <v>398</v>
      </c>
      <c r="L84" s="164"/>
      <c r="M84" s="164"/>
      <c r="N84" s="299" t="s">
        <v>399</v>
      </c>
      <c r="O84" s="164" t="s">
        <v>400</v>
      </c>
      <c r="P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c r="AX84" s="164"/>
    </row>
    <row r="85" spans="1:50" s="273" customFormat="1">
      <c r="A85" s="299"/>
      <c r="B85" s="164"/>
      <c r="C85" s="164"/>
      <c r="D85" s="164"/>
      <c r="E85" s="164"/>
      <c r="F85" s="164"/>
      <c r="G85" s="208"/>
      <c r="H85" s="208"/>
      <c r="I85" s="208"/>
      <c r="J85" s="208"/>
      <c r="K85" s="208"/>
      <c r="L85" s="208"/>
      <c r="M85" s="262"/>
      <c r="N85" s="262"/>
      <c r="O85" s="262"/>
      <c r="P85" s="262"/>
      <c r="Q85" s="262"/>
      <c r="R85" s="262"/>
      <c r="S85" s="262"/>
      <c r="T85" s="262"/>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c r="AX85" s="164"/>
    </row>
    <row r="86" spans="1:50" s="273" customFormat="1" ht="19" thickBot="1">
      <c r="A86" s="180" t="s">
        <v>401</v>
      </c>
      <c r="B86" s="208"/>
      <c r="C86" s="301" t="s">
        <v>402</v>
      </c>
      <c r="D86" s="301"/>
      <c r="E86" s="301"/>
      <c r="F86" s="301"/>
      <c r="G86" s="301"/>
      <c r="H86" s="301"/>
      <c r="I86" s="208"/>
      <c r="J86" s="180" t="s">
        <v>403</v>
      </c>
      <c r="K86" s="180"/>
      <c r="L86" s="180"/>
      <c r="M86" s="180"/>
      <c r="N86" s="180"/>
      <c r="O86" s="180"/>
      <c r="P86" s="180"/>
      <c r="Q86" s="180"/>
      <c r="R86" s="180"/>
      <c r="S86" s="180"/>
      <c r="T86" s="180"/>
      <c r="U86" s="180"/>
      <c r="V86" s="180"/>
      <c r="W86" s="180"/>
      <c r="X86" s="175"/>
      <c r="Y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row>
    <row r="87" spans="1:50" s="200" customFormat="1">
      <c r="A87" s="669" t="s">
        <v>316</v>
      </c>
      <c r="B87" s="670"/>
      <c r="C87" s="822"/>
      <c r="D87" s="778" t="s">
        <v>404</v>
      </c>
      <c r="E87" s="680" t="s">
        <v>405</v>
      </c>
      <c r="F87" s="681"/>
      <c r="G87" s="686" t="s">
        <v>406</v>
      </c>
      <c r="H87" s="687"/>
      <c r="I87" s="164"/>
      <c r="J87" s="692" t="s">
        <v>407</v>
      </c>
      <c r="K87" s="695" t="s">
        <v>408</v>
      </c>
      <c r="L87" s="696"/>
      <c r="M87" s="696"/>
      <c r="N87" s="697"/>
      <c r="O87" s="695" t="s">
        <v>409</v>
      </c>
      <c r="P87" s="698"/>
      <c r="Q87" s="698"/>
      <c r="R87" s="699"/>
      <c r="S87" s="652" t="s">
        <v>410</v>
      </c>
      <c r="T87" s="653"/>
      <c r="U87" s="652" t="s">
        <v>411</v>
      </c>
      <c r="V87" s="653"/>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c r="AX87" s="164"/>
    </row>
    <row r="88" spans="1:50" s="200" customFormat="1">
      <c r="A88" s="672"/>
      <c r="B88" s="673"/>
      <c r="C88" s="823"/>
      <c r="D88" s="779"/>
      <c r="E88" s="682"/>
      <c r="F88" s="683"/>
      <c r="G88" s="688"/>
      <c r="H88" s="689"/>
      <c r="I88" s="164"/>
      <c r="J88" s="780"/>
      <c r="K88" s="817" t="s">
        <v>412</v>
      </c>
      <c r="L88" s="660" t="s">
        <v>413</v>
      </c>
      <c r="M88" s="662" t="s">
        <v>414</v>
      </c>
      <c r="N88" s="663"/>
      <c r="O88" s="666" t="s">
        <v>415</v>
      </c>
      <c r="P88" s="658"/>
      <c r="Q88" s="662" t="s">
        <v>416</v>
      </c>
      <c r="R88" s="658"/>
      <c r="S88" s="654"/>
      <c r="T88" s="655"/>
      <c r="U88" s="654"/>
      <c r="V88" s="655"/>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c r="AX88" s="164"/>
    </row>
    <row r="89" spans="1:50" s="200" customFormat="1" ht="15" thickBot="1">
      <c r="A89" s="675"/>
      <c r="B89" s="676"/>
      <c r="C89" s="824"/>
      <c r="D89" s="769"/>
      <c r="E89" s="684"/>
      <c r="F89" s="685"/>
      <c r="G89" s="690"/>
      <c r="H89" s="691"/>
      <c r="I89" s="164"/>
      <c r="J89" s="781"/>
      <c r="K89" s="818"/>
      <c r="L89" s="679"/>
      <c r="M89" s="664"/>
      <c r="N89" s="665"/>
      <c r="O89" s="656"/>
      <c r="P89" s="667"/>
      <c r="Q89" s="668"/>
      <c r="R89" s="667"/>
      <c r="S89" s="656"/>
      <c r="T89" s="657"/>
      <c r="U89" s="656"/>
      <c r="V89" s="657"/>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row>
    <row r="90" spans="1:50">
      <c r="A90" s="766" t="str">
        <f t="shared" ref="A90:A106" si="2">A26</f>
        <v>BCG-20</v>
      </c>
      <c r="B90" s="590"/>
      <c r="C90" s="814"/>
      <c r="D90" s="302">
        <v>5069000</v>
      </c>
      <c r="E90" s="767">
        <v>5069000</v>
      </c>
      <c r="F90" s="768"/>
      <c r="G90" s="767">
        <v>0</v>
      </c>
      <c r="H90" s="638"/>
      <c r="J90" s="303">
        <f>E90</f>
        <v>5069000</v>
      </c>
      <c r="K90" s="304">
        <v>0</v>
      </c>
      <c r="L90" s="305">
        <v>0</v>
      </c>
      <c r="M90" s="815"/>
      <c r="N90" s="816"/>
      <c r="O90" s="649">
        <v>5069000</v>
      </c>
      <c r="P90" s="645"/>
      <c r="Q90" s="650" t="s">
        <v>417</v>
      </c>
      <c r="R90" s="651"/>
      <c r="S90" s="637">
        <v>0</v>
      </c>
      <c r="T90" s="638"/>
      <c r="U90" s="639">
        <f t="shared" ref="U90:U117" si="3">J90-K90-L90-O90-S90</f>
        <v>0</v>
      </c>
      <c r="V90" s="640"/>
    </row>
    <row r="91" spans="1:50">
      <c r="A91" s="762" t="str">
        <f t="shared" si="2"/>
        <v>TOPV-20</v>
      </c>
      <c r="B91" s="552"/>
      <c r="C91" s="809"/>
      <c r="D91" s="306">
        <v>0</v>
      </c>
      <c r="E91" s="763">
        <v>0</v>
      </c>
      <c r="F91" s="764"/>
      <c r="G91" s="763">
        <v>0</v>
      </c>
      <c r="H91" s="626"/>
      <c r="J91" s="307">
        <f>E91</f>
        <v>0</v>
      </c>
      <c r="K91" s="308">
        <v>0</v>
      </c>
      <c r="L91" s="309">
        <v>0</v>
      </c>
      <c r="M91" s="813"/>
      <c r="N91" s="811"/>
      <c r="O91" s="622">
        <v>0</v>
      </c>
      <c r="P91" s="618"/>
      <c r="Q91" s="623"/>
      <c r="R91" s="624"/>
      <c r="S91" s="625">
        <v>0</v>
      </c>
      <c r="T91" s="626"/>
      <c r="U91" s="627">
        <f t="shared" si="3"/>
        <v>0</v>
      </c>
      <c r="V91" s="628"/>
    </row>
    <row r="92" spans="1:50">
      <c r="A92" s="758" t="str">
        <f t="shared" si="2"/>
        <v>BOPV-20</v>
      </c>
      <c r="B92" s="552"/>
      <c r="C92" s="809"/>
      <c r="D92" s="310">
        <v>9022160</v>
      </c>
      <c r="E92" s="760">
        <v>9022160</v>
      </c>
      <c r="F92" s="761"/>
      <c r="G92" s="760">
        <v>0</v>
      </c>
      <c r="H92" s="611"/>
      <c r="J92" s="311">
        <f t="shared" ref="J92:J117" si="4">E92</f>
        <v>9022160</v>
      </c>
      <c r="K92" s="312">
        <v>0</v>
      </c>
      <c r="L92" s="313">
        <v>0</v>
      </c>
      <c r="M92" s="633"/>
      <c r="N92" s="634"/>
      <c r="O92" s="635">
        <v>9022160</v>
      </c>
      <c r="P92" s="631"/>
      <c r="Q92" s="812" t="s">
        <v>417</v>
      </c>
      <c r="R92" s="636"/>
      <c r="S92" s="610">
        <v>0</v>
      </c>
      <c r="T92" s="611"/>
      <c r="U92" s="612">
        <f t="shared" si="3"/>
        <v>0</v>
      </c>
      <c r="V92" s="613"/>
    </row>
    <row r="93" spans="1:50">
      <c r="A93" s="762" t="str">
        <f t="shared" si="2"/>
        <v>IPV-5</v>
      </c>
      <c r="B93" s="552"/>
      <c r="C93" s="809"/>
      <c r="D93" s="306">
        <v>1988140</v>
      </c>
      <c r="E93" s="763">
        <v>1988140</v>
      </c>
      <c r="F93" s="764"/>
      <c r="G93" s="763">
        <v>0</v>
      </c>
      <c r="H93" s="626"/>
      <c r="J93" s="307">
        <f t="shared" si="4"/>
        <v>1988140</v>
      </c>
      <c r="K93" s="308">
        <v>0</v>
      </c>
      <c r="L93" s="309">
        <v>0</v>
      </c>
      <c r="M93" s="810"/>
      <c r="N93" s="811"/>
      <c r="O93" s="622">
        <v>0</v>
      </c>
      <c r="P93" s="618"/>
      <c r="Q93" s="620"/>
      <c r="R93" s="624"/>
      <c r="S93" s="625">
        <v>1988140</v>
      </c>
      <c r="T93" s="626"/>
      <c r="U93" s="627">
        <f t="shared" si="3"/>
        <v>0</v>
      </c>
      <c r="V93" s="628"/>
    </row>
    <row r="94" spans="1:50">
      <c r="A94" s="758" t="str">
        <f t="shared" si="2"/>
        <v>DTP-HepB-Hib-10 (lqd)</v>
      </c>
      <c r="B94" s="552"/>
      <c r="C94" s="809"/>
      <c r="D94" s="310">
        <v>2106200</v>
      </c>
      <c r="E94" s="760">
        <v>2106200</v>
      </c>
      <c r="F94" s="761"/>
      <c r="G94" s="760">
        <v>0</v>
      </c>
      <c r="H94" s="611"/>
      <c r="J94" s="311">
        <f t="shared" si="4"/>
        <v>2106200</v>
      </c>
      <c r="K94" s="312">
        <v>0</v>
      </c>
      <c r="L94" s="313">
        <v>0</v>
      </c>
      <c r="M94" s="633"/>
      <c r="N94" s="634"/>
      <c r="O94" s="635">
        <v>105310</v>
      </c>
      <c r="P94" s="631"/>
      <c r="Q94" s="633" t="s">
        <v>417</v>
      </c>
      <c r="R94" s="636"/>
      <c r="S94" s="610">
        <v>2000890</v>
      </c>
      <c r="T94" s="611"/>
      <c r="U94" s="612">
        <f t="shared" si="3"/>
        <v>0</v>
      </c>
      <c r="V94" s="613"/>
    </row>
    <row r="95" spans="1:50">
      <c r="A95" s="762" t="str">
        <f t="shared" si="2"/>
        <v>PCV10-2</v>
      </c>
      <c r="B95" s="552"/>
      <c r="C95" s="809"/>
      <c r="D95" s="306">
        <v>4835700</v>
      </c>
      <c r="E95" s="763">
        <v>4835700</v>
      </c>
      <c r="F95" s="764"/>
      <c r="G95" s="763">
        <v>0</v>
      </c>
      <c r="H95" s="626"/>
      <c r="J95" s="307">
        <f t="shared" si="4"/>
        <v>4835700</v>
      </c>
      <c r="K95" s="308">
        <v>0</v>
      </c>
      <c r="L95" s="309">
        <v>0</v>
      </c>
      <c r="M95" s="810"/>
      <c r="N95" s="811"/>
      <c r="O95" s="622">
        <v>241790</v>
      </c>
      <c r="P95" s="618"/>
      <c r="Q95" s="620" t="s">
        <v>417</v>
      </c>
      <c r="R95" s="624"/>
      <c r="S95" s="625">
        <v>4593910</v>
      </c>
      <c r="T95" s="626"/>
      <c r="U95" s="627">
        <f t="shared" si="3"/>
        <v>0</v>
      </c>
      <c r="V95" s="628"/>
    </row>
    <row r="96" spans="1:50">
      <c r="A96" s="758" t="str">
        <f t="shared" si="2"/>
        <v>Mea-10</v>
      </c>
      <c r="B96" s="552"/>
      <c r="C96" s="809"/>
      <c r="D96" s="310">
        <v>3381800</v>
      </c>
      <c r="E96" s="760">
        <v>3381800</v>
      </c>
      <c r="F96" s="761"/>
      <c r="G96" s="760">
        <v>0</v>
      </c>
      <c r="H96" s="611"/>
      <c r="J96" s="311">
        <f t="shared" si="4"/>
        <v>3381800</v>
      </c>
      <c r="K96" s="312">
        <v>0</v>
      </c>
      <c r="L96" s="313">
        <v>0</v>
      </c>
      <c r="M96" s="633"/>
      <c r="N96" s="634"/>
      <c r="O96" s="635">
        <v>3381800</v>
      </c>
      <c r="P96" s="631"/>
      <c r="Q96" s="633" t="s">
        <v>417</v>
      </c>
      <c r="R96" s="636"/>
      <c r="S96" s="610">
        <v>0</v>
      </c>
      <c r="T96" s="611"/>
      <c r="U96" s="612">
        <f t="shared" si="3"/>
        <v>0</v>
      </c>
      <c r="V96" s="613"/>
    </row>
    <row r="97" spans="1:22" s="164" customFormat="1">
      <c r="A97" s="762" t="str">
        <f t="shared" si="2"/>
        <v>HPV4-1</v>
      </c>
      <c r="B97" s="552"/>
      <c r="C97" s="809"/>
      <c r="D97" s="306">
        <v>1525100</v>
      </c>
      <c r="E97" s="763">
        <v>1525100</v>
      </c>
      <c r="F97" s="764"/>
      <c r="G97" s="763">
        <v>0</v>
      </c>
      <c r="H97" s="626"/>
      <c r="J97" s="307">
        <f t="shared" si="4"/>
        <v>1525100</v>
      </c>
      <c r="K97" s="308">
        <v>0</v>
      </c>
      <c r="L97" s="309">
        <v>0</v>
      </c>
      <c r="M97" s="810"/>
      <c r="N97" s="811"/>
      <c r="O97" s="622">
        <v>65000</v>
      </c>
      <c r="P97" s="618"/>
      <c r="Q97" s="620" t="s">
        <v>417</v>
      </c>
      <c r="R97" s="624"/>
      <c r="S97" s="625">
        <v>1460100</v>
      </c>
      <c r="T97" s="626"/>
      <c r="U97" s="627">
        <f t="shared" si="3"/>
        <v>0</v>
      </c>
      <c r="V97" s="628"/>
    </row>
    <row r="98" spans="1:22" s="164" customFormat="1">
      <c r="A98" s="758" t="str">
        <f t="shared" si="2"/>
        <v>TT-20</v>
      </c>
      <c r="B98" s="552"/>
      <c r="C98" s="809"/>
      <c r="D98" s="310">
        <v>1491200</v>
      </c>
      <c r="E98" s="760">
        <v>1491200</v>
      </c>
      <c r="F98" s="761"/>
      <c r="G98" s="760">
        <v>0</v>
      </c>
      <c r="H98" s="611"/>
      <c r="J98" s="311">
        <f t="shared" si="4"/>
        <v>1491200</v>
      </c>
      <c r="K98" s="312">
        <v>0</v>
      </c>
      <c r="L98" s="313">
        <v>0</v>
      </c>
      <c r="M98" s="633"/>
      <c r="N98" s="634"/>
      <c r="O98" s="635">
        <v>1491200</v>
      </c>
      <c r="P98" s="631"/>
      <c r="Q98" s="633" t="s">
        <v>417</v>
      </c>
      <c r="R98" s="636"/>
      <c r="S98" s="610">
        <v>0</v>
      </c>
      <c r="T98" s="611"/>
      <c r="U98" s="612">
        <f t="shared" si="3"/>
        <v>0</v>
      </c>
      <c r="V98" s="613"/>
    </row>
    <row r="99" spans="1:22" s="164" customFormat="1">
      <c r="A99" s="762" t="str">
        <f t="shared" si="2"/>
        <v>RV1-1</v>
      </c>
      <c r="B99" s="552"/>
      <c r="C99" s="809"/>
      <c r="D99" s="306">
        <v>1255800</v>
      </c>
      <c r="E99" s="763">
        <v>1255800</v>
      </c>
      <c r="F99" s="764"/>
      <c r="G99" s="763">
        <v>0</v>
      </c>
      <c r="H99" s="626"/>
      <c r="J99" s="307">
        <f t="shared" si="4"/>
        <v>1255800</v>
      </c>
      <c r="K99" s="308">
        <v>0</v>
      </c>
      <c r="L99" s="309">
        <v>0</v>
      </c>
      <c r="M99" s="810"/>
      <c r="N99" s="811"/>
      <c r="O99" s="622">
        <v>62790</v>
      </c>
      <c r="P99" s="618"/>
      <c r="Q99" s="620" t="s">
        <v>417</v>
      </c>
      <c r="R99" s="624"/>
      <c r="S99" s="625">
        <v>1193010</v>
      </c>
      <c r="T99" s="626"/>
      <c r="U99" s="627">
        <f t="shared" si="3"/>
        <v>0</v>
      </c>
      <c r="V99" s="628"/>
    </row>
    <row r="100" spans="1:22" s="164" customFormat="1">
      <c r="A100" s="758" t="str">
        <f t="shared" si="2"/>
        <v>MR-10</v>
      </c>
      <c r="B100" s="552"/>
      <c r="C100" s="809"/>
      <c r="D100" s="310">
        <v>0</v>
      </c>
      <c r="E100" s="760">
        <v>0</v>
      </c>
      <c r="F100" s="761"/>
      <c r="G100" s="760">
        <v>0</v>
      </c>
      <c r="H100" s="611"/>
      <c r="J100" s="311">
        <f t="shared" si="4"/>
        <v>0</v>
      </c>
      <c r="K100" s="312">
        <v>0</v>
      </c>
      <c r="L100" s="313">
        <v>0</v>
      </c>
      <c r="M100" s="633"/>
      <c r="N100" s="634"/>
      <c r="O100" s="635">
        <v>0</v>
      </c>
      <c r="P100" s="631"/>
      <c r="Q100" s="633"/>
      <c r="R100" s="636"/>
      <c r="S100" s="610">
        <v>0</v>
      </c>
      <c r="T100" s="611"/>
      <c r="U100" s="612">
        <f t="shared" si="3"/>
        <v>0</v>
      </c>
      <c r="V100" s="613"/>
    </row>
    <row r="101" spans="1:22" s="164" customFormat="1">
      <c r="A101" s="762" t="str">
        <f t="shared" si="2"/>
        <v>Td-10</v>
      </c>
      <c r="B101" s="552"/>
      <c r="C101" s="809"/>
      <c r="D101" s="306">
        <v>0</v>
      </c>
      <c r="E101" s="763">
        <v>0</v>
      </c>
      <c r="F101" s="764"/>
      <c r="G101" s="763">
        <v>0</v>
      </c>
      <c r="H101" s="626"/>
      <c r="J101" s="307">
        <f t="shared" si="4"/>
        <v>0</v>
      </c>
      <c r="K101" s="308">
        <v>0</v>
      </c>
      <c r="L101" s="309">
        <v>0</v>
      </c>
      <c r="M101" s="810"/>
      <c r="N101" s="811"/>
      <c r="O101" s="622">
        <v>0</v>
      </c>
      <c r="P101" s="618"/>
      <c r="Q101" s="620"/>
      <c r="R101" s="624"/>
      <c r="S101" s="625">
        <v>0</v>
      </c>
      <c r="T101" s="626"/>
      <c r="U101" s="627">
        <f t="shared" si="3"/>
        <v>0</v>
      </c>
      <c r="V101" s="628"/>
    </row>
    <row r="102" spans="1:22" s="164" customFormat="1">
      <c r="A102" s="758" t="str">
        <f t="shared" si="2"/>
        <v>Select a Product</v>
      </c>
      <c r="B102" s="552"/>
      <c r="C102" s="809"/>
      <c r="D102" s="310">
        <v>0</v>
      </c>
      <c r="E102" s="760">
        <v>0</v>
      </c>
      <c r="F102" s="761"/>
      <c r="G102" s="760">
        <v>0</v>
      </c>
      <c r="H102" s="611"/>
      <c r="J102" s="311">
        <f t="shared" si="4"/>
        <v>0</v>
      </c>
      <c r="K102" s="312">
        <v>0</v>
      </c>
      <c r="L102" s="313">
        <v>0</v>
      </c>
      <c r="M102" s="633"/>
      <c r="N102" s="634"/>
      <c r="O102" s="635">
        <v>0</v>
      </c>
      <c r="P102" s="631"/>
      <c r="Q102" s="633"/>
      <c r="R102" s="636"/>
      <c r="S102" s="610">
        <v>0</v>
      </c>
      <c r="T102" s="611"/>
      <c r="U102" s="612">
        <f t="shared" si="3"/>
        <v>0</v>
      </c>
      <c r="V102" s="613"/>
    </row>
    <row r="103" spans="1:22" s="164" customFormat="1">
      <c r="A103" s="762" t="str">
        <f t="shared" si="2"/>
        <v>Select a Product</v>
      </c>
      <c r="B103" s="552"/>
      <c r="C103" s="809"/>
      <c r="D103" s="306">
        <v>0</v>
      </c>
      <c r="E103" s="763">
        <v>0</v>
      </c>
      <c r="F103" s="764"/>
      <c r="G103" s="763">
        <v>0</v>
      </c>
      <c r="H103" s="626"/>
      <c r="J103" s="307">
        <f t="shared" si="4"/>
        <v>0</v>
      </c>
      <c r="K103" s="308">
        <v>0</v>
      </c>
      <c r="L103" s="309">
        <v>0</v>
      </c>
      <c r="M103" s="810"/>
      <c r="N103" s="811"/>
      <c r="O103" s="622">
        <v>0</v>
      </c>
      <c r="P103" s="618"/>
      <c r="Q103" s="620"/>
      <c r="R103" s="624"/>
      <c r="S103" s="625">
        <v>0</v>
      </c>
      <c r="T103" s="626"/>
      <c r="U103" s="627">
        <f t="shared" si="3"/>
        <v>0</v>
      </c>
      <c r="V103" s="628"/>
    </row>
    <row r="104" spans="1:22" s="164" customFormat="1">
      <c r="A104" s="758" t="str">
        <f t="shared" si="2"/>
        <v>Select a Product</v>
      </c>
      <c r="B104" s="552"/>
      <c r="C104" s="809"/>
      <c r="D104" s="310">
        <v>0</v>
      </c>
      <c r="E104" s="760">
        <v>0</v>
      </c>
      <c r="F104" s="761"/>
      <c r="G104" s="760">
        <v>0</v>
      </c>
      <c r="H104" s="611"/>
      <c r="J104" s="311">
        <f t="shared" si="4"/>
        <v>0</v>
      </c>
      <c r="K104" s="312">
        <v>0</v>
      </c>
      <c r="L104" s="313">
        <v>0</v>
      </c>
      <c r="M104" s="633"/>
      <c r="N104" s="634"/>
      <c r="O104" s="635">
        <v>0</v>
      </c>
      <c r="P104" s="631"/>
      <c r="Q104" s="633"/>
      <c r="R104" s="636"/>
      <c r="S104" s="610">
        <v>0</v>
      </c>
      <c r="T104" s="611"/>
      <c r="U104" s="612">
        <f t="shared" si="3"/>
        <v>0</v>
      </c>
      <c r="V104" s="613"/>
    </row>
    <row r="105" spans="1:22" s="164" customFormat="1">
      <c r="A105" s="762" t="str">
        <f t="shared" si="2"/>
        <v>Other</v>
      </c>
      <c r="B105" s="552"/>
      <c r="C105" s="809"/>
      <c r="D105" s="306">
        <v>0</v>
      </c>
      <c r="E105" s="763">
        <v>0</v>
      </c>
      <c r="F105" s="764"/>
      <c r="G105" s="763">
        <v>0</v>
      </c>
      <c r="H105" s="626"/>
      <c r="J105" s="307">
        <f t="shared" si="4"/>
        <v>0</v>
      </c>
      <c r="K105" s="308">
        <v>0</v>
      </c>
      <c r="L105" s="309">
        <v>0</v>
      </c>
      <c r="M105" s="810"/>
      <c r="N105" s="811"/>
      <c r="O105" s="622">
        <v>0</v>
      </c>
      <c r="P105" s="618"/>
      <c r="Q105" s="623"/>
      <c r="R105" s="624"/>
      <c r="S105" s="625">
        <v>0</v>
      </c>
      <c r="T105" s="626"/>
      <c r="U105" s="627">
        <f t="shared" si="3"/>
        <v>0</v>
      </c>
      <c r="V105" s="628"/>
    </row>
    <row r="106" spans="1:22" s="164" customFormat="1" ht="15" thickBot="1">
      <c r="A106" s="805" t="str">
        <f t="shared" si="2"/>
        <v>Other</v>
      </c>
      <c r="B106" s="556"/>
      <c r="C106" s="806"/>
      <c r="D106" s="314">
        <v>0</v>
      </c>
      <c r="E106" s="807">
        <v>0</v>
      </c>
      <c r="F106" s="808"/>
      <c r="G106" s="807">
        <v>0</v>
      </c>
      <c r="H106" s="597"/>
      <c r="J106" s="311">
        <f t="shared" si="4"/>
        <v>0</v>
      </c>
      <c r="K106" s="312">
        <v>0</v>
      </c>
      <c r="L106" s="313">
        <v>0</v>
      </c>
      <c r="M106" s="633"/>
      <c r="N106" s="634"/>
      <c r="O106" s="635">
        <v>0</v>
      </c>
      <c r="P106" s="631"/>
      <c r="Q106" s="633"/>
      <c r="R106" s="636"/>
      <c r="S106" s="610">
        <v>0</v>
      </c>
      <c r="T106" s="611"/>
      <c r="U106" s="612">
        <f t="shared" si="3"/>
        <v>0</v>
      </c>
      <c r="V106" s="613"/>
    </row>
    <row r="107" spans="1:22" s="164" customFormat="1">
      <c r="A107" s="315" t="s">
        <v>355</v>
      </c>
      <c r="B107" s="316"/>
      <c r="C107" s="317"/>
      <c r="D107" s="318"/>
      <c r="E107" s="724"/>
      <c r="F107" s="725"/>
      <c r="G107" s="724"/>
      <c r="H107" s="712"/>
      <c r="J107" s="319">
        <f t="shared" si="4"/>
        <v>0</v>
      </c>
      <c r="K107" s="320"/>
      <c r="L107" s="321"/>
      <c r="M107" s="799"/>
      <c r="N107" s="800"/>
      <c r="O107" s="728"/>
      <c r="P107" s="729"/>
      <c r="Q107" s="801"/>
      <c r="R107" s="802"/>
      <c r="S107" s="803"/>
      <c r="T107" s="804"/>
      <c r="U107" s="711">
        <f t="shared" si="3"/>
        <v>0</v>
      </c>
      <c r="V107" s="712"/>
    </row>
    <row r="108" spans="1:22" s="164" customFormat="1">
      <c r="A108" s="322" t="s">
        <v>355</v>
      </c>
      <c r="B108" s="208"/>
      <c r="C108" s="323"/>
      <c r="D108" s="324"/>
      <c r="E108" s="732"/>
      <c r="F108" s="733"/>
      <c r="G108" s="732"/>
      <c r="H108" s="734"/>
      <c r="J108" s="325">
        <f t="shared" si="4"/>
        <v>0</v>
      </c>
      <c r="K108" s="326"/>
      <c r="L108" s="327"/>
      <c r="M108" s="795"/>
      <c r="N108" s="796"/>
      <c r="O108" s="737"/>
      <c r="P108" s="738"/>
      <c r="Q108" s="795"/>
      <c r="R108" s="796"/>
      <c r="S108" s="797"/>
      <c r="T108" s="798"/>
      <c r="U108" s="782">
        <f t="shared" si="3"/>
        <v>0</v>
      </c>
      <c r="V108" s="734"/>
    </row>
    <row r="109" spans="1:22" s="164" customFormat="1">
      <c r="A109" s="315" t="s">
        <v>355</v>
      </c>
      <c r="B109" s="316"/>
      <c r="C109" s="317"/>
      <c r="D109" s="318"/>
      <c r="E109" s="724"/>
      <c r="F109" s="725"/>
      <c r="G109" s="724"/>
      <c r="H109" s="712"/>
      <c r="J109" s="319">
        <f t="shared" si="4"/>
        <v>0</v>
      </c>
      <c r="K109" s="320"/>
      <c r="L109" s="321"/>
      <c r="M109" s="799"/>
      <c r="N109" s="800"/>
      <c r="O109" s="728"/>
      <c r="P109" s="729"/>
      <c r="Q109" s="801"/>
      <c r="R109" s="802"/>
      <c r="S109" s="803"/>
      <c r="T109" s="804"/>
      <c r="U109" s="711">
        <f t="shared" si="3"/>
        <v>0</v>
      </c>
      <c r="V109" s="712"/>
    </row>
    <row r="110" spans="1:22" s="164" customFormat="1">
      <c r="A110" s="322" t="s">
        <v>355</v>
      </c>
      <c r="B110" s="208"/>
      <c r="C110" s="323"/>
      <c r="D110" s="324"/>
      <c r="E110" s="732"/>
      <c r="F110" s="733"/>
      <c r="G110" s="732"/>
      <c r="H110" s="734"/>
      <c r="J110" s="325">
        <f t="shared" si="4"/>
        <v>0</v>
      </c>
      <c r="K110" s="326"/>
      <c r="L110" s="327"/>
      <c r="M110" s="795"/>
      <c r="N110" s="796"/>
      <c r="O110" s="737"/>
      <c r="P110" s="738"/>
      <c r="Q110" s="795"/>
      <c r="R110" s="796"/>
      <c r="S110" s="797"/>
      <c r="T110" s="798"/>
      <c r="U110" s="782">
        <f t="shared" si="3"/>
        <v>0</v>
      </c>
      <c r="V110" s="734"/>
    </row>
    <row r="111" spans="1:22" s="164" customFormat="1">
      <c r="A111" s="315" t="s">
        <v>355</v>
      </c>
      <c r="B111" s="316"/>
      <c r="C111" s="317"/>
      <c r="D111" s="318"/>
      <c r="E111" s="724"/>
      <c r="F111" s="725"/>
      <c r="G111" s="724"/>
      <c r="H111" s="712"/>
      <c r="J111" s="319">
        <f t="shared" si="4"/>
        <v>0</v>
      </c>
      <c r="K111" s="320"/>
      <c r="L111" s="321"/>
      <c r="M111" s="799"/>
      <c r="N111" s="800"/>
      <c r="O111" s="728"/>
      <c r="P111" s="729"/>
      <c r="Q111" s="801"/>
      <c r="R111" s="802"/>
      <c r="S111" s="803"/>
      <c r="T111" s="804"/>
      <c r="U111" s="711">
        <f t="shared" si="3"/>
        <v>0</v>
      </c>
      <c r="V111" s="712"/>
    </row>
    <row r="112" spans="1:22" s="164" customFormat="1">
      <c r="A112" s="322" t="s">
        <v>355</v>
      </c>
      <c r="B112" s="208"/>
      <c r="C112" s="323"/>
      <c r="D112" s="324"/>
      <c r="E112" s="732"/>
      <c r="F112" s="733"/>
      <c r="G112" s="732"/>
      <c r="H112" s="734"/>
      <c r="J112" s="325">
        <f t="shared" si="4"/>
        <v>0</v>
      </c>
      <c r="K112" s="326"/>
      <c r="L112" s="327"/>
      <c r="M112" s="795"/>
      <c r="N112" s="796"/>
      <c r="O112" s="737"/>
      <c r="P112" s="738"/>
      <c r="Q112" s="795"/>
      <c r="R112" s="796"/>
      <c r="S112" s="797"/>
      <c r="T112" s="798"/>
      <c r="U112" s="782">
        <f t="shared" si="3"/>
        <v>0</v>
      </c>
      <c r="V112" s="734"/>
    </row>
    <row r="113" spans="1:50">
      <c r="A113" s="315" t="s">
        <v>355</v>
      </c>
      <c r="B113" s="316"/>
      <c r="C113" s="317"/>
      <c r="D113" s="318"/>
      <c r="E113" s="724"/>
      <c r="F113" s="725"/>
      <c r="G113" s="724"/>
      <c r="H113" s="712"/>
      <c r="J113" s="319">
        <f t="shared" si="4"/>
        <v>0</v>
      </c>
      <c r="K113" s="320"/>
      <c r="L113" s="321"/>
      <c r="M113" s="799"/>
      <c r="N113" s="800"/>
      <c r="O113" s="728"/>
      <c r="P113" s="729"/>
      <c r="Q113" s="801"/>
      <c r="R113" s="802"/>
      <c r="S113" s="803"/>
      <c r="T113" s="804"/>
      <c r="U113" s="711">
        <f t="shared" si="3"/>
        <v>0</v>
      </c>
      <c r="V113" s="712"/>
    </row>
    <row r="114" spans="1:50">
      <c r="A114" s="322" t="s">
        <v>355</v>
      </c>
      <c r="B114" s="208"/>
      <c r="C114" s="323"/>
      <c r="D114" s="324"/>
      <c r="E114" s="732"/>
      <c r="F114" s="733"/>
      <c r="G114" s="732"/>
      <c r="H114" s="734"/>
      <c r="J114" s="325">
        <f t="shared" si="4"/>
        <v>0</v>
      </c>
      <c r="K114" s="326"/>
      <c r="L114" s="327"/>
      <c r="M114" s="795"/>
      <c r="N114" s="796"/>
      <c r="O114" s="737"/>
      <c r="P114" s="738"/>
      <c r="Q114" s="795"/>
      <c r="R114" s="796"/>
      <c r="S114" s="797"/>
      <c r="T114" s="798"/>
      <c r="U114" s="782">
        <f t="shared" si="3"/>
        <v>0</v>
      </c>
      <c r="V114" s="734"/>
    </row>
    <row r="115" spans="1:50">
      <c r="A115" s="315" t="s">
        <v>355</v>
      </c>
      <c r="B115" s="316"/>
      <c r="C115" s="317"/>
      <c r="D115" s="318"/>
      <c r="E115" s="724"/>
      <c r="F115" s="725"/>
      <c r="G115" s="724"/>
      <c r="H115" s="712"/>
      <c r="J115" s="319">
        <f t="shared" si="4"/>
        <v>0</v>
      </c>
      <c r="K115" s="320"/>
      <c r="L115" s="321"/>
      <c r="M115" s="799"/>
      <c r="N115" s="800"/>
      <c r="O115" s="728"/>
      <c r="P115" s="729"/>
      <c r="Q115" s="801"/>
      <c r="R115" s="802"/>
      <c r="S115" s="803"/>
      <c r="T115" s="804"/>
      <c r="U115" s="711">
        <f t="shared" si="3"/>
        <v>0</v>
      </c>
      <c r="V115" s="712"/>
    </row>
    <row r="116" spans="1:50">
      <c r="A116" s="322" t="s">
        <v>355</v>
      </c>
      <c r="B116" s="208"/>
      <c r="C116" s="323"/>
      <c r="D116" s="324"/>
      <c r="E116" s="732"/>
      <c r="F116" s="733"/>
      <c r="G116" s="732"/>
      <c r="H116" s="734"/>
      <c r="J116" s="325">
        <f t="shared" si="4"/>
        <v>0</v>
      </c>
      <c r="K116" s="326"/>
      <c r="L116" s="327"/>
      <c r="M116" s="795"/>
      <c r="N116" s="796"/>
      <c r="O116" s="737"/>
      <c r="P116" s="738"/>
      <c r="Q116" s="795"/>
      <c r="R116" s="796"/>
      <c r="S116" s="797"/>
      <c r="T116" s="798"/>
      <c r="U116" s="782">
        <f t="shared" si="3"/>
        <v>0</v>
      </c>
      <c r="V116" s="734"/>
    </row>
    <row r="117" spans="1:50" ht="15" thickBot="1">
      <c r="A117" s="315" t="s">
        <v>355</v>
      </c>
      <c r="B117" s="328"/>
      <c r="C117" s="329"/>
      <c r="D117" s="330"/>
      <c r="E117" s="783"/>
      <c r="F117" s="784"/>
      <c r="G117" s="783"/>
      <c r="H117" s="785"/>
      <c r="J117" s="331">
        <f t="shared" si="4"/>
        <v>0</v>
      </c>
      <c r="K117" s="332"/>
      <c r="L117" s="333"/>
      <c r="M117" s="786"/>
      <c r="N117" s="787"/>
      <c r="O117" s="788"/>
      <c r="P117" s="789"/>
      <c r="Q117" s="790"/>
      <c r="R117" s="791"/>
      <c r="S117" s="792"/>
      <c r="T117" s="793"/>
      <c r="U117" s="794">
        <f t="shared" si="3"/>
        <v>0</v>
      </c>
      <c r="V117" s="785"/>
    </row>
    <row r="118" spans="1:50" ht="15" thickBot="1">
      <c r="A118" s="334"/>
      <c r="B118" s="335"/>
      <c r="C118" s="335"/>
      <c r="D118" s="335"/>
      <c r="E118" s="335"/>
      <c r="F118" s="335"/>
      <c r="G118" s="335"/>
      <c r="H118" s="336"/>
      <c r="J118" s="334"/>
      <c r="K118" s="335"/>
      <c r="L118" s="335"/>
      <c r="M118" s="335"/>
      <c r="N118" s="335"/>
      <c r="O118" s="335"/>
      <c r="P118" s="335"/>
      <c r="Q118" s="335"/>
      <c r="R118" s="335"/>
      <c r="S118" s="335"/>
      <c r="T118" s="335"/>
      <c r="U118" s="337"/>
      <c r="V118" s="337"/>
      <c r="W118" s="338"/>
      <c r="X118" s="262"/>
      <c r="Y118" s="338"/>
    </row>
    <row r="119" spans="1:50" s="200" customFormat="1">
      <c r="A119" s="669" t="s">
        <v>366</v>
      </c>
      <c r="B119" s="770"/>
      <c r="C119" s="771"/>
      <c r="D119" s="778" t="s">
        <v>404</v>
      </c>
      <c r="E119" s="680" t="s">
        <v>405</v>
      </c>
      <c r="F119" s="681"/>
      <c r="G119" s="686" t="s">
        <v>406</v>
      </c>
      <c r="H119" s="687"/>
      <c r="I119" s="164"/>
      <c r="J119" s="692" t="s">
        <v>407</v>
      </c>
      <c r="K119" s="695" t="s">
        <v>408</v>
      </c>
      <c r="L119" s="696"/>
      <c r="M119" s="696"/>
      <c r="N119" s="697"/>
      <c r="O119" s="695" t="s">
        <v>409</v>
      </c>
      <c r="P119" s="698"/>
      <c r="Q119" s="698"/>
      <c r="R119" s="699"/>
      <c r="S119" s="652" t="s">
        <v>410</v>
      </c>
      <c r="T119" s="653"/>
      <c r="U119" s="652" t="s">
        <v>411</v>
      </c>
      <c r="V119" s="653"/>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c r="AX119" s="164"/>
    </row>
    <row r="120" spans="1:50" s="200" customFormat="1">
      <c r="A120" s="772"/>
      <c r="B120" s="773"/>
      <c r="C120" s="774"/>
      <c r="D120" s="779"/>
      <c r="E120" s="682"/>
      <c r="F120" s="683"/>
      <c r="G120" s="688"/>
      <c r="H120" s="689"/>
      <c r="I120" s="164"/>
      <c r="J120" s="780"/>
      <c r="K120" s="658" t="s">
        <v>412</v>
      </c>
      <c r="L120" s="660" t="s">
        <v>413</v>
      </c>
      <c r="M120" s="662" t="s">
        <v>414</v>
      </c>
      <c r="N120" s="663"/>
      <c r="O120" s="666" t="s">
        <v>415</v>
      </c>
      <c r="P120" s="658"/>
      <c r="Q120" s="662" t="s">
        <v>416</v>
      </c>
      <c r="R120" s="658"/>
      <c r="S120" s="654"/>
      <c r="T120" s="655"/>
      <c r="U120" s="654"/>
      <c r="V120" s="655"/>
      <c r="AA120" s="164"/>
      <c r="AB120" s="164"/>
      <c r="AC120" s="164"/>
      <c r="AD120" s="164"/>
      <c r="AE120" s="164"/>
      <c r="AF120" s="164"/>
      <c r="AG120" s="164"/>
      <c r="AH120" s="164"/>
      <c r="AI120" s="164"/>
      <c r="AJ120" s="164"/>
      <c r="AK120" s="164"/>
      <c r="AL120" s="164"/>
      <c r="AM120" s="164"/>
      <c r="AN120" s="164"/>
      <c r="AO120" s="164"/>
      <c r="AP120" s="164"/>
      <c r="AQ120" s="164"/>
      <c r="AR120" s="164"/>
      <c r="AS120" s="164"/>
      <c r="AT120" s="164"/>
      <c r="AU120" s="164"/>
      <c r="AV120" s="164"/>
      <c r="AW120" s="164"/>
      <c r="AX120" s="164"/>
    </row>
    <row r="121" spans="1:50" s="200" customFormat="1" ht="15" thickBot="1">
      <c r="A121" s="775"/>
      <c r="B121" s="776"/>
      <c r="C121" s="777"/>
      <c r="D121" s="769"/>
      <c r="E121" s="684"/>
      <c r="F121" s="685"/>
      <c r="G121" s="690"/>
      <c r="H121" s="691"/>
      <c r="I121" s="164"/>
      <c r="J121" s="781"/>
      <c r="K121" s="769"/>
      <c r="L121" s="679"/>
      <c r="M121" s="664"/>
      <c r="N121" s="665"/>
      <c r="O121" s="656"/>
      <c r="P121" s="667"/>
      <c r="Q121" s="668"/>
      <c r="R121" s="667"/>
      <c r="S121" s="656"/>
      <c r="T121" s="657"/>
      <c r="U121" s="656"/>
      <c r="V121" s="657"/>
      <c r="AA121" s="164"/>
      <c r="AB121" s="164"/>
      <c r="AC121" s="164"/>
      <c r="AD121" s="164"/>
      <c r="AE121" s="164"/>
      <c r="AF121" s="164"/>
      <c r="AG121" s="164"/>
      <c r="AH121" s="164"/>
      <c r="AI121" s="164"/>
      <c r="AJ121" s="164"/>
      <c r="AK121" s="164"/>
      <c r="AL121" s="164"/>
      <c r="AM121" s="164"/>
      <c r="AN121" s="164"/>
      <c r="AO121" s="164"/>
      <c r="AP121" s="164"/>
      <c r="AQ121" s="164"/>
      <c r="AR121" s="164"/>
      <c r="AS121" s="164"/>
      <c r="AT121" s="164"/>
      <c r="AU121" s="164"/>
      <c r="AV121" s="164"/>
      <c r="AW121" s="164"/>
      <c r="AX121" s="164"/>
    </row>
    <row r="122" spans="1:50">
      <c r="A122" s="766" t="str">
        <f>A51</f>
        <v>TOPV-20</v>
      </c>
      <c r="B122" s="590"/>
      <c r="C122" s="591"/>
      <c r="D122" s="339">
        <v>3791300</v>
      </c>
      <c r="E122" s="767">
        <v>3791300</v>
      </c>
      <c r="F122" s="768"/>
      <c r="G122" s="767">
        <v>0</v>
      </c>
      <c r="H122" s="638"/>
      <c r="J122" s="340">
        <f t="shared" ref="J122:J137" si="5">E122</f>
        <v>3791300</v>
      </c>
      <c r="K122" s="304">
        <v>0</v>
      </c>
      <c r="L122" s="305">
        <v>0</v>
      </c>
      <c r="M122" s="650"/>
      <c r="N122" s="648"/>
      <c r="O122" s="649">
        <v>0</v>
      </c>
      <c r="P122" s="645"/>
      <c r="Q122" s="650"/>
      <c r="R122" s="648"/>
      <c r="S122" s="637">
        <v>0</v>
      </c>
      <c r="T122" s="638"/>
      <c r="U122" s="639">
        <f t="shared" ref="U122:U137" si="6">J122-K122-L122-O122-S122</f>
        <v>3791300</v>
      </c>
      <c r="V122" s="640"/>
    </row>
    <row r="123" spans="1:50">
      <c r="A123" s="762" t="str">
        <f>A52</f>
        <v>TOPV-20</v>
      </c>
      <c r="B123" s="759"/>
      <c r="C123" s="553"/>
      <c r="D123" s="341">
        <v>7582500</v>
      </c>
      <c r="E123" s="763">
        <v>7582500</v>
      </c>
      <c r="F123" s="764"/>
      <c r="G123" s="763">
        <v>0</v>
      </c>
      <c r="H123" s="626"/>
      <c r="J123" s="342">
        <f t="shared" si="5"/>
        <v>7582500</v>
      </c>
      <c r="K123" s="308">
        <v>0</v>
      </c>
      <c r="L123" s="309">
        <v>0</v>
      </c>
      <c r="M123" s="620"/>
      <c r="N123" s="621"/>
      <c r="O123" s="622">
        <v>0</v>
      </c>
      <c r="P123" s="618"/>
      <c r="Q123" s="763"/>
      <c r="R123" s="626"/>
      <c r="S123" s="625">
        <v>0</v>
      </c>
      <c r="T123" s="626"/>
      <c r="U123" s="627">
        <f t="shared" si="6"/>
        <v>7582500</v>
      </c>
      <c r="V123" s="628"/>
    </row>
    <row r="124" spans="1:50">
      <c r="A124" s="758" t="str">
        <f>A53</f>
        <v>Mening A Conj-10</v>
      </c>
      <c r="B124" s="759"/>
      <c r="C124" s="553"/>
      <c r="D124" s="343">
        <v>7004100</v>
      </c>
      <c r="E124" s="760">
        <v>7004100</v>
      </c>
      <c r="F124" s="761"/>
      <c r="G124" s="760">
        <v>0</v>
      </c>
      <c r="H124" s="611"/>
      <c r="J124" s="344">
        <f t="shared" si="5"/>
        <v>7004100</v>
      </c>
      <c r="K124" s="312">
        <v>0</v>
      </c>
      <c r="L124" s="313">
        <v>0</v>
      </c>
      <c r="M124" s="633"/>
      <c r="N124" s="634"/>
      <c r="O124" s="635">
        <v>0</v>
      </c>
      <c r="P124" s="631"/>
      <c r="Q124" s="765"/>
      <c r="R124" s="611"/>
      <c r="S124" s="743">
        <v>0</v>
      </c>
      <c r="T124" s="744"/>
      <c r="U124" s="745">
        <f t="shared" si="6"/>
        <v>7004100</v>
      </c>
      <c r="V124" s="746"/>
      <c r="X124" s="200"/>
    </row>
    <row r="125" spans="1:50">
      <c r="A125" s="762" t="str">
        <f t="shared" ref="A125:A132" si="7">A54</f>
        <v>MR-5</v>
      </c>
      <c r="B125" s="759"/>
      <c r="C125" s="553"/>
      <c r="D125" s="341">
        <v>0</v>
      </c>
      <c r="E125" s="763">
        <v>0</v>
      </c>
      <c r="F125" s="764"/>
      <c r="G125" s="763">
        <v>0</v>
      </c>
      <c r="H125" s="626"/>
      <c r="J125" s="342">
        <f t="shared" si="5"/>
        <v>0</v>
      </c>
      <c r="K125" s="308">
        <v>0</v>
      </c>
      <c r="L125" s="309">
        <v>0</v>
      </c>
      <c r="M125" s="620"/>
      <c r="N125" s="621"/>
      <c r="O125" s="622">
        <v>0</v>
      </c>
      <c r="P125" s="618"/>
      <c r="Q125" s="763"/>
      <c r="R125" s="626"/>
      <c r="S125" s="625">
        <v>0</v>
      </c>
      <c r="T125" s="626"/>
      <c r="U125" s="627">
        <f t="shared" si="6"/>
        <v>0</v>
      </c>
      <c r="V125" s="628"/>
    </row>
    <row r="126" spans="1:50">
      <c r="A126" s="758" t="str">
        <f t="shared" si="7"/>
        <v>Select a Product</v>
      </c>
      <c r="B126" s="759"/>
      <c r="C126" s="553"/>
      <c r="D126" s="343">
        <v>0</v>
      </c>
      <c r="E126" s="760">
        <v>0</v>
      </c>
      <c r="F126" s="761"/>
      <c r="G126" s="760">
        <v>0</v>
      </c>
      <c r="H126" s="611"/>
      <c r="J126" s="344">
        <f t="shared" si="5"/>
        <v>0</v>
      </c>
      <c r="K126" s="312">
        <v>0</v>
      </c>
      <c r="L126" s="313">
        <v>0</v>
      </c>
      <c r="M126" s="633"/>
      <c r="N126" s="634"/>
      <c r="O126" s="635">
        <v>0</v>
      </c>
      <c r="P126" s="631"/>
      <c r="Q126" s="760"/>
      <c r="R126" s="611"/>
      <c r="S126" s="743">
        <v>0</v>
      </c>
      <c r="T126" s="744"/>
      <c r="U126" s="745">
        <f t="shared" si="6"/>
        <v>0</v>
      </c>
      <c r="V126" s="746"/>
    </row>
    <row r="127" spans="1:50">
      <c r="A127" s="762" t="str">
        <f t="shared" si="7"/>
        <v>Select a Product</v>
      </c>
      <c r="B127" s="759"/>
      <c r="C127" s="553"/>
      <c r="D127" s="341">
        <v>0</v>
      </c>
      <c r="E127" s="763">
        <v>0</v>
      </c>
      <c r="F127" s="764"/>
      <c r="G127" s="763">
        <v>0</v>
      </c>
      <c r="H127" s="626"/>
      <c r="J127" s="342">
        <f t="shared" si="5"/>
        <v>0</v>
      </c>
      <c r="K127" s="308">
        <v>0</v>
      </c>
      <c r="L127" s="309">
        <v>0</v>
      </c>
      <c r="M127" s="620"/>
      <c r="N127" s="621"/>
      <c r="O127" s="622">
        <v>0</v>
      </c>
      <c r="P127" s="618"/>
      <c r="Q127" s="763"/>
      <c r="R127" s="626"/>
      <c r="S127" s="625">
        <v>0</v>
      </c>
      <c r="T127" s="626"/>
      <c r="U127" s="627">
        <f t="shared" si="6"/>
        <v>0</v>
      </c>
      <c r="V127" s="628"/>
    </row>
    <row r="128" spans="1:50">
      <c r="A128" s="758" t="str">
        <f t="shared" si="7"/>
        <v>Select a Product</v>
      </c>
      <c r="B128" s="759"/>
      <c r="C128" s="553"/>
      <c r="D128" s="343">
        <v>0</v>
      </c>
      <c r="E128" s="760">
        <v>0</v>
      </c>
      <c r="F128" s="761"/>
      <c r="G128" s="760">
        <v>0</v>
      </c>
      <c r="H128" s="611"/>
      <c r="J128" s="344">
        <f t="shared" si="5"/>
        <v>0</v>
      </c>
      <c r="K128" s="312">
        <v>0</v>
      </c>
      <c r="L128" s="313">
        <v>0</v>
      </c>
      <c r="M128" s="633"/>
      <c r="N128" s="634"/>
      <c r="O128" s="635">
        <v>0</v>
      </c>
      <c r="P128" s="631"/>
      <c r="Q128" s="760"/>
      <c r="R128" s="611"/>
      <c r="S128" s="743">
        <v>0</v>
      </c>
      <c r="T128" s="744"/>
      <c r="U128" s="745">
        <f t="shared" si="6"/>
        <v>0</v>
      </c>
      <c r="V128" s="746"/>
    </row>
    <row r="129" spans="1:50">
      <c r="A129" s="762" t="str">
        <f t="shared" si="7"/>
        <v>Select a Product</v>
      </c>
      <c r="B129" s="759"/>
      <c r="C129" s="553"/>
      <c r="D129" s="341">
        <v>0</v>
      </c>
      <c r="E129" s="763">
        <v>0</v>
      </c>
      <c r="F129" s="764"/>
      <c r="G129" s="763">
        <v>0</v>
      </c>
      <c r="H129" s="626"/>
      <c r="J129" s="342">
        <f t="shared" si="5"/>
        <v>0</v>
      </c>
      <c r="K129" s="308">
        <v>0</v>
      </c>
      <c r="L129" s="309">
        <v>0</v>
      </c>
      <c r="M129" s="620"/>
      <c r="N129" s="621"/>
      <c r="O129" s="622">
        <v>0</v>
      </c>
      <c r="P129" s="618"/>
      <c r="Q129" s="763"/>
      <c r="R129" s="626"/>
      <c r="S129" s="625">
        <v>0</v>
      </c>
      <c r="T129" s="626"/>
      <c r="U129" s="627">
        <f t="shared" si="6"/>
        <v>0</v>
      </c>
      <c r="V129" s="628"/>
    </row>
    <row r="130" spans="1:50">
      <c r="A130" s="758" t="str">
        <f t="shared" si="7"/>
        <v>Select a Product</v>
      </c>
      <c r="B130" s="759"/>
      <c r="C130" s="553"/>
      <c r="D130" s="343">
        <v>0</v>
      </c>
      <c r="E130" s="760">
        <v>0</v>
      </c>
      <c r="F130" s="761"/>
      <c r="G130" s="760">
        <v>0</v>
      </c>
      <c r="H130" s="611"/>
      <c r="J130" s="344">
        <f t="shared" si="5"/>
        <v>0</v>
      </c>
      <c r="K130" s="312">
        <v>0</v>
      </c>
      <c r="L130" s="313">
        <v>0</v>
      </c>
      <c r="M130" s="633"/>
      <c r="N130" s="634"/>
      <c r="O130" s="635">
        <v>0</v>
      </c>
      <c r="P130" s="631"/>
      <c r="Q130" s="760"/>
      <c r="R130" s="611"/>
      <c r="S130" s="743">
        <v>0</v>
      </c>
      <c r="T130" s="744"/>
      <c r="U130" s="745">
        <f t="shared" si="6"/>
        <v>0</v>
      </c>
      <c r="V130" s="746"/>
    </row>
    <row r="131" spans="1:50">
      <c r="A131" s="762" t="str">
        <f t="shared" si="7"/>
        <v>Select a Product</v>
      </c>
      <c r="B131" s="759"/>
      <c r="C131" s="553"/>
      <c r="D131" s="341">
        <v>0</v>
      </c>
      <c r="E131" s="763">
        <v>0</v>
      </c>
      <c r="F131" s="764"/>
      <c r="G131" s="763">
        <v>0</v>
      </c>
      <c r="H131" s="626"/>
      <c r="J131" s="342">
        <f t="shared" si="5"/>
        <v>0</v>
      </c>
      <c r="K131" s="308">
        <v>0</v>
      </c>
      <c r="L131" s="309">
        <v>0</v>
      </c>
      <c r="M131" s="623"/>
      <c r="N131" s="621"/>
      <c r="O131" s="622">
        <v>0</v>
      </c>
      <c r="P131" s="618"/>
      <c r="Q131" s="763"/>
      <c r="R131" s="626"/>
      <c r="S131" s="625">
        <v>0</v>
      </c>
      <c r="T131" s="626"/>
      <c r="U131" s="627">
        <f t="shared" si="6"/>
        <v>0</v>
      </c>
      <c r="V131" s="628"/>
    </row>
    <row r="132" spans="1:50">
      <c r="A132" s="758" t="str">
        <f t="shared" si="7"/>
        <v>Other</v>
      </c>
      <c r="B132" s="759"/>
      <c r="C132" s="553"/>
      <c r="D132" s="343">
        <v>0</v>
      </c>
      <c r="E132" s="760">
        <v>0</v>
      </c>
      <c r="F132" s="761"/>
      <c r="G132" s="760">
        <v>0</v>
      </c>
      <c r="H132" s="611"/>
      <c r="J132" s="344">
        <f t="shared" si="5"/>
        <v>0</v>
      </c>
      <c r="K132" s="312">
        <v>0</v>
      </c>
      <c r="L132" s="313">
        <v>0</v>
      </c>
      <c r="M132" s="633"/>
      <c r="N132" s="634"/>
      <c r="O132" s="635">
        <v>0</v>
      </c>
      <c r="P132" s="631"/>
      <c r="Q132" s="760"/>
      <c r="R132" s="611"/>
      <c r="S132" s="743">
        <v>0</v>
      </c>
      <c r="T132" s="744"/>
      <c r="U132" s="745">
        <f t="shared" si="6"/>
        <v>0</v>
      </c>
      <c r="V132" s="746"/>
    </row>
    <row r="133" spans="1:50" ht="15" thickBot="1">
      <c r="A133" s="747" t="str">
        <f>A62</f>
        <v>Other</v>
      </c>
      <c r="B133" s="556"/>
      <c r="C133" s="557"/>
      <c r="D133" s="345">
        <v>0</v>
      </c>
      <c r="E133" s="748">
        <v>0</v>
      </c>
      <c r="F133" s="749"/>
      <c r="G133" s="748">
        <v>0</v>
      </c>
      <c r="H133" s="750"/>
      <c r="J133" s="346">
        <f t="shared" si="5"/>
        <v>0</v>
      </c>
      <c r="K133" s="347">
        <v>0</v>
      </c>
      <c r="L133" s="348">
        <v>0</v>
      </c>
      <c r="M133" s="751"/>
      <c r="N133" s="752"/>
      <c r="O133" s="753">
        <v>0</v>
      </c>
      <c r="P133" s="754"/>
      <c r="Q133" s="748"/>
      <c r="R133" s="750"/>
      <c r="S133" s="755">
        <v>0</v>
      </c>
      <c r="T133" s="750"/>
      <c r="U133" s="756">
        <f t="shared" si="6"/>
        <v>0</v>
      </c>
      <c r="V133" s="757"/>
    </row>
    <row r="134" spans="1:50">
      <c r="A134" s="315" t="s">
        <v>355</v>
      </c>
      <c r="B134" s="316"/>
      <c r="C134" s="349"/>
      <c r="D134" s="350"/>
      <c r="E134" s="724"/>
      <c r="F134" s="725"/>
      <c r="G134" s="724"/>
      <c r="H134" s="712"/>
      <c r="J134" s="351">
        <f t="shared" si="5"/>
        <v>0</v>
      </c>
      <c r="K134" s="352"/>
      <c r="L134" s="321"/>
      <c r="M134" s="726"/>
      <c r="N134" s="727"/>
      <c r="O134" s="728"/>
      <c r="P134" s="729"/>
      <c r="Q134" s="730"/>
      <c r="R134" s="731"/>
      <c r="S134" s="711"/>
      <c r="T134" s="712"/>
      <c r="U134" s="711">
        <f t="shared" si="6"/>
        <v>0</v>
      </c>
      <c r="V134" s="712"/>
    </row>
    <row r="135" spans="1:50">
      <c r="A135" s="322" t="s">
        <v>355</v>
      </c>
      <c r="B135" s="208"/>
      <c r="C135" s="353"/>
      <c r="D135" s="354"/>
      <c r="E135" s="732"/>
      <c r="F135" s="733"/>
      <c r="G135" s="732"/>
      <c r="H135" s="734"/>
      <c r="J135" s="355">
        <f t="shared" si="5"/>
        <v>0</v>
      </c>
      <c r="K135" s="356"/>
      <c r="L135" s="327"/>
      <c r="M135" s="735"/>
      <c r="N135" s="736"/>
      <c r="O135" s="737"/>
      <c r="P135" s="738"/>
      <c r="Q135" s="739"/>
      <c r="R135" s="740"/>
      <c r="S135" s="741"/>
      <c r="T135" s="742"/>
      <c r="U135" s="741">
        <f t="shared" si="6"/>
        <v>0</v>
      </c>
      <c r="V135" s="742"/>
    </row>
    <row r="136" spans="1:50">
      <c r="A136" s="315" t="s">
        <v>355</v>
      </c>
      <c r="B136" s="316"/>
      <c r="C136" s="349"/>
      <c r="D136" s="350"/>
      <c r="E136" s="724"/>
      <c r="F136" s="725"/>
      <c r="G136" s="724"/>
      <c r="H136" s="712"/>
      <c r="J136" s="351">
        <f t="shared" si="5"/>
        <v>0</v>
      </c>
      <c r="K136" s="352"/>
      <c r="L136" s="321"/>
      <c r="M136" s="726"/>
      <c r="N136" s="727"/>
      <c r="O136" s="728"/>
      <c r="P136" s="729"/>
      <c r="Q136" s="730"/>
      <c r="R136" s="731"/>
      <c r="S136" s="711"/>
      <c r="T136" s="712"/>
      <c r="U136" s="711">
        <f t="shared" si="6"/>
        <v>0</v>
      </c>
      <c r="V136" s="712"/>
    </row>
    <row r="137" spans="1:50" ht="15" thickBot="1">
      <c r="A137" s="357" t="s">
        <v>355</v>
      </c>
      <c r="B137" s="358"/>
      <c r="C137" s="359"/>
      <c r="D137" s="360"/>
      <c r="E137" s="713"/>
      <c r="F137" s="714"/>
      <c r="G137" s="713"/>
      <c r="H137" s="715"/>
      <c r="J137" s="361">
        <f t="shared" si="5"/>
        <v>0</v>
      </c>
      <c r="K137" s="362"/>
      <c r="L137" s="363"/>
      <c r="M137" s="716"/>
      <c r="N137" s="717"/>
      <c r="O137" s="718"/>
      <c r="P137" s="719"/>
      <c r="Q137" s="716"/>
      <c r="R137" s="717"/>
      <c r="S137" s="720"/>
      <c r="T137" s="721"/>
      <c r="U137" s="722">
        <f t="shared" si="6"/>
        <v>0</v>
      </c>
      <c r="V137" s="723"/>
    </row>
    <row r="138" spans="1:50" ht="15" thickBot="1">
      <c r="A138" s="334"/>
      <c r="B138" s="335"/>
      <c r="C138" s="335"/>
      <c r="D138" s="335"/>
      <c r="E138" s="335"/>
      <c r="F138" s="335"/>
      <c r="G138" s="335"/>
      <c r="H138" s="336"/>
      <c r="J138" s="334"/>
      <c r="K138" s="335"/>
      <c r="L138" s="335"/>
      <c r="M138" s="335"/>
      <c r="N138" s="335"/>
      <c r="O138" s="335"/>
      <c r="P138" s="335"/>
      <c r="Q138" s="335"/>
      <c r="R138" s="337"/>
      <c r="S138" s="337"/>
      <c r="T138" s="364"/>
      <c r="U138" s="337"/>
      <c r="V138" s="364"/>
    </row>
    <row r="139" spans="1:50" s="200" customFormat="1">
      <c r="A139" s="669" t="s">
        <v>418</v>
      </c>
      <c r="B139" s="670"/>
      <c r="C139" s="671"/>
      <c r="D139" s="677" t="s">
        <v>419</v>
      </c>
      <c r="E139" s="680" t="s">
        <v>420</v>
      </c>
      <c r="F139" s="681"/>
      <c r="G139" s="686" t="s">
        <v>421</v>
      </c>
      <c r="H139" s="687"/>
      <c r="I139" s="164"/>
      <c r="J139" s="692" t="s">
        <v>422</v>
      </c>
      <c r="K139" s="695" t="s">
        <v>408</v>
      </c>
      <c r="L139" s="696"/>
      <c r="M139" s="696"/>
      <c r="N139" s="697"/>
      <c r="O139" s="695" t="s">
        <v>409</v>
      </c>
      <c r="P139" s="698"/>
      <c r="Q139" s="698"/>
      <c r="R139" s="699"/>
      <c r="S139" s="652" t="s">
        <v>423</v>
      </c>
      <c r="T139" s="653"/>
      <c r="U139" s="652" t="s">
        <v>411</v>
      </c>
      <c r="V139" s="653"/>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row>
    <row r="140" spans="1:50" s="200" customFormat="1">
      <c r="A140" s="672"/>
      <c r="B140" s="673"/>
      <c r="C140" s="674"/>
      <c r="D140" s="678"/>
      <c r="E140" s="682"/>
      <c r="F140" s="683"/>
      <c r="G140" s="688"/>
      <c r="H140" s="689"/>
      <c r="I140" s="164"/>
      <c r="J140" s="693"/>
      <c r="K140" s="658" t="s">
        <v>412</v>
      </c>
      <c r="L140" s="660" t="s">
        <v>413</v>
      </c>
      <c r="M140" s="662" t="s">
        <v>414</v>
      </c>
      <c r="N140" s="663"/>
      <c r="O140" s="666" t="s">
        <v>415</v>
      </c>
      <c r="P140" s="658"/>
      <c r="Q140" s="662" t="s">
        <v>416</v>
      </c>
      <c r="R140" s="658"/>
      <c r="S140" s="654"/>
      <c r="T140" s="655"/>
      <c r="U140" s="654"/>
      <c r="V140" s="655"/>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row>
    <row r="141" spans="1:50" s="200" customFormat="1" ht="15" thickBot="1">
      <c r="A141" s="675"/>
      <c r="B141" s="676"/>
      <c r="C141" s="659"/>
      <c r="D141" s="679"/>
      <c r="E141" s="684"/>
      <c r="F141" s="685"/>
      <c r="G141" s="690"/>
      <c r="H141" s="691"/>
      <c r="I141" s="164"/>
      <c r="J141" s="694"/>
      <c r="K141" s="659"/>
      <c r="L141" s="661"/>
      <c r="M141" s="664"/>
      <c r="N141" s="665"/>
      <c r="O141" s="656"/>
      <c r="P141" s="667"/>
      <c r="Q141" s="668"/>
      <c r="R141" s="667"/>
      <c r="S141" s="656"/>
      <c r="T141" s="657"/>
      <c r="U141" s="656"/>
      <c r="V141" s="657"/>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c r="AX141" s="164"/>
    </row>
    <row r="142" spans="1:50">
      <c r="A142" s="708" t="s">
        <v>335</v>
      </c>
      <c r="B142" s="709"/>
      <c r="C142" s="710"/>
      <c r="D142" s="365">
        <v>2493000</v>
      </c>
      <c r="E142" s="644">
        <v>2493000</v>
      </c>
      <c r="F142" s="645"/>
      <c r="G142" s="644">
        <v>0</v>
      </c>
      <c r="H142" s="646"/>
      <c r="J142" s="340">
        <f t="shared" ref="J142:J148" si="8">E142</f>
        <v>2493000</v>
      </c>
      <c r="K142" s="366">
        <v>0</v>
      </c>
      <c r="L142" s="313">
        <v>0</v>
      </c>
      <c r="M142" s="647"/>
      <c r="N142" s="648"/>
      <c r="O142" s="649">
        <v>2493000</v>
      </c>
      <c r="P142" s="645"/>
      <c r="Q142" s="650" t="s">
        <v>424</v>
      </c>
      <c r="R142" s="651"/>
      <c r="S142" s="637">
        <v>0</v>
      </c>
      <c r="T142" s="638"/>
      <c r="U142" s="639">
        <f t="shared" ref="U142:U148" si="9">J142-K142-L142-O142-S142</f>
        <v>0</v>
      </c>
      <c r="V142" s="640"/>
    </row>
    <row r="143" spans="1:50">
      <c r="A143" s="703" t="s">
        <v>337</v>
      </c>
      <c r="B143" s="704"/>
      <c r="C143" s="707"/>
      <c r="D143" s="367">
        <v>0</v>
      </c>
      <c r="E143" s="617">
        <v>0</v>
      </c>
      <c r="F143" s="618"/>
      <c r="G143" s="617">
        <v>0</v>
      </c>
      <c r="H143" s="619"/>
      <c r="J143" s="342">
        <f t="shared" si="8"/>
        <v>0</v>
      </c>
      <c r="K143" s="368">
        <v>0</v>
      </c>
      <c r="L143" s="309">
        <v>0</v>
      </c>
      <c r="M143" s="620"/>
      <c r="N143" s="621"/>
      <c r="O143" s="622">
        <v>0</v>
      </c>
      <c r="P143" s="618"/>
      <c r="Q143" s="623"/>
      <c r="R143" s="624"/>
      <c r="S143" s="625">
        <v>0</v>
      </c>
      <c r="T143" s="626"/>
      <c r="U143" s="627">
        <f t="shared" si="9"/>
        <v>0</v>
      </c>
      <c r="V143" s="628"/>
    </row>
    <row r="144" spans="1:50">
      <c r="A144" s="706" t="s">
        <v>341</v>
      </c>
      <c r="B144" s="704"/>
      <c r="C144" s="707"/>
      <c r="D144" s="369">
        <v>470000</v>
      </c>
      <c r="E144" s="630">
        <v>470000</v>
      </c>
      <c r="F144" s="631"/>
      <c r="G144" s="630">
        <v>0</v>
      </c>
      <c r="H144" s="632"/>
      <c r="J144" s="344">
        <f t="shared" si="8"/>
        <v>470000</v>
      </c>
      <c r="K144" s="370">
        <v>0</v>
      </c>
      <c r="L144" s="313">
        <v>0</v>
      </c>
      <c r="M144" s="633"/>
      <c r="N144" s="634"/>
      <c r="O144" s="635">
        <v>470000</v>
      </c>
      <c r="P144" s="631"/>
      <c r="Q144" s="633" t="s">
        <v>424</v>
      </c>
      <c r="R144" s="636"/>
      <c r="S144" s="610">
        <v>0</v>
      </c>
      <c r="T144" s="611"/>
      <c r="U144" s="612">
        <f t="shared" si="9"/>
        <v>0</v>
      </c>
      <c r="V144" s="613"/>
    </row>
    <row r="145" spans="1:52" s="195" customFormat="1">
      <c r="A145" s="703" t="s">
        <v>339</v>
      </c>
      <c r="B145" s="704"/>
      <c r="C145" s="707"/>
      <c r="D145" s="367">
        <v>287900</v>
      </c>
      <c r="E145" s="617">
        <v>287900</v>
      </c>
      <c r="F145" s="618"/>
      <c r="G145" s="617">
        <v>0</v>
      </c>
      <c r="H145" s="619"/>
      <c r="I145" s="164"/>
      <c r="J145" s="342">
        <f t="shared" si="8"/>
        <v>287900</v>
      </c>
      <c r="K145" s="368">
        <v>0</v>
      </c>
      <c r="L145" s="309">
        <v>0</v>
      </c>
      <c r="M145" s="620"/>
      <c r="N145" s="621"/>
      <c r="O145" s="622">
        <v>287900</v>
      </c>
      <c r="P145" s="618"/>
      <c r="Q145" s="620" t="s">
        <v>424</v>
      </c>
      <c r="R145" s="624"/>
      <c r="S145" s="625">
        <v>0</v>
      </c>
      <c r="T145" s="626"/>
      <c r="U145" s="627">
        <f t="shared" si="9"/>
        <v>0</v>
      </c>
      <c r="V145" s="628"/>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c r="AX145" s="164"/>
    </row>
    <row r="146" spans="1:52" s="273" customFormat="1">
      <c r="A146" s="706" t="s">
        <v>343</v>
      </c>
      <c r="B146" s="704"/>
      <c r="C146" s="707"/>
      <c r="D146" s="369">
        <v>34150</v>
      </c>
      <c r="E146" s="630">
        <v>34150</v>
      </c>
      <c r="F146" s="631"/>
      <c r="G146" s="630">
        <v>0</v>
      </c>
      <c r="H146" s="632"/>
      <c r="I146" s="164"/>
      <c r="J146" s="344">
        <f t="shared" si="8"/>
        <v>34150</v>
      </c>
      <c r="K146" s="370">
        <v>0</v>
      </c>
      <c r="L146" s="313">
        <v>0</v>
      </c>
      <c r="M146" s="633"/>
      <c r="N146" s="634"/>
      <c r="O146" s="635">
        <v>34150</v>
      </c>
      <c r="P146" s="631"/>
      <c r="Q146" s="633" t="s">
        <v>424</v>
      </c>
      <c r="R146" s="636"/>
      <c r="S146" s="610">
        <v>0</v>
      </c>
      <c r="T146" s="611"/>
      <c r="U146" s="612">
        <f t="shared" si="9"/>
        <v>0</v>
      </c>
      <c r="V146" s="613"/>
      <c r="AA146" s="164"/>
      <c r="AB146" s="164"/>
      <c r="AC146" s="164"/>
      <c r="AD146" s="164"/>
      <c r="AE146" s="164"/>
      <c r="AF146" s="164"/>
      <c r="AG146" s="164"/>
      <c r="AH146" s="164"/>
      <c r="AI146" s="164"/>
      <c r="AJ146" s="164"/>
      <c r="AK146" s="164"/>
      <c r="AL146" s="164"/>
      <c r="AM146" s="164"/>
      <c r="AN146" s="164"/>
      <c r="AO146" s="164"/>
      <c r="AP146" s="164"/>
      <c r="AQ146" s="164"/>
      <c r="AR146" s="164"/>
      <c r="AS146" s="164"/>
      <c r="AT146" s="164"/>
      <c r="AU146" s="164"/>
      <c r="AV146" s="164"/>
      <c r="AW146" s="164"/>
      <c r="AX146" s="164"/>
    </row>
    <row r="147" spans="1:52" s="195" customFormat="1">
      <c r="A147" s="703" t="s">
        <v>345</v>
      </c>
      <c r="B147" s="704"/>
      <c r="C147" s="705"/>
      <c r="D147" s="367">
        <v>0</v>
      </c>
      <c r="E147" s="617">
        <v>0</v>
      </c>
      <c r="F147" s="618"/>
      <c r="G147" s="617">
        <v>0</v>
      </c>
      <c r="H147" s="619"/>
      <c r="I147" s="164"/>
      <c r="J147" s="342">
        <f t="shared" si="8"/>
        <v>0</v>
      </c>
      <c r="K147" s="368">
        <v>0</v>
      </c>
      <c r="L147" s="309">
        <v>0</v>
      </c>
      <c r="M147" s="620"/>
      <c r="N147" s="621"/>
      <c r="O147" s="622">
        <v>0</v>
      </c>
      <c r="P147" s="618"/>
      <c r="Q147" s="620"/>
      <c r="R147" s="624"/>
      <c r="S147" s="625">
        <v>0</v>
      </c>
      <c r="T147" s="626"/>
      <c r="U147" s="627">
        <f t="shared" si="9"/>
        <v>0</v>
      </c>
      <c r="V147" s="628"/>
      <c r="AA147" s="164"/>
      <c r="AB147" s="164"/>
      <c r="AC147" s="164"/>
      <c r="AD147" s="164"/>
      <c r="AE147" s="164"/>
      <c r="AF147" s="164"/>
      <c r="AG147" s="164"/>
      <c r="AH147" s="164"/>
      <c r="AI147" s="164"/>
      <c r="AJ147" s="164"/>
      <c r="AK147" s="164"/>
      <c r="AL147" s="164"/>
      <c r="AM147" s="164"/>
      <c r="AN147" s="164"/>
      <c r="AO147" s="164"/>
      <c r="AP147" s="164"/>
      <c r="AQ147" s="164"/>
      <c r="AR147" s="164"/>
      <c r="AS147" s="164"/>
      <c r="AT147" s="164"/>
      <c r="AU147" s="164"/>
      <c r="AV147" s="164"/>
      <c r="AW147" s="164"/>
      <c r="AX147" s="164"/>
    </row>
    <row r="148" spans="1:52" ht="15" thickBot="1">
      <c r="A148" s="700" t="s">
        <v>355</v>
      </c>
      <c r="B148" s="701"/>
      <c r="C148" s="702"/>
      <c r="D148" s="371">
        <v>0</v>
      </c>
      <c r="E148" s="603">
        <v>0</v>
      </c>
      <c r="F148" s="604"/>
      <c r="G148" s="603">
        <v>0</v>
      </c>
      <c r="H148" s="605"/>
      <c r="J148" s="372">
        <f t="shared" si="8"/>
        <v>0</v>
      </c>
      <c r="K148" s="373">
        <v>0</v>
      </c>
      <c r="L148" s="374">
        <v>0</v>
      </c>
      <c r="M148" s="606"/>
      <c r="N148" s="607"/>
      <c r="O148" s="608">
        <v>0</v>
      </c>
      <c r="P148" s="604"/>
      <c r="Q148" s="606"/>
      <c r="R148" s="609"/>
      <c r="S148" s="596">
        <v>0</v>
      </c>
      <c r="T148" s="597"/>
      <c r="U148" s="598">
        <f t="shared" si="9"/>
        <v>0</v>
      </c>
      <c r="V148" s="599"/>
    </row>
    <row r="149" spans="1:52" s="200" customFormat="1" ht="15.75" customHeight="1" thickBot="1">
      <c r="A149" s="334"/>
      <c r="B149" s="335"/>
      <c r="C149" s="335"/>
      <c r="D149" s="335"/>
      <c r="E149" s="335"/>
      <c r="F149" s="335"/>
      <c r="G149" s="335"/>
      <c r="H149" s="375"/>
      <c r="I149" s="164"/>
      <c r="J149" s="334"/>
      <c r="K149" s="335"/>
      <c r="L149" s="335"/>
      <c r="M149" s="335"/>
      <c r="N149" s="335"/>
      <c r="O149" s="335"/>
      <c r="P149" s="335"/>
      <c r="Q149" s="335"/>
      <c r="R149" s="337"/>
      <c r="S149" s="337"/>
      <c r="T149" s="337"/>
      <c r="U149" s="337"/>
      <c r="V149" s="364"/>
      <c r="W149" s="273"/>
      <c r="X149" s="273"/>
      <c r="AB149" s="376"/>
      <c r="AC149" s="164"/>
      <c r="AD149" s="164"/>
      <c r="AE149" s="164"/>
      <c r="AF149" s="164"/>
      <c r="AG149" s="164"/>
      <c r="AH149" s="164"/>
      <c r="AI149" s="164"/>
      <c r="AJ149" s="164"/>
      <c r="AK149" s="164"/>
      <c r="AL149" s="164"/>
      <c r="AM149" s="164"/>
      <c r="AN149" s="164"/>
      <c r="AO149" s="164"/>
      <c r="AP149" s="164"/>
      <c r="AQ149" s="164"/>
      <c r="AR149" s="164"/>
      <c r="AS149" s="164"/>
      <c r="AT149" s="164"/>
      <c r="AU149" s="164"/>
      <c r="AV149" s="164"/>
      <c r="AW149" s="164"/>
      <c r="AX149" s="164"/>
      <c r="AY149" s="164"/>
      <c r="AZ149" s="164"/>
    </row>
    <row r="150" spans="1:52" s="200" customFormat="1" ht="15.75" customHeight="1">
      <c r="A150" s="669" t="s">
        <v>425</v>
      </c>
      <c r="B150" s="670"/>
      <c r="C150" s="671"/>
      <c r="D150" s="677" t="s">
        <v>419</v>
      </c>
      <c r="E150" s="680" t="s">
        <v>420</v>
      </c>
      <c r="F150" s="681"/>
      <c r="G150" s="686" t="s">
        <v>421</v>
      </c>
      <c r="H150" s="687"/>
      <c r="I150" s="164"/>
      <c r="J150" s="692" t="s">
        <v>422</v>
      </c>
      <c r="K150" s="695" t="s">
        <v>408</v>
      </c>
      <c r="L150" s="696"/>
      <c r="M150" s="696"/>
      <c r="N150" s="697"/>
      <c r="O150" s="695" t="s">
        <v>409</v>
      </c>
      <c r="P150" s="698"/>
      <c r="Q150" s="698"/>
      <c r="R150" s="699"/>
      <c r="S150" s="652" t="s">
        <v>426</v>
      </c>
      <c r="T150" s="653"/>
      <c r="U150" s="652" t="s">
        <v>411</v>
      </c>
      <c r="V150" s="653"/>
      <c r="AA150" s="164"/>
      <c r="AB150" s="164"/>
      <c r="AC150" s="164"/>
      <c r="AD150" s="164"/>
      <c r="AE150" s="164"/>
      <c r="AF150" s="164"/>
      <c r="AG150" s="164"/>
      <c r="AH150" s="164"/>
      <c r="AI150" s="164"/>
      <c r="AJ150" s="164"/>
      <c r="AK150" s="164"/>
      <c r="AL150" s="164"/>
      <c r="AM150" s="164"/>
      <c r="AN150" s="164"/>
      <c r="AO150" s="164"/>
      <c r="AP150" s="164"/>
      <c r="AQ150" s="164"/>
      <c r="AR150" s="164"/>
      <c r="AS150" s="164"/>
      <c r="AT150" s="164"/>
      <c r="AU150" s="164"/>
      <c r="AV150" s="164"/>
      <c r="AW150" s="164"/>
      <c r="AX150" s="164"/>
    </row>
    <row r="151" spans="1:52" s="200" customFormat="1" ht="11.25" customHeight="1">
      <c r="A151" s="672"/>
      <c r="B151" s="673"/>
      <c r="C151" s="674"/>
      <c r="D151" s="678"/>
      <c r="E151" s="682"/>
      <c r="F151" s="683"/>
      <c r="G151" s="688"/>
      <c r="H151" s="689"/>
      <c r="I151" s="164"/>
      <c r="J151" s="693"/>
      <c r="K151" s="658" t="s">
        <v>412</v>
      </c>
      <c r="L151" s="660" t="s">
        <v>413</v>
      </c>
      <c r="M151" s="662" t="s">
        <v>414</v>
      </c>
      <c r="N151" s="663"/>
      <c r="O151" s="666" t="s">
        <v>415</v>
      </c>
      <c r="P151" s="658"/>
      <c r="Q151" s="662" t="s">
        <v>416</v>
      </c>
      <c r="R151" s="658"/>
      <c r="S151" s="654"/>
      <c r="T151" s="655"/>
      <c r="U151" s="654"/>
      <c r="V151" s="655"/>
      <c r="AA151" s="164"/>
      <c r="AB151" s="164"/>
      <c r="AC151" s="164"/>
      <c r="AD151" s="164"/>
      <c r="AE151" s="164"/>
      <c r="AF151" s="164"/>
      <c r="AG151" s="164"/>
      <c r="AH151" s="164"/>
      <c r="AI151" s="164"/>
      <c r="AJ151" s="164"/>
      <c r="AK151" s="164"/>
      <c r="AL151" s="164"/>
      <c r="AM151" s="164"/>
      <c r="AN151" s="164"/>
      <c r="AO151" s="164"/>
      <c r="AP151" s="164"/>
      <c r="AQ151" s="164"/>
      <c r="AR151" s="164"/>
      <c r="AS151" s="164"/>
      <c r="AT151" s="164"/>
      <c r="AU151" s="164"/>
      <c r="AV151" s="164"/>
      <c r="AW151" s="164"/>
      <c r="AX151" s="164"/>
    </row>
    <row r="152" spans="1:52" s="200" customFormat="1" ht="25.5" customHeight="1" thickBot="1">
      <c r="A152" s="675"/>
      <c r="B152" s="676"/>
      <c r="C152" s="659"/>
      <c r="D152" s="679"/>
      <c r="E152" s="684"/>
      <c r="F152" s="685"/>
      <c r="G152" s="690"/>
      <c r="H152" s="691"/>
      <c r="I152" s="164"/>
      <c r="J152" s="694"/>
      <c r="K152" s="659"/>
      <c r="L152" s="661"/>
      <c r="M152" s="664"/>
      <c r="N152" s="665"/>
      <c r="O152" s="656"/>
      <c r="P152" s="667"/>
      <c r="Q152" s="668"/>
      <c r="R152" s="667"/>
      <c r="S152" s="656"/>
      <c r="T152" s="657"/>
      <c r="U152" s="656"/>
      <c r="V152" s="657"/>
      <c r="AA152" s="164"/>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c r="AV152" s="164"/>
      <c r="AW152" s="164"/>
      <c r="AX152" s="164"/>
    </row>
    <row r="153" spans="1:52">
      <c r="A153" s="641" t="s">
        <v>337</v>
      </c>
      <c r="B153" s="642"/>
      <c r="C153" s="643"/>
      <c r="D153" s="365">
        <v>6163600</v>
      </c>
      <c r="E153" s="644">
        <v>6163600</v>
      </c>
      <c r="F153" s="645"/>
      <c r="G153" s="644">
        <v>0</v>
      </c>
      <c r="H153" s="646"/>
      <c r="J153" s="340">
        <f>E153</f>
        <v>6163600</v>
      </c>
      <c r="K153" s="366">
        <v>0</v>
      </c>
      <c r="L153" s="313">
        <v>0</v>
      </c>
      <c r="M153" s="647"/>
      <c r="N153" s="648"/>
      <c r="O153" s="649">
        <v>0</v>
      </c>
      <c r="P153" s="645"/>
      <c r="Q153" s="650"/>
      <c r="R153" s="651"/>
      <c r="S153" s="637">
        <v>0</v>
      </c>
      <c r="T153" s="638"/>
      <c r="U153" s="639">
        <f t="shared" ref="U153:U159" si="10">J153-K153-L153-O153-S153</f>
        <v>6163600</v>
      </c>
      <c r="V153" s="640"/>
      <c r="Z153" s="273"/>
    </row>
    <row r="154" spans="1:52">
      <c r="A154" s="614" t="s">
        <v>341</v>
      </c>
      <c r="B154" s="615"/>
      <c r="C154" s="616"/>
      <c r="D154" s="367">
        <v>725200</v>
      </c>
      <c r="E154" s="617">
        <v>725200</v>
      </c>
      <c r="F154" s="618"/>
      <c r="G154" s="617">
        <v>0</v>
      </c>
      <c r="H154" s="619"/>
      <c r="J154" s="342">
        <f t="shared" ref="J154:J159" si="11">E154</f>
        <v>725200</v>
      </c>
      <c r="K154" s="368">
        <v>0</v>
      </c>
      <c r="L154" s="309">
        <v>0</v>
      </c>
      <c r="M154" s="620"/>
      <c r="N154" s="621"/>
      <c r="O154" s="622">
        <v>0</v>
      </c>
      <c r="P154" s="618"/>
      <c r="Q154" s="620"/>
      <c r="R154" s="624"/>
      <c r="S154" s="625">
        <v>0</v>
      </c>
      <c r="T154" s="626"/>
      <c r="U154" s="627">
        <f t="shared" si="10"/>
        <v>725200</v>
      </c>
      <c r="V154" s="628"/>
      <c r="Z154" s="273"/>
    </row>
    <row r="155" spans="1:52" ht="12.75" customHeight="1">
      <c r="A155" s="629" t="s">
        <v>343</v>
      </c>
      <c r="B155" s="615"/>
      <c r="C155" s="616"/>
      <c r="D155" s="369">
        <v>75800</v>
      </c>
      <c r="E155" s="630">
        <v>75800</v>
      </c>
      <c r="F155" s="631"/>
      <c r="G155" s="630">
        <v>0</v>
      </c>
      <c r="H155" s="632"/>
      <c r="J155" s="344">
        <f t="shared" si="11"/>
        <v>75800</v>
      </c>
      <c r="K155" s="370">
        <v>0</v>
      </c>
      <c r="L155" s="313">
        <v>0</v>
      </c>
      <c r="M155" s="633"/>
      <c r="N155" s="634"/>
      <c r="O155" s="635">
        <v>0</v>
      </c>
      <c r="P155" s="631"/>
      <c r="Q155" s="633"/>
      <c r="R155" s="636"/>
      <c r="S155" s="610">
        <v>0</v>
      </c>
      <c r="T155" s="611"/>
      <c r="U155" s="612">
        <f t="shared" si="10"/>
        <v>75800</v>
      </c>
      <c r="V155" s="613"/>
      <c r="Z155" s="273"/>
    </row>
    <row r="156" spans="1:52">
      <c r="A156" s="614" t="s">
        <v>345</v>
      </c>
      <c r="B156" s="615"/>
      <c r="C156" s="616"/>
      <c r="D156" s="367">
        <v>0</v>
      </c>
      <c r="E156" s="617">
        <v>0</v>
      </c>
      <c r="F156" s="618"/>
      <c r="G156" s="617">
        <v>0</v>
      </c>
      <c r="H156" s="619"/>
      <c r="J156" s="342">
        <f t="shared" si="11"/>
        <v>0</v>
      </c>
      <c r="K156" s="368">
        <v>0</v>
      </c>
      <c r="L156" s="309">
        <v>0</v>
      </c>
      <c r="M156" s="620"/>
      <c r="N156" s="621"/>
      <c r="O156" s="617">
        <v>0</v>
      </c>
      <c r="P156" s="618"/>
      <c r="Q156" s="620"/>
      <c r="R156" s="624"/>
      <c r="S156" s="625">
        <v>0</v>
      </c>
      <c r="T156" s="626"/>
      <c r="U156" s="627">
        <f t="shared" si="10"/>
        <v>0</v>
      </c>
      <c r="V156" s="628"/>
      <c r="Z156" s="273"/>
    </row>
    <row r="157" spans="1:52">
      <c r="A157" s="629" t="s">
        <v>345</v>
      </c>
      <c r="B157" s="615"/>
      <c r="C157" s="616"/>
      <c r="D157" s="369">
        <v>0</v>
      </c>
      <c r="E157" s="630">
        <v>0</v>
      </c>
      <c r="F157" s="631"/>
      <c r="G157" s="630">
        <v>0</v>
      </c>
      <c r="H157" s="632"/>
      <c r="J157" s="344">
        <f t="shared" si="11"/>
        <v>0</v>
      </c>
      <c r="K157" s="370">
        <v>0</v>
      </c>
      <c r="L157" s="313">
        <v>0</v>
      </c>
      <c r="M157" s="633"/>
      <c r="N157" s="634"/>
      <c r="O157" s="635">
        <v>0</v>
      </c>
      <c r="P157" s="631"/>
      <c r="Q157" s="633"/>
      <c r="R157" s="636"/>
      <c r="S157" s="610">
        <v>0</v>
      </c>
      <c r="T157" s="611"/>
      <c r="U157" s="612">
        <f t="shared" si="10"/>
        <v>0</v>
      </c>
      <c r="V157" s="613"/>
      <c r="Z157" s="273"/>
    </row>
    <row r="158" spans="1:52">
      <c r="A158" s="614" t="s">
        <v>345</v>
      </c>
      <c r="B158" s="615"/>
      <c r="C158" s="616"/>
      <c r="D158" s="367">
        <v>0</v>
      </c>
      <c r="E158" s="617">
        <v>0</v>
      </c>
      <c r="F158" s="618"/>
      <c r="G158" s="617">
        <v>0</v>
      </c>
      <c r="H158" s="619"/>
      <c r="J158" s="342">
        <f t="shared" si="11"/>
        <v>0</v>
      </c>
      <c r="K158" s="368">
        <v>0</v>
      </c>
      <c r="L158" s="309">
        <v>0</v>
      </c>
      <c r="M158" s="620"/>
      <c r="N158" s="621"/>
      <c r="O158" s="622">
        <v>0</v>
      </c>
      <c r="P158" s="618"/>
      <c r="Q158" s="623"/>
      <c r="R158" s="624"/>
      <c r="S158" s="625">
        <v>0</v>
      </c>
      <c r="T158" s="626"/>
      <c r="U158" s="627">
        <f t="shared" si="10"/>
        <v>0</v>
      </c>
      <c r="V158" s="628"/>
      <c r="Z158" s="273"/>
    </row>
    <row r="159" spans="1:52" ht="15" thickBot="1">
      <c r="A159" s="600" t="s">
        <v>355</v>
      </c>
      <c r="B159" s="601"/>
      <c r="C159" s="602"/>
      <c r="D159" s="371">
        <v>0</v>
      </c>
      <c r="E159" s="603">
        <v>0</v>
      </c>
      <c r="F159" s="604"/>
      <c r="G159" s="603">
        <v>0</v>
      </c>
      <c r="H159" s="605"/>
      <c r="J159" s="372">
        <f t="shared" si="11"/>
        <v>0</v>
      </c>
      <c r="K159" s="373">
        <v>0</v>
      </c>
      <c r="L159" s="374">
        <v>0</v>
      </c>
      <c r="M159" s="606"/>
      <c r="N159" s="607"/>
      <c r="O159" s="608">
        <v>0</v>
      </c>
      <c r="P159" s="604"/>
      <c r="Q159" s="606"/>
      <c r="R159" s="609"/>
      <c r="S159" s="596">
        <v>0</v>
      </c>
      <c r="T159" s="597"/>
      <c r="U159" s="598">
        <f t="shared" si="10"/>
        <v>0</v>
      </c>
      <c r="V159" s="599"/>
    </row>
    <row r="161" spans="1:24" ht="18">
      <c r="A161" s="377" t="s">
        <v>427</v>
      </c>
      <c r="B161" s="180" t="s">
        <v>428</v>
      </c>
      <c r="X161" s="176"/>
    </row>
    <row r="162" spans="1:24">
      <c r="A162" s="182"/>
      <c r="M162" s="175"/>
      <c r="W162" s="176"/>
      <c r="X162" s="164"/>
    </row>
    <row r="163" spans="1:24">
      <c r="A163" s="378" t="s">
        <v>429</v>
      </c>
      <c r="B163" s="378"/>
      <c r="C163" s="378"/>
      <c r="M163" s="175"/>
      <c r="Q163" s="176"/>
      <c r="R163" s="176"/>
      <c r="S163" s="176"/>
      <c r="T163" s="176"/>
      <c r="U163" s="176"/>
      <c r="V163" s="176"/>
      <c r="W163" s="176"/>
      <c r="X163" s="164"/>
    </row>
    <row r="164" spans="1:24" ht="15">
      <c r="A164" s="379" t="s">
        <v>430</v>
      </c>
      <c r="B164" s="378"/>
      <c r="C164" s="378"/>
      <c r="M164" s="175"/>
      <c r="Q164" s="176"/>
      <c r="R164" s="176"/>
      <c r="S164" s="176"/>
      <c r="T164" s="176"/>
      <c r="U164" s="176"/>
      <c r="V164" s="176"/>
      <c r="W164" s="176"/>
      <c r="X164" s="164"/>
    </row>
    <row r="165" spans="1:24" ht="15">
      <c r="A165" s="288" t="s">
        <v>431</v>
      </c>
      <c r="B165" s="378"/>
      <c r="C165" s="378"/>
      <c r="M165" s="175"/>
      <c r="Q165" s="176"/>
      <c r="R165" s="176"/>
      <c r="S165" s="176"/>
      <c r="T165" s="176"/>
      <c r="U165" s="176"/>
      <c r="V165" s="176"/>
      <c r="W165" s="176"/>
      <c r="X165" s="164"/>
    </row>
    <row r="166" spans="1:24" ht="15">
      <c r="A166" s="288" t="s">
        <v>432</v>
      </c>
      <c r="B166" s="200"/>
      <c r="C166" s="200"/>
      <c r="M166" s="175"/>
      <c r="Q166" s="176"/>
      <c r="R166" s="176"/>
      <c r="S166" s="176"/>
      <c r="T166" s="176"/>
      <c r="U166" s="176"/>
      <c r="V166" s="176"/>
      <c r="W166" s="176"/>
      <c r="X166" s="164"/>
    </row>
    <row r="167" spans="1:24" ht="15">
      <c r="A167" s="288"/>
      <c r="B167" s="200"/>
      <c r="C167" s="200"/>
      <c r="M167" s="175"/>
      <c r="Q167" s="176"/>
      <c r="R167" s="176"/>
      <c r="S167" s="176"/>
      <c r="T167" s="176"/>
      <c r="U167" s="176"/>
      <c r="V167" s="176"/>
      <c r="W167" s="176"/>
      <c r="X167" s="164"/>
    </row>
    <row r="168" spans="1:24" ht="15">
      <c r="A168" s="288"/>
      <c r="B168" s="200"/>
      <c r="C168" s="200"/>
      <c r="M168" s="175"/>
      <c r="Q168" s="176"/>
      <c r="R168" s="176"/>
      <c r="S168" s="176"/>
      <c r="T168" s="176"/>
      <c r="U168" s="176"/>
      <c r="V168" s="176"/>
      <c r="W168" s="176"/>
      <c r="X168" s="164"/>
    </row>
    <row r="169" spans="1:24" ht="15">
      <c r="A169" s="288"/>
      <c r="B169" s="200"/>
      <c r="C169" s="200"/>
      <c r="M169" s="175"/>
      <c r="Q169" s="176"/>
      <c r="R169" s="176"/>
      <c r="S169" s="176"/>
      <c r="T169" s="176"/>
      <c r="U169" s="176"/>
      <c r="V169" s="176"/>
      <c r="W169" s="176"/>
      <c r="X169" s="164"/>
    </row>
    <row r="170" spans="1:24" ht="15">
      <c r="A170" s="288"/>
      <c r="B170" s="200"/>
      <c r="C170" s="200"/>
      <c r="M170" s="175"/>
      <c r="Q170" s="176"/>
      <c r="R170" s="176"/>
      <c r="S170" s="176"/>
      <c r="T170" s="176"/>
      <c r="U170" s="176"/>
      <c r="V170" s="176"/>
      <c r="W170" s="176"/>
      <c r="X170" s="164"/>
    </row>
    <row r="171" spans="1:24" ht="15">
      <c r="A171" s="288"/>
      <c r="B171" s="200"/>
      <c r="C171" s="200"/>
      <c r="M171" s="175"/>
      <c r="Q171" s="176"/>
      <c r="R171" s="176"/>
      <c r="S171" s="176"/>
      <c r="T171" s="176"/>
      <c r="U171" s="176"/>
      <c r="V171" s="176"/>
      <c r="W171" s="176"/>
      <c r="X171" s="164"/>
    </row>
    <row r="172" spans="1:24" ht="19" thickBot="1">
      <c r="A172" s="180" t="s">
        <v>433</v>
      </c>
      <c r="B172" s="200"/>
      <c r="C172" s="200"/>
      <c r="M172" s="175"/>
      <c r="X172" s="164"/>
    </row>
    <row r="173" spans="1:24">
      <c r="A173" s="576" t="s">
        <v>316</v>
      </c>
      <c r="B173" s="577"/>
      <c r="C173" s="578"/>
      <c r="D173" s="582" t="s">
        <v>434</v>
      </c>
      <c r="E173" s="583"/>
      <c r="F173" s="583"/>
      <c r="G173" s="583"/>
      <c r="H173" s="583"/>
      <c r="I173" s="583"/>
      <c r="J173" s="583"/>
      <c r="K173" s="583"/>
      <c r="L173" s="583"/>
      <c r="M173" s="583"/>
      <c r="N173" s="583"/>
      <c r="O173" s="583"/>
      <c r="P173" s="572" t="s">
        <v>435</v>
      </c>
      <c r="Q173" s="574" t="s">
        <v>436</v>
      </c>
      <c r="R173" s="565" t="s">
        <v>437</v>
      </c>
      <c r="S173" s="565" t="s">
        <v>438</v>
      </c>
      <c r="T173" s="567" t="s">
        <v>439</v>
      </c>
      <c r="U173" s="565">
        <v>2018</v>
      </c>
      <c r="V173" s="565">
        <v>2019</v>
      </c>
      <c r="W173" s="567">
        <v>2020</v>
      </c>
      <c r="X173" s="164"/>
    </row>
    <row r="174" spans="1:24">
      <c r="A174" s="579"/>
      <c r="B174" s="580"/>
      <c r="C174" s="581"/>
      <c r="D174" s="380" t="s">
        <v>440</v>
      </c>
      <c r="E174" s="381" t="s">
        <v>441</v>
      </c>
      <c r="F174" s="382" t="s">
        <v>442</v>
      </c>
      <c r="G174" s="382" t="s">
        <v>443</v>
      </c>
      <c r="H174" s="382" t="s">
        <v>444</v>
      </c>
      <c r="I174" s="382" t="s">
        <v>445</v>
      </c>
      <c r="J174" s="382" t="s">
        <v>446</v>
      </c>
      <c r="K174" s="382" t="s">
        <v>447</v>
      </c>
      <c r="L174" s="383" t="s">
        <v>448</v>
      </c>
      <c r="M174" s="384" t="s">
        <v>449</v>
      </c>
      <c r="N174" s="384" t="s">
        <v>450</v>
      </c>
      <c r="O174" s="385" t="s">
        <v>451</v>
      </c>
      <c r="P174" s="573"/>
      <c r="Q174" s="575"/>
      <c r="R174" s="566"/>
      <c r="S174" s="566"/>
      <c r="T174" s="568"/>
      <c r="U174" s="566"/>
      <c r="V174" s="566"/>
      <c r="W174" s="568"/>
      <c r="X174" s="164"/>
    </row>
    <row r="175" spans="1:24">
      <c r="A175" s="551" t="str">
        <f t="shared" ref="A175:A202" si="12">A90</f>
        <v>BCG-20</v>
      </c>
      <c r="B175" s="552"/>
      <c r="C175" s="553"/>
      <c r="D175" s="386">
        <v>1267300</v>
      </c>
      <c r="E175" s="387"/>
      <c r="F175" s="388"/>
      <c r="G175" s="388">
        <v>1267300</v>
      </c>
      <c r="H175" s="388"/>
      <c r="I175" s="388"/>
      <c r="J175" s="388">
        <v>1267300</v>
      </c>
      <c r="K175" s="388"/>
      <c r="L175" s="387"/>
      <c r="M175" s="389">
        <v>1267100</v>
      </c>
      <c r="N175" s="389"/>
      <c r="O175" s="390"/>
      <c r="P175" s="344">
        <f>ROUNDUP(SUM(D175:O175),0)</f>
        <v>5069000</v>
      </c>
      <c r="Q175" s="391">
        <v>1925500</v>
      </c>
      <c r="R175" s="392">
        <f>Q175</f>
        <v>1925500</v>
      </c>
      <c r="S175" s="392">
        <f>R175</f>
        <v>1925500</v>
      </c>
      <c r="T175" s="393">
        <f>S175</f>
        <v>1925500</v>
      </c>
      <c r="U175" s="392">
        <v>7935000</v>
      </c>
      <c r="V175" s="392">
        <v>8175000</v>
      </c>
      <c r="W175" s="393">
        <v>8423000</v>
      </c>
      <c r="X175" s="164"/>
    </row>
    <row r="176" spans="1:24">
      <c r="A176" s="554" t="str">
        <f t="shared" si="12"/>
        <v>TOPV-20</v>
      </c>
      <c r="B176" s="552"/>
      <c r="C176" s="553"/>
      <c r="D176" s="394"/>
      <c r="E176" s="395"/>
      <c r="F176" s="396"/>
      <c r="G176" s="396"/>
      <c r="H176" s="396"/>
      <c r="I176" s="396"/>
      <c r="J176" s="396"/>
      <c r="K176" s="396"/>
      <c r="L176" s="395"/>
      <c r="M176" s="397"/>
      <c r="N176" s="397"/>
      <c r="O176" s="398"/>
      <c r="P176" s="399">
        <f>ROUNDUP(SUM(D176:O176),0)</f>
        <v>0</v>
      </c>
      <c r="Q176" s="400"/>
      <c r="R176" s="401"/>
      <c r="S176" s="401"/>
      <c r="T176" s="402"/>
      <c r="U176" s="401"/>
      <c r="V176" s="401"/>
      <c r="W176" s="402"/>
      <c r="X176" s="164"/>
    </row>
    <row r="177" spans="1:24">
      <c r="A177" s="551" t="str">
        <f t="shared" si="12"/>
        <v>BOPV-20</v>
      </c>
      <c r="B177" s="552"/>
      <c r="C177" s="553"/>
      <c r="D177" s="386"/>
      <c r="E177" s="387">
        <v>3866600</v>
      </c>
      <c r="F177" s="388"/>
      <c r="G177" s="388"/>
      <c r="H177" s="388"/>
      <c r="I177" s="388"/>
      <c r="J177" s="388">
        <v>2578000</v>
      </c>
      <c r="K177" s="388"/>
      <c r="L177" s="387"/>
      <c r="M177" s="389">
        <v>2577560</v>
      </c>
      <c r="N177" s="389"/>
      <c r="O177" s="390"/>
      <c r="P177" s="344">
        <f t="shared" ref="P177:P190" si="13">ROUNDUP(SUM(D177:O177),0)</f>
        <v>9022160</v>
      </c>
      <c r="Q177" s="391">
        <v>2410000</v>
      </c>
      <c r="R177" s="392">
        <f t="shared" ref="R177:T184" si="14">Q177</f>
        <v>2410000</v>
      </c>
      <c r="S177" s="392">
        <f t="shared" si="14"/>
        <v>2410000</v>
      </c>
      <c r="T177" s="393">
        <f t="shared" si="14"/>
        <v>2410000</v>
      </c>
      <c r="U177" s="392">
        <v>9932000</v>
      </c>
      <c r="V177" s="392">
        <v>10233000</v>
      </c>
      <c r="W177" s="393">
        <v>10543000</v>
      </c>
      <c r="X177" s="164"/>
    </row>
    <row r="178" spans="1:24">
      <c r="A178" s="554" t="str">
        <f t="shared" si="12"/>
        <v>IPV-5</v>
      </c>
      <c r="B178" s="552"/>
      <c r="C178" s="553"/>
      <c r="D178" s="394">
        <v>795340</v>
      </c>
      <c r="E178" s="395"/>
      <c r="F178" s="396"/>
      <c r="G178" s="396"/>
      <c r="H178" s="396">
        <v>397700</v>
      </c>
      <c r="I178" s="396"/>
      <c r="J178" s="396"/>
      <c r="K178" s="396">
        <v>397700</v>
      </c>
      <c r="L178" s="395"/>
      <c r="M178" s="397"/>
      <c r="N178" s="397">
        <v>397400</v>
      </c>
      <c r="O178" s="398"/>
      <c r="P178" s="399">
        <f t="shared" si="13"/>
        <v>1988140</v>
      </c>
      <c r="Q178" s="400">
        <v>512500</v>
      </c>
      <c r="R178" s="401">
        <f t="shared" si="14"/>
        <v>512500</v>
      </c>
      <c r="S178" s="401">
        <f t="shared" si="14"/>
        <v>512500</v>
      </c>
      <c r="T178" s="402">
        <f t="shared" si="14"/>
        <v>512500</v>
      </c>
      <c r="U178" s="401">
        <v>2111000</v>
      </c>
      <c r="V178" s="401">
        <v>2175000</v>
      </c>
      <c r="W178" s="402">
        <v>2241000</v>
      </c>
      <c r="X178" s="164"/>
    </row>
    <row r="179" spans="1:24">
      <c r="A179" s="551" t="str">
        <f t="shared" si="12"/>
        <v>DTP-HepB-Hib-10 (lqd)</v>
      </c>
      <c r="B179" s="552"/>
      <c r="C179" s="553"/>
      <c r="D179" s="386"/>
      <c r="E179" s="387"/>
      <c r="F179" s="388"/>
      <c r="G179" s="388"/>
      <c r="H179" s="388"/>
      <c r="I179" s="388">
        <v>1000500</v>
      </c>
      <c r="J179" s="388"/>
      <c r="K179" s="388"/>
      <c r="L179" s="389">
        <v>105310</v>
      </c>
      <c r="M179" s="389">
        <v>1000390</v>
      </c>
      <c r="N179" s="389"/>
      <c r="O179" s="390"/>
      <c r="P179" s="344">
        <f t="shared" si="13"/>
        <v>2106200</v>
      </c>
      <c r="Q179" s="391">
        <v>1706950</v>
      </c>
      <c r="R179" s="392">
        <f t="shared" si="14"/>
        <v>1706950</v>
      </c>
      <c r="S179" s="392">
        <f t="shared" si="14"/>
        <v>1706950</v>
      </c>
      <c r="T179" s="393">
        <f t="shared" si="14"/>
        <v>1706950</v>
      </c>
      <c r="U179" s="392">
        <v>7034800</v>
      </c>
      <c r="V179" s="392">
        <v>7247900</v>
      </c>
      <c r="W179" s="393">
        <v>7467500</v>
      </c>
      <c r="X179" s="164"/>
    </row>
    <row r="180" spans="1:24">
      <c r="A180" s="554" t="str">
        <f t="shared" si="12"/>
        <v>PCV10-2</v>
      </c>
      <c r="B180" s="552"/>
      <c r="C180" s="553"/>
      <c r="D180" s="394">
        <v>1148500</v>
      </c>
      <c r="E180" s="395"/>
      <c r="F180" s="396"/>
      <c r="G180" s="396">
        <v>1148500</v>
      </c>
      <c r="H180" s="396"/>
      <c r="I180" s="396"/>
      <c r="J180" s="396">
        <v>1148500</v>
      </c>
      <c r="K180" s="396"/>
      <c r="L180" s="395">
        <v>241790</v>
      </c>
      <c r="M180" s="397">
        <v>1148410</v>
      </c>
      <c r="N180" s="397"/>
      <c r="O180" s="398"/>
      <c r="P180" s="399">
        <f t="shared" si="13"/>
        <v>4835700</v>
      </c>
      <c r="Q180" s="400">
        <v>1617125</v>
      </c>
      <c r="R180" s="401">
        <f t="shared" si="14"/>
        <v>1617125</v>
      </c>
      <c r="S180" s="401">
        <f t="shared" si="14"/>
        <v>1617125</v>
      </c>
      <c r="T180" s="402">
        <f t="shared" si="14"/>
        <v>1617125</v>
      </c>
      <c r="U180" s="401">
        <v>6664500</v>
      </c>
      <c r="V180" s="401">
        <v>6866400</v>
      </c>
      <c r="W180" s="402">
        <v>7074400</v>
      </c>
      <c r="X180" s="164"/>
    </row>
    <row r="181" spans="1:24">
      <c r="A181" s="551" t="str">
        <f t="shared" si="12"/>
        <v>Mea-10</v>
      </c>
      <c r="B181" s="552"/>
      <c r="C181" s="553"/>
      <c r="D181" s="386">
        <v>845500</v>
      </c>
      <c r="E181" s="387"/>
      <c r="F181" s="388"/>
      <c r="G181" s="388">
        <v>845500</v>
      </c>
      <c r="H181" s="388"/>
      <c r="I181" s="388"/>
      <c r="J181" s="388">
        <v>845500</v>
      </c>
      <c r="K181" s="388"/>
      <c r="L181" s="387"/>
      <c r="M181" s="389">
        <v>845300</v>
      </c>
      <c r="N181" s="389"/>
      <c r="O181" s="390"/>
      <c r="P181" s="344">
        <f t="shared" si="13"/>
        <v>3381800</v>
      </c>
      <c r="Q181" s="391">
        <v>853475</v>
      </c>
      <c r="R181" s="392">
        <f t="shared" si="14"/>
        <v>853475</v>
      </c>
      <c r="S181" s="392">
        <f t="shared" si="14"/>
        <v>853475</v>
      </c>
      <c r="T181" s="393">
        <f t="shared" si="14"/>
        <v>853475</v>
      </c>
      <c r="U181" s="392"/>
      <c r="V181" s="392"/>
      <c r="W181" s="393"/>
      <c r="X181" s="164"/>
    </row>
    <row r="182" spans="1:24">
      <c r="A182" s="554" t="str">
        <f t="shared" si="12"/>
        <v>HPV4-1</v>
      </c>
      <c r="B182" s="552"/>
      <c r="C182" s="553"/>
      <c r="D182" s="394"/>
      <c r="E182" s="395">
        <v>730100</v>
      </c>
      <c r="F182" s="396"/>
      <c r="G182" s="396"/>
      <c r="H182" s="396"/>
      <c r="I182" s="396"/>
      <c r="J182" s="396"/>
      <c r="K182" s="396">
        <v>730000</v>
      </c>
      <c r="L182" s="395">
        <v>65000</v>
      </c>
      <c r="M182" s="397"/>
      <c r="N182" s="397"/>
      <c r="O182" s="398"/>
      <c r="P182" s="399">
        <f t="shared" si="13"/>
        <v>1525100</v>
      </c>
      <c r="Q182" s="400">
        <v>320950</v>
      </c>
      <c r="R182" s="401">
        <f t="shared" si="14"/>
        <v>320950</v>
      </c>
      <c r="S182" s="401">
        <f t="shared" si="14"/>
        <v>320950</v>
      </c>
      <c r="T182" s="402">
        <f t="shared" si="14"/>
        <v>320950</v>
      </c>
      <c r="U182" s="401">
        <v>1322700</v>
      </c>
      <c r="V182" s="401">
        <v>1873700</v>
      </c>
      <c r="W182" s="402">
        <v>1930400</v>
      </c>
      <c r="X182" s="164"/>
    </row>
    <row r="183" spans="1:24">
      <c r="A183" s="551" t="str">
        <f t="shared" si="12"/>
        <v>TT-20</v>
      </c>
      <c r="B183" s="552"/>
      <c r="C183" s="553"/>
      <c r="D183" s="386"/>
      <c r="E183" s="387"/>
      <c r="F183" s="388">
        <v>372800</v>
      </c>
      <c r="G183" s="388"/>
      <c r="H183" s="388"/>
      <c r="I183" s="388">
        <v>372800</v>
      </c>
      <c r="J183" s="388"/>
      <c r="K183" s="388"/>
      <c r="L183" s="387">
        <v>372800</v>
      </c>
      <c r="M183" s="389"/>
      <c r="N183" s="389"/>
      <c r="O183" s="390">
        <v>372800</v>
      </c>
      <c r="P183" s="344">
        <f t="shared" si="13"/>
        <v>1491200</v>
      </c>
      <c r="Q183" s="391">
        <v>1120850</v>
      </c>
      <c r="R183" s="392">
        <f t="shared" si="14"/>
        <v>1120850</v>
      </c>
      <c r="S183" s="392">
        <f t="shared" si="14"/>
        <v>1120850</v>
      </c>
      <c r="T183" s="393">
        <f t="shared" si="14"/>
        <v>1120850</v>
      </c>
      <c r="U183" s="392"/>
      <c r="V183" s="392"/>
      <c r="W183" s="393"/>
      <c r="X183" s="164"/>
    </row>
    <row r="184" spans="1:24">
      <c r="A184" s="554" t="str">
        <f t="shared" si="12"/>
        <v>RV1-1</v>
      </c>
      <c r="B184" s="552"/>
      <c r="C184" s="553"/>
      <c r="D184" s="394"/>
      <c r="E184" s="395"/>
      <c r="F184" s="396"/>
      <c r="G184" s="396"/>
      <c r="H184" s="396"/>
      <c r="I184" s="396"/>
      <c r="J184" s="396">
        <v>753500</v>
      </c>
      <c r="K184" s="396"/>
      <c r="L184" s="395"/>
      <c r="M184" s="397">
        <v>452068</v>
      </c>
      <c r="N184" s="397">
        <v>50232</v>
      </c>
      <c r="O184" s="398"/>
      <c r="P184" s="399">
        <f t="shared" si="13"/>
        <v>1255800</v>
      </c>
      <c r="Q184" s="400">
        <v>1078100</v>
      </c>
      <c r="R184" s="401">
        <f t="shared" si="14"/>
        <v>1078100</v>
      </c>
      <c r="S184" s="401">
        <f t="shared" si="14"/>
        <v>1078100</v>
      </c>
      <c r="T184" s="402">
        <f t="shared" si="14"/>
        <v>1078100</v>
      </c>
      <c r="U184" s="401">
        <v>4443000</v>
      </c>
      <c r="V184" s="401">
        <v>4577700</v>
      </c>
      <c r="W184" s="402">
        <v>4706300</v>
      </c>
      <c r="X184" s="164"/>
    </row>
    <row r="185" spans="1:24">
      <c r="A185" s="551" t="str">
        <f t="shared" si="12"/>
        <v>MR-10</v>
      </c>
      <c r="B185" s="552"/>
      <c r="C185" s="553"/>
      <c r="D185" s="386"/>
      <c r="E185" s="387"/>
      <c r="F185" s="388"/>
      <c r="G185" s="388"/>
      <c r="H185" s="388"/>
      <c r="I185" s="388"/>
      <c r="J185" s="388"/>
      <c r="K185" s="388"/>
      <c r="L185" s="387"/>
      <c r="M185" s="389"/>
      <c r="N185" s="389"/>
      <c r="O185" s="390"/>
      <c r="P185" s="344">
        <f t="shared" si="13"/>
        <v>0</v>
      </c>
      <c r="Q185" s="391"/>
      <c r="R185" s="392"/>
      <c r="S185" s="392"/>
      <c r="T185" s="393"/>
      <c r="U185" s="392">
        <v>3517400</v>
      </c>
      <c r="V185" s="392">
        <v>3624000</v>
      </c>
      <c r="W185" s="393">
        <v>3733800</v>
      </c>
      <c r="X185" s="164"/>
    </row>
    <row r="186" spans="1:24">
      <c r="A186" s="554" t="str">
        <f t="shared" si="12"/>
        <v>Td-10</v>
      </c>
      <c r="B186" s="552"/>
      <c r="C186" s="553"/>
      <c r="D186" s="394"/>
      <c r="E186" s="395"/>
      <c r="F186" s="396"/>
      <c r="G186" s="396"/>
      <c r="H186" s="396"/>
      <c r="I186" s="396"/>
      <c r="J186" s="396"/>
      <c r="K186" s="396"/>
      <c r="L186" s="395"/>
      <c r="M186" s="397"/>
      <c r="N186" s="397"/>
      <c r="O186" s="398"/>
      <c r="P186" s="399">
        <f t="shared" si="13"/>
        <v>0</v>
      </c>
      <c r="Q186" s="400">
        <v>1078100</v>
      </c>
      <c r="R186" s="401">
        <f>Q186</f>
        <v>1078100</v>
      </c>
      <c r="S186" s="401">
        <f>R186</f>
        <v>1078100</v>
      </c>
      <c r="T186" s="402">
        <f>S186</f>
        <v>1078100</v>
      </c>
      <c r="U186" s="401">
        <v>4619300</v>
      </c>
      <c r="V186" s="401">
        <v>4759300</v>
      </c>
      <c r="W186" s="402">
        <v>4903400</v>
      </c>
      <c r="X186" s="164"/>
    </row>
    <row r="187" spans="1:24">
      <c r="A187" s="551" t="str">
        <f t="shared" si="12"/>
        <v>Select a Product</v>
      </c>
      <c r="B187" s="552"/>
      <c r="C187" s="553"/>
      <c r="D187" s="386"/>
      <c r="E187" s="387"/>
      <c r="F187" s="388"/>
      <c r="G187" s="388"/>
      <c r="H187" s="388"/>
      <c r="I187" s="388"/>
      <c r="J187" s="388"/>
      <c r="K187" s="388"/>
      <c r="L187" s="387"/>
      <c r="M187" s="389"/>
      <c r="N187" s="389"/>
      <c r="O187" s="390"/>
      <c r="P187" s="344">
        <f t="shared" si="13"/>
        <v>0</v>
      </c>
      <c r="Q187" s="391"/>
      <c r="R187" s="392"/>
      <c r="S187" s="392"/>
      <c r="T187" s="393"/>
      <c r="U187" s="392"/>
      <c r="V187" s="392"/>
      <c r="W187" s="393"/>
      <c r="X187" s="164"/>
    </row>
    <row r="188" spans="1:24">
      <c r="A188" s="554" t="str">
        <f t="shared" si="12"/>
        <v>Select a Product</v>
      </c>
      <c r="B188" s="552"/>
      <c r="C188" s="553"/>
      <c r="D188" s="394"/>
      <c r="E188" s="395"/>
      <c r="F188" s="396"/>
      <c r="G188" s="396"/>
      <c r="H188" s="396"/>
      <c r="I188" s="396"/>
      <c r="J188" s="396"/>
      <c r="K188" s="396"/>
      <c r="L188" s="395"/>
      <c r="M188" s="397"/>
      <c r="N188" s="397"/>
      <c r="O188" s="398"/>
      <c r="P188" s="399">
        <f t="shared" si="13"/>
        <v>0</v>
      </c>
      <c r="Q188" s="400"/>
      <c r="R188" s="401"/>
      <c r="S188" s="401"/>
      <c r="T188" s="402"/>
      <c r="U188" s="401"/>
      <c r="V188" s="401"/>
      <c r="W188" s="402"/>
      <c r="X188" s="164"/>
    </row>
    <row r="189" spans="1:24">
      <c r="A189" s="551" t="str">
        <f t="shared" si="12"/>
        <v>Select a Product</v>
      </c>
      <c r="B189" s="552"/>
      <c r="C189" s="553"/>
      <c r="D189" s="386"/>
      <c r="E189" s="387"/>
      <c r="F189" s="388"/>
      <c r="G189" s="388"/>
      <c r="H189" s="388"/>
      <c r="I189" s="388"/>
      <c r="J189" s="388"/>
      <c r="K189" s="388"/>
      <c r="L189" s="387"/>
      <c r="M189" s="389"/>
      <c r="N189" s="389"/>
      <c r="O189" s="390"/>
      <c r="P189" s="344">
        <f t="shared" si="13"/>
        <v>0</v>
      </c>
      <c r="Q189" s="391"/>
      <c r="R189" s="392"/>
      <c r="S189" s="392"/>
      <c r="T189" s="393"/>
      <c r="U189" s="392"/>
      <c r="V189" s="392"/>
      <c r="W189" s="393"/>
      <c r="X189" s="164"/>
    </row>
    <row r="190" spans="1:24">
      <c r="A190" s="554" t="str">
        <f t="shared" si="12"/>
        <v>Other</v>
      </c>
      <c r="B190" s="552"/>
      <c r="C190" s="553"/>
      <c r="D190" s="394"/>
      <c r="E190" s="395"/>
      <c r="F190" s="396"/>
      <c r="G190" s="396"/>
      <c r="H190" s="396"/>
      <c r="I190" s="396"/>
      <c r="J190" s="396"/>
      <c r="K190" s="396"/>
      <c r="L190" s="395"/>
      <c r="M190" s="397"/>
      <c r="N190" s="397"/>
      <c r="O190" s="398"/>
      <c r="P190" s="399">
        <f t="shared" si="13"/>
        <v>0</v>
      </c>
      <c r="Q190" s="400"/>
      <c r="R190" s="401"/>
      <c r="S190" s="401"/>
      <c r="T190" s="402"/>
      <c r="U190" s="401"/>
      <c r="V190" s="401"/>
      <c r="W190" s="402"/>
      <c r="X190" s="164"/>
    </row>
    <row r="191" spans="1:24" ht="15" thickBot="1">
      <c r="A191" s="555" t="str">
        <f t="shared" si="12"/>
        <v>Other</v>
      </c>
      <c r="B191" s="556"/>
      <c r="C191" s="557"/>
      <c r="D191" s="403"/>
      <c r="E191" s="404"/>
      <c r="F191" s="405"/>
      <c r="G191" s="405"/>
      <c r="H191" s="405"/>
      <c r="I191" s="405"/>
      <c r="J191" s="405"/>
      <c r="K191" s="405"/>
      <c r="L191" s="404"/>
      <c r="M191" s="406"/>
      <c r="N191" s="406"/>
      <c r="O191" s="407"/>
      <c r="P191" s="372">
        <f>ROUNDUP(SUM(D191:O191),0)</f>
        <v>0</v>
      </c>
      <c r="Q191" s="408"/>
      <c r="R191" s="409"/>
      <c r="S191" s="409"/>
      <c r="T191" s="410"/>
      <c r="U191" s="409"/>
      <c r="V191" s="411"/>
      <c r="W191" s="393"/>
      <c r="X191" s="164"/>
    </row>
    <row r="192" spans="1:24">
      <c r="A192" s="279" t="str">
        <f t="shared" si="12"/>
        <v>Other</v>
      </c>
      <c r="B192" s="279"/>
      <c r="C192" s="412"/>
      <c r="D192" s="413"/>
      <c r="E192" s="414"/>
      <c r="F192" s="415"/>
      <c r="G192" s="415"/>
      <c r="H192" s="415"/>
      <c r="I192" s="415"/>
      <c r="J192" s="415"/>
      <c r="K192" s="415"/>
      <c r="L192" s="414"/>
      <c r="M192" s="356"/>
      <c r="N192" s="356"/>
      <c r="O192" s="356"/>
      <c r="P192" s="416">
        <f t="shared" ref="P192:P202" si="15">SUM(D192:O192)</f>
        <v>0</v>
      </c>
      <c r="Q192" s="326"/>
      <c r="R192" s="417"/>
      <c r="S192" s="417"/>
      <c r="T192" s="418"/>
      <c r="U192" s="417"/>
      <c r="V192" s="417"/>
      <c r="W192" s="418"/>
      <c r="X192" s="164"/>
    </row>
    <row r="193" spans="1:50">
      <c r="A193" s="419" t="str">
        <f t="shared" si="12"/>
        <v>Other</v>
      </c>
      <c r="B193" s="419"/>
      <c r="C193" s="420"/>
      <c r="D193" s="421"/>
      <c r="E193" s="422"/>
      <c r="F193" s="423"/>
      <c r="G193" s="423"/>
      <c r="H193" s="423"/>
      <c r="I193" s="423"/>
      <c r="J193" s="423"/>
      <c r="K193" s="423"/>
      <c r="L193" s="422"/>
      <c r="M193" s="424"/>
      <c r="N193" s="424"/>
      <c r="O193" s="424"/>
      <c r="P193" s="425">
        <f t="shared" si="15"/>
        <v>0</v>
      </c>
      <c r="Q193" s="426"/>
      <c r="R193" s="427"/>
      <c r="S193" s="427"/>
      <c r="T193" s="428"/>
      <c r="U193" s="427"/>
      <c r="V193" s="427"/>
      <c r="W193" s="428"/>
      <c r="X193" s="164"/>
    </row>
    <row r="194" spans="1:50">
      <c r="A194" s="279" t="str">
        <f t="shared" si="12"/>
        <v>Other</v>
      </c>
      <c r="B194" s="279"/>
      <c r="C194" s="412"/>
      <c r="D194" s="413"/>
      <c r="E194" s="414"/>
      <c r="F194" s="415"/>
      <c r="G194" s="415"/>
      <c r="H194" s="415"/>
      <c r="I194" s="415"/>
      <c r="J194" s="415"/>
      <c r="K194" s="415"/>
      <c r="L194" s="414"/>
      <c r="M194" s="356"/>
      <c r="N194" s="356"/>
      <c r="O194" s="356"/>
      <c r="P194" s="416">
        <f t="shared" si="15"/>
        <v>0</v>
      </c>
      <c r="Q194" s="326"/>
      <c r="R194" s="417"/>
      <c r="S194" s="417"/>
      <c r="T194" s="418"/>
      <c r="U194" s="417"/>
      <c r="V194" s="417"/>
      <c r="W194" s="418"/>
      <c r="X194" s="164"/>
    </row>
    <row r="195" spans="1:50">
      <c r="A195" s="419" t="str">
        <f t="shared" si="12"/>
        <v>Other</v>
      </c>
      <c r="B195" s="419"/>
      <c r="C195" s="420"/>
      <c r="D195" s="421"/>
      <c r="E195" s="422"/>
      <c r="F195" s="423"/>
      <c r="G195" s="423"/>
      <c r="H195" s="423"/>
      <c r="I195" s="423"/>
      <c r="J195" s="423"/>
      <c r="K195" s="423"/>
      <c r="L195" s="422"/>
      <c r="M195" s="424"/>
      <c r="N195" s="424"/>
      <c r="O195" s="424"/>
      <c r="P195" s="425">
        <f t="shared" si="15"/>
        <v>0</v>
      </c>
      <c r="Q195" s="426"/>
      <c r="R195" s="427"/>
      <c r="S195" s="427"/>
      <c r="T195" s="428"/>
      <c r="U195" s="427"/>
      <c r="V195" s="427"/>
      <c r="W195" s="428"/>
      <c r="X195" s="164"/>
    </row>
    <row r="196" spans="1:50">
      <c r="A196" s="279" t="str">
        <f t="shared" si="12"/>
        <v>Other</v>
      </c>
      <c r="B196" s="279"/>
      <c r="C196" s="412"/>
      <c r="D196" s="413"/>
      <c r="E196" s="414"/>
      <c r="F196" s="415"/>
      <c r="G196" s="415"/>
      <c r="H196" s="415"/>
      <c r="I196" s="415"/>
      <c r="J196" s="415"/>
      <c r="K196" s="415"/>
      <c r="L196" s="414"/>
      <c r="M196" s="356"/>
      <c r="N196" s="356"/>
      <c r="O196" s="356"/>
      <c r="P196" s="416">
        <f t="shared" si="15"/>
        <v>0</v>
      </c>
      <c r="Q196" s="326"/>
      <c r="R196" s="417"/>
      <c r="S196" s="417"/>
      <c r="T196" s="418"/>
      <c r="U196" s="417"/>
      <c r="V196" s="417"/>
      <c r="W196" s="418"/>
      <c r="X196" s="164"/>
    </row>
    <row r="197" spans="1:50">
      <c r="A197" s="419" t="str">
        <f t="shared" si="12"/>
        <v>Other</v>
      </c>
      <c r="B197" s="419"/>
      <c r="C197" s="420"/>
      <c r="D197" s="421"/>
      <c r="E197" s="422"/>
      <c r="F197" s="423"/>
      <c r="G197" s="423"/>
      <c r="H197" s="423"/>
      <c r="I197" s="423"/>
      <c r="J197" s="423"/>
      <c r="K197" s="423"/>
      <c r="L197" s="422"/>
      <c r="M197" s="424"/>
      <c r="N197" s="424"/>
      <c r="O197" s="424"/>
      <c r="P197" s="425">
        <f t="shared" si="15"/>
        <v>0</v>
      </c>
      <c r="Q197" s="426"/>
      <c r="R197" s="427"/>
      <c r="S197" s="427"/>
      <c r="T197" s="428"/>
      <c r="U197" s="427"/>
      <c r="V197" s="427"/>
      <c r="W197" s="428"/>
      <c r="X197" s="164"/>
    </row>
    <row r="198" spans="1:50">
      <c r="A198" s="279" t="str">
        <f t="shared" si="12"/>
        <v>Other</v>
      </c>
      <c r="B198" s="279"/>
      <c r="C198" s="412"/>
      <c r="D198" s="413"/>
      <c r="E198" s="414"/>
      <c r="F198" s="415"/>
      <c r="G198" s="415"/>
      <c r="H198" s="415"/>
      <c r="I198" s="415"/>
      <c r="J198" s="415"/>
      <c r="K198" s="415"/>
      <c r="L198" s="414"/>
      <c r="M198" s="356"/>
      <c r="N198" s="356"/>
      <c r="O198" s="356"/>
      <c r="P198" s="416">
        <f t="shared" si="15"/>
        <v>0</v>
      </c>
      <c r="Q198" s="326"/>
      <c r="R198" s="417"/>
      <c r="S198" s="417"/>
      <c r="T198" s="418"/>
      <c r="U198" s="417"/>
      <c r="V198" s="417"/>
      <c r="W198" s="418"/>
      <c r="X198" s="164"/>
    </row>
    <row r="199" spans="1:50">
      <c r="A199" s="419" t="str">
        <f t="shared" si="12"/>
        <v>Other</v>
      </c>
      <c r="B199" s="419"/>
      <c r="C199" s="420"/>
      <c r="D199" s="421"/>
      <c r="E199" s="422"/>
      <c r="F199" s="423"/>
      <c r="G199" s="423"/>
      <c r="H199" s="423"/>
      <c r="I199" s="423"/>
      <c r="J199" s="423"/>
      <c r="K199" s="423"/>
      <c r="L199" s="422"/>
      <c r="M199" s="424"/>
      <c r="N199" s="424"/>
      <c r="O199" s="424"/>
      <c r="P199" s="425">
        <f t="shared" si="15"/>
        <v>0</v>
      </c>
      <c r="Q199" s="426"/>
      <c r="R199" s="427"/>
      <c r="S199" s="427"/>
      <c r="T199" s="428"/>
      <c r="U199" s="427"/>
      <c r="V199" s="427"/>
      <c r="W199" s="428"/>
      <c r="X199" s="164"/>
    </row>
    <row r="200" spans="1:50">
      <c r="A200" s="279" t="str">
        <f t="shared" si="12"/>
        <v>Other</v>
      </c>
      <c r="B200" s="279"/>
      <c r="C200" s="412"/>
      <c r="D200" s="413"/>
      <c r="E200" s="414"/>
      <c r="F200" s="415"/>
      <c r="G200" s="415"/>
      <c r="H200" s="415"/>
      <c r="I200" s="415"/>
      <c r="J200" s="415"/>
      <c r="K200" s="415"/>
      <c r="L200" s="414"/>
      <c r="M200" s="356"/>
      <c r="N200" s="356"/>
      <c r="O200" s="356"/>
      <c r="P200" s="416">
        <f t="shared" si="15"/>
        <v>0</v>
      </c>
      <c r="Q200" s="326"/>
      <c r="R200" s="417"/>
      <c r="S200" s="417"/>
      <c r="T200" s="418"/>
      <c r="U200" s="417"/>
      <c r="V200" s="417"/>
      <c r="W200" s="418"/>
      <c r="X200" s="164"/>
    </row>
    <row r="201" spans="1:50">
      <c r="A201" s="419" t="str">
        <f t="shared" si="12"/>
        <v>Other</v>
      </c>
      <c r="B201" s="419"/>
      <c r="C201" s="420"/>
      <c r="D201" s="421"/>
      <c r="E201" s="422"/>
      <c r="F201" s="423"/>
      <c r="G201" s="423"/>
      <c r="H201" s="423"/>
      <c r="I201" s="423"/>
      <c r="J201" s="423"/>
      <c r="K201" s="423"/>
      <c r="L201" s="422"/>
      <c r="M201" s="424"/>
      <c r="N201" s="424"/>
      <c r="O201" s="424"/>
      <c r="P201" s="425">
        <f t="shared" si="15"/>
        <v>0</v>
      </c>
      <c r="Q201" s="426"/>
      <c r="R201" s="427"/>
      <c r="S201" s="427"/>
      <c r="T201" s="428"/>
      <c r="U201" s="427"/>
      <c r="V201" s="427"/>
      <c r="W201" s="428"/>
      <c r="X201" s="164"/>
    </row>
    <row r="202" spans="1:50" s="195" customFormat="1">
      <c r="A202" s="279" t="str">
        <f t="shared" si="12"/>
        <v>Other</v>
      </c>
      <c r="B202" s="279"/>
      <c r="C202" s="412"/>
      <c r="D202" s="413"/>
      <c r="E202" s="414"/>
      <c r="F202" s="415"/>
      <c r="G202" s="415"/>
      <c r="H202" s="415"/>
      <c r="I202" s="415"/>
      <c r="J202" s="415"/>
      <c r="K202" s="415"/>
      <c r="L202" s="414"/>
      <c r="M202" s="356"/>
      <c r="N202" s="356"/>
      <c r="O202" s="356"/>
      <c r="P202" s="416">
        <f t="shared" si="15"/>
        <v>0</v>
      </c>
      <c r="Q202" s="326"/>
      <c r="R202" s="417"/>
      <c r="S202" s="417"/>
      <c r="T202" s="418"/>
      <c r="U202" s="417"/>
      <c r="V202" s="417"/>
      <c r="W202" s="418"/>
    </row>
    <row r="203" spans="1:50" s="208" customFormat="1" ht="15" thickBot="1">
      <c r="A203" s="429"/>
      <c r="B203" s="429"/>
      <c r="C203" s="430"/>
      <c r="D203" s="431"/>
      <c r="E203" s="432"/>
      <c r="F203" s="433"/>
      <c r="G203" s="433"/>
      <c r="H203" s="433"/>
      <c r="I203" s="433"/>
      <c r="J203" s="433"/>
      <c r="K203" s="432"/>
      <c r="L203" s="432"/>
      <c r="M203" s="434"/>
      <c r="N203" s="434"/>
      <c r="O203" s="434"/>
      <c r="P203" s="435"/>
      <c r="Q203" s="436"/>
      <c r="R203" s="437"/>
      <c r="S203" s="437"/>
      <c r="T203" s="438"/>
      <c r="U203" s="437"/>
      <c r="V203" s="437"/>
      <c r="W203" s="438"/>
      <c r="AA203" s="195"/>
      <c r="AB203" s="195"/>
      <c r="AC203" s="195"/>
      <c r="AD203" s="195"/>
      <c r="AE203" s="195"/>
      <c r="AF203" s="195"/>
      <c r="AG203" s="195"/>
      <c r="AH203" s="195"/>
      <c r="AI203" s="195"/>
      <c r="AJ203" s="195"/>
      <c r="AK203" s="195"/>
      <c r="AL203" s="195"/>
      <c r="AM203" s="195"/>
      <c r="AN203" s="195"/>
      <c r="AO203" s="195"/>
      <c r="AP203" s="195"/>
      <c r="AQ203" s="195"/>
      <c r="AR203" s="195"/>
      <c r="AS203" s="195"/>
      <c r="AT203" s="195"/>
      <c r="AU203" s="195"/>
      <c r="AV203" s="195"/>
      <c r="AW203" s="195"/>
      <c r="AX203" s="195"/>
    </row>
    <row r="204" spans="1:50" ht="15" thickBot="1">
      <c r="A204" s="439"/>
      <c r="B204" s="440"/>
      <c r="C204" s="440"/>
      <c r="D204" s="440"/>
      <c r="E204" s="440"/>
      <c r="F204" s="440"/>
      <c r="G204" s="440"/>
      <c r="H204" s="440"/>
      <c r="I204" s="440"/>
      <c r="J204" s="440"/>
      <c r="K204" s="440"/>
      <c r="L204" s="440"/>
      <c r="M204" s="337"/>
      <c r="N204" s="337"/>
      <c r="O204" s="337"/>
      <c r="P204" s="337"/>
      <c r="Q204" s="337"/>
      <c r="R204" s="337"/>
      <c r="S204" s="337"/>
      <c r="T204" s="337"/>
      <c r="U204" s="337"/>
      <c r="V204" s="337"/>
      <c r="W204" s="441"/>
      <c r="X204" s="164"/>
    </row>
    <row r="205" spans="1:50">
      <c r="A205" s="576" t="s">
        <v>366</v>
      </c>
      <c r="B205" s="577"/>
      <c r="C205" s="578"/>
      <c r="D205" s="582" t="s">
        <v>434</v>
      </c>
      <c r="E205" s="583"/>
      <c r="F205" s="583"/>
      <c r="G205" s="583"/>
      <c r="H205" s="583"/>
      <c r="I205" s="583"/>
      <c r="J205" s="583"/>
      <c r="K205" s="583"/>
      <c r="L205" s="583"/>
      <c r="M205" s="583"/>
      <c r="N205" s="583"/>
      <c r="O205" s="583"/>
      <c r="P205" s="572" t="s">
        <v>435</v>
      </c>
      <c r="Q205" s="574" t="s">
        <v>436</v>
      </c>
      <c r="R205" s="565" t="s">
        <v>437</v>
      </c>
      <c r="S205" s="565" t="s">
        <v>438</v>
      </c>
      <c r="T205" s="567" t="s">
        <v>439</v>
      </c>
      <c r="U205" s="565">
        <v>2018</v>
      </c>
      <c r="V205" s="565">
        <v>2019</v>
      </c>
      <c r="W205" s="567">
        <v>2020</v>
      </c>
      <c r="X205" s="164"/>
    </row>
    <row r="206" spans="1:50" ht="15" thickBot="1">
      <c r="A206" s="592"/>
      <c r="B206" s="593"/>
      <c r="C206" s="594"/>
      <c r="D206" s="442" t="s">
        <v>440</v>
      </c>
      <c r="E206" s="443" t="s">
        <v>441</v>
      </c>
      <c r="F206" s="444" t="s">
        <v>442</v>
      </c>
      <c r="G206" s="444" t="s">
        <v>443</v>
      </c>
      <c r="H206" s="444" t="s">
        <v>444</v>
      </c>
      <c r="I206" s="444" t="s">
        <v>445</v>
      </c>
      <c r="J206" s="444" t="s">
        <v>446</v>
      </c>
      <c r="K206" s="444" t="s">
        <v>447</v>
      </c>
      <c r="L206" s="445" t="s">
        <v>448</v>
      </c>
      <c r="M206" s="446" t="s">
        <v>449</v>
      </c>
      <c r="N206" s="446" t="s">
        <v>450</v>
      </c>
      <c r="O206" s="447" t="s">
        <v>451</v>
      </c>
      <c r="P206" s="595"/>
      <c r="Q206" s="575"/>
      <c r="R206" s="566"/>
      <c r="S206" s="566"/>
      <c r="T206" s="568"/>
      <c r="U206" s="566"/>
      <c r="V206" s="566"/>
      <c r="W206" s="568"/>
      <c r="X206" s="164"/>
    </row>
    <row r="207" spans="1:50">
      <c r="A207" s="589" t="str">
        <f>A122</f>
        <v>TOPV-20</v>
      </c>
      <c r="B207" s="590"/>
      <c r="C207" s="591"/>
      <c r="D207" s="448">
        <v>3791300</v>
      </c>
      <c r="E207" s="449"/>
      <c r="F207" s="450"/>
      <c r="G207" s="450"/>
      <c r="H207" s="450"/>
      <c r="I207" s="450"/>
      <c r="J207" s="450"/>
      <c r="K207" s="450"/>
      <c r="L207" s="449"/>
      <c r="M207" s="451"/>
      <c r="N207" s="451"/>
      <c r="O207" s="452"/>
      <c r="P207" s="340">
        <f t="shared" ref="P207:P218" si="16">ROUNDUP(SUM(D207:O207),0)</f>
        <v>3791300</v>
      </c>
      <c r="Q207" s="453">
        <v>9191000</v>
      </c>
      <c r="R207" s="454"/>
      <c r="S207" s="454"/>
      <c r="T207" s="455"/>
      <c r="U207" s="454">
        <v>9470000</v>
      </c>
      <c r="V207" s="454">
        <v>9757000</v>
      </c>
      <c r="W207" s="455">
        <v>10052000</v>
      </c>
      <c r="X207" s="164"/>
    </row>
    <row r="208" spans="1:50">
      <c r="A208" s="554" t="str">
        <f>A123</f>
        <v>TOPV-20</v>
      </c>
      <c r="B208" s="584"/>
      <c r="C208" s="585"/>
      <c r="D208" s="394"/>
      <c r="E208" s="395">
        <v>7582500</v>
      </c>
      <c r="F208" s="396"/>
      <c r="G208" s="396"/>
      <c r="H208" s="396"/>
      <c r="I208" s="396"/>
      <c r="J208" s="396"/>
      <c r="K208" s="396"/>
      <c r="L208" s="395"/>
      <c r="M208" s="397"/>
      <c r="N208" s="397"/>
      <c r="O208" s="398"/>
      <c r="P208" s="399">
        <f t="shared" si="16"/>
        <v>7582500</v>
      </c>
      <c r="Q208" s="400"/>
      <c r="R208" s="401"/>
      <c r="S208" s="401"/>
      <c r="T208" s="402"/>
      <c r="U208" s="401"/>
      <c r="V208" s="401"/>
      <c r="W208" s="402"/>
      <c r="X208" s="164"/>
    </row>
    <row r="209" spans="1:24">
      <c r="A209" s="551" t="str">
        <f>A124</f>
        <v>Mening A Conj-10</v>
      </c>
      <c r="B209" s="586"/>
      <c r="C209" s="587"/>
      <c r="D209" s="386"/>
      <c r="E209" s="387"/>
      <c r="F209" s="388"/>
      <c r="G209" s="388"/>
      <c r="H209" s="388"/>
      <c r="I209" s="388"/>
      <c r="J209" s="388"/>
      <c r="K209" s="388"/>
      <c r="L209" s="387">
        <v>7004100</v>
      </c>
      <c r="M209" s="389"/>
      <c r="N209" s="389"/>
      <c r="O209" s="390"/>
      <c r="P209" s="344">
        <f t="shared" si="16"/>
        <v>7004100</v>
      </c>
      <c r="Q209" s="391"/>
      <c r="R209" s="392"/>
      <c r="S209" s="392"/>
      <c r="T209" s="393"/>
      <c r="U209" s="392"/>
      <c r="V209" s="392"/>
      <c r="W209" s="393"/>
      <c r="X209" s="164"/>
    </row>
    <row r="210" spans="1:24">
      <c r="A210" s="554" t="str">
        <f t="shared" ref="A210:A217" si="17">A125</f>
        <v>MR-5</v>
      </c>
      <c r="B210" s="584"/>
      <c r="C210" s="585"/>
      <c r="D210" s="394"/>
      <c r="E210" s="395"/>
      <c r="F210" s="396"/>
      <c r="G210" s="396"/>
      <c r="H210" s="396"/>
      <c r="I210" s="396"/>
      <c r="J210" s="396"/>
      <c r="K210" s="396"/>
      <c r="L210" s="395"/>
      <c r="M210" s="397"/>
      <c r="N210" s="397"/>
      <c r="O210" s="398"/>
      <c r="P210" s="399">
        <f t="shared" si="16"/>
        <v>0</v>
      </c>
      <c r="Q210" s="400"/>
      <c r="R210" s="401"/>
      <c r="S210" s="401"/>
      <c r="T210" s="402"/>
      <c r="U210" s="401">
        <v>15290000</v>
      </c>
      <c r="V210" s="401"/>
      <c r="W210" s="402"/>
      <c r="X210" s="164"/>
    </row>
    <row r="211" spans="1:24">
      <c r="A211" s="551" t="str">
        <f t="shared" si="17"/>
        <v>Select a Product</v>
      </c>
      <c r="B211" s="586"/>
      <c r="C211" s="587"/>
      <c r="D211" s="386"/>
      <c r="E211" s="387"/>
      <c r="F211" s="388"/>
      <c r="G211" s="388"/>
      <c r="H211" s="388"/>
      <c r="I211" s="388"/>
      <c r="J211" s="388"/>
      <c r="K211" s="388"/>
      <c r="L211" s="387"/>
      <c r="M211" s="389"/>
      <c r="N211" s="389"/>
      <c r="O211" s="390"/>
      <c r="P211" s="344">
        <f t="shared" si="16"/>
        <v>0</v>
      </c>
      <c r="Q211" s="391"/>
      <c r="R211" s="392"/>
      <c r="S211" s="392"/>
      <c r="T211" s="393"/>
      <c r="U211" s="392"/>
      <c r="V211" s="392"/>
      <c r="W211" s="393"/>
      <c r="X211" s="164"/>
    </row>
    <row r="212" spans="1:24">
      <c r="A212" s="554" t="str">
        <f t="shared" si="17"/>
        <v>Select a Product</v>
      </c>
      <c r="B212" s="584"/>
      <c r="C212" s="585"/>
      <c r="D212" s="394"/>
      <c r="E212" s="395"/>
      <c r="F212" s="396"/>
      <c r="G212" s="396"/>
      <c r="H212" s="396"/>
      <c r="I212" s="396"/>
      <c r="J212" s="396"/>
      <c r="K212" s="396"/>
      <c r="L212" s="395"/>
      <c r="M212" s="397"/>
      <c r="N212" s="397"/>
      <c r="O212" s="398"/>
      <c r="P212" s="399">
        <f t="shared" si="16"/>
        <v>0</v>
      </c>
      <c r="Q212" s="400"/>
      <c r="R212" s="401"/>
      <c r="S212" s="401"/>
      <c r="T212" s="402"/>
      <c r="U212" s="401"/>
      <c r="V212" s="401"/>
      <c r="W212" s="402"/>
      <c r="X212" s="164"/>
    </row>
    <row r="213" spans="1:24">
      <c r="A213" s="551" t="str">
        <f t="shared" si="17"/>
        <v>Select a Product</v>
      </c>
      <c r="B213" s="586"/>
      <c r="C213" s="587"/>
      <c r="D213" s="386"/>
      <c r="E213" s="387"/>
      <c r="F213" s="388"/>
      <c r="G213" s="388"/>
      <c r="H213" s="388"/>
      <c r="I213" s="388"/>
      <c r="J213" s="388"/>
      <c r="K213" s="388"/>
      <c r="L213" s="387"/>
      <c r="M213" s="389"/>
      <c r="N213" s="389"/>
      <c r="O213" s="390"/>
      <c r="P213" s="344">
        <f t="shared" si="16"/>
        <v>0</v>
      </c>
      <c r="Q213" s="391"/>
      <c r="R213" s="392"/>
      <c r="S213" s="392"/>
      <c r="T213" s="393"/>
      <c r="U213" s="392"/>
      <c r="V213" s="392"/>
      <c r="W213" s="393"/>
      <c r="X213" s="164"/>
    </row>
    <row r="214" spans="1:24">
      <c r="A214" s="554" t="str">
        <f t="shared" si="17"/>
        <v>Select a Product</v>
      </c>
      <c r="B214" s="584"/>
      <c r="C214" s="585"/>
      <c r="D214" s="394"/>
      <c r="E214" s="395"/>
      <c r="F214" s="396"/>
      <c r="G214" s="396"/>
      <c r="H214" s="396"/>
      <c r="I214" s="396"/>
      <c r="J214" s="396"/>
      <c r="K214" s="396"/>
      <c r="L214" s="395"/>
      <c r="M214" s="397"/>
      <c r="N214" s="397"/>
      <c r="O214" s="398"/>
      <c r="P214" s="399">
        <f t="shared" si="16"/>
        <v>0</v>
      </c>
      <c r="Q214" s="400"/>
      <c r="R214" s="401"/>
      <c r="S214" s="401"/>
      <c r="T214" s="402"/>
      <c r="U214" s="401"/>
      <c r="V214" s="401"/>
      <c r="W214" s="402"/>
      <c r="X214" s="164"/>
    </row>
    <row r="215" spans="1:24">
      <c r="A215" s="551" t="str">
        <f t="shared" si="17"/>
        <v>Select a Product</v>
      </c>
      <c r="B215" s="586"/>
      <c r="C215" s="587"/>
      <c r="D215" s="386"/>
      <c r="E215" s="387"/>
      <c r="F215" s="388"/>
      <c r="G215" s="388"/>
      <c r="H215" s="388"/>
      <c r="I215" s="388"/>
      <c r="J215" s="388"/>
      <c r="K215" s="388"/>
      <c r="L215" s="387"/>
      <c r="M215" s="389"/>
      <c r="N215" s="389"/>
      <c r="O215" s="390"/>
      <c r="P215" s="344">
        <f t="shared" si="16"/>
        <v>0</v>
      </c>
      <c r="Q215" s="391"/>
      <c r="R215" s="392"/>
      <c r="S215" s="392"/>
      <c r="T215" s="393"/>
      <c r="U215" s="392"/>
      <c r="V215" s="392"/>
      <c r="W215" s="393"/>
      <c r="X215" s="164"/>
    </row>
    <row r="216" spans="1:24">
      <c r="A216" s="554" t="str">
        <f t="shared" si="17"/>
        <v>Select a Product</v>
      </c>
      <c r="B216" s="584"/>
      <c r="C216" s="585"/>
      <c r="D216" s="394"/>
      <c r="E216" s="395"/>
      <c r="F216" s="396"/>
      <c r="G216" s="396"/>
      <c r="H216" s="396"/>
      <c r="I216" s="396"/>
      <c r="J216" s="396"/>
      <c r="K216" s="396"/>
      <c r="L216" s="395"/>
      <c r="M216" s="397"/>
      <c r="N216" s="397"/>
      <c r="O216" s="398"/>
      <c r="P216" s="399">
        <f t="shared" si="16"/>
        <v>0</v>
      </c>
      <c r="Q216" s="400"/>
      <c r="R216" s="401"/>
      <c r="S216" s="401"/>
      <c r="T216" s="402"/>
      <c r="U216" s="401"/>
      <c r="V216" s="401"/>
      <c r="W216" s="402"/>
      <c r="X216" s="164"/>
    </row>
    <row r="217" spans="1:24">
      <c r="A217" s="551" t="str">
        <f t="shared" si="17"/>
        <v>Other</v>
      </c>
      <c r="B217" s="586"/>
      <c r="C217" s="587"/>
      <c r="D217" s="386"/>
      <c r="E217" s="387"/>
      <c r="F217" s="388"/>
      <c r="G217" s="388"/>
      <c r="H217" s="388"/>
      <c r="I217" s="388"/>
      <c r="J217" s="388"/>
      <c r="K217" s="388"/>
      <c r="L217" s="387"/>
      <c r="M217" s="389"/>
      <c r="N217" s="389"/>
      <c r="O217" s="390"/>
      <c r="P217" s="344">
        <f t="shared" si="16"/>
        <v>0</v>
      </c>
      <c r="Q217" s="391"/>
      <c r="R217" s="392"/>
      <c r="S217" s="392"/>
      <c r="T217" s="393"/>
      <c r="U217" s="392"/>
      <c r="V217" s="392"/>
      <c r="W217" s="393"/>
      <c r="X217" s="164"/>
    </row>
    <row r="218" spans="1:24" ht="15" thickBot="1">
      <c r="A218" s="588" t="str">
        <f>A133</f>
        <v>Other</v>
      </c>
      <c r="B218" s="556"/>
      <c r="C218" s="557"/>
      <c r="D218" s="456"/>
      <c r="E218" s="457"/>
      <c r="F218" s="458"/>
      <c r="G218" s="458"/>
      <c r="H218" s="458"/>
      <c r="I218" s="458"/>
      <c r="J218" s="458"/>
      <c r="K218" s="458"/>
      <c r="L218" s="457"/>
      <c r="M218" s="459"/>
      <c r="N218" s="459"/>
      <c r="O218" s="460"/>
      <c r="P218" s="461">
        <f t="shared" si="16"/>
        <v>0</v>
      </c>
      <c r="Q218" s="462"/>
      <c r="R218" s="463"/>
      <c r="S218" s="463"/>
      <c r="T218" s="464"/>
      <c r="U218" s="463"/>
      <c r="V218" s="463"/>
      <c r="W218" s="464"/>
      <c r="X218" s="164"/>
    </row>
    <row r="219" spans="1:24">
      <c r="A219" s="322" t="str">
        <f>A134</f>
        <v>Other</v>
      </c>
      <c r="B219" s="279"/>
      <c r="C219" s="412"/>
      <c r="D219" s="413"/>
      <c r="E219" s="414"/>
      <c r="F219" s="415"/>
      <c r="G219" s="415"/>
      <c r="H219" s="415"/>
      <c r="I219" s="415"/>
      <c r="J219" s="415"/>
      <c r="K219" s="415"/>
      <c r="L219" s="414"/>
      <c r="M219" s="356"/>
      <c r="N219" s="356"/>
      <c r="O219" s="356"/>
      <c r="P219" s="416">
        <f>SUM(D219:O219)</f>
        <v>0</v>
      </c>
      <c r="Q219" s="465"/>
      <c r="R219" s="466"/>
      <c r="S219" s="466"/>
      <c r="T219" s="467"/>
      <c r="U219" s="417"/>
      <c r="V219" s="417"/>
      <c r="W219" s="418"/>
      <c r="X219" s="164"/>
    </row>
    <row r="220" spans="1:24">
      <c r="A220" s="468" t="str">
        <f>A135</f>
        <v>Other</v>
      </c>
      <c r="B220" s="419"/>
      <c r="C220" s="420"/>
      <c r="D220" s="421"/>
      <c r="E220" s="422"/>
      <c r="F220" s="423"/>
      <c r="G220" s="423"/>
      <c r="H220" s="423"/>
      <c r="I220" s="423"/>
      <c r="J220" s="423"/>
      <c r="K220" s="423"/>
      <c r="L220" s="422"/>
      <c r="M220" s="424"/>
      <c r="N220" s="424"/>
      <c r="O220" s="424"/>
      <c r="P220" s="425">
        <f>SUM(D220:O220)</f>
        <v>0</v>
      </c>
      <c r="Q220" s="426"/>
      <c r="R220" s="427"/>
      <c r="S220" s="427"/>
      <c r="T220" s="428"/>
      <c r="U220" s="427"/>
      <c r="V220" s="427"/>
      <c r="W220" s="428"/>
      <c r="X220" s="164"/>
    </row>
    <row r="221" spans="1:24">
      <c r="A221" s="322" t="str">
        <f>A136</f>
        <v>Other</v>
      </c>
      <c r="B221" s="279"/>
      <c r="C221" s="412"/>
      <c r="D221" s="469"/>
      <c r="E221" s="470"/>
      <c r="F221" s="471"/>
      <c r="G221" s="471"/>
      <c r="H221" s="471"/>
      <c r="I221" s="471"/>
      <c r="J221" s="471"/>
      <c r="K221" s="471"/>
      <c r="L221" s="470"/>
      <c r="M221" s="472"/>
      <c r="N221" s="472"/>
      <c r="O221" s="472"/>
      <c r="P221" s="473">
        <f>SUM(D221:O221)</f>
        <v>0</v>
      </c>
      <c r="Q221" s="465"/>
      <c r="R221" s="466"/>
      <c r="S221" s="466"/>
      <c r="T221" s="467"/>
      <c r="U221" s="466"/>
      <c r="V221" s="466"/>
      <c r="W221" s="467"/>
      <c r="X221" s="164"/>
    </row>
    <row r="222" spans="1:24" ht="15" thickBot="1">
      <c r="A222" s="474" t="str">
        <f>A137</f>
        <v>Other</v>
      </c>
      <c r="B222" s="475"/>
      <c r="C222" s="476"/>
      <c r="D222" s="477"/>
      <c r="E222" s="478"/>
      <c r="F222" s="479"/>
      <c r="G222" s="479"/>
      <c r="H222" s="479"/>
      <c r="I222" s="479"/>
      <c r="J222" s="479"/>
      <c r="K222" s="479"/>
      <c r="L222" s="478"/>
      <c r="M222" s="480"/>
      <c r="N222" s="480"/>
      <c r="O222" s="480"/>
      <c r="P222" s="481">
        <f>SUM(D222:O222)</f>
        <v>0</v>
      </c>
      <c r="Q222" s="482"/>
      <c r="R222" s="483"/>
      <c r="S222" s="483"/>
      <c r="T222" s="484"/>
      <c r="U222" s="485"/>
      <c r="V222" s="485"/>
      <c r="W222" s="486"/>
      <c r="X222" s="164"/>
    </row>
    <row r="223" spans="1:24">
      <c r="M223" s="175"/>
      <c r="X223" s="164"/>
    </row>
    <row r="224" spans="1:24">
      <c r="M224" s="175"/>
      <c r="X224" s="164"/>
    </row>
    <row r="225" spans="1:26" ht="18">
      <c r="A225" s="281"/>
      <c r="B225" s="180" t="s">
        <v>452</v>
      </c>
      <c r="C225" s="182"/>
      <c r="D225" s="182"/>
    </row>
    <row r="226" spans="1:26" ht="19" thickBot="1">
      <c r="A226" s="180" t="s">
        <v>453</v>
      </c>
      <c r="B226" s="200"/>
      <c r="C226" s="200"/>
      <c r="D226" s="487" t="s">
        <v>454</v>
      </c>
      <c r="M226" s="175"/>
      <c r="X226" s="164"/>
    </row>
    <row r="227" spans="1:26">
      <c r="A227" s="576" t="s">
        <v>455</v>
      </c>
      <c r="B227" s="577"/>
      <c r="C227" s="578"/>
      <c r="D227" s="582" t="s">
        <v>456</v>
      </c>
      <c r="E227" s="583"/>
      <c r="F227" s="583"/>
      <c r="G227" s="583"/>
      <c r="H227" s="583"/>
      <c r="I227" s="583"/>
      <c r="J227" s="583"/>
      <c r="K227" s="583"/>
      <c r="L227" s="583"/>
      <c r="M227" s="583"/>
      <c r="N227" s="583"/>
      <c r="O227" s="583"/>
      <c r="P227" s="572" t="s">
        <v>435</v>
      </c>
      <c r="Q227" s="574" t="s">
        <v>436</v>
      </c>
      <c r="R227" s="565" t="s">
        <v>437</v>
      </c>
      <c r="S227" s="565" t="s">
        <v>438</v>
      </c>
      <c r="T227" s="567" t="s">
        <v>439</v>
      </c>
      <c r="U227" s="565">
        <v>2018</v>
      </c>
      <c r="V227" s="565">
        <v>2019</v>
      </c>
      <c r="W227" s="567">
        <v>2020</v>
      </c>
      <c r="X227" s="164"/>
    </row>
    <row r="228" spans="1:26">
      <c r="A228" s="579"/>
      <c r="B228" s="580"/>
      <c r="C228" s="581"/>
      <c r="D228" s="380" t="s">
        <v>440</v>
      </c>
      <c r="E228" s="381" t="s">
        <v>441</v>
      </c>
      <c r="F228" s="382" t="s">
        <v>442</v>
      </c>
      <c r="G228" s="382" t="s">
        <v>443</v>
      </c>
      <c r="H228" s="382" t="s">
        <v>444</v>
      </c>
      <c r="I228" s="382" t="s">
        <v>445</v>
      </c>
      <c r="J228" s="382" t="s">
        <v>446</v>
      </c>
      <c r="K228" s="382" t="s">
        <v>447</v>
      </c>
      <c r="L228" s="383" t="s">
        <v>448</v>
      </c>
      <c r="M228" s="384" t="s">
        <v>449</v>
      </c>
      <c r="N228" s="384" t="s">
        <v>450</v>
      </c>
      <c r="O228" s="385" t="s">
        <v>451</v>
      </c>
      <c r="P228" s="573"/>
      <c r="Q228" s="575"/>
      <c r="R228" s="566"/>
      <c r="S228" s="566"/>
      <c r="T228" s="568"/>
      <c r="U228" s="566"/>
      <c r="V228" s="566"/>
      <c r="W228" s="568"/>
      <c r="X228" s="164"/>
    </row>
    <row r="229" spans="1:26">
      <c r="A229" s="569" t="str">
        <f t="shared" ref="A229:A235" si="18">A142</f>
        <v>BCG AD Syringe, 0.05 ml</v>
      </c>
      <c r="B229" s="570"/>
      <c r="C229" s="571"/>
      <c r="D229" s="488"/>
      <c r="E229" s="489"/>
      <c r="F229" s="490">
        <v>2493000</v>
      </c>
      <c r="G229" s="490"/>
      <c r="H229" s="490"/>
      <c r="I229" s="490"/>
      <c r="J229" s="490"/>
      <c r="K229" s="490"/>
      <c r="L229" s="489"/>
      <c r="M229" s="491"/>
      <c r="N229" s="491"/>
      <c r="O229" s="492"/>
      <c r="P229" s="493">
        <f t="shared" ref="P229:P235" si="19">ROUNDUP(SUM(D229:O229),0)</f>
        <v>2493000</v>
      </c>
      <c r="Q229" s="391"/>
      <c r="R229" s="392"/>
      <c r="S229" s="392"/>
      <c r="T229" s="393"/>
      <c r="U229" s="494"/>
      <c r="V229" s="494"/>
      <c r="W229" s="495"/>
      <c r="X229" s="164"/>
    </row>
    <row r="230" spans="1:26" s="195" customFormat="1">
      <c r="A230" s="554" t="str">
        <f t="shared" si="18"/>
        <v>AD-Syringe, 0.5 ml</v>
      </c>
      <c r="B230" s="552"/>
      <c r="C230" s="553"/>
      <c r="D230" s="496"/>
      <c r="E230" s="497"/>
      <c r="F230" s="498"/>
      <c r="G230" s="498"/>
      <c r="H230" s="498"/>
      <c r="I230" s="498"/>
      <c r="J230" s="498"/>
      <c r="K230" s="498"/>
      <c r="L230" s="497"/>
      <c r="M230" s="499"/>
      <c r="N230" s="499"/>
      <c r="O230" s="500"/>
      <c r="P230" s="399">
        <f t="shared" si="19"/>
        <v>0</v>
      </c>
      <c r="Q230" s="400"/>
      <c r="R230" s="401"/>
      <c r="S230" s="401"/>
      <c r="T230" s="402"/>
      <c r="U230" s="501"/>
      <c r="V230" s="501"/>
      <c r="W230" s="502"/>
    </row>
    <row r="231" spans="1:26" s="195" customFormat="1">
      <c r="A231" s="551" t="str">
        <f t="shared" si="18"/>
        <v>RUP-5.0 ml</v>
      </c>
      <c r="B231" s="552"/>
      <c r="C231" s="553"/>
      <c r="D231" s="503"/>
      <c r="E231" s="504"/>
      <c r="F231" s="505">
        <v>470000</v>
      </c>
      <c r="G231" s="505"/>
      <c r="H231" s="505"/>
      <c r="I231" s="505"/>
      <c r="J231" s="505"/>
      <c r="K231" s="505"/>
      <c r="L231" s="504"/>
      <c r="M231" s="370"/>
      <c r="N231" s="370"/>
      <c r="O231" s="506"/>
      <c r="P231" s="344">
        <f t="shared" si="19"/>
        <v>470000</v>
      </c>
      <c r="Q231" s="391"/>
      <c r="R231" s="392"/>
      <c r="S231" s="392"/>
      <c r="T231" s="393"/>
      <c r="U231" s="313"/>
      <c r="V231" s="507"/>
      <c r="W231" s="508"/>
    </row>
    <row r="232" spans="1:26" s="195" customFormat="1">
      <c r="A232" s="554" t="str">
        <f t="shared" si="18"/>
        <v>RUP-2.0 ml</v>
      </c>
      <c r="B232" s="552"/>
      <c r="C232" s="553"/>
      <c r="D232" s="496"/>
      <c r="E232" s="497"/>
      <c r="F232" s="498">
        <v>287900</v>
      </c>
      <c r="G232" s="498"/>
      <c r="H232" s="498"/>
      <c r="I232" s="498"/>
      <c r="J232" s="498"/>
      <c r="K232" s="498"/>
      <c r="L232" s="497"/>
      <c r="M232" s="499"/>
      <c r="N232" s="499"/>
      <c r="O232" s="500"/>
      <c r="P232" s="399">
        <f t="shared" si="19"/>
        <v>287900</v>
      </c>
      <c r="Q232" s="400"/>
      <c r="R232" s="401"/>
      <c r="S232" s="401"/>
      <c r="T232" s="402"/>
      <c r="U232" s="501"/>
      <c r="V232" s="509"/>
      <c r="W232" s="502"/>
    </row>
    <row r="233" spans="1:26" s="195" customFormat="1">
      <c r="A233" s="551" t="str">
        <f t="shared" si="18"/>
        <v>Safety Box, 5 Litre</v>
      </c>
      <c r="B233" s="552"/>
      <c r="C233" s="553"/>
      <c r="D233" s="503"/>
      <c r="E233" s="504"/>
      <c r="F233" s="505">
        <v>34150</v>
      </c>
      <c r="G233" s="505"/>
      <c r="H233" s="505"/>
      <c r="I233" s="505"/>
      <c r="J233" s="505"/>
      <c r="K233" s="505"/>
      <c r="L233" s="504"/>
      <c r="M233" s="370"/>
      <c r="N233" s="370"/>
      <c r="O233" s="506"/>
      <c r="P233" s="344">
        <f t="shared" si="19"/>
        <v>34150</v>
      </c>
      <c r="Q233" s="391"/>
      <c r="R233" s="392"/>
      <c r="S233" s="392"/>
      <c r="T233" s="393"/>
      <c r="U233" s="313"/>
      <c r="V233" s="313"/>
      <c r="W233" s="508"/>
    </row>
    <row r="234" spans="1:26" s="195" customFormat="1">
      <c r="A234" s="554" t="str">
        <f t="shared" si="18"/>
        <v>Select a Product</v>
      </c>
      <c r="B234" s="552"/>
      <c r="C234" s="553"/>
      <c r="D234" s="496"/>
      <c r="E234" s="497"/>
      <c r="F234" s="498"/>
      <c r="G234" s="498"/>
      <c r="H234" s="498"/>
      <c r="I234" s="498"/>
      <c r="J234" s="498"/>
      <c r="K234" s="498"/>
      <c r="L234" s="497"/>
      <c r="M234" s="499"/>
      <c r="N234" s="499"/>
      <c r="O234" s="500"/>
      <c r="P234" s="399">
        <f t="shared" si="19"/>
        <v>0</v>
      </c>
      <c r="Q234" s="400"/>
      <c r="R234" s="401"/>
      <c r="S234" s="401"/>
      <c r="T234" s="402"/>
      <c r="U234" s="501"/>
      <c r="V234" s="501"/>
      <c r="W234" s="502"/>
    </row>
    <row r="235" spans="1:26" s="195" customFormat="1" ht="15" thickBot="1">
      <c r="A235" s="555" t="str">
        <f t="shared" si="18"/>
        <v>Other</v>
      </c>
      <c r="B235" s="556"/>
      <c r="C235" s="557"/>
      <c r="D235" s="510"/>
      <c r="E235" s="511"/>
      <c r="F235" s="511"/>
      <c r="G235" s="511"/>
      <c r="H235" s="511"/>
      <c r="I235" s="511"/>
      <c r="J235" s="511"/>
      <c r="K235" s="511"/>
      <c r="L235" s="511"/>
      <c r="M235" s="374"/>
      <c r="N235" s="374"/>
      <c r="O235" s="512"/>
      <c r="P235" s="372">
        <f t="shared" si="19"/>
        <v>0</v>
      </c>
      <c r="Q235" s="513"/>
      <c r="R235" s="374"/>
      <c r="S235" s="374"/>
      <c r="T235" s="514"/>
      <c r="U235" s="373"/>
      <c r="V235" s="374"/>
      <c r="W235" s="514"/>
      <c r="X235" s="208"/>
      <c r="Y235" s="208"/>
    </row>
    <row r="236" spans="1:26" ht="15" thickBot="1">
      <c r="A236" s="515"/>
      <c r="B236" s="516"/>
      <c r="C236" s="516"/>
      <c r="D236" s="517"/>
      <c r="E236" s="517"/>
      <c r="F236" s="517"/>
      <c r="G236" s="517"/>
      <c r="H236" s="517"/>
      <c r="I236" s="517"/>
      <c r="J236" s="517"/>
      <c r="K236" s="517"/>
      <c r="L236" s="517"/>
      <c r="M236" s="518"/>
      <c r="N236" s="518"/>
      <c r="O236" s="518"/>
      <c r="P236" s="518"/>
      <c r="Q236" s="518"/>
      <c r="R236" s="518"/>
      <c r="S236" s="518"/>
      <c r="T236" s="518"/>
      <c r="U236" s="518"/>
      <c r="V236" s="518"/>
      <c r="W236" s="441"/>
      <c r="X236" s="273"/>
      <c r="Y236" s="273"/>
      <c r="Z236" s="273"/>
    </row>
    <row r="237" spans="1:26">
      <c r="A237" s="576" t="s">
        <v>425</v>
      </c>
      <c r="B237" s="577"/>
      <c r="C237" s="578"/>
      <c r="D237" s="582" t="s">
        <v>456</v>
      </c>
      <c r="E237" s="583"/>
      <c r="F237" s="583"/>
      <c r="G237" s="583"/>
      <c r="H237" s="583"/>
      <c r="I237" s="583"/>
      <c r="J237" s="583"/>
      <c r="K237" s="583"/>
      <c r="L237" s="583"/>
      <c r="M237" s="583"/>
      <c r="N237" s="583"/>
      <c r="O237" s="583"/>
      <c r="P237" s="572" t="s">
        <v>435</v>
      </c>
      <c r="Q237" s="574" t="s">
        <v>436</v>
      </c>
      <c r="R237" s="565" t="s">
        <v>437</v>
      </c>
      <c r="S237" s="565" t="s">
        <v>438</v>
      </c>
      <c r="T237" s="567" t="s">
        <v>439</v>
      </c>
      <c r="U237" s="565">
        <v>2018</v>
      </c>
      <c r="V237" s="565">
        <v>2019</v>
      </c>
      <c r="W237" s="567">
        <v>2020</v>
      </c>
      <c r="X237" s="164"/>
    </row>
    <row r="238" spans="1:26">
      <c r="A238" s="579"/>
      <c r="B238" s="580"/>
      <c r="C238" s="581"/>
      <c r="D238" s="380" t="s">
        <v>440</v>
      </c>
      <c r="E238" s="381" t="s">
        <v>441</v>
      </c>
      <c r="F238" s="382" t="s">
        <v>442</v>
      </c>
      <c r="G238" s="382" t="s">
        <v>443</v>
      </c>
      <c r="H238" s="382" t="s">
        <v>444</v>
      </c>
      <c r="I238" s="382" t="s">
        <v>445</v>
      </c>
      <c r="J238" s="382" t="s">
        <v>446</v>
      </c>
      <c r="K238" s="382" t="s">
        <v>447</v>
      </c>
      <c r="L238" s="383" t="s">
        <v>448</v>
      </c>
      <c r="M238" s="384" t="s">
        <v>449</v>
      </c>
      <c r="N238" s="384" t="s">
        <v>450</v>
      </c>
      <c r="O238" s="385" t="s">
        <v>451</v>
      </c>
      <c r="P238" s="573"/>
      <c r="Q238" s="575"/>
      <c r="R238" s="566"/>
      <c r="S238" s="566"/>
      <c r="T238" s="568"/>
      <c r="U238" s="566"/>
      <c r="V238" s="566"/>
      <c r="W238" s="568"/>
      <c r="X238" s="164"/>
    </row>
    <row r="239" spans="1:26">
      <c r="A239" s="569" t="str">
        <f>A153</f>
        <v>AD-Syringe, 0.5 ml</v>
      </c>
      <c r="B239" s="570"/>
      <c r="C239" s="571"/>
      <c r="D239" s="488"/>
      <c r="E239" s="489"/>
      <c r="F239" s="490"/>
      <c r="G239" s="490"/>
      <c r="H239" s="490"/>
      <c r="I239" s="490"/>
      <c r="J239" s="490"/>
      <c r="K239" s="490"/>
      <c r="L239" s="489">
        <v>6163600</v>
      </c>
      <c r="M239" s="491"/>
      <c r="N239" s="491"/>
      <c r="O239" s="492"/>
      <c r="P239" s="493">
        <f t="shared" ref="P239:P245" si="20">ROUNDUP(SUM(D239:O239),0)</f>
        <v>6163600</v>
      </c>
      <c r="Q239" s="391"/>
      <c r="R239" s="392"/>
      <c r="S239" s="392"/>
      <c r="T239" s="393"/>
      <c r="U239" s="494">
        <v>14295675</v>
      </c>
      <c r="V239" s="494"/>
      <c r="W239" s="495"/>
      <c r="X239" s="164"/>
    </row>
    <row r="240" spans="1:26">
      <c r="A240" s="554" t="str">
        <f t="shared" ref="A240:A245" si="21">A154</f>
        <v>RUP-5.0 ml</v>
      </c>
      <c r="B240" s="552"/>
      <c r="C240" s="553"/>
      <c r="D240" s="394"/>
      <c r="E240" s="395"/>
      <c r="F240" s="396"/>
      <c r="G240" s="396"/>
      <c r="H240" s="396"/>
      <c r="I240" s="396"/>
      <c r="J240" s="396"/>
      <c r="K240" s="396"/>
      <c r="L240" s="395">
        <v>725200</v>
      </c>
      <c r="M240" s="397"/>
      <c r="N240" s="397"/>
      <c r="O240" s="398"/>
      <c r="P240" s="399">
        <f t="shared" si="20"/>
        <v>725200</v>
      </c>
      <c r="Q240" s="400"/>
      <c r="R240" s="401"/>
      <c r="S240" s="401"/>
      <c r="T240" s="402"/>
      <c r="U240" s="519">
        <v>3363689</v>
      </c>
      <c r="V240" s="519"/>
      <c r="W240" s="402"/>
      <c r="X240" s="164"/>
    </row>
    <row r="241" spans="1:50" s="195" customFormat="1">
      <c r="A241" s="551" t="str">
        <f t="shared" si="21"/>
        <v>Safety Box, 5 Litre</v>
      </c>
      <c r="B241" s="552"/>
      <c r="C241" s="553"/>
      <c r="D241" s="503"/>
      <c r="E241" s="504"/>
      <c r="F241" s="505"/>
      <c r="G241" s="505"/>
      <c r="H241" s="505"/>
      <c r="I241" s="505"/>
      <c r="J241" s="505"/>
      <c r="K241" s="505"/>
      <c r="L241" s="504">
        <v>75800</v>
      </c>
      <c r="M241" s="370"/>
      <c r="N241" s="370"/>
      <c r="O241" s="506"/>
      <c r="P241" s="344">
        <f t="shared" si="20"/>
        <v>75800</v>
      </c>
      <c r="Q241" s="391"/>
      <c r="R241" s="392"/>
      <c r="S241" s="392"/>
      <c r="T241" s="393"/>
      <c r="U241" s="313">
        <v>194254</v>
      </c>
      <c r="V241" s="313"/>
      <c r="W241" s="508"/>
      <c r="AA241" s="164"/>
      <c r="AB241" s="164"/>
      <c r="AC241" s="164"/>
      <c r="AD241" s="164"/>
      <c r="AE241" s="164"/>
      <c r="AF241" s="164"/>
      <c r="AG241" s="164"/>
      <c r="AH241" s="164"/>
      <c r="AI241" s="164"/>
      <c r="AJ241" s="164"/>
      <c r="AK241" s="164"/>
      <c r="AL241" s="164"/>
      <c r="AM241" s="164"/>
      <c r="AN241" s="164"/>
      <c r="AO241" s="164"/>
      <c r="AP241" s="164"/>
      <c r="AQ241" s="164"/>
      <c r="AR241" s="164"/>
      <c r="AS241" s="164"/>
      <c r="AT241" s="164"/>
      <c r="AU241" s="164"/>
      <c r="AV241" s="164"/>
      <c r="AW241" s="164"/>
      <c r="AX241" s="164"/>
    </row>
    <row r="242" spans="1:50">
      <c r="A242" s="554" t="str">
        <f t="shared" si="21"/>
        <v>Select a Product</v>
      </c>
      <c r="B242" s="552"/>
      <c r="C242" s="553"/>
      <c r="D242" s="394"/>
      <c r="E242" s="395"/>
      <c r="F242" s="396"/>
      <c r="G242" s="396"/>
      <c r="H242" s="396"/>
      <c r="I242" s="396"/>
      <c r="J242" s="396"/>
      <c r="K242" s="396"/>
      <c r="L242" s="395"/>
      <c r="M242" s="397"/>
      <c r="N242" s="397"/>
      <c r="O242" s="398"/>
      <c r="P242" s="399">
        <f t="shared" si="20"/>
        <v>0</v>
      </c>
      <c r="Q242" s="400"/>
      <c r="R242" s="401"/>
      <c r="S242" s="401"/>
      <c r="T242" s="402"/>
      <c r="U242" s="519"/>
      <c r="V242" s="519"/>
      <c r="W242" s="402"/>
      <c r="X242" s="164"/>
    </row>
    <row r="243" spans="1:50" s="195" customFormat="1">
      <c r="A243" s="551" t="str">
        <f t="shared" si="21"/>
        <v>Select a Product</v>
      </c>
      <c r="B243" s="552"/>
      <c r="C243" s="553"/>
      <c r="D243" s="503"/>
      <c r="E243" s="504"/>
      <c r="F243" s="505"/>
      <c r="G243" s="505"/>
      <c r="H243" s="505"/>
      <c r="I243" s="505"/>
      <c r="J243" s="505"/>
      <c r="K243" s="505"/>
      <c r="L243" s="504"/>
      <c r="M243" s="370"/>
      <c r="N243" s="370"/>
      <c r="O243" s="506"/>
      <c r="P243" s="344">
        <f t="shared" si="20"/>
        <v>0</v>
      </c>
      <c r="Q243" s="391"/>
      <c r="R243" s="392"/>
      <c r="S243" s="392"/>
      <c r="T243" s="393"/>
      <c r="U243" s="313"/>
      <c r="V243" s="313"/>
      <c r="W243" s="508"/>
      <c r="AA243" s="164"/>
      <c r="AB243" s="164"/>
      <c r="AC243" s="164"/>
      <c r="AD243" s="164"/>
      <c r="AE243" s="164"/>
      <c r="AF243" s="164"/>
      <c r="AG243" s="164"/>
      <c r="AH243" s="164"/>
      <c r="AI243" s="164"/>
      <c r="AJ243" s="164"/>
      <c r="AK243" s="164"/>
      <c r="AL243" s="164"/>
      <c r="AM243" s="164"/>
      <c r="AN243" s="164"/>
      <c r="AO243" s="164"/>
      <c r="AP243" s="164"/>
      <c r="AQ243" s="164"/>
      <c r="AR243" s="164"/>
      <c r="AS243" s="164"/>
      <c r="AT243" s="164"/>
      <c r="AU243" s="164"/>
      <c r="AV243" s="164"/>
      <c r="AW243" s="164"/>
      <c r="AX243" s="164"/>
    </row>
    <row r="244" spans="1:50">
      <c r="A244" s="554" t="str">
        <f t="shared" si="21"/>
        <v>Select a Product</v>
      </c>
      <c r="B244" s="552"/>
      <c r="C244" s="553"/>
      <c r="D244" s="394"/>
      <c r="E244" s="395"/>
      <c r="F244" s="396"/>
      <c r="G244" s="396"/>
      <c r="H244" s="396"/>
      <c r="I244" s="396"/>
      <c r="J244" s="396"/>
      <c r="K244" s="396"/>
      <c r="L244" s="395"/>
      <c r="M244" s="397"/>
      <c r="N244" s="397"/>
      <c r="O244" s="398"/>
      <c r="P244" s="399">
        <f t="shared" si="20"/>
        <v>0</v>
      </c>
      <c r="Q244" s="400"/>
      <c r="R244" s="401"/>
      <c r="S244" s="401"/>
      <c r="T244" s="402"/>
      <c r="U244" s="519"/>
      <c r="V244" s="519"/>
      <c r="W244" s="402"/>
      <c r="X244" s="164"/>
    </row>
    <row r="245" spans="1:50" s="195" customFormat="1" ht="15" thickBot="1">
      <c r="A245" s="555" t="str">
        <f t="shared" si="21"/>
        <v>Other</v>
      </c>
      <c r="B245" s="556"/>
      <c r="C245" s="557"/>
      <c r="D245" s="510"/>
      <c r="E245" s="511"/>
      <c r="F245" s="511"/>
      <c r="G245" s="511"/>
      <c r="H245" s="511"/>
      <c r="I245" s="511"/>
      <c r="J245" s="511"/>
      <c r="K245" s="511"/>
      <c r="L245" s="511"/>
      <c r="M245" s="374"/>
      <c r="N245" s="374"/>
      <c r="O245" s="512"/>
      <c r="P245" s="372">
        <f t="shared" si="20"/>
        <v>0</v>
      </c>
      <c r="Q245" s="513"/>
      <c r="R245" s="374"/>
      <c r="S245" s="374"/>
      <c r="T245" s="514"/>
      <c r="U245" s="374"/>
      <c r="V245" s="374"/>
      <c r="W245" s="514"/>
      <c r="X245" s="208"/>
      <c r="Y245" s="208"/>
      <c r="AA245" s="164"/>
      <c r="AB245" s="164"/>
      <c r="AC245" s="164"/>
      <c r="AD245" s="164"/>
      <c r="AE245" s="164"/>
      <c r="AF245" s="164"/>
      <c r="AG245" s="164"/>
      <c r="AH245" s="164"/>
      <c r="AI245" s="164"/>
      <c r="AJ245" s="164"/>
      <c r="AK245" s="164"/>
      <c r="AL245" s="164"/>
      <c r="AM245" s="164"/>
      <c r="AN245" s="164"/>
      <c r="AO245" s="164"/>
      <c r="AP245" s="164"/>
      <c r="AQ245" s="164"/>
      <c r="AR245" s="164"/>
      <c r="AS245" s="164"/>
      <c r="AT245" s="164"/>
      <c r="AU245" s="164"/>
      <c r="AV245" s="164"/>
      <c r="AW245" s="164"/>
      <c r="AX245" s="164"/>
    </row>
    <row r="246" spans="1:50">
      <c r="A246" s="279"/>
      <c r="B246" s="279"/>
      <c r="C246" s="279"/>
      <c r="D246" s="273"/>
      <c r="E246" s="273"/>
      <c r="F246" s="273"/>
      <c r="G246" s="273"/>
      <c r="H246" s="273"/>
      <c r="I246" s="273"/>
      <c r="J246" s="273"/>
      <c r="K246" s="273"/>
      <c r="L246" s="273"/>
      <c r="M246" s="287"/>
      <c r="N246" s="287"/>
      <c r="O246" s="287"/>
      <c r="P246" s="287"/>
      <c r="Q246" s="287"/>
      <c r="R246" s="287"/>
      <c r="S246" s="287"/>
      <c r="T246" s="287"/>
      <c r="U246" s="287"/>
      <c r="V246" s="287"/>
      <c r="W246" s="287"/>
      <c r="X246" s="273"/>
      <c r="Y246" s="273"/>
      <c r="Z246" s="273"/>
    </row>
    <row r="247" spans="1:50" ht="18">
      <c r="A247" s="520">
        <v>5</v>
      </c>
      <c r="B247" s="180" t="s">
        <v>457</v>
      </c>
      <c r="X247" s="176"/>
    </row>
    <row r="248" spans="1:50">
      <c r="A248" s="186" t="s">
        <v>458</v>
      </c>
      <c r="B248" s="200"/>
      <c r="C248" s="200"/>
      <c r="M248" s="175"/>
      <c r="X248" s="164"/>
    </row>
    <row r="249" spans="1:50">
      <c r="A249" s="186" t="s">
        <v>459</v>
      </c>
      <c r="M249" s="175"/>
      <c r="X249" s="164"/>
    </row>
    <row r="250" spans="1:50">
      <c r="A250" s="186" t="s">
        <v>460</v>
      </c>
    </row>
    <row r="251" spans="1:50">
      <c r="A251" s="186"/>
    </row>
    <row r="252" spans="1:50" ht="18">
      <c r="A252" s="521" t="s">
        <v>461</v>
      </c>
      <c r="B252" s="180" t="s">
        <v>462</v>
      </c>
    </row>
    <row r="253" spans="1:50" s="522" customFormat="1">
      <c r="A253" s="558" t="s">
        <v>463</v>
      </c>
      <c r="B253" s="559"/>
      <c r="C253" s="559"/>
      <c r="D253" s="559"/>
      <c r="E253" s="559"/>
      <c r="F253" s="559"/>
      <c r="G253" s="559"/>
      <c r="H253" s="559"/>
      <c r="I253" s="559"/>
      <c r="J253" s="559"/>
      <c r="K253" s="559"/>
      <c r="L253" s="559"/>
      <c r="M253" s="559"/>
      <c r="N253" s="559"/>
      <c r="O253" s="559"/>
      <c r="P253" s="559"/>
      <c r="Q253" s="559"/>
      <c r="R253" s="559"/>
      <c r="S253" s="559"/>
      <c r="T253" s="559"/>
      <c r="U253" s="559"/>
      <c r="V253" s="559"/>
      <c r="W253" s="560"/>
      <c r="X253" s="174"/>
    </row>
    <row r="254" spans="1:50" s="522" customFormat="1">
      <c r="A254" s="561"/>
      <c r="B254" s="562"/>
      <c r="C254" s="562"/>
      <c r="D254" s="562"/>
      <c r="E254" s="562"/>
      <c r="F254" s="562"/>
      <c r="G254" s="562"/>
      <c r="H254" s="562"/>
      <c r="I254" s="562"/>
      <c r="J254" s="562"/>
      <c r="K254" s="562"/>
      <c r="L254" s="562"/>
      <c r="M254" s="562"/>
      <c r="N254" s="562"/>
      <c r="O254" s="562"/>
      <c r="P254" s="562"/>
      <c r="Q254" s="562"/>
      <c r="R254" s="562"/>
      <c r="S254" s="562"/>
      <c r="T254" s="562"/>
      <c r="U254" s="562"/>
      <c r="V254" s="562"/>
      <c r="W254" s="562"/>
      <c r="X254" s="523"/>
    </row>
    <row r="255" spans="1:50" ht="18">
      <c r="A255" s="521" t="s">
        <v>464</v>
      </c>
      <c r="B255" s="180" t="s">
        <v>465</v>
      </c>
      <c r="X255" s="176"/>
    </row>
    <row r="256" spans="1:50" s="522" customFormat="1" ht="13">
      <c r="A256" s="563" t="s">
        <v>466</v>
      </c>
      <c r="B256" s="564"/>
      <c r="C256" s="564"/>
      <c r="D256" s="564"/>
      <c r="E256" s="564"/>
      <c r="F256" s="564"/>
      <c r="G256" s="564"/>
      <c r="H256" s="564"/>
      <c r="I256" s="564"/>
      <c r="J256" s="564"/>
      <c r="K256" s="564"/>
      <c r="L256" s="564"/>
      <c r="M256" s="564"/>
      <c r="N256" s="564"/>
      <c r="O256" s="564"/>
      <c r="P256" s="564"/>
      <c r="Q256" s="564"/>
      <c r="R256" s="564"/>
      <c r="S256" s="564"/>
      <c r="T256" s="564"/>
      <c r="U256" s="564"/>
      <c r="V256" s="564"/>
      <c r="W256" s="564"/>
      <c r="X256" s="174"/>
    </row>
    <row r="257" spans="1:24" s="522" customFormat="1">
      <c r="A257" s="547"/>
      <c r="B257" s="548"/>
      <c r="C257" s="548"/>
      <c r="D257" s="548"/>
      <c r="E257" s="548"/>
      <c r="F257" s="548"/>
      <c r="G257" s="548"/>
      <c r="H257" s="548"/>
      <c r="I257" s="548"/>
      <c r="J257" s="548"/>
      <c r="K257" s="548"/>
      <c r="L257" s="548"/>
      <c r="M257" s="548"/>
      <c r="N257" s="548"/>
      <c r="O257" s="548"/>
      <c r="P257" s="548"/>
      <c r="Q257" s="548"/>
      <c r="R257" s="548"/>
      <c r="S257" s="548"/>
      <c r="T257" s="548"/>
      <c r="U257" s="548"/>
      <c r="V257" s="548"/>
      <c r="W257" s="548"/>
      <c r="X257" s="174"/>
    </row>
    <row r="258" spans="1:24" s="522" customFormat="1" ht="13">
      <c r="A258" s="549" t="s">
        <v>467</v>
      </c>
      <c r="B258" s="550"/>
      <c r="C258" s="550"/>
      <c r="D258" s="550"/>
      <c r="E258" s="550"/>
      <c r="F258" s="550"/>
      <c r="G258" s="550"/>
      <c r="H258" s="550"/>
      <c r="I258" s="550"/>
      <c r="J258" s="550"/>
      <c r="K258" s="550"/>
      <c r="L258" s="550"/>
      <c r="M258" s="550"/>
      <c r="N258" s="550"/>
      <c r="O258" s="550"/>
      <c r="P258" s="550"/>
      <c r="Q258" s="550"/>
      <c r="R258" s="550"/>
      <c r="S258" s="550"/>
      <c r="T258" s="550"/>
      <c r="U258" s="550"/>
      <c r="V258" s="550"/>
      <c r="W258" s="550"/>
      <c r="X258" s="174"/>
    </row>
    <row r="259" spans="1:24" s="522" customFormat="1">
      <c r="A259" s="547" t="s">
        <v>468</v>
      </c>
      <c r="B259" s="548"/>
      <c r="C259" s="548"/>
      <c r="D259" s="548"/>
      <c r="E259" s="548"/>
      <c r="F259" s="548"/>
      <c r="G259" s="548"/>
      <c r="H259" s="548"/>
      <c r="I259" s="548"/>
      <c r="J259" s="548"/>
      <c r="K259" s="548"/>
      <c r="L259" s="548"/>
      <c r="M259" s="548"/>
      <c r="N259" s="548"/>
      <c r="O259" s="548"/>
      <c r="P259" s="548"/>
      <c r="Q259" s="548"/>
      <c r="R259" s="548"/>
      <c r="S259" s="548"/>
      <c r="T259" s="548"/>
      <c r="U259" s="548"/>
      <c r="V259" s="548"/>
      <c r="W259" s="548"/>
      <c r="X259" s="174"/>
    </row>
    <row r="260" spans="1:24" s="522" customFormat="1">
      <c r="A260" s="547" t="s">
        <v>469</v>
      </c>
      <c r="B260" s="548"/>
      <c r="C260" s="548"/>
      <c r="D260" s="548"/>
      <c r="E260" s="548"/>
      <c r="F260" s="548"/>
      <c r="G260" s="548"/>
      <c r="H260" s="548"/>
      <c r="I260" s="548"/>
      <c r="J260" s="548"/>
      <c r="K260" s="548"/>
      <c r="L260" s="548"/>
      <c r="M260" s="548"/>
      <c r="N260" s="548"/>
      <c r="O260" s="548"/>
      <c r="P260" s="548"/>
      <c r="Q260" s="548"/>
      <c r="R260" s="548"/>
      <c r="S260" s="548"/>
      <c r="T260" s="548"/>
      <c r="U260" s="548"/>
      <c r="V260" s="548"/>
      <c r="W260" s="548"/>
      <c r="X260" s="174"/>
    </row>
    <row r="261" spans="1:24" s="522" customFormat="1">
      <c r="A261" s="547" t="s">
        <v>470</v>
      </c>
      <c r="B261" s="548"/>
      <c r="C261" s="548"/>
      <c r="D261" s="548"/>
      <c r="E261" s="548"/>
      <c r="F261" s="548"/>
      <c r="G261" s="548"/>
      <c r="H261" s="548"/>
      <c r="I261" s="548"/>
      <c r="J261" s="548"/>
      <c r="K261" s="548"/>
      <c r="L261" s="548"/>
      <c r="M261" s="548"/>
      <c r="N261" s="548"/>
      <c r="O261" s="548"/>
      <c r="P261" s="548"/>
      <c r="Q261" s="548"/>
      <c r="R261" s="548"/>
      <c r="S261" s="548"/>
      <c r="T261" s="548"/>
      <c r="U261" s="548"/>
      <c r="V261" s="548"/>
      <c r="W261" s="548"/>
      <c r="X261" s="174"/>
    </row>
    <row r="262" spans="1:24" s="522" customFormat="1">
      <c r="A262" s="547"/>
      <c r="B262" s="548"/>
      <c r="C262" s="548"/>
      <c r="D262" s="548"/>
      <c r="E262" s="548"/>
      <c r="F262" s="548"/>
      <c r="G262" s="548"/>
      <c r="H262" s="548"/>
      <c r="I262" s="548"/>
      <c r="J262" s="548"/>
      <c r="K262" s="548"/>
      <c r="L262" s="548"/>
      <c r="M262" s="548"/>
      <c r="N262" s="548"/>
      <c r="O262" s="548"/>
      <c r="P262" s="548"/>
      <c r="Q262" s="548"/>
      <c r="R262" s="548"/>
      <c r="S262" s="548"/>
      <c r="T262" s="548"/>
      <c r="U262" s="548"/>
      <c r="V262" s="548"/>
      <c r="W262" s="548"/>
      <c r="X262" s="174"/>
    </row>
    <row r="263" spans="1:24" s="522" customFormat="1" ht="12">
      <c r="N263" s="174"/>
      <c r="O263" s="174"/>
      <c r="P263" s="174"/>
      <c r="Q263" s="174"/>
      <c r="R263" s="174"/>
      <c r="S263" s="174"/>
      <c r="T263" s="174"/>
      <c r="U263" s="174"/>
      <c r="V263" s="174"/>
      <c r="W263" s="174"/>
      <c r="X263" s="174"/>
    </row>
    <row r="264" spans="1:24" s="522" customFormat="1" ht="12">
      <c r="N264" s="174"/>
      <c r="O264" s="174"/>
      <c r="P264" s="174"/>
      <c r="Q264" s="174"/>
      <c r="R264" s="174"/>
      <c r="S264" s="174"/>
      <c r="T264" s="174"/>
      <c r="U264" s="174"/>
      <c r="V264" s="174"/>
      <c r="W264" s="174"/>
      <c r="X264" s="174"/>
    </row>
    <row r="265" spans="1:24" s="522" customFormat="1" ht="12">
      <c r="N265" s="174"/>
      <c r="O265" s="174"/>
      <c r="P265" s="174"/>
      <c r="Q265" s="174"/>
      <c r="R265" s="174"/>
      <c r="S265" s="174"/>
      <c r="T265" s="174"/>
      <c r="U265" s="174"/>
      <c r="V265" s="174"/>
      <c r="W265" s="174"/>
      <c r="X265" s="174"/>
    </row>
    <row r="266" spans="1:24" s="522" customFormat="1" ht="12">
      <c r="N266" s="174"/>
      <c r="O266" s="174"/>
      <c r="P266" s="174"/>
      <c r="Q266" s="174"/>
      <c r="R266" s="174"/>
      <c r="S266" s="174"/>
      <c r="T266" s="174"/>
      <c r="U266" s="174"/>
      <c r="V266" s="174"/>
      <c r="W266" s="174"/>
      <c r="X266" s="174"/>
    </row>
    <row r="267" spans="1:24" s="522" customFormat="1" ht="12">
      <c r="N267" s="174"/>
      <c r="O267" s="174"/>
      <c r="P267" s="174"/>
      <c r="Q267" s="174"/>
      <c r="R267" s="174"/>
      <c r="S267" s="174"/>
      <c r="T267" s="174"/>
      <c r="U267" s="174"/>
      <c r="V267" s="174"/>
      <c r="W267" s="174"/>
      <c r="X267" s="174"/>
    </row>
    <row r="268" spans="1:24" s="522" customFormat="1" ht="12">
      <c r="N268" s="174"/>
      <c r="O268" s="174"/>
      <c r="P268" s="174"/>
      <c r="Q268" s="174"/>
      <c r="R268" s="174"/>
      <c r="S268" s="174"/>
      <c r="T268" s="174"/>
      <c r="U268" s="174"/>
      <c r="V268" s="174"/>
      <c r="W268" s="174"/>
      <c r="X268" s="174"/>
    </row>
    <row r="269" spans="1:24" s="522" customFormat="1" ht="12">
      <c r="N269" s="174"/>
      <c r="O269" s="174"/>
      <c r="P269" s="174"/>
      <c r="Q269" s="174"/>
      <c r="R269" s="174"/>
      <c r="S269" s="174"/>
      <c r="T269" s="174"/>
      <c r="U269" s="174"/>
      <c r="V269" s="174"/>
      <c r="W269" s="174"/>
      <c r="X269" s="174"/>
    </row>
    <row r="270" spans="1:24" s="522" customFormat="1" ht="12">
      <c r="N270" s="174"/>
      <c r="O270" s="174"/>
      <c r="P270" s="174"/>
      <c r="Q270" s="174"/>
      <c r="R270" s="174"/>
      <c r="S270" s="174"/>
      <c r="T270" s="174"/>
      <c r="U270" s="174"/>
      <c r="V270" s="174"/>
      <c r="W270" s="174"/>
      <c r="X270" s="174"/>
    </row>
    <row r="271" spans="1:24" s="522" customFormat="1" ht="12">
      <c r="N271" s="174"/>
      <c r="O271" s="174"/>
      <c r="P271" s="174"/>
      <c r="Q271" s="174"/>
      <c r="R271" s="174"/>
      <c r="S271" s="174"/>
      <c r="T271" s="174"/>
      <c r="U271" s="174"/>
      <c r="V271" s="174"/>
      <c r="W271" s="174"/>
      <c r="X271" s="174"/>
    </row>
    <row r="272" spans="1:24" s="522" customFormat="1" ht="12">
      <c r="N272" s="174"/>
      <c r="O272" s="174"/>
      <c r="P272" s="174"/>
      <c r="Q272" s="174"/>
      <c r="R272" s="174"/>
      <c r="S272" s="174"/>
      <c r="T272" s="174"/>
      <c r="U272" s="174"/>
      <c r="V272" s="174"/>
      <c r="W272" s="174"/>
      <c r="X272" s="174"/>
    </row>
    <row r="273" spans="1:24" s="522" customFormat="1" ht="12">
      <c r="N273" s="174"/>
      <c r="O273" s="174"/>
      <c r="P273" s="174"/>
      <c r="Q273" s="174"/>
      <c r="R273" s="174"/>
      <c r="S273" s="174"/>
      <c r="T273" s="174"/>
      <c r="U273" s="174"/>
      <c r="V273" s="174"/>
      <c r="W273" s="174"/>
      <c r="X273" s="174"/>
    </row>
    <row r="274" spans="1:24" s="522" customFormat="1" ht="12">
      <c r="N274" s="174"/>
      <c r="O274" s="174"/>
      <c r="P274" s="174"/>
      <c r="Q274" s="174"/>
      <c r="R274" s="174"/>
      <c r="S274" s="174"/>
      <c r="T274" s="174"/>
      <c r="U274" s="174"/>
      <c r="V274" s="174"/>
      <c r="W274" s="174"/>
      <c r="X274" s="174"/>
    </row>
    <row r="275" spans="1:24" s="522" customFormat="1" ht="12">
      <c r="N275" s="174"/>
      <c r="O275" s="174"/>
      <c r="P275" s="174"/>
      <c r="Q275" s="174"/>
      <c r="R275" s="174"/>
      <c r="S275" s="174"/>
      <c r="T275" s="174"/>
      <c r="U275" s="174"/>
      <c r="V275" s="174"/>
      <c r="W275" s="174"/>
      <c r="X275" s="174"/>
    </row>
    <row r="276" spans="1:24" s="522" customFormat="1" ht="12">
      <c r="N276" s="174"/>
      <c r="O276" s="174"/>
      <c r="P276" s="174"/>
      <c r="Q276" s="174"/>
      <c r="R276" s="174"/>
      <c r="S276" s="174"/>
      <c r="T276" s="174"/>
      <c r="U276" s="174"/>
      <c r="V276" s="174"/>
      <c r="W276" s="174"/>
      <c r="X276" s="174"/>
    </row>
    <row r="277" spans="1:24" s="522" customFormat="1" ht="12">
      <c r="N277" s="174"/>
      <c r="O277" s="174"/>
      <c r="P277" s="174"/>
      <c r="Q277" s="174"/>
      <c r="R277" s="174"/>
      <c r="S277" s="174"/>
      <c r="T277" s="174"/>
      <c r="U277" s="174"/>
      <c r="V277" s="174"/>
      <c r="W277" s="174"/>
      <c r="X277" s="174"/>
    </row>
    <row r="278" spans="1:24" s="522" customFormat="1" ht="12">
      <c r="N278" s="174"/>
      <c r="O278" s="174"/>
      <c r="P278" s="174"/>
      <c r="Q278" s="174"/>
      <c r="R278" s="174"/>
      <c r="S278" s="174"/>
      <c r="T278" s="174"/>
      <c r="U278" s="174"/>
      <c r="V278" s="174"/>
      <c r="W278" s="174"/>
      <c r="X278" s="174"/>
    </row>
    <row r="279" spans="1:24" s="522" customFormat="1" ht="12">
      <c r="N279" s="174"/>
      <c r="O279" s="174"/>
      <c r="P279" s="174"/>
      <c r="Q279" s="174"/>
      <c r="R279" s="174"/>
      <c r="S279" s="174"/>
      <c r="T279" s="174"/>
      <c r="U279" s="174"/>
      <c r="V279" s="174"/>
      <c r="W279" s="174"/>
      <c r="X279" s="174"/>
    </row>
    <row r="280" spans="1:24" s="522" customFormat="1">
      <c r="A280" s="164"/>
      <c r="N280" s="174"/>
      <c r="O280" s="174"/>
      <c r="P280" s="174"/>
      <c r="Q280" s="174"/>
      <c r="R280" s="174"/>
      <c r="S280" s="174"/>
      <c r="T280" s="174"/>
      <c r="U280" s="174"/>
      <c r="V280" s="174"/>
      <c r="W280" s="174"/>
      <c r="X280" s="174"/>
    </row>
    <row r="281" spans="1:24" s="522" customFormat="1">
      <c r="A281" s="164"/>
      <c r="N281" s="174"/>
      <c r="O281" s="174"/>
      <c r="P281" s="174"/>
      <c r="Q281" s="174"/>
      <c r="R281" s="174"/>
      <c r="S281" s="174"/>
      <c r="T281" s="174"/>
      <c r="U281" s="174"/>
      <c r="V281" s="174"/>
      <c r="W281" s="174"/>
      <c r="X281" s="174"/>
    </row>
  </sheetData>
  <mergeCells count="685">
    <mergeCell ref="P3:X3"/>
    <mergeCell ref="P4:X4"/>
    <mergeCell ref="P5:X5"/>
    <mergeCell ref="A12:C13"/>
    <mergeCell ref="D12:E13"/>
    <mergeCell ref="P13:X13"/>
    <mergeCell ref="P16:X16"/>
    <mergeCell ref="P19:X19"/>
    <mergeCell ref="A23:C25"/>
    <mergeCell ref="D23:E24"/>
    <mergeCell ref="F23:F25"/>
    <mergeCell ref="G23:G25"/>
    <mergeCell ref="H23:H25"/>
    <mergeCell ref="I23:I25"/>
    <mergeCell ref="J23:J25"/>
    <mergeCell ref="K23:K25"/>
    <mergeCell ref="A27:C27"/>
    <mergeCell ref="S27:U27"/>
    <mergeCell ref="A28:C28"/>
    <mergeCell ref="S28:U28"/>
    <mergeCell ref="A29:C29"/>
    <mergeCell ref="S29:U29"/>
    <mergeCell ref="W23:X23"/>
    <mergeCell ref="L24:L25"/>
    <mergeCell ref="M24:M25"/>
    <mergeCell ref="W24:W25"/>
    <mergeCell ref="X24:X25"/>
    <mergeCell ref="A26:C26"/>
    <mergeCell ref="S26:U26"/>
    <mergeCell ref="L23:M23"/>
    <mergeCell ref="O23:O25"/>
    <mergeCell ref="P23:P25"/>
    <mergeCell ref="Q23:Q25"/>
    <mergeCell ref="S23:U25"/>
    <mergeCell ref="V23:V25"/>
    <mergeCell ref="A33:C33"/>
    <mergeCell ref="S33:U33"/>
    <mergeCell ref="A34:C34"/>
    <mergeCell ref="S34:U34"/>
    <mergeCell ref="A35:C35"/>
    <mergeCell ref="S35:U35"/>
    <mergeCell ref="A30:C30"/>
    <mergeCell ref="S30:U30"/>
    <mergeCell ref="A31:C31"/>
    <mergeCell ref="S31:U31"/>
    <mergeCell ref="A32:C32"/>
    <mergeCell ref="S32:U32"/>
    <mergeCell ref="A39:C39"/>
    <mergeCell ref="S39:U39"/>
    <mergeCell ref="A40:C40"/>
    <mergeCell ref="S40:U40"/>
    <mergeCell ref="A41:C41"/>
    <mergeCell ref="S41:U41"/>
    <mergeCell ref="A36:C36"/>
    <mergeCell ref="S36:U36"/>
    <mergeCell ref="A37:C37"/>
    <mergeCell ref="S37:U37"/>
    <mergeCell ref="A38:C38"/>
    <mergeCell ref="S38:U38"/>
    <mergeCell ref="O48:O50"/>
    <mergeCell ref="P48:P50"/>
    <mergeCell ref="Q48:Q50"/>
    <mergeCell ref="A51:C51"/>
    <mergeCell ref="A52:C52"/>
    <mergeCell ref="A53:C53"/>
    <mergeCell ref="A42:C42"/>
    <mergeCell ref="F45:H45"/>
    <mergeCell ref="K46:O46"/>
    <mergeCell ref="A48:C50"/>
    <mergeCell ref="D48:E48"/>
    <mergeCell ref="F48:F50"/>
    <mergeCell ref="G48:G50"/>
    <mergeCell ref="H48:H50"/>
    <mergeCell ref="I48:I50"/>
    <mergeCell ref="J48:J50"/>
    <mergeCell ref="A60:C60"/>
    <mergeCell ref="A61:C61"/>
    <mergeCell ref="A62:C62"/>
    <mergeCell ref="F64:H64"/>
    <mergeCell ref="G73:T73"/>
    <mergeCell ref="G75:T75"/>
    <mergeCell ref="A54:C54"/>
    <mergeCell ref="A55:C55"/>
    <mergeCell ref="A56:C56"/>
    <mergeCell ref="A57:C57"/>
    <mergeCell ref="A58:C58"/>
    <mergeCell ref="A59:C59"/>
    <mergeCell ref="U87:V89"/>
    <mergeCell ref="K88:K89"/>
    <mergeCell ref="L88:L89"/>
    <mergeCell ref="M88:N89"/>
    <mergeCell ref="O88:P89"/>
    <mergeCell ref="Q88:R89"/>
    <mergeCell ref="G77:T77"/>
    <mergeCell ref="A87:C89"/>
    <mergeCell ref="D87:D89"/>
    <mergeCell ref="E87:F89"/>
    <mergeCell ref="G87:H89"/>
    <mergeCell ref="J87:J89"/>
    <mergeCell ref="K87:N87"/>
    <mergeCell ref="O87:R87"/>
    <mergeCell ref="S87:T89"/>
    <mergeCell ref="S90:T90"/>
    <mergeCell ref="U90:V90"/>
    <mergeCell ref="A91:C91"/>
    <mergeCell ref="E91:F91"/>
    <mergeCell ref="G91:H91"/>
    <mergeCell ref="M91:N91"/>
    <mergeCell ref="O91:P91"/>
    <mergeCell ref="Q91:R91"/>
    <mergeCell ref="S91:T91"/>
    <mergeCell ref="U91:V91"/>
    <mergeCell ref="A90:C90"/>
    <mergeCell ref="E90:F90"/>
    <mergeCell ref="G90:H90"/>
    <mergeCell ref="M90:N90"/>
    <mergeCell ref="O90:P90"/>
    <mergeCell ref="Q90:R90"/>
    <mergeCell ref="S92:T92"/>
    <mergeCell ref="U92:V92"/>
    <mergeCell ref="A93:C93"/>
    <mergeCell ref="E93:F93"/>
    <mergeCell ref="G93:H93"/>
    <mergeCell ref="M93:N93"/>
    <mergeCell ref="O93:P93"/>
    <mergeCell ref="Q93:R93"/>
    <mergeCell ref="S93:T93"/>
    <mergeCell ref="U93:V93"/>
    <mergeCell ref="A92:C92"/>
    <mergeCell ref="E92:F92"/>
    <mergeCell ref="G92:H92"/>
    <mergeCell ref="M92:N92"/>
    <mergeCell ref="O92:P92"/>
    <mergeCell ref="Q92:R92"/>
    <mergeCell ref="S94:T94"/>
    <mergeCell ref="U94:V94"/>
    <mergeCell ref="A95:C95"/>
    <mergeCell ref="E95:F95"/>
    <mergeCell ref="G95:H95"/>
    <mergeCell ref="M95:N95"/>
    <mergeCell ref="O95:P95"/>
    <mergeCell ref="Q95:R95"/>
    <mergeCell ref="S95:T95"/>
    <mergeCell ref="U95:V95"/>
    <mergeCell ref="A94:C94"/>
    <mergeCell ref="E94:F94"/>
    <mergeCell ref="G94:H94"/>
    <mergeCell ref="M94:N94"/>
    <mergeCell ref="O94:P94"/>
    <mergeCell ref="Q94:R94"/>
    <mergeCell ref="S96:T96"/>
    <mergeCell ref="U96:V96"/>
    <mergeCell ref="A97:C97"/>
    <mergeCell ref="E97:F97"/>
    <mergeCell ref="G97:H97"/>
    <mergeCell ref="M97:N97"/>
    <mergeCell ref="O97:P97"/>
    <mergeCell ref="Q97:R97"/>
    <mergeCell ref="S97:T97"/>
    <mergeCell ref="U97:V97"/>
    <mergeCell ref="A96:C96"/>
    <mergeCell ref="E96:F96"/>
    <mergeCell ref="G96:H96"/>
    <mergeCell ref="M96:N96"/>
    <mergeCell ref="O96:P96"/>
    <mergeCell ref="Q96:R96"/>
    <mergeCell ref="S98:T98"/>
    <mergeCell ref="U98:V98"/>
    <mergeCell ref="A99:C99"/>
    <mergeCell ref="E99:F99"/>
    <mergeCell ref="G99:H99"/>
    <mergeCell ref="M99:N99"/>
    <mergeCell ref="O99:P99"/>
    <mergeCell ref="Q99:R99"/>
    <mergeCell ref="S99:T99"/>
    <mergeCell ref="U99:V99"/>
    <mergeCell ref="A98:C98"/>
    <mergeCell ref="E98:F98"/>
    <mergeCell ref="G98:H98"/>
    <mergeCell ref="M98:N98"/>
    <mergeCell ref="O98:P98"/>
    <mergeCell ref="Q98:R98"/>
    <mergeCell ref="S100:T100"/>
    <mergeCell ref="U100:V100"/>
    <mergeCell ref="A101:C101"/>
    <mergeCell ref="E101:F101"/>
    <mergeCell ref="G101:H101"/>
    <mergeCell ref="M101:N101"/>
    <mergeCell ref="O101:P101"/>
    <mergeCell ref="Q101:R101"/>
    <mergeCell ref="S101:T101"/>
    <mergeCell ref="U101:V101"/>
    <mergeCell ref="A100:C100"/>
    <mergeCell ref="E100:F100"/>
    <mergeCell ref="G100:H100"/>
    <mergeCell ref="M100:N100"/>
    <mergeCell ref="O100:P100"/>
    <mergeCell ref="Q100:R100"/>
    <mergeCell ref="S102:T102"/>
    <mergeCell ref="U102:V102"/>
    <mergeCell ref="A103:C103"/>
    <mergeCell ref="E103:F103"/>
    <mergeCell ref="G103:H103"/>
    <mergeCell ref="M103:N103"/>
    <mergeCell ref="O103:P103"/>
    <mergeCell ref="Q103:R103"/>
    <mergeCell ref="S103:T103"/>
    <mergeCell ref="U103:V103"/>
    <mergeCell ref="A102:C102"/>
    <mergeCell ref="E102:F102"/>
    <mergeCell ref="G102:H102"/>
    <mergeCell ref="M102:N102"/>
    <mergeCell ref="O102:P102"/>
    <mergeCell ref="Q102:R102"/>
    <mergeCell ref="A106:C106"/>
    <mergeCell ref="E106:F106"/>
    <mergeCell ref="G106:H106"/>
    <mergeCell ref="M106:N106"/>
    <mergeCell ref="O106:P106"/>
    <mergeCell ref="Q106:R106"/>
    <mergeCell ref="S104:T104"/>
    <mergeCell ref="U104:V104"/>
    <mergeCell ref="A105:C105"/>
    <mergeCell ref="E105:F105"/>
    <mergeCell ref="G105:H105"/>
    <mergeCell ref="M105:N105"/>
    <mergeCell ref="O105:P105"/>
    <mergeCell ref="Q105:R105"/>
    <mergeCell ref="S105:T105"/>
    <mergeCell ref="U105:V105"/>
    <mergeCell ref="A104:C104"/>
    <mergeCell ref="E104:F104"/>
    <mergeCell ref="G104:H104"/>
    <mergeCell ref="M104:N104"/>
    <mergeCell ref="O104:P104"/>
    <mergeCell ref="Q104:R104"/>
    <mergeCell ref="S106:T106"/>
    <mergeCell ref="U106:V106"/>
    <mergeCell ref="E107:F107"/>
    <mergeCell ref="G107:H107"/>
    <mergeCell ref="M107:N107"/>
    <mergeCell ref="O107:P107"/>
    <mergeCell ref="Q107:R107"/>
    <mergeCell ref="S107:T107"/>
    <mergeCell ref="U107:V107"/>
    <mergeCell ref="U108:V108"/>
    <mergeCell ref="E109:F109"/>
    <mergeCell ref="G109:H109"/>
    <mergeCell ref="M109:N109"/>
    <mergeCell ref="O109:P109"/>
    <mergeCell ref="Q109:R109"/>
    <mergeCell ref="S109:T109"/>
    <mergeCell ref="U109:V109"/>
    <mergeCell ref="E108:F108"/>
    <mergeCell ref="G108:H108"/>
    <mergeCell ref="M108:N108"/>
    <mergeCell ref="O108:P108"/>
    <mergeCell ref="Q108:R108"/>
    <mergeCell ref="S108:T108"/>
    <mergeCell ref="U110:V110"/>
    <mergeCell ref="E111:F111"/>
    <mergeCell ref="G111:H111"/>
    <mergeCell ref="M111:N111"/>
    <mergeCell ref="O111:P111"/>
    <mergeCell ref="Q111:R111"/>
    <mergeCell ref="S111:T111"/>
    <mergeCell ref="U111:V111"/>
    <mergeCell ref="E110:F110"/>
    <mergeCell ref="G110:H110"/>
    <mergeCell ref="M110:N110"/>
    <mergeCell ref="O110:P110"/>
    <mergeCell ref="Q110:R110"/>
    <mergeCell ref="S110:T110"/>
    <mergeCell ref="U112:V112"/>
    <mergeCell ref="E113:F113"/>
    <mergeCell ref="G113:H113"/>
    <mergeCell ref="M113:N113"/>
    <mergeCell ref="O113:P113"/>
    <mergeCell ref="Q113:R113"/>
    <mergeCell ref="S113:T113"/>
    <mergeCell ref="U113:V113"/>
    <mergeCell ref="E112:F112"/>
    <mergeCell ref="G112:H112"/>
    <mergeCell ref="M112:N112"/>
    <mergeCell ref="O112:P112"/>
    <mergeCell ref="Q112:R112"/>
    <mergeCell ref="S112:T112"/>
    <mergeCell ref="U114:V114"/>
    <mergeCell ref="E115:F115"/>
    <mergeCell ref="G115:H115"/>
    <mergeCell ref="M115:N115"/>
    <mergeCell ref="O115:P115"/>
    <mergeCell ref="Q115:R115"/>
    <mergeCell ref="S115:T115"/>
    <mergeCell ref="U115:V115"/>
    <mergeCell ref="E114:F114"/>
    <mergeCell ref="G114:H114"/>
    <mergeCell ref="M114:N114"/>
    <mergeCell ref="O114:P114"/>
    <mergeCell ref="Q114:R114"/>
    <mergeCell ref="S114:T114"/>
    <mergeCell ref="U116:V116"/>
    <mergeCell ref="E117:F117"/>
    <mergeCell ref="G117:H117"/>
    <mergeCell ref="M117:N117"/>
    <mergeCell ref="O117:P117"/>
    <mergeCell ref="Q117:R117"/>
    <mergeCell ref="S117:T117"/>
    <mergeCell ref="U117:V117"/>
    <mergeCell ref="E116:F116"/>
    <mergeCell ref="G116:H116"/>
    <mergeCell ref="M116:N116"/>
    <mergeCell ref="O116:P116"/>
    <mergeCell ref="Q116:R116"/>
    <mergeCell ref="S116:T116"/>
    <mergeCell ref="O119:R119"/>
    <mergeCell ref="S119:T121"/>
    <mergeCell ref="U119:V121"/>
    <mergeCell ref="K120:K121"/>
    <mergeCell ref="L120:L121"/>
    <mergeCell ref="M120:N121"/>
    <mergeCell ref="O120:P121"/>
    <mergeCell ref="Q120:R121"/>
    <mergeCell ref="A119:C121"/>
    <mergeCell ref="D119:D121"/>
    <mergeCell ref="E119:F121"/>
    <mergeCell ref="G119:H121"/>
    <mergeCell ref="J119:J121"/>
    <mergeCell ref="K119:N119"/>
    <mergeCell ref="S122:T122"/>
    <mergeCell ref="U122:V122"/>
    <mergeCell ref="A123:C123"/>
    <mergeCell ref="E123:F123"/>
    <mergeCell ref="G123:H123"/>
    <mergeCell ref="M123:N123"/>
    <mergeCell ref="O123:P123"/>
    <mergeCell ref="Q123:R123"/>
    <mergeCell ref="S123:T123"/>
    <mergeCell ref="U123:V123"/>
    <mergeCell ref="A122:C122"/>
    <mergeCell ref="E122:F122"/>
    <mergeCell ref="G122:H122"/>
    <mergeCell ref="M122:N122"/>
    <mergeCell ref="O122:P122"/>
    <mergeCell ref="Q122:R122"/>
    <mergeCell ref="S124:T124"/>
    <mergeCell ref="U124:V124"/>
    <mergeCell ref="A125:C125"/>
    <mergeCell ref="E125:F125"/>
    <mergeCell ref="G125:H125"/>
    <mergeCell ref="M125:N125"/>
    <mergeCell ref="O125:P125"/>
    <mergeCell ref="Q125:R125"/>
    <mergeCell ref="S125:T125"/>
    <mergeCell ref="U125:V125"/>
    <mergeCell ref="A124:C124"/>
    <mergeCell ref="E124:F124"/>
    <mergeCell ref="G124:H124"/>
    <mergeCell ref="M124:N124"/>
    <mergeCell ref="O124:P124"/>
    <mergeCell ref="Q124:R124"/>
    <mergeCell ref="S126:T126"/>
    <mergeCell ref="U126:V126"/>
    <mergeCell ref="A127:C127"/>
    <mergeCell ref="E127:F127"/>
    <mergeCell ref="G127:H127"/>
    <mergeCell ref="M127:N127"/>
    <mergeCell ref="O127:P127"/>
    <mergeCell ref="Q127:R127"/>
    <mergeCell ref="S127:T127"/>
    <mergeCell ref="U127:V127"/>
    <mergeCell ref="A126:C126"/>
    <mergeCell ref="E126:F126"/>
    <mergeCell ref="G126:H126"/>
    <mergeCell ref="M126:N126"/>
    <mergeCell ref="O126:P126"/>
    <mergeCell ref="Q126:R126"/>
    <mergeCell ref="S128:T128"/>
    <mergeCell ref="U128:V128"/>
    <mergeCell ref="A129:C129"/>
    <mergeCell ref="E129:F129"/>
    <mergeCell ref="G129:H129"/>
    <mergeCell ref="M129:N129"/>
    <mergeCell ref="O129:P129"/>
    <mergeCell ref="Q129:R129"/>
    <mergeCell ref="S129:T129"/>
    <mergeCell ref="U129:V129"/>
    <mergeCell ref="A128:C128"/>
    <mergeCell ref="E128:F128"/>
    <mergeCell ref="G128:H128"/>
    <mergeCell ref="M128:N128"/>
    <mergeCell ref="O128:P128"/>
    <mergeCell ref="Q128:R128"/>
    <mergeCell ref="S130:T130"/>
    <mergeCell ref="U130:V130"/>
    <mergeCell ref="A131:C131"/>
    <mergeCell ref="E131:F131"/>
    <mergeCell ref="G131:H131"/>
    <mergeCell ref="M131:N131"/>
    <mergeCell ref="O131:P131"/>
    <mergeCell ref="Q131:R131"/>
    <mergeCell ref="S131:T131"/>
    <mergeCell ref="U131:V131"/>
    <mergeCell ref="A130:C130"/>
    <mergeCell ref="E130:F130"/>
    <mergeCell ref="G130:H130"/>
    <mergeCell ref="M130:N130"/>
    <mergeCell ref="O130:P130"/>
    <mergeCell ref="Q130:R130"/>
    <mergeCell ref="S132:T132"/>
    <mergeCell ref="U132:V132"/>
    <mergeCell ref="A133:C133"/>
    <mergeCell ref="E133:F133"/>
    <mergeCell ref="G133:H133"/>
    <mergeCell ref="M133:N133"/>
    <mergeCell ref="O133:P133"/>
    <mergeCell ref="Q133:R133"/>
    <mergeCell ref="S133:T133"/>
    <mergeCell ref="U133:V133"/>
    <mergeCell ref="A132:C132"/>
    <mergeCell ref="E132:F132"/>
    <mergeCell ref="G132:H132"/>
    <mergeCell ref="M132:N132"/>
    <mergeCell ref="O132:P132"/>
    <mergeCell ref="Q132:R132"/>
    <mergeCell ref="U134:V134"/>
    <mergeCell ref="E135:F135"/>
    <mergeCell ref="G135:H135"/>
    <mergeCell ref="M135:N135"/>
    <mergeCell ref="O135:P135"/>
    <mergeCell ref="Q135:R135"/>
    <mergeCell ref="S135:T135"/>
    <mergeCell ref="U135:V135"/>
    <mergeCell ref="E134:F134"/>
    <mergeCell ref="G134:H134"/>
    <mergeCell ref="M134:N134"/>
    <mergeCell ref="O134:P134"/>
    <mergeCell ref="Q134:R134"/>
    <mergeCell ref="S134:T134"/>
    <mergeCell ref="U136:V136"/>
    <mergeCell ref="E137:F137"/>
    <mergeCell ref="G137:H137"/>
    <mergeCell ref="M137:N137"/>
    <mergeCell ref="O137:P137"/>
    <mergeCell ref="Q137:R137"/>
    <mergeCell ref="S137:T137"/>
    <mergeCell ref="U137:V137"/>
    <mergeCell ref="E136:F136"/>
    <mergeCell ref="G136:H136"/>
    <mergeCell ref="M136:N136"/>
    <mergeCell ref="O136:P136"/>
    <mergeCell ref="Q136:R136"/>
    <mergeCell ref="S136:T136"/>
    <mergeCell ref="O139:R139"/>
    <mergeCell ref="S139:T141"/>
    <mergeCell ref="U139:V141"/>
    <mergeCell ref="K140:K141"/>
    <mergeCell ref="L140:L141"/>
    <mergeCell ref="M140:N141"/>
    <mergeCell ref="O140:P141"/>
    <mergeCell ref="Q140:R141"/>
    <mergeCell ref="A139:C141"/>
    <mergeCell ref="D139:D141"/>
    <mergeCell ref="E139:F141"/>
    <mergeCell ref="G139:H141"/>
    <mergeCell ref="J139:J141"/>
    <mergeCell ref="K139:N139"/>
    <mergeCell ref="S142:T142"/>
    <mergeCell ref="U142:V142"/>
    <mergeCell ref="A143:C143"/>
    <mergeCell ref="E143:F143"/>
    <mergeCell ref="G143:H143"/>
    <mergeCell ref="M143:N143"/>
    <mergeCell ref="O143:P143"/>
    <mergeCell ref="Q143:R143"/>
    <mergeCell ref="S143:T143"/>
    <mergeCell ref="U143:V143"/>
    <mergeCell ref="A142:C142"/>
    <mergeCell ref="E142:F142"/>
    <mergeCell ref="G142:H142"/>
    <mergeCell ref="M142:N142"/>
    <mergeCell ref="O142:P142"/>
    <mergeCell ref="Q142:R142"/>
    <mergeCell ref="S144:T144"/>
    <mergeCell ref="U144:V144"/>
    <mergeCell ref="A145:C145"/>
    <mergeCell ref="E145:F145"/>
    <mergeCell ref="G145:H145"/>
    <mergeCell ref="M145:N145"/>
    <mergeCell ref="O145:P145"/>
    <mergeCell ref="Q145:R145"/>
    <mergeCell ref="S145:T145"/>
    <mergeCell ref="U145:V145"/>
    <mergeCell ref="A144:C144"/>
    <mergeCell ref="E144:F144"/>
    <mergeCell ref="G144:H144"/>
    <mergeCell ref="M144:N144"/>
    <mergeCell ref="O144:P144"/>
    <mergeCell ref="Q144:R144"/>
    <mergeCell ref="S146:T146"/>
    <mergeCell ref="U146:V146"/>
    <mergeCell ref="A147:C147"/>
    <mergeCell ref="E147:F147"/>
    <mergeCell ref="G147:H147"/>
    <mergeCell ref="M147:N147"/>
    <mergeCell ref="O147:P147"/>
    <mergeCell ref="Q147:R147"/>
    <mergeCell ref="S147:T147"/>
    <mergeCell ref="U147:V147"/>
    <mergeCell ref="A146:C146"/>
    <mergeCell ref="E146:F146"/>
    <mergeCell ref="G146:H146"/>
    <mergeCell ref="M146:N146"/>
    <mergeCell ref="O146:P146"/>
    <mergeCell ref="Q146:R146"/>
    <mergeCell ref="U150:V152"/>
    <mergeCell ref="K151:K152"/>
    <mergeCell ref="L151:L152"/>
    <mergeCell ref="M151:N152"/>
    <mergeCell ref="O151:P152"/>
    <mergeCell ref="Q151:R152"/>
    <mergeCell ref="S148:T148"/>
    <mergeCell ref="U148:V148"/>
    <mergeCell ref="A150:C152"/>
    <mergeCell ref="D150:D152"/>
    <mergeCell ref="E150:F152"/>
    <mergeCell ref="G150:H152"/>
    <mergeCell ref="J150:J152"/>
    <mergeCell ref="K150:N150"/>
    <mergeCell ref="O150:R150"/>
    <mergeCell ref="S150:T152"/>
    <mergeCell ref="A148:C148"/>
    <mergeCell ref="E148:F148"/>
    <mergeCell ref="G148:H148"/>
    <mergeCell ref="M148:N148"/>
    <mergeCell ref="O148:P148"/>
    <mergeCell ref="Q148:R148"/>
    <mergeCell ref="S153:T153"/>
    <mergeCell ref="U153:V153"/>
    <mergeCell ref="A154:C154"/>
    <mergeCell ref="E154:F154"/>
    <mergeCell ref="G154:H154"/>
    <mergeCell ref="M154:N154"/>
    <mergeCell ref="O154:P154"/>
    <mergeCell ref="Q154:R154"/>
    <mergeCell ref="S154:T154"/>
    <mergeCell ref="U154:V154"/>
    <mergeCell ref="A153:C153"/>
    <mergeCell ref="E153:F153"/>
    <mergeCell ref="G153:H153"/>
    <mergeCell ref="M153:N153"/>
    <mergeCell ref="O153:P153"/>
    <mergeCell ref="Q153:R153"/>
    <mergeCell ref="S155:T155"/>
    <mergeCell ref="U155:V155"/>
    <mergeCell ref="A156:C156"/>
    <mergeCell ref="E156:F156"/>
    <mergeCell ref="G156:H156"/>
    <mergeCell ref="M156:N156"/>
    <mergeCell ref="O156:P156"/>
    <mergeCell ref="Q156:R156"/>
    <mergeCell ref="S156:T156"/>
    <mergeCell ref="U156:V156"/>
    <mergeCell ref="A155:C155"/>
    <mergeCell ref="E155:F155"/>
    <mergeCell ref="G155:H155"/>
    <mergeCell ref="M155:N155"/>
    <mergeCell ref="O155:P155"/>
    <mergeCell ref="Q155:R155"/>
    <mergeCell ref="S157:T157"/>
    <mergeCell ref="U157:V157"/>
    <mergeCell ref="A158:C158"/>
    <mergeCell ref="E158:F158"/>
    <mergeCell ref="G158:H158"/>
    <mergeCell ref="M158:N158"/>
    <mergeCell ref="O158:P158"/>
    <mergeCell ref="Q158:R158"/>
    <mergeCell ref="S158:T158"/>
    <mergeCell ref="U158:V158"/>
    <mergeCell ref="A157:C157"/>
    <mergeCell ref="E157:F157"/>
    <mergeCell ref="G157:H157"/>
    <mergeCell ref="M157:N157"/>
    <mergeCell ref="O157:P157"/>
    <mergeCell ref="Q157:R157"/>
    <mergeCell ref="V173:V174"/>
    <mergeCell ref="W173:W174"/>
    <mergeCell ref="A175:C175"/>
    <mergeCell ref="A176:C176"/>
    <mergeCell ref="A177:C177"/>
    <mergeCell ref="A178:C178"/>
    <mergeCell ref="S159:T159"/>
    <mergeCell ref="U159:V159"/>
    <mergeCell ref="A173:C174"/>
    <mergeCell ref="D173:O173"/>
    <mergeCell ref="P173:P174"/>
    <mergeCell ref="Q173:Q174"/>
    <mergeCell ref="R173:R174"/>
    <mergeCell ref="S173:S174"/>
    <mergeCell ref="T173:T174"/>
    <mergeCell ref="U173:U174"/>
    <mergeCell ref="A159:C159"/>
    <mergeCell ref="E159:F159"/>
    <mergeCell ref="G159:H159"/>
    <mergeCell ref="M159:N159"/>
    <mergeCell ref="O159:P159"/>
    <mergeCell ref="Q159:R159"/>
    <mergeCell ref="A185:C185"/>
    <mergeCell ref="A186:C186"/>
    <mergeCell ref="A187:C187"/>
    <mergeCell ref="A188:C188"/>
    <mergeCell ref="A189:C189"/>
    <mergeCell ref="A190:C190"/>
    <mergeCell ref="A179:C179"/>
    <mergeCell ref="A180:C180"/>
    <mergeCell ref="A181:C181"/>
    <mergeCell ref="A182:C182"/>
    <mergeCell ref="A183:C183"/>
    <mergeCell ref="A184:C184"/>
    <mergeCell ref="S205:S206"/>
    <mergeCell ref="T205:T206"/>
    <mergeCell ref="U205:U206"/>
    <mergeCell ref="V205:V206"/>
    <mergeCell ref="W205:W206"/>
    <mergeCell ref="A207:C207"/>
    <mergeCell ref="A191:C191"/>
    <mergeCell ref="A205:C206"/>
    <mergeCell ref="D205:O205"/>
    <mergeCell ref="P205:P206"/>
    <mergeCell ref="Q205:Q206"/>
    <mergeCell ref="R205:R206"/>
    <mergeCell ref="A214:C214"/>
    <mergeCell ref="A215:C215"/>
    <mergeCell ref="A216:C216"/>
    <mergeCell ref="A217:C217"/>
    <mergeCell ref="A218:C218"/>
    <mergeCell ref="A227:C228"/>
    <mergeCell ref="A208:C208"/>
    <mergeCell ref="A209:C209"/>
    <mergeCell ref="A210:C210"/>
    <mergeCell ref="A211:C211"/>
    <mergeCell ref="A212:C212"/>
    <mergeCell ref="A213:C213"/>
    <mergeCell ref="A232:C232"/>
    <mergeCell ref="A233:C233"/>
    <mergeCell ref="A234:C234"/>
    <mergeCell ref="A235:C235"/>
    <mergeCell ref="A237:C238"/>
    <mergeCell ref="D237:O237"/>
    <mergeCell ref="U227:U228"/>
    <mergeCell ref="V227:V228"/>
    <mergeCell ref="W227:W228"/>
    <mergeCell ref="A229:C229"/>
    <mergeCell ref="A230:C230"/>
    <mergeCell ref="A231:C231"/>
    <mergeCell ref="D227:O227"/>
    <mergeCell ref="P227:P228"/>
    <mergeCell ref="Q227:Q228"/>
    <mergeCell ref="R227:R228"/>
    <mergeCell ref="S227:S228"/>
    <mergeCell ref="T227:T228"/>
    <mergeCell ref="V237:V238"/>
    <mergeCell ref="W237:W238"/>
    <mergeCell ref="A239:C239"/>
    <mergeCell ref="A240:C240"/>
    <mergeCell ref="A241:C241"/>
    <mergeCell ref="A242:C242"/>
    <mergeCell ref="P237:P238"/>
    <mergeCell ref="Q237:Q238"/>
    <mergeCell ref="R237:R238"/>
    <mergeCell ref="S237:S238"/>
    <mergeCell ref="T237:T238"/>
    <mergeCell ref="U237:U238"/>
    <mergeCell ref="A257:W257"/>
    <mergeCell ref="A258:W258"/>
    <mergeCell ref="A259:W259"/>
    <mergeCell ref="A260:W260"/>
    <mergeCell ref="A261:W261"/>
    <mergeCell ref="A262:W262"/>
    <mergeCell ref="A243:C243"/>
    <mergeCell ref="A244:C244"/>
    <mergeCell ref="A245:C245"/>
    <mergeCell ref="A253:W253"/>
    <mergeCell ref="A254:W254"/>
    <mergeCell ref="A256:W256"/>
  </mergeCells>
  <dataValidations count="49">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even though the PO was placed in 2015 or funding for PO is from a 2015 funding source." sqref="D175:F191 D207:F218">
      <formula1>AND(D175&lt;=$E90,$P175&lt;=$E90)</formula1>
    </dataValidation>
    <dataValidation type="date" allowBlank="1" showInputMessage="1" showErrorMessage="1" prompt="Please enter the date in a format like DD/MM/YYYY (ex: 15/09/2014)" sqref="M26:M42 X26:X41">
      <formula1>42005</formula1>
      <formula2>42369</formula2>
    </dataValidation>
    <dataValidation allowBlank="1" sqref="A256:W256"/>
    <dataValidation type="custom" operator="greaterThanOrEqual" allowBlank="1" showInputMessage="1" showErrorMessage="1" error="- Please insert whole numbers only._x000a_- The figure recorded should be inferior or equal to the total qty recorded in column E-F for procurement through UNICEF." sqref="K90:K106 K122:K133 K142:K148 K153:K159">
      <formula1>(K90&lt;=E90)</formula1>
    </dataValidation>
    <dataValidation type="custom" operator="greaterThanOrEqual" allowBlank="1" showInputMessage="1" showErrorMessage="1" error="- Please insert whole numbers only._x000a_- The figure recorded should be inferior or equal to the total qty recorded in column E-F for procurement through UNICEF." sqref="L90:L106 L122:L133 L142:L148 L153:L159">
      <formula1>(L90&lt;=E90)</formula1>
    </dataValidation>
    <dataValidation type="whole" operator="greaterThanOrEqual" allowBlank="1" showInputMessage="1" showErrorMessage="1" error="Please insert whole numbers only._x000a_Total quantity to be procured through and/or outside UNICEF._x000a_It should equal the figures reported in columns EF and FG." prompt="Total quantity to be procured through and/or outside UNICEF._x000a_It should take into consideration:_x000a_- the coming year needs_x000a_- the goods in transit_x000a_- the current stock_x000a_- the needs for the remaining of the current year_x000a_" sqref="D153:D159 D122:D133 D142:D148 D90:D106">
      <formula1>0</formula1>
    </dataValidation>
    <dataValidation allowBlank="1" showInputMessage="1" prompt="This cell is automatically calculated by a formula._x000a_Please do not change it" sqref="O51:Q62 J26:J42 O26:Q42 J51:J62"/>
    <dataValidation type="whole" operator="greaterThanOrEqual" allowBlank="1" showErrorMessage="1" error="Please use whole numbers" sqref="K26:L42 V26:W41">
      <formula1>0</formula1>
    </dataValidation>
    <dataValidation type="whole" operator="greaterThanOrEqual" allowBlank="1" showErrorMessage="1" error="Please insert whole numbers only." sqref="F26:F42 F51:F62">
      <formula1>0</formula1>
    </dataValidation>
    <dataValidation type="whole" allowBlank="1" showErrorMessage="1" error="Please insert a whole number in between 0 and 100." sqref="G26:G42 G51:G62 I51:I62 I26:I42">
      <formula1>0</formula1>
      <formula2>100</formula2>
    </dataValidation>
    <dataValidation allowBlank="1" showInputMessage="1" prompt="When filling the shipment plan, pay attention to:_x000a_- the fundings availability_x000a_- the supplier lead-time_x000a_- and the transport time by sea of 3 mth from receipt of funds." sqref="A227:C228 A237:C238 D227:O227 D237:O237"/>
    <dataValidation allowBlank="1" showInputMessage="1" prompt="When filling the shipment plan, pay attention to:_x000a_- the fundings availability_x000a_- the Cold Chain capacity_x000a_- the supplier lead-time_x000a_- and the transport time." sqref="D173:O173 D205:O205 A173:C174 A205:C206"/>
    <dataValidation type="whole" operator="greaterThanOrEqual" allowBlank="1" showInputMessage="1" showErrorMessage="1" error="Please use whole numbers only" prompt="Please calculate all vaccines in doses and deworming drugs in tablets" sqref="H26:H42 H51:H62">
      <formula1>0</formula1>
    </dataValidation>
    <dataValidation allowBlank="1" showInputMessage="1" prompt="Please write your comments in these cells." sqref="A257:W262"/>
    <dataValidation type="custom" allowBlank="1" showInputMessage="1" prompt="This total should equal the figure inserted in tables 6 and 7 of product procured through UNICEF._x000a_If not, please correct your shipment plan accordingly, or the table 6" sqref="P239:P245">
      <formula1>(E153=P239)</formula1>
    </dataValidation>
    <dataValidation type="custom" allowBlank="1" showInputMessage="1" prompt="This total should equal the figure inserted in tables 6 and 7 of product procured through UNICEF._x000a_If not, please correct your shipment plan accordingly, or the table 6" sqref="P229:P235">
      <formula1>(E142=P229)</formula1>
    </dataValidation>
    <dataValidation type="custom" allowBlank="1" showInputMessage="1" showErrorMessage="1" error="The Total Shipment for the year should equal what is recorded in table 6 column EF to be procured through UNICEF for the coming year." prompt="Insert Qty under the month when goods are expected to arrive in country." sqref="O239:O245">
      <formula1>AND(O239&lt;=$E153,$P239=$E153)</formula1>
    </dataValidation>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sqref="G239:N245">
      <formula1>AND(G239&lt;=$E153,$P239&lt;=$E153)</formula1>
    </dataValidation>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even though the PO was placed in 2015 or funding for PO is from a 2015 funding source." sqref="D239:F245">
      <formula1>AND(D239&lt;=$E153,$P239&lt;=$E153)</formula1>
    </dataValidation>
    <dataValidation type="custom" allowBlank="1" showInputMessage="1" showErrorMessage="1" error="The Total Shipment for the year should equal what is recorded in table 6 column EF to be procured through UNICEF for the coming year." prompt="Insert Qty under the month when goods are expected to arrive in country." sqref="O229:O235">
      <formula1>AND(O229&lt;=$E142,$P229=$E142)</formula1>
    </dataValidation>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sqref="G229:N235">
      <formula1>AND(G229&lt;=$E142,$P229&lt;=$E142)</formula1>
    </dataValidation>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even though the PO was placed in 2015 or funding for PO is from a 2015 funding source." sqref="D229:F235">
      <formula1>AND(D229&lt;=$E142,$P229&lt;=$E142)</formula1>
    </dataValidation>
    <dataValidation allowBlank="1" showInputMessage="1" showErrorMessage="1" prompt="Please do not change this cell. The product list is equal to the information inserted in table 6." sqref="A229:C235 A239:C245"/>
    <dataValidation allowBlank="1" showInputMessage="1" showErrorMessage="1" prompt="Please do not change this cell. The product list is equal to the information inserted in tables 4 and 6" sqref="A207:C218"/>
    <dataValidation allowBlank="1" showInputMessage="1" prompt="Please do  not change this cell. The product list is equal to the information inserted in tables 1 and 6." sqref="A175:C191"/>
    <dataValidation type="custom" allowBlank="1" showInputMessage="1" prompt="This total should equal the figure inserted in tables 6 and 7 of product procured through UNICEF._x000a_If not, please correct your shipment plan accordingly, or the table 6" sqref="P175:P191 P207:P218">
      <formula1>(E90=P175)</formula1>
    </dataValidation>
    <dataValidation type="custom" allowBlank="1" showInputMessage="1" showErrorMessage="1" error="The Total Shipment for the year should equal what is recorded in table 6 column EF to be procured through UNICEF for the coming year." prompt="Insert Qty under the month when goods are expected to arrive in country." sqref="O175:O191 O207:O218">
      <formula1>AND(O175&lt;=$E90,$P175=$E90)</formula1>
    </dataValidation>
    <dataValidation type="custom" allowBlank="1" showInputMessage="1" showErrorMessage="1" error="This figure is too high or of wrong format._x000a_The Total Shipment should equal what is recorded in table 6 column EF to be procured through UNICEF for the coming year." prompt="Insert Qty under the month when goods are expected to arrive in country." sqref="G175:N191 G207:N218">
      <formula1>AND(G175&lt;=$E90,$P175&lt;=$E90)</formula1>
    </dataValidation>
    <dataValidation allowBlank="1" showInputMessage="1" prompt="Please use this cell to insert special product not included in the drop-down list" sqref="A148:C148 A159:C159"/>
    <dataValidation type="list" allowBlank="1" showInputMessage="1" showErrorMessage="1" error="Please select a device from the drop down list." prompt="Please remember to fill in the table 3 regarding the stock level." sqref="A142:C147 A153:C158">
      <formula1>Section_1_DEV</formula1>
    </dataValidation>
    <dataValidation type="whole" operator="greaterThanOrEqual" allowBlank="1" showInputMessage="1" prompt="This cell is automatically calculated by a formula._x000a_Please do not change it." sqref="U90:V106 U122:V133 U142:V148 U153:V159">
      <formula1>0</formula1>
    </dataValidation>
    <dataValidation type="custom" allowBlank="1" showInputMessage="1" showErrorMessage="1" error="- Please insert whole numbers only._x000a_- The figure recorded should be inferior or equal to the total qty recorded in column E-F for procurement through UNICEF." prompt="This figure should NOT include the co-financing quantity." sqref="S90:T106 S122:T133 S142:T148 S153:T159">
      <formula1>(S90&lt;=E90)</formula1>
    </dataValidation>
    <dataValidation type="custom" allowBlank="1" showInputMessage="1" showErrorMessage="1" error="- Please insert whole numbers only._x000a_- The figure recorded should be inferior or equal to the total qty recorded in column E-F for procurement through UNICEF." prompt="This figure includes regular PS and GAVI co-financing quantities." sqref="O90:P106 O122:P133 O142:P148 O153:P159">
      <formula1>(O90&lt;=E90)</formula1>
    </dataValidation>
    <dataValidation type="whole" operator="greaterThanOrEqual" allowBlank="1" showInputMessage="1" prompt="Total number procured through UNICEF only and equal to the figure reported in table 6, column E-F" sqref="J90:J106 J122:J133 J142:J148 J153:J159">
      <formula1>0</formula1>
    </dataValidation>
    <dataValidation allowBlank="1" showInputMessage="1" prompt="Please do not change this cell. The product list is equal to the information provided in table 1" sqref="A90:C106 A122:C133"/>
    <dataValidation allowBlank="1" showInputMessage="1" showErrorMessage="1" prompt="Please calculate all vaccines in doses and deworming drugs in tablets." sqref="D87:H89 D119:H121"/>
    <dataValidation type="whole" operator="equal" allowBlank="1" showInputMessage="1" showErrorMessage="1" error="- Please insert whole numbers only._x000a_- This figure should be the difference in between the 2 previous columns." prompt="Procurement outside UNICEF" sqref="G90:H106 G122:H133 G142:H148 G153:H159">
      <formula1>D90-E90</formula1>
    </dataValidation>
    <dataValidation type="custom" errorStyle="warning" allowBlank="1" showInputMessage="1" showErrorMessage="1" error="- Please insert whole numbers only._x000a_- The figure recorded should be inferior or equal to the total recorded in column D." prompt="Procurement through UNICEF only (including PS and GAVI)_x000a_Please consider your stock level in this calculation." sqref="E90:F106 E122:F133 E142:F148 E153:F159">
      <formula1>(E90&lt;=D90)</formula1>
    </dataValidation>
    <dataValidation type="whole" operator="greaterThanOrEqual" allowBlank="1" showErrorMessage="1" error="Please insert a whole number." sqref="D12:E13 Q175:W191 Q207:W218 Q229:W235 Q239:W245">
      <formula1>0</formula1>
    </dataValidation>
    <dataValidation operator="greaterThan" allowBlank="1" showInputMessage="1" prompt="Please enter the requested  name and mail information" sqref="P3:X5"/>
    <dataValidation type="date" allowBlank="1" showInputMessage="1" showErrorMessage="1" prompt="Please enter the date in a format like DD/MM/YYYY (ex: 15/09/2014)" sqref="P7">
      <formula1>42125</formula1>
      <formula2>42369</formula2>
    </dataValidation>
    <dataValidation type="list" allowBlank="1" showInputMessage="1" showErrorMessage="1" error="Please choose strain from the list." prompt="Please select a Mumps strain from the drop-down list. " sqref="F64:H64 F45:H45">
      <formula1>"Urabe,Jeryl Lynn,L-Zagreb"</formula1>
    </dataValidation>
    <dataValidation allowBlank="1" showInputMessage="1" prompt="Please use this cell to insert a special product not included in the drop-down list" sqref="S41:U41"/>
    <dataValidation type="list" allowBlank="1" showInputMessage="1" showErrorMessage="1" prompt="Please select a product from the drop-down list" sqref="S26:U40">
      <formula1>Section_1_DEV</formula1>
    </dataValidation>
    <dataValidation allowBlank="1" showInputMessage="1" showErrorMessage="1" prompt="Please use this cell to insert special product not included in the drop-down list" sqref="A41:C42 A61:C62"/>
    <dataValidation type="list" allowBlank="1" showInputMessage="1" showErrorMessage="1" prompt="Please select a product from the drop-down list" sqref="A27:C40 A51:C60">
      <formula1>Section_1_VAC</formula1>
    </dataValidation>
    <dataValidation allowBlank="1" showInputMessage="1" prompt="This product should not be deleted. If you do not procure it, please let the line empty." sqref="A26:C26"/>
    <dataValidation type="list" allowBlank="1" showInputMessage="1" showErrorMessage="1" error="Please answer YES or NO." prompt="Please answer YES or NO." sqref="O20 O15 O18 F72 O12">
      <formula1>"YES,NO"</formula1>
    </dataValidation>
    <dataValidation type="list" allowBlank="1" showInputMessage="1" showErrorMessage="1" sqref="P6">
      <formula1>Country_name</formula1>
    </dataValidation>
  </dataValidations>
  <hyperlinks>
    <hyperlink ref="E6" r:id="rId1" display="mcho@unicef.org"/>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workbookViewId="0">
      <pane xSplit="6" ySplit="5" topLeftCell="G112" activePane="bottomRight" state="frozen"/>
      <selection pane="topRight" activeCell="G1" sqref="G1"/>
      <selection pane="bottomLeft" activeCell="A6" sqref="A6"/>
      <selection pane="bottomRight" activeCell="E118" sqref="E118"/>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4" bestFit="1" customWidth="1"/>
    <col min="5" max="5" width="12.83203125" style="1" customWidth="1"/>
    <col min="6" max="6" width="11.5" style="1" bestFit="1" customWidth="1"/>
    <col min="7" max="7" width="9.33203125" style="2" bestFit="1" customWidth="1"/>
    <col min="8" max="8" width="9.33203125" style="3" bestFit="1" customWidth="1"/>
    <col min="9" max="9" width="9.33203125" style="2" bestFit="1" customWidth="1"/>
    <col min="10" max="10" width="11" style="2" customWidth="1"/>
    <col min="11"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1.1100000000000001</v>
      </c>
      <c r="D1" s="79"/>
      <c r="E1" s="21"/>
      <c r="F1" s="21"/>
      <c r="S1" s="52"/>
      <c r="T1" s="56"/>
      <c r="U1" s="56"/>
      <c r="V1" s="56"/>
      <c r="W1" s="56"/>
      <c r="X1" s="56"/>
    </row>
    <row r="2" spans="1:24">
      <c r="A2" s="18"/>
      <c r="B2" s="22" t="s">
        <v>121</v>
      </c>
      <c r="C2" s="23">
        <v>0.98</v>
      </c>
      <c r="D2" s="79"/>
      <c r="E2" s="21"/>
      <c r="F2" s="21"/>
      <c r="S2" s="52"/>
      <c r="T2" s="56"/>
      <c r="U2" s="56"/>
      <c r="V2" s="56"/>
      <c r="W2" s="56"/>
      <c r="X2" s="56"/>
    </row>
    <row r="3" spans="1:24" ht="14" thickBot="1">
      <c r="A3" s="24"/>
      <c r="B3" s="25" t="s">
        <v>122</v>
      </c>
      <c r="C3" s="26">
        <v>3</v>
      </c>
      <c r="D3" s="79"/>
      <c r="E3" s="21"/>
      <c r="F3" s="21"/>
      <c r="S3" s="52"/>
      <c r="T3" s="56"/>
      <c r="U3" s="56"/>
      <c r="V3" s="56"/>
      <c r="W3" s="56"/>
      <c r="X3" s="56"/>
    </row>
    <row r="4" spans="1:24" ht="14" thickBot="1">
      <c r="A4" s="27"/>
      <c r="B4" s="28"/>
      <c r="C4" s="535" t="s">
        <v>277</v>
      </c>
      <c r="D4" s="53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3" t="s">
        <v>3</v>
      </c>
      <c r="E5" s="33" t="s">
        <v>131</v>
      </c>
      <c r="F5" s="34" t="s">
        <v>148</v>
      </c>
      <c r="G5" s="5">
        <v>42005</v>
      </c>
      <c r="H5" s="6">
        <f>G5+31</f>
        <v>42036</v>
      </c>
      <c r="I5" s="6">
        <f t="shared" ref="I5:R5" si="0">H5+31</f>
        <v>42067</v>
      </c>
      <c r="J5" s="6">
        <f t="shared" si="0"/>
        <v>42098</v>
      </c>
      <c r="K5" s="6">
        <f t="shared" si="0"/>
        <v>42129</v>
      </c>
      <c r="L5" s="6">
        <f t="shared" si="0"/>
        <v>42160</v>
      </c>
      <c r="M5" s="6">
        <f t="shared" si="0"/>
        <v>42191</v>
      </c>
      <c r="N5" s="140">
        <f t="shared" si="0"/>
        <v>42222</v>
      </c>
      <c r="O5" s="140">
        <f t="shared" si="0"/>
        <v>42253</v>
      </c>
      <c r="P5" s="140">
        <f t="shared" si="0"/>
        <v>42284</v>
      </c>
      <c r="Q5" s="140">
        <f t="shared" si="0"/>
        <v>42315</v>
      </c>
      <c r="R5" s="140">
        <f t="shared" si="0"/>
        <v>42346</v>
      </c>
      <c r="S5" s="58" t="s">
        <v>126</v>
      </c>
      <c r="T5" s="59" t="s">
        <v>128</v>
      </c>
      <c r="U5" s="60" t="s">
        <v>133</v>
      </c>
      <c r="V5" s="60" t="s">
        <v>134</v>
      </c>
      <c r="W5" s="60" t="s">
        <v>135</v>
      </c>
      <c r="X5" s="61" t="s">
        <v>136</v>
      </c>
    </row>
    <row r="6" spans="1:24" ht="15">
      <c r="A6" s="35">
        <v>1</v>
      </c>
      <c r="B6" s="36" t="s">
        <v>4</v>
      </c>
      <c r="C6" s="37">
        <f>BCG!C6</f>
        <v>115462</v>
      </c>
      <c r="D6" s="38">
        <f>C6*0.043</f>
        <v>4964.866</v>
      </c>
      <c r="E6" s="39">
        <f>(D6/$D$118)*$E$118</f>
        <v>20737.99935793614</v>
      </c>
      <c r="F6" s="40">
        <f>CEILING((E6/12),10)</f>
        <v>1730</v>
      </c>
      <c r="G6" s="8"/>
      <c r="H6" s="9"/>
      <c r="I6" s="9"/>
      <c r="J6" s="9"/>
      <c r="K6" s="9"/>
      <c r="L6" s="9"/>
      <c r="M6" s="137"/>
      <c r="N6" s="11"/>
      <c r="O6" s="11"/>
      <c r="P6" s="11"/>
      <c r="Q6" s="11"/>
      <c r="R6" s="11"/>
      <c r="S6" s="141">
        <f>SUM(G6:R6)</f>
        <v>0</v>
      </c>
      <c r="T6" s="62" t="str">
        <f t="shared" ref="T6:T69" si="1">IFERROR((SUMIF(G6:R6,"&gt;0" )/COUNTIF(G6:R6,"&gt;0")),"")</f>
        <v/>
      </c>
      <c r="U6" s="63">
        <f>SUM(G6:I6)</f>
        <v>0</v>
      </c>
      <c r="V6" s="63">
        <f>SUM(J6:L6)</f>
        <v>0</v>
      </c>
      <c r="W6" s="63">
        <f>SUM(M6:O6)</f>
        <v>0</v>
      </c>
      <c r="X6" s="64">
        <f>SUM(P6:R6)</f>
        <v>0</v>
      </c>
    </row>
    <row r="7" spans="1:24" ht="15">
      <c r="A7" s="41">
        <v>2</v>
      </c>
      <c r="B7" s="42" t="s">
        <v>5</v>
      </c>
      <c r="C7" s="37">
        <f>BCG!C7</f>
        <v>246527</v>
      </c>
      <c r="D7" s="38">
        <f t="shared" ref="D7:D70" si="2">C7*0.043</f>
        <v>10600.661</v>
      </c>
      <c r="E7" s="39">
        <f t="shared" ref="E7:E70" si="3">(D7/$D$118)*$E$118</f>
        <v>44278.435915833114</v>
      </c>
      <c r="F7" s="45">
        <f t="shared" ref="F7:F70" si="4">CEILING((E7/12),10)</f>
        <v>3690</v>
      </c>
      <c r="G7" s="10"/>
      <c r="H7" s="11"/>
      <c r="I7" s="11"/>
      <c r="J7" s="11"/>
      <c r="K7" s="11"/>
      <c r="L7" s="11"/>
      <c r="M7" s="138"/>
      <c r="N7" s="11"/>
      <c r="O7" s="11"/>
      <c r="P7" s="11"/>
      <c r="Q7" s="11"/>
      <c r="R7" s="11"/>
      <c r="S7" s="142">
        <f t="shared" ref="S7:S70" si="5">SUM(G7:R7)</f>
        <v>0</v>
      </c>
      <c r="T7" s="65" t="str">
        <f t="shared" si="1"/>
        <v/>
      </c>
      <c r="U7" s="66">
        <f>SUM(G7:I7)</f>
        <v>0</v>
      </c>
      <c r="V7" s="66">
        <f t="shared" ref="V7:V70" si="6">SUM(J7:L7)</f>
        <v>0</v>
      </c>
      <c r="W7" s="66">
        <f t="shared" ref="W7:W70" si="7">SUM(M7:O7)</f>
        <v>0</v>
      </c>
      <c r="X7" s="67">
        <f t="shared" ref="X7:X70" si="8">SUM(P7:R7)</f>
        <v>0</v>
      </c>
    </row>
    <row r="8" spans="1:24" ht="15">
      <c r="A8" s="41">
        <v>3</v>
      </c>
      <c r="B8" s="42" t="s">
        <v>6</v>
      </c>
      <c r="C8" s="37">
        <f>BCG!C8</f>
        <v>240886</v>
      </c>
      <c r="D8" s="38">
        <f t="shared" si="2"/>
        <v>10358.098</v>
      </c>
      <c r="E8" s="39">
        <f t="shared" si="3"/>
        <v>43265.262279674746</v>
      </c>
      <c r="F8" s="45">
        <f t="shared" si="4"/>
        <v>3610</v>
      </c>
      <c r="G8" s="10"/>
      <c r="H8" s="11"/>
      <c r="I8" s="11"/>
      <c r="J8" s="11"/>
      <c r="K8" s="11"/>
      <c r="L8" s="11"/>
      <c r="M8" s="138"/>
      <c r="N8" s="11"/>
      <c r="O8" s="11"/>
      <c r="P8" s="11"/>
      <c r="Q8" s="11"/>
      <c r="R8" s="11"/>
      <c r="S8" s="142">
        <f t="shared" si="5"/>
        <v>0</v>
      </c>
      <c r="T8" s="65" t="str">
        <f t="shared" si="1"/>
        <v/>
      </c>
      <c r="U8" s="66">
        <f t="shared" ref="U8:U71" si="9">SUM(G8:I8)</f>
        <v>0</v>
      </c>
      <c r="V8" s="66">
        <f t="shared" si="6"/>
        <v>0</v>
      </c>
      <c r="W8" s="66">
        <f t="shared" si="7"/>
        <v>0</v>
      </c>
      <c r="X8" s="67">
        <f t="shared" si="8"/>
        <v>0</v>
      </c>
    </row>
    <row r="9" spans="1:24" ht="15">
      <c r="A9" s="41">
        <v>4</v>
      </c>
      <c r="B9" s="42" t="s">
        <v>7</v>
      </c>
      <c r="C9" s="37">
        <f>BCG!C9</f>
        <v>238600</v>
      </c>
      <c r="D9" s="38">
        <f t="shared" si="2"/>
        <v>10259.799999999999</v>
      </c>
      <c r="E9" s="39">
        <f t="shared" si="3"/>
        <v>42854.676402656834</v>
      </c>
      <c r="F9" s="45">
        <f t="shared" si="4"/>
        <v>3580</v>
      </c>
      <c r="G9" s="10"/>
      <c r="H9" s="11"/>
      <c r="I9" s="11"/>
      <c r="J9" s="11"/>
      <c r="K9" s="11"/>
      <c r="L9" s="11"/>
      <c r="M9" s="138"/>
      <c r="N9" s="11"/>
      <c r="O9" s="11"/>
      <c r="P9" s="11"/>
      <c r="Q9" s="11"/>
      <c r="R9" s="11"/>
      <c r="S9" s="142">
        <f t="shared" si="5"/>
        <v>0</v>
      </c>
      <c r="T9" s="65" t="str">
        <f t="shared" si="1"/>
        <v/>
      </c>
      <c r="U9" s="66">
        <f t="shared" si="9"/>
        <v>0</v>
      </c>
      <c r="V9" s="66">
        <f t="shared" si="6"/>
        <v>0</v>
      </c>
      <c r="W9" s="66">
        <f t="shared" si="7"/>
        <v>0</v>
      </c>
      <c r="X9" s="67">
        <f t="shared" si="8"/>
        <v>0</v>
      </c>
    </row>
    <row r="10" spans="1:24" ht="15">
      <c r="A10" s="41">
        <v>5</v>
      </c>
      <c r="B10" s="42" t="s">
        <v>8</v>
      </c>
      <c r="C10" s="37">
        <f>BCG!C10</f>
        <v>155558</v>
      </c>
      <c r="D10" s="38">
        <f t="shared" si="2"/>
        <v>6688.9939999999997</v>
      </c>
      <c r="E10" s="39">
        <f t="shared" si="3"/>
        <v>27939.596612927457</v>
      </c>
      <c r="F10" s="45">
        <f t="shared" si="4"/>
        <v>2330</v>
      </c>
      <c r="G10" s="10"/>
      <c r="H10" s="11"/>
      <c r="I10" s="11"/>
      <c r="J10" s="11"/>
      <c r="K10" s="11"/>
      <c r="L10" s="11"/>
      <c r="M10" s="138"/>
      <c r="N10" s="11"/>
      <c r="O10" s="11"/>
      <c r="P10" s="11"/>
      <c r="Q10" s="11"/>
      <c r="R10" s="11"/>
      <c r="S10" s="142">
        <f t="shared" si="5"/>
        <v>0</v>
      </c>
      <c r="T10" s="65" t="str">
        <f t="shared" si="1"/>
        <v/>
      </c>
      <c r="U10" s="66">
        <f t="shared" si="9"/>
        <v>0</v>
      </c>
      <c r="V10" s="66">
        <f t="shared" si="6"/>
        <v>0</v>
      </c>
      <c r="W10" s="66">
        <f t="shared" si="7"/>
        <v>0</v>
      </c>
      <c r="X10" s="67">
        <f t="shared" si="8"/>
        <v>0</v>
      </c>
    </row>
    <row r="11" spans="1:24" ht="15">
      <c r="A11" s="41">
        <v>6</v>
      </c>
      <c r="B11" s="42" t="s">
        <v>9</v>
      </c>
      <c r="C11" s="37">
        <f>BCG!C11</f>
        <v>118341</v>
      </c>
      <c r="D11" s="38">
        <f t="shared" si="2"/>
        <v>5088.6629999999996</v>
      </c>
      <c r="E11" s="39">
        <f t="shared" si="3"/>
        <v>21255.093294915387</v>
      </c>
      <c r="F11" s="45">
        <f t="shared" si="4"/>
        <v>1780</v>
      </c>
      <c r="G11" s="10"/>
      <c r="H11" s="11"/>
      <c r="I11" s="11"/>
      <c r="J11" s="11"/>
      <c r="K11" s="11"/>
      <c r="L11" s="11"/>
      <c r="M11" s="138"/>
      <c r="N11" s="11"/>
      <c r="O11" s="11"/>
      <c r="P11" s="11"/>
      <c r="Q11" s="11"/>
      <c r="R11" s="11"/>
      <c r="S11" s="142">
        <f t="shared" si="5"/>
        <v>0</v>
      </c>
      <c r="T11" s="65" t="str">
        <f t="shared" si="1"/>
        <v/>
      </c>
      <c r="U11" s="66">
        <f t="shared" si="9"/>
        <v>0</v>
      </c>
      <c r="V11" s="66">
        <f t="shared" si="6"/>
        <v>0</v>
      </c>
      <c r="W11" s="66">
        <f t="shared" si="7"/>
        <v>0</v>
      </c>
      <c r="X11" s="67">
        <f t="shared" si="8"/>
        <v>0</v>
      </c>
    </row>
    <row r="12" spans="1:24" ht="15">
      <c r="A12" s="41">
        <v>7</v>
      </c>
      <c r="B12" s="42" t="s">
        <v>10</v>
      </c>
      <c r="C12" s="37">
        <f>BCG!C12</f>
        <v>286541</v>
      </c>
      <c r="D12" s="38">
        <f t="shared" si="2"/>
        <v>12321.262999999999</v>
      </c>
      <c r="E12" s="39">
        <f t="shared" si="3"/>
        <v>51465.305243477327</v>
      </c>
      <c r="F12" s="45">
        <f t="shared" si="4"/>
        <v>4290</v>
      </c>
      <c r="G12" s="10"/>
      <c r="H12" s="11"/>
      <c r="I12" s="11"/>
      <c r="J12" s="11"/>
      <c r="K12" s="11"/>
      <c r="L12" s="11"/>
      <c r="M12" s="138"/>
      <c r="N12" s="11"/>
      <c r="O12" s="11"/>
      <c r="P12" s="11"/>
      <c r="Q12" s="11"/>
      <c r="R12" s="11"/>
      <c r="S12" s="142">
        <f t="shared" si="5"/>
        <v>0</v>
      </c>
      <c r="T12" s="65" t="str">
        <f t="shared" si="1"/>
        <v/>
      </c>
      <c r="U12" s="66">
        <f t="shared" si="9"/>
        <v>0</v>
      </c>
      <c r="V12" s="66">
        <f t="shared" si="6"/>
        <v>0</v>
      </c>
      <c r="W12" s="66">
        <f t="shared" si="7"/>
        <v>0</v>
      </c>
      <c r="X12" s="67">
        <f t="shared" si="8"/>
        <v>0</v>
      </c>
    </row>
    <row r="13" spans="1:24" ht="15">
      <c r="A13" s="41">
        <v>8</v>
      </c>
      <c r="B13" s="42" t="s">
        <v>11</v>
      </c>
      <c r="C13" s="37">
        <f>BCG!C13</f>
        <v>201739</v>
      </c>
      <c r="D13" s="38">
        <f t="shared" si="2"/>
        <v>8674.777</v>
      </c>
      <c r="E13" s="39">
        <f t="shared" si="3"/>
        <v>36234.113842395585</v>
      </c>
      <c r="F13" s="45">
        <f t="shared" si="4"/>
        <v>3020</v>
      </c>
      <c r="G13" s="10"/>
      <c r="H13" s="11"/>
      <c r="I13" s="11"/>
      <c r="J13" s="11"/>
      <c r="K13" s="11"/>
      <c r="L13" s="11"/>
      <c r="M13" s="138"/>
      <c r="N13" s="11"/>
      <c r="O13" s="11"/>
      <c r="P13" s="11"/>
      <c r="Q13" s="11"/>
      <c r="R13" s="11"/>
      <c r="S13" s="142">
        <f t="shared" si="5"/>
        <v>0</v>
      </c>
      <c r="T13" s="65" t="str">
        <f t="shared" si="1"/>
        <v/>
      </c>
      <c r="U13" s="66">
        <f t="shared" si="9"/>
        <v>0</v>
      </c>
      <c r="V13" s="66">
        <f t="shared" si="6"/>
        <v>0</v>
      </c>
      <c r="W13" s="66">
        <f t="shared" si="7"/>
        <v>0</v>
      </c>
      <c r="X13" s="67">
        <f t="shared" si="8"/>
        <v>0</v>
      </c>
    </row>
    <row r="14" spans="1:24" ht="15">
      <c r="A14" s="41">
        <v>9</v>
      </c>
      <c r="B14" s="42" t="s">
        <v>12</v>
      </c>
      <c r="C14" s="37">
        <f>BCG!C14</f>
        <v>390510</v>
      </c>
      <c r="D14" s="38">
        <f t="shared" si="2"/>
        <v>16791.93</v>
      </c>
      <c r="E14" s="39">
        <f t="shared" si="3"/>
        <v>70139.059857508473</v>
      </c>
      <c r="F14" s="45">
        <f t="shared" si="4"/>
        <v>5850</v>
      </c>
      <c r="G14" s="10"/>
      <c r="H14" s="11"/>
      <c r="I14" s="11"/>
      <c r="J14" s="11"/>
      <c r="K14" s="11"/>
      <c r="L14" s="11"/>
      <c r="M14" s="138"/>
      <c r="N14" s="11"/>
      <c r="O14" s="11"/>
      <c r="P14" s="11"/>
      <c r="Q14" s="11"/>
      <c r="R14" s="11"/>
      <c r="S14" s="142">
        <f t="shared" si="5"/>
        <v>0</v>
      </c>
      <c r="T14" s="65" t="str">
        <f t="shared" si="1"/>
        <v/>
      </c>
      <c r="U14" s="66">
        <f t="shared" si="9"/>
        <v>0</v>
      </c>
      <c r="V14" s="66">
        <f t="shared" si="6"/>
        <v>0</v>
      </c>
      <c r="W14" s="66">
        <f t="shared" si="7"/>
        <v>0</v>
      </c>
      <c r="X14" s="67">
        <f t="shared" si="8"/>
        <v>0</v>
      </c>
    </row>
    <row r="15" spans="1:24" ht="15">
      <c r="A15" s="41">
        <v>10</v>
      </c>
      <c r="B15" s="42" t="s">
        <v>13</v>
      </c>
      <c r="C15" s="37">
        <f>BCG!C15</f>
        <v>831442</v>
      </c>
      <c r="D15" s="38">
        <f t="shared" si="2"/>
        <v>35752.005999999994</v>
      </c>
      <c r="E15" s="39">
        <f t="shared" si="3"/>
        <v>149334.3581625222</v>
      </c>
      <c r="F15" s="45">
        <f t="shared" si="4"/>
        <v>12450</v>
      </c>
      <c r="G15" s="10"/>
      <c r="H15" s="11"/>
      <c r="I15" s="11"/>
      <c r="J15" s="11"/>
      <c r="K15" s="11"/>
      <c r="L15" s="11"/>
      <c r="M15" s="138"/>
      <c r="N15" s="11"/>
      <c r="O15" s="11"/>
      <c r="P15" s="11"/>
      <c r="Q15" s="11"/>
      <c r="R15" s="11"/>
      <c r="S15" s="142">
        <f t="shared" si="5"/>
        <v>0</v>
      </c>
      <c r="T15" s="65" t="str">
        <f t="shared" si="1"/>
        <v/>
      </c>
      <c r="U15" s="66">
        <f t="shared" si="9"/>
        <v>0</v>
      </c>
      <c r="V15" s="66">
        <f t="shared" si="6"/>
        <v>0</v>
      </c>
      <c r="W15" s="66">
        <f t="shared" si="7"/>
        <v>0</v>
      </c>
      <c r="X15" s="67">
        <f t="shared" si="8"/>
        <v>0</v>
      </c>
    </row>
    <row r="16" spans="1:24" ht="15">
      <c r="A16" s="41">
        <v>11</v>
      </c>
      <c r="B16" s="42" t="s">
        <v>14</v>
      </c>
      <c r="C16" s="37">
        <f>BCG!C16</f>
        <v>220717</v>
      </c>
      <c r="D16" s="38">
        <f t="shared" si="2"/>
        <v>9490.8310000000001</v>
      </c>
      <c r="E16" s="39">
        <f t="shared" si="3"/>
        <v>39642.730978898609</v>
      </c>
      <c r="F16" s="45">
        <f t="shared" si="4"/>
        <v>3310</v>
      </c>
      <c r="G16" s="10"/>
      <c r="H16" s="11"/>
      <c r="I16" s="11"/>
      <c r="J16" s="11"/>
      <c r="K16" s="11"/>
      <c r="L16" s="11"/>
      <c r="M16" s="138"/>
      <c r="N16" s="11"/>
      <c r="O16" s="11"/>
      <c r="P16" s="11"/>
      <c r="Q16" s="11"/>
      <c r="R16" s="11"/>
      <c r="S16" s="142">
        <f t="shared" si="5"/>
        <v>0</v>
      </c>
      <c r="T16" s="65" t="str">
        <f t="shared" si="1"/>
        <v/>
      </c>
      <c r="U16" s="66">
        <f t="shared" si="9"/>
        <v>0</v>
      </c>
      <c r="V16" s="66">
        <f t="shared" si="6"/>
        <v>0</v>
      </c>
      <c r="W16" s="66">
        <f t="shared" si="7"/>
        <v>0</v>
      </c>
      <c r="X16" s="67">
        <f t="shared" si="8"/>
        <v>0</v>
      </c>
    </row>
    <row r="17" spans="1:24" ht="15">
      <c r="A17" s="41">
        <v>12</v>
      </c>
      <c r="B17" s="42" t="s">
        <v>15</v>
      </c>
      <c r="C17" s="37">
        <f>BCG!C17</f>
        <v>224153</v>
      </c>
      <c r="D17" s="38">
        <f t="shared" si="2"/>
        <v>9638.5789999999997</v>
      </c>
      <c r="E17" s="39">
        <f t="shared" si="3"/>
        <v>40259.867056516079</v>
      </c>
      <c r="F17" s="45">
        <f t="shared" si="4"/>
        <v>3360</v>
      </c>
      <c r="G17" s="10"/>
      <c r="H17" s="11"/>
      <c r="I17" s="11"/>
      <c r="J17" s="11"/>
      <c r="K17" s="11"/>
      <c r="L17" s="11"/>
      <c r="M17" s="138"/>
      <c r="N17" s="11"/>
      <c r="O17" s="11"/>
      <c r="P17" s="11"/>
      <c r="Q17" s="11"/>
      <c r="R17" s="11"/>
      <c r="S17" s="142">
        <f t="shared" si="5"/>
        <v>0</v>
      </c>
      <c r="T17" s="65" t="str">
        <f t="shared" si="1"/>
        <v/>
      </c>
      <c r="U17" s="66">
        <f t="shared" si="9"/>
        <v>0</v>
      </c>
      <c r="V17" s="66">
        <f t="shared" si="6"/>
        <v>0</v>
      </c>
      <c r="W17" s="66">
        <f t="shared" si="7"/>
        <v>0</v>
      </c>
      <c r="X17" s="67">
        <f t="shared" si="8"/>
        <v>0</v>
      </c>
    </row>
    <row r="18" spans="1:24" ht="15">
      <c r="A18" s="41">
        <v>13</v>
      </c>
      <c r="B18" s="42" t="s">
        <v>16</v>
      </c>
      <c r="C18" s="37">
        <f>BCG!C18</f>
        <v>413054</v>
      </c>
      <c r="D18" s="38">
        <f t="shared" si="2"/>
        <v>17761.322</v>
      </c>
      <c r="E18" s="39">
        <f t="shared" si="3"/>
        <v>74188.162224740227</v>
      </c>
      <c r="F18" s="45">
        <f t="shared" si="4"/>
        <v>6190</v>
      </c>
      <c r="G18" s="10"/>
      <c r="H18" s="11"/>
      <c r="I18" s="11"/>
      <c r="J18" s="11"/>
      <c r="K18" s="11"/>
      <c r="L18" s="11"/>
      <c r="M18" s="138"/>
      <c r="N18" s="11"/>
      <c r="O18" s="11"/>
      <c r="P18" s="11"/>
      <c r="Q18" s="11"/>
      <c r="R18" s="11"/>
      <c r="S18" s="142">
        <f t="shared" si="5"/>
        <v>0</v>
      </c>
      <c r="T18" s="65" t="str">
        <f t="shared" si="1"/>
        <v/>
      </c>
      <c r="U18" s="66">
        <f t="shared" si="9"/>
        <v>0</v>
      </c>
      <c r="V18" s="66">
        <f t="shared" si="6"/>
        <v>0</v>
      </c>
      <c r="W18" s="66">
        <f t="shared" si="7"/>
        <v>0</v>
      </c>
      <c r="X18" s="67">
        <f t="shared" si="8"/>
        <v>0</v>
      </c>
    </row>
    <row r="19" spans="1:24" ht="15">
      <c r="A19" s="41">
        <v>14</v>
      </c>
      <c r="B19" s="42" t="s">
        <v>17</v>
      </c>
      <c r="C19" s="37">
        <f>BCG!C19</f>
        <v>131351</v>
      </c>
      <c r="D19" s="38">
        <f t="shared" si="2"/>
        <v>5648.0929999999998</v>
      </c>
      <c r="E19" s="39">
        <f t="shared" si="3"/>
        <v>23591.804694741732</v>
      </c>
      <c r="F19" s="45">
        <f t="shared" si="4"/>
        <v>1970</v>
      </c>
      <c r="G19" s="10"/>
      <c r="H19" s="11"/>
      <c r="I19" s="11"/>
      <c r="J19" s="11"/>
      <c r="K19" s="11"/>
      <c r="L19" s="11"/>
      <c r="M19" s="138"/>
      <c r="N19" s="11"/>
      <c r="O19" s="11"/>
      <c r="P19" s="11"/>
      <c r="Q19" s="11"/>
      <c r="R19" s="11"/>
      <c r="S19" s="142">
        <f t="shared" si="5"/>
        <v>0</v>
      </c>
      <c r="T19" s="65" t="str">
        <f t="shared" si="1"/>
        <v/>
      </c>
      <c r="U19" s="66">
        <f t="shared" si="9"/>
        <v>0</v>
      </c>
      <c r="V19" s="66">
        <f t="shared" si="6"/>
        <v>0</v>
      </c>
      <c r="W19" s="66">
        <f t="shared" si="7"/>
        <v>0</v>
      </c>
      <c r="X19" s="67">
        <f t="shared" si="8"/>
        <v>0</v>
      </c>
    </row>
    <row r="20" spans="1:24" ht="15">
      <c r="A20" s="41">
        <v>15</v>
      </c>
      <c r="B20" s="42" t="s">
        <v>18</v>
      </c>
      <c r="C20" s="37">
        <f>BCG!C20</f>
        <v>462113</v>
      </c>
      <c r="D20" s="38">
        <f t="shared" si="2"/>
        <v>19870.858999999997</v>
      </c>
      <c r="E20" s="39">
        <f t="shared" si="3"/>
        <v>82999.59378231749</v>
      </c>
      <c r="F20" s="45">
        <f t="shared" si="4"/>
        <v>6920</v>
      </c>
      <c r="G20" s="10"/>
      <c r="H20" s="11"/>
      <c r="I20" s="11"/>
      <c r="J20" s="11"/>
      <c r="K20" s="11"/>
      <c r="L20" s="11"/>
      <c r="M20" s="138"/>
      <c r="N20" s="11"/>
      <c r="O20" s="11"/>
      <c r="P20" s="11"/>
      <c r="Q20" s="11"/>
      <c r="R20" s="11"/>
      <c r="S20" s="142">
        <f t="shared" si="5"/>
        <v>0</v>
      </c>
      <c r="T20" s="65" t="str">
        <f t="shared" si="1"/>
        <v/>
      </c>
      <c r="U20" s="66">
        <f t="shared" si="9"/>
        <v>0</v>
      </c>
      <c r="V20" s="66">
        <f t="shared" si="6"/>
        <v>0</v>
      </c>
      <c r="W20" s="66">
        <f t="shared" si="7"/>
        <v>0</v>
      </c>
      <c r="X20" s="67">
        <f t="shared" si="8"/>
        <v>0</v>
      </c>
    </row>
    <row r="21" spans="1:24" ht="15">
      <c r="A21" s="41">
        <v>16</v>
      </c>
      <c r="B21" s="42" t="s">
        <v>19</v>
      </c>
      <c r="C21" s="37">
        <f>BCG!C21</f>
        <v>200047</v>
      </c>
      <c r="D21" s="38">
        <f t="shared" si="2"/>
        <v>8602.0209999999988</v>
      </c>
      <c r="E21" s="39">
        <f t="shared" si="3"/>
        <v>35930.215634209097</v>
      </c>
      <c r="F21" s="45">
        <f t="shared" si="4"/>
        <v>3000</v>
      </c>
      <c r="G21" s="10"/>
      <c r="H21" s="11"/>
      <c r="I21" s="11"/>
      <c r="J21" s="11"/>
      <c r="K21" s="11"/>
      <c r="L21" s="11"/>
      <c r="M21" s="138"/>
      <c r="N21" s="11"/>
      <c r="O21" s="11"/>
      <c r="P21" s="11"/>
      <c r="Q21" s="11"/>
      <c r="R21" s="11"/>
      <c r="S21" s="142">
        <f t="shared" si="5"/>
        <v>0</v>
      </c>
      <c r="T21" s="65" t="str">
        <f t="shared" si="1"/>
        <v/>
      </c>
      <c r="U21" s="66">
        <f t="shared" si="9"/>
        <v>0</v>
      </c>
      <c r="V21" s="66">
        <f t="shared" si="6"/>
        <v>0</v>
      </c>
      <c r="W21" s="66">
        <f t="shared" si="7"/>
        <v>0</v>
      </c>
      <c r="X21" s="67">
        <f t="shared" si="8"/>
        <v>0</v>
      </c>
    </row>
    <row r="22" spans="1:24" ht="15">
      <c r="A22" s="41">
        <v>17</v>
      </c>
      <c r="B22" s="42" t="s">
        <v>20</v>
      </c>
      <c r="C22" s="37">
        <f>BCG!C22</f>
        <v>159974</v>
      </c>
      <c r="D22" s="38">
        <f t="shared" si="2"/>
        <v>6878.8819999999996</v>
      </c>
      <c r="E22" s="39">
        <f t="shared" si="3"/>
        <v>28732.749383229773</v>
      </c>
      <c r="F22" s="45">
        <f t="shared" si="4"/>
        <v>2400</v>
      </c>
      <c r="G22" s="10"/>
      <c r="H22" s="11"/>
      <c r="I22" s="11"/>
      <c r="J22" s="11"/>
      <c r="K22" s="11"/>
      <c r="L22" s="11"/>
      <c r="M22" s="138"/>
      <c r="N22" s="11"/>
      <c r="O22" s="11"/>
      <c r="P22" s="11"/>
      <c r="Q22" s="11"/>
      <c r="R22" s="11"/>
      <c r="S22" s="142">
        <f t="shared" si="5"/>
        <v>0</v>
      </c>
      <c r="T22" s="65" t="str">
        <f t="shared" si="1"/>
        <v/>
      </c>
      <c r="U22" s="66">
        <f t="shared" si="9"/>
        <v>0</v>
      </c>
      <c r="V22" s="66">
        <f t="shared" si="6"/>
        <v>0</v>
      </c>
      <c r="W22" s="66">
        <f t="shared" si="7"/>
        <v>0</v>
      </c>
      <c r="X22" s="67">
        <f t="shared" si="8"/>
        <v>0</v>
      </c>
    </row>
    <row r="23" spans="1:24" ht="15">
      <c r="A23" s="41">
        <v>18</v>
      </c>
      <c r="B23" s="42" t="s">
        <v>21</v>
      </c>
      <c r="C23" s="37">
        <f>BCG!C23</f>
        <v>94511</v>
      </c>
      <c r="D23" s="38">
        <f t="shared" si="2"/>
        <v>4063.9729999999995</v>
      </c>
      <c r="E23" s="39">
        <f t="shared" si="3"/>
        <v>16975.013920752303</v>
      </c>
      <c r="F23" s="45">
        <f t="shared" si="4"/>
        <v>1420</v>
      </c>
      <c r="G23" s="10"/>
      <c r="H23" s="11"/>
      <c r="I23" s="11"/>
      <c r="J23" s="11"/>
      <c r="K23" s="11"/>
      <c r="L23" s="11"/>
      <c r="M23" s="138"/>
      <c r="N23" s="11"/>
      <c r="O23" s="11"/>
      <c r="P23" s="11"/>
      <c r="Q23" s="11"/>
      <c r="R23" s="11"/>
      <c r="S23" s="142">
        <f t="shared" si="5"/>
        <v>0</v>
      </c>
      <c r="T23" s="65" t="str">
        <f t="shared" si="1"/>
        <v/>
      </c>
      <c r="U23" s="66">
        <f t="shared" si="9"/>
        <v>0</v>
      </c>
      <c r="V23" s="66">
        <f t="shared" si="6"/>
        <v>0</v>
      </c>
      <c r="W23" s="66">
        <f t="shared" si="7"/>
        <v>0</v>
      </c>
      <c r="X23" s="67">
        <f t="shared" si="8"/>
        <v>0</v>
      </c>
    </row>
    <row r="24" spans="1:24" ht="15">
      <c r="A24" s="41">
        <v>19</v>
      </c>
      <c r="B24" s="42" t="s">
        <v>22</v>
      </c>
      <c r="C24" s="37">
        <f>BCG!C24</f>
        <v>187767</v>
      </c>
      <c r="D24" s="38">
        <f t="shared" si="2"/>
        <v>8073.9809999999998</v>
      </c>
      <c r="E24" s="39">
        <f t="shared" si="3"/>
        <v>33724.618709545954</v>
      </c>
      <c r="F24" s="45">
        <f t="shared" si="4"/>
        <v>2820</v>
      </c>
      <c r="G24" s="10"/>
      <c r="H24" s="11"/>
      <c r="I24" s="11"/>
      <c r="J24" s="11"/>
      <c r="K24" s="11"/>
      <c r="L24" s="11"/>
      <c r="M24" s="138"/>
      <c r="N24" s="11"/>
      <c r="O24" s="11"/>
      <c r="P24" s="11"/>
      <c r="Q24" s="11"/>
      <c r="R24" s="11"/>
      <c r="S24" s="142">
        <f t="shared" si="5"/>
        <v>0</v>
      </c>
      <c r="T24" s="65" t="str">
        <f t="shared" si="1"/>
        <v/>
      </c>
      <c r="U24" s="66">
        <f t="shared" si="9"/>
        <v>0</v>
      </c>
      <c r="V24" s="66">
        <f t="shared" si="6"/>
        <v>0</v>
      </c>
      <c r="W24" s="66">
        <f t="shared" si="7"/>
        <v>0</v>
      </c>
      <c r="X24" s="67">
        <f t="shared" si="8"/>
        <v>0</v>
      </c>
    </row>
    <row r="25" spans="1:24" ht="15">
      <c r="A25" s="41">
        <v>20</v>
      </c>
      <c r="B25" s="42" t="s">
        <v>23</v>
      </c>
      <c r="C25" s="37">
        <f>BCG!C25</f>
        <v>120259</v>
      </c>
      <c r="D25" s="38">
        <f t="shared" si="2"/>
        <v>5171.1369999999997</v>
      </c>
      <c r="E25" s="39">
        <f t="shared" si="3"/>
        <v>21599.58310774144</v>
      </c>
      <c r="F25" s="45">
        <f t="shared" si="4"/>
        <v>1800</v>
      </c>
      <c r="G25" s="10"/>
      <c r="H25" s="11"/>
      <c r="I25" s="11"/>
      <c r="J25" s="11"/>
      <c r="K25" s="11"/>
      <c r="L25" s="11"/>
      <c r="M25" s="138"/>
      <c r="N25" s="11"/>
      <c r="O25" s="11"/>
      <c r="P25" s="11"/>
      <c r="Q25" s="11"/>
      <c r="R25" s="11"/>
      <c r="S25" s="142">
        <f t="shared" si="5"/>
        <v>0</v>
      </c>
      <c r="T25" s="65" t="str">
        <f t="shared" si="1"/>
        <v/>
      </c>
      <c r="U25" s="66">
        <f t="shared" si="9"/>
        <v>0</v>
      </c>
      <c r="V25" s="66">
        <f t="shared" si="6"/>
        <v>0</v>
      </c>
      <c r="W25" s="66">
        <f t="shared" si="7"/>
        <v>0</v>
      </c>
      <c r="X25" s="67">
        <f t="shared" si="8"/>
        <v>0</v>
      </c>
    </row>
    <row r="26" spans="1:24" ht="15">
      <c r="A26" s="41">
        <v>21</v>
      </c>
      <c r="B26" s="42" t="s">
        <v>24</v>
      </c>
      <c r="C26" s="37">
        <f>BCG!C26</f>
        <v>237349</v>
      </c>
      <c r="D26" s="38">
        <f t="shared" si="2"/>
        <v>10206.007</v>
      </c>
      <c r="E26" s="39">
        <f t="shared" si="3"/>
        <v>42629.98570617853</v>
      </c>
      <c r="F26" s="45">
        <f t="shared" si="4"/>
        <v>3560</v>
      </c>
      <c r="G26" s="10"/>
      <c r="H26" s="11"/>
      <c r="I26" s="11"/>
      <c r="J26" s="11"/>
      <c r="K26" s="11"/>
      <c r="L26" s="11"/>
      <c r="M26" s="138"/>
      <c r="N26" s="11"/>
      <c r="O26" s="11"/>
      <c r="P26" s="11"/>
      <c r="Q26" s="11"/>
      <c r="R26" s="11"/>
      <c r="S26" s="142">
        <f t="shared" si="5"/>
        <v>0</v>
      </c>
      <c r="T26" s="65" t="str">
        <f t="shared" si="1"/>
        <v/>
      </c>
      <c r="U26" s="66">
        <f t="shared" si="9"/>
        <v>0</v>
      </c>
      <c r="V26" s="66">
        <f t="shared" si="6"/>
        <v>0</v>
      </c>
      <c r="W26" s="66">
        <f t="shared" si="7"/>
        <v>0</v>
      </c>
      <c r="X26" s="67">
        <f t="shared" si="8"/>
        <v>0</v>
      </c>
    </row>
    <row r="27" spans="1:24" ht="15">
      <c r="A27" s="41">
        <v>22</v>
      </c>
      <c r="B27" s="42" t="s">
        <v>25</v>
      </c>
      <c r="C27" s="37">
        <f>BCG!C27</f>
        <v>249501</v>
      </c>
      <c r="D27" s="38">
        <f t="shared" si="2"/>
        <v>10728.543</v>
      </c>
      <c r="E27" s="39">
        <f t="shared" si="3"/>
        <v>44812.592695470586</v>
      </c>
      <c r="F27" s="45">
        <f t="shared" si="4"/>
        <v>3740</v>
      </c>
      <c r="G27" s="10"/>
      <c r="H27" s="11"/>
      <c r="I27" s="11"/>
      <c r="J27" s="11"/>
      <c r="K27" s="11"/>
      <c r="L27" s="11"/>
      <c r="M27" s="138"/>
      <c r="N27" s="11"/>
      <c r="O27" s="11"/>
      <c r="P27" s="11"/>
      <c r="Q27" s="11"/>
      <c r="R27" s="11"/>
      <c r="S27" s="142">
        <f t="shared" si="5"/>
        <v>0</v>
      </c>
      <c r="T27" s="65" t="str">
        <f t="shared" si="1"/>
        <v/>
      </c>
      <c r="U27" s="66">
        <f t="shared" si="9"/>
        <v>0</v>
      </c>
      <c r="V27" s="66">
        <f t="shared" si="6"/>
        <v>0</v>
      </c>
      <c r="W27" s="66">
        <f t="shared" si="7"/>
        <v>0</v>
      </c>
      <c r="X27" s="67">
        <f t="shared" si="8"/>
        <v>0</v>
      </c>
    </row>
    <row r="28" spans="1:24" ht="15">
      <c r="A28" s="41">
        <v>23</v>
      </c>
      <c r="B28" s="42" t="s">
        <v>26</v>
      </c>
      <c r="C28" s="37">
        <f>BCG!C28</f>
        <v>344703</v>
      </c>
      <c r="D28" s="38">
        <f t="shared" si="2"/>
        <v>14822.228999999999</v>
      </c>
      <c r="E28" s="39">
        <f t="shared" si="3"/>
        <v>61911.716345452718</v>
      </c>
      <c r="F28" s="45">
        <f t="shared" si="4"/>
        <v>5160</v>
      </c>
      <c r="G28" s="10"/>
      <c r="H28" s="11"/>
      <c r="I28" s="11"/>
      <c r="J28" s="11"/>
      <c r="K28" s="11"/>
      <c r="L28" s="11"/>
      <c r="M28" s="138"/>
      <c r="N28" s="11"/>
      <c r="O28" s="11"/>
      <c r="P28" s="11"/>
      <c r="Q28" s="11"/>
      <c r="R28" s="11"/>
      <c r="S28" s="142">
        <f t="shared" si="5"/>
        <v>0</v>
      </c>
      <c r="T28" s="65" t="str">
        <f t="shared" si="1"/>
        <v/>
      </c>
      <c r="U28" s="66">
        <f t="shared" si="9"/>
        <v>0</v>
      </c>
      <c r="V28" s="66">
        <f t="shared" si="6"/>
        <v>0</v>
      </c>
      <c r="W28" s="66">
        <f t="shared" si="7"/>
        <v>0</v>
      </c>
      <c r="X28" s="67">
        <f t="shared" si="8"/>
        <v>0</v>
      </c>
    </row>
    <row r="29" spans="1:24" ht="15">
      <c r="A29" s="41">
        <v>24</v>
      </c>
      <c r="B29" s="42" t="s">
        <v>27</v>
      </c>
      <c r="C29" s="37">
        <f>BCG!C29</f>
        <v>260357</v>
      </c>
      <c r="D29" s="38">
        <f t="shared" si="2"/>
        <v>11195.350999999999</v>
      </c>
      <c r="E29" s="39">
        <f t="shared" si="3"/>
        <v>46762.426589130446</v>
      </c>
      <c r="F29" s="45">
        <f t="shared" si="4"/>
        <v>3900</v>
      </c>
      <c r="G29" s="10"/>
      <c r="H29" s="11"/>
      <c r="I29" s="11"/>
      <c r="J29" s="11"/>
      <c r="K29" s="11"/>
      <c r="L29" s="11"/>
      <c r="M29" s="138"/>
      <c r="N29" s="11"/>
      <c r="O29" s="11"/>
      <c r="P29" s="11"/>
      <c r="Q29" s="11"/>
      <c r="R29" s="11"/>
      <c r="S29" s="142">
        <f t="shared" si="5"/>
        <v>0</v>
      </c>
      <c r="T29" s="65" t="str">
        <f t="shared" si="1"/>
        <v/>
      </c>
      <c r="U29" s="66">
        <f t="shared" si="9"/>
        <v>0</v>
      </c>
      <c r="V29" s="66">
        <f t="shared" si="6"/>
        <v>0</v>
      </c>
      <c r="W29" s="66">
        <f t="shared" si="7"/>
        <v>0</v>
      </c>
      <c r="X29" s="67">
        <f t="shared" si="8"/>
        <v>0</v>
      </c>
    </row>
    <row r="30" spans="1:24" ht="15">
      <c r="A30" s="41">
        <v>25</v>
      </c>
      <c r="B30" s="42" t="s">
        <v>28</v>
      </c>
      <c r="C30" s="37">
        <f>BCG!C30</f>
        <v>106389</v>
      </c>
      <c r="D30" s="38">
        <f t="shared" si="2"/>
        <v>4574.7269999999999</v>
      </c>
      <c r="E30" s="39">
        <f t="shared" si="3"/>
        <v>19108.408079640645</v>
      </c>
      <c r="F30" s="45">
        <f t="shared" si="4"/>
        <v>1600</v>
      </c>
      <c r="G30" s="10"/>
      <c r="H30" s="11"/>
      <c r="I30" s="11"/>
      <c r="J30" s="11"/>
      <c r="K30" s="11"/>
      <c r="L30" s="11"/>
      <c r="M30" s="138"/>
      <c r="N30" s="11"/>
      <c r="O30" s="11"/>
      <c r="P30" s="11"/>
      <c r="Q30" s="11"/>
      <c r="R30" s="11"/>
      <c r="S30" s="142">
        <f t="shared" si="5"/>
        <v>0</v>
      </c>
      <c r="T30" s="65" t="str">
        <f t="shared" si="1"/>
        <v/>
      </c>
      <c r="U30" s="66">
        <f t="shared" si="9"/>
        <v>0</v>
      </c>
      <c r="V30" s="66">
        <f t="shared" si="6"/>
        <v>0</v>
      </c>
      <c r="W30" s="66">
        <f t="shared" si="7"/>
        <v>0</v>
      </c>
      <c r="X30" s="67">
        <f t="shared" si="8"/>
        <v>0</v>
      </c>
    </row>
    <row r="31" spans="1:24" ht="15">
      <c r="A31" s="41">
        <v>26</v>
      </c>
      <c r="B31" s="42" t="s">
        <v>29</v>
      </c>
      <c r="C31" s="37">
        <f>BCG!C31</f>
        <v>95259</v>
      </c>
      <c r="D31" s="38">
        <f t="shared" si="2"/>
        <v>4096.1369999999997</v>
      </c>
      <c r="E31" s="39">
        <f t="shared" si="3"/>
        <v>17109.361355577064</v>
      </c>
      <c r="F31" s="45">
        <f t="shared" si="4"/>
        <v>1430</v>
      </c>
      <c r="G31" s="10"/>
      <c r="H31" s="11"/>
      <c r="I31" s="11"/>
      <c r="J31" s="11"/>
      <c r="K31" s="11"/>
      <c r="L31" s="11"/>
      <c r="M31" s="138"/>
      <c r="N31" s="11"/>
      <c r="O31" s="11"/>
      <c r="P31" s="11"/>
      <c r="Q31" s="11"/>
      <c r="R31" s="11"/>
      <c r="S31" s="142">
        <f t="shared" si="5"/>
        <v>0</v>
      </c>
      <c r="T31" s="65" t="str">
        <f t="shared" si="1"/>
        <v/>
      </c>
      <c r="U31" s="66">
        <f t="shared" si="9"/>
        <v>0</v>
      </c>
      <c r="V31" s="66">
        <f t="shared" si="6"/>
        <v>0</v>
      </c>
      <c r="W31" s="66">
        <f t="shared" si="7"/>
        <v>0</v>
      </c>
      <c r="X31" s="67">
        <f t="shared" si="8"/>
        <v>0</v>
      </c>
    </row>
    <row r="32" spans="1:24" ht="15">
      <c r="A32" s="41">
        <v>27</v>
      </c>
      <c r="B32" s="42" t="s">
        <v>30</v>
      </c>
      <c r="C32" s="37">
        <f>BCG!C32</f>
        <v>339346</v>
      </c>
      <c r="D32" s="38">
        <f t="shared" si="2"/>
        <v>14591.877999999999</v>
      </c>
      <c r="E32" s="39">
        <f t="shared" si="3"/>
        <v>60949.551628398935</v>
      </c>
      <c r="F32" s="45">
        <f t="shared" si="4"/>
        <v>5080</v>
      </c>
      <c r="G32" s="10"/>
      <c r="H32" s="11"/>
      <c r="I32" s="11"/>
      <c r="J32" s="11"/>
      <c r="K32" s="11"/>
      <c r="L32" s="11"/>
      <c r="M32" s="138"/>
      <c r="N32" s="11"/>
      <c r="O32" s="11"/>
      <c r="P32" s="11"/>
      <c r="Q32" s="11"/>
      <c r="R32" s="11"/>
      <c r="S32" s="142">
        <f t="shared" si="5"/>
        <v>0</v>
      </c>
      <c r="T32" s="65" t="str">
        <f t="shared" si="1"/>
        <v/>
      </c>
      <c r="U32" s="66">
        <f t="shared" si="9"/>
        <v>0</v>
      </c>
      <c r="V32" s="66">
        <f t="shared" si="6"/>
        <v>0</v>
      </c>
      <c r="W32" s="66">
        <f t="shared" si="7"/>
        <v>0</v>
      </c>
      <c r="X32" s="67">
        <f t="shared" si="8"/>
        <v>0</v>
      </c>
    </row>
    <row r="33" spans="1:24" ht="15">
      <c r="A33" s="41">
        <v>28</v>
      </c>
      <c r="B33" s="42" t="s">
        <v>31</v>
      </c>
      <c r="C33" s="37">
        <f>BCG!C33</f>
        <v>193334</v>
      </c>
      <c r="D33" s="38">
        <f t="shared" si="2"/>
        <v>8313.3619999999992</v>
      </c>
      <c r="E33" s="39">
        <f t="shared" si="3"/>
        <v>34724.501289317916</v>
      </c>
      <c r="F33" s="45">
        <f t="shared" si="4"/>
        <v>2900</v>
      </c>
      <c r="G33" s="10"/>
      <c r="H33" s="11"/>
      <c r="I33" s="11"/>
      <c r="J33" s="11"/>
      <c r="K33" s="11"/>
      <c r="L33" s="11"/>
      <c r="M33" s="138"/>
      <c r="N33" s="11"/>
      <c r="O33" s="11"/>
      <c r="P33" s="11"/>
      <c r="Q33" s="11"/>
      <c r="R33" s="11"/>
      <c r="S33" s="142">
        <f t="shared" si="5"/>
        <v>0</v>
      </c>
      <c r="T33" s="65" t="str">
        <f t="shared" si="1"/>
        <v/>
      </c>
      <c r="U33" s="66">
        <f t="shared" si="9"/>
        <v>0</v>
      </c>
      <c r="V33" s="66">
        <f t="shared" si="6"/>
        <v>0</v>
      </c>
      <c r="W33" s="66">
        <f t="shared" si="7"/>
        <v>0</v>
      </c>
      <c r="X33" s="67">
        <f t="shared" si="8"/>
        <v>0</v>
      </c>
    </row>
    <row r="34" spans="1:24" ht="15">
      <c r="A34" s="41">
        <v>29</v>
      </c>
      <c r="B34" s="42" t="s">
        <v>32</v>
      </c>
      <c r="C34" s="37">
        <f>BCG!C34</f>
        <v>169504</v>
      </c>
      <c r="D34" s="38">
        <f t="shared" si="2"/>
        <v>7288.6719999999996</v>
      </c>
      <c r="E34" s="39">
        <f t="shared" si="3"/>
        <v>30444.421915154835</v>
      </c>
      <c r="F34" s="45">
        <f t="shared" si="4"/>
        <v>2540</v>
      </c>
      <c r="G34" s="10"/>
      <c r="H34" s="11"/>
      <c r="I34" s="11"/>
      <c r="J34" s="11"/>
      <c r="K34" s="11"/>
      <c r="L34" s="11"/>
      <c r="M34" s="138"/>
      <c r="N34" s="11"/>
      <c r="O34" s="11"/>
      <c r="P34" s="11"/>
      <c r="Q34" s="11"/>
      <c r="R34" s="11"/>
      <c r="S34" s="142">
        <f t="shared" si="5"/>
        <v>0</v>
      </c>
      <c r="T34" s="65" t="str">
        <f t="shared" si="1"/>
        <v/>
      </c>
      <c r="U34" s="66">
        <f t="shared" si="9"/>
        <v>0</v>
      </c>
      <c r="V34" s="66">
        <f t="shared" si="6"/>
        <v>0</v>
      </c>
      <c r="W34" s="66">
        <f t="shared" si="7"/>
        <v>0</v>
      </c>
      <c r="X34" s="67">
        <f t="shared" si="8"/>
        <v>0</v>
      </c>
    </row>
    <row r="35" spans="1:24" ht="15">
      <c r="A35" s="41">
        <v>30</v>
      </c>
      <c r="B35" s="42" t="s">
        <v>33</v>
      </c>
      <c r="C35" s="37">
        <f>BCG!C35</f>
        <v>469872</v>
      </c>
      <c r="D35" s="38">
        <f t="shared" si="2"/>
        <v>20204.495999999999</v>
      </c>
      <c r="E35" s="39">
        <f t="shared" si="3"/>
        <v>84393.179005319238</v>
      </c>
      <c r="F35" s="45">
        <f t="shared" si="4"/>
        <v>7040</v>
      </c>
      <c r="G35" s="10"/>
      <c r="H35" s="11"/>
      <c r="I35" s="11"/>
      <c r="J35" s="11"/>
      <c r="K35" s="11"/>
      <c r="L35" s="11"/>
      <c r="M35" s="138"/>
      <c r="N35" s="11"/>
      <c r="O35" s="11"/>
      <c r="P35" s="11"/>
      <c r="Q35" s="11"/>
      <c r="R35" s="11"/>
      <c r="S35" s="142">
        <f t="shared" si="5"/>
        <v>0</v>
      </c>
      <c r="T35" s="65" t="str">
        <f t="shared" si="1"/>
        <v/>
      </c>
      <c r="U35" s="66">
        <f t="shared" si="9"/>
        <v>0</v>
      </c>
      <c r="V35" s="66">
        <f t="shared" si="6"/>
        <v>0</v>
      </c>
      <c r="W35" s="66">
        <f t="shared" si="7"/>
        <v>0</v>
      </c>
      <c r="X35" s="67">
        <f t="shared" si="8"/>
        <v>0</v>
      </c>
    </row>
    <row r="36" spans="1:24" ht="15">
      <c r="A36" s="41">
        <v>31</v>
      </c>
      <c r="B36" s="42" t="s">
        <v>34</v>
      </c>
      <c r="C36" s="37">
        <f>BCG!C36</f>
        <v>607710</v>
      </c>
      <c r="D36" s="38">
        <f t="shared" si="2"/>
        <v>26131.53</v>
      </c>
      <c r="E36" s="39">
        <f t="shared" si="3"/>
        <v>109150.10644031258</v>
      </c>
      <c r="F36" s="45">
        <f t="shared" si="4"/>
        <v>9100</v>
      </c>
      <c r="G36" s="10"/>
      <c r="H36" s="11"/>
      <c r="I36" s="11"/>
      <c r="J36" s="11"/>
      <c r="K36" s="11"/>
      <c r="L36" s="11"/>
      <c r="M36" s="138"/>
      <c r="N36" s="11"/>
      <c r="O36" s="11"/>
      <c r="P36" s="11"/>
      <c r="Q36" s="11"/>
      <c r="R36" s="11"/>
      <c r="S36" s="142">
        <f t="shared" si="5"/>
        <v>0</v>
      </c>
      <c r="T36" s="65" t="str">
        <f t="shared" si="1"/>
        <v/>
      </c>
      <c r="U36" s="66">
        <f t="shared" si="9"/>
        <v>0</v>
      </c>
      <c r="V36" s="66">
        <f t="shared" si="6"/>
        <v>0</v>
      </c>
      <c r="W36" s="66">
        <f t="shared" si="7"/>
        <v>0</v>
      </c>
      <c r="X36" s="67">
        <f t="shared" si="8"/>
        <v>0</v>
      </c>
    </row>
    <row r="37" spans="1:24" ht="15">
      <c r="A37" s="41">
        <v>32</v>
      </c>
      <c r="B37" s="42" t="s">
        <v>35</v>
      </c>
      <c r="C37" s="37">
        <f>BCG!C37</f>
        <v>262697</v>
      </c>
      <c r="D37" s="38">
        <f t="shared" si="2"/>
        <v>11295.971</v>
      </c>
      <c r="E37" s="39">
        <f t="shared" si="3"/>
        <v>47182.71134513303</v>
      </c>
      <c r="F37" s="45">
        <f t="shared" si="4"/>
        <v>3940</v>
      </c>
      <c r="G37" s="10"/>
      <c r="H37" s="11"/>
      <c r="I37" s="11"/>
      <c r="J37" s="11"/>
      <c r="K37" s="11"/>
      <c r="L37" s="11"/>
      <c r="M37" s="138"/>
      <c r="N37" s="11"/>
      <c r="O37" s="11"/>
      <c r="P37" s="11"/>
      <c r="Q37" s="11"/>
      <c r="R37" s="11"/>
      <c r="S37" s="142">
        <f t="shared" si="5"/>
        <v>0</v>
      </c>
      <c r="T37" s="65" t="str">
        <f t="shared" si="1"/>
        <v/>
      </c>
      <c r="U37" s="66">
        <f t="shared" si="9"/>
        <v>0</v>
      </c>
      <c r="V37" s="66">
        <f t="shared" si="6"/>
        <v>0</v>
      </c>
      <c r="W37" s="66">
        <f t="shared" si="7"/>
        <v>0</v>
      </c>
      <c r="X37" s="67">
        <f t="shared" si="8"/>
        <v>0</v>
      </c>
    </row>
    <row r="38" spans="1:24" ht="15">
      <c r="A38" s="41">
        <v>33</v>
      </c>
      <c r="B38" s="42" t="s">
        <v>36</v>
      </c>
      <c r="C38" s="37">
        <f>BCG!C38</f>
        <v>536218</v>
      </c>
      <c r="D38" s="38">
        <f t="shared" si="2"/>
        <v>23057.374</v>
      </c>
      <c r="E38" s="39">
        <f t="shared" si="3"/>
        <v>96309.50910008316</v>
      </c>
      <c r="F38" s="45">
        <f t="shared" si="4"/>
        <v>8030</v>
      </c>
      <c r="G38" s="10"/>
      <c r="H38" s="11"/>
      <c r="I38" s="11"/>
      <c r="J38" s="11"/>
      <c r="K38" s="11"/>
      <c r="L38" s="11"/>
      <c r="M38" s="138"/>
      <c r="N38" s="11"/>
      <c r="O38" s="11"/>
      <c r="P38" s="11"/>
      <c r="Q38" s="11"/>
      <c r="R38" s="11"/>
      <c r="S38" s="142">
        <f t="shared" si="5"/>
        <v>0</v>
      </c>
      <c r="T38" s="65" t="str">
        <f t="shared" si="1"/>
        <v/>
      </c>
      <c r="U38" s="66">
        <f t="shared" si="9"/>
        <v>0</v>
      </c>
      <c r="V38" s="66">
        <f t="shared" si="6"/>
        <v>0</v>
      </c>
      <c r="W38" s="66">
        <f t="shared" si="7"/>
        <v>0</v>
      </c>
      <c r="X38" s="67">
        <f t="shared" si="8"/>
        <v>0</v>
      </c>
    </row>
    <row r="39" spans="1:24" ht="15">
      <c r="A39" s="41">
        <v>34</v>
      </c>
      <c r="B39" s="42" t="s">
        <v>37</v>
      </c>
      <c r="C39" s="37">
        <f>BCG!C39</f>
        <v>521105</v>
      </c>
      <c r="D39" s="38">
        <f t="shared" si="2"/>
        <v>22407.514999999999</v>
      </c>
      <c r="E39" s="39">
        <f t="shared" si="3"/>
        <v>93595.080246464742</v>
      </c>
      <c r="F39" s="45">
        <f t="shared" si="4"/>
        <v>7800</v>
      </c>
      <c r="G39" s="10"/>
      <c r="H39" s="11"/>
      <c r="I39" s="11"/>
      <c r="J39" s="11"/>
      <c r="K39" s="11"/>
      <c r="L39" s="11"/>
      <c r="M39" s="138"/>
      <c r="N39" s="11"/>
      <c r="O39" s="11"/>
      <c r="P39" s="11"/>
      <c r="Q39" s="11"/>
      <c r="R39" s="11"/>
      <c r="S39" s="142">
        <f t="shared" si="5"/>
        <v>0</v>
      </c>
      <c r="T39" s="65" t="str">
        <f t="shared" si="1"/>
        <v/>
      </c>
      <c r="U39" s="66">
        <f t="shared" si="9"/>
        <v>0</v>
      </c>
      <c r="V39" s="66">
        <f t="shared" si="6"/>
        <v>0</v>
      </c>
      <c r="W39" s="66">
        <f t="shared" si="7"/>
        <v>0</v>
      </c>
      <c r="X39" s="67">
        <f t="shared" si="8"/>
        <v>0</v>
      </c>
    </row>
    <row r="40" spans="1:24" ht="15">
      <c r="A40" s="41">
        <v>35</v>
      </c>
      <c r="B40" s="42" t="s">
        <v>38</v>
      </c>
      <c r="C40" s="37">
        <f>BCG!C40</f>
        <v>495839</v>
      </c>
      <c r="D40" s="38">
        <f t="shared" si="2"/>
        <v>21321.076999999997</v>
      </c>
      <c r="E40" s="39">
        <f t="shared" si="3"/>
        <v>89057.082534857327</v>
      </c>
      <c r="F40" s="45">
        <f t="shared" si="4"/>
        <v>7430</v>
      </c>
      <c r="G40" s="10"/>
      <c r="H40" s="11"/>
      <c r="I40" s="11"/>
      <c r="J40" s="11"/>
      <c r="K40" s="11"/>
      <c r="L40" s="11"/>
      <c r="M40" s="138"/>
      <c r="N40" s="11"/>
      <c r="O40" s="11"/>
      <c r="P40" s="11"/>
      <c r="Q40" s="11"/>
      <c r="R40" s="11"/>
      <c r="S40" s="142">
        <f t="shared" si="5"/>
        <v>0</v>
      </c>
      <c r="T40" s="65" t="str">
        <f t="shared" si="1"/>
        <v/>
      </c>
      <c r="U40" s="66">
        <f t="shared" si="9"/>
        <v>0</v>
      </c>
      <c r="V40" s="66">
        <f t="shared" si="6"/>
        <v>0</v>
      </c>
      <c r="W40" s="66">
        <f t="shared" si="7"/>
        <v>0</v>
      </c>
      <c r="X40" s="67">
        <f t="shared" si="8"/>
        <v>0</v>
      </c>
    </row>
    <row r="41" spans="1:24" ht="15">
      <c r="A41" s="41">
        <v>36</v>
      </c>
      <c r="B41" s="42" t="s">
        <v>39</v>
      </c>
      <c r="C41" s="37">
        <f>BCG!C41</f>
        <v>179245</v>
      </c>
      <c r="D41" s="38">
        <f t="shared" si="2"/>
        <v>7707.5349999999989</v>
      </c>
      <c r="E41" s="39">
        <f t="shared" si="3"/>
        <v>32193.991918668158</v>
      </c>
      <c r="F41" s="45">
        <f t="shared" si="4"/>
        <v>2690</v>
      </c>
      <c r="G41" s="10"/>
      <c r="H41" s="11"/>
      <c r="I41" s="11"/>
      <c r="J41" s="11"/>
      <c r="K41" s="11"/>
      <c r="L41" s="11"/>
      <c r="M41" s="138"/>
      <c r="N41" s="11"/>
      <c r="O41" s="11"/>
      <c r="P41" s="11"/>
      <c r="Q41" s="11"/>
      <c r="R41" s="11"/>
      <c r="S41" s="142">
        <f t="shared" si="5"/>
        <v>0</v>
      </c>
      <c r="T41" s="65" t="str">
        <f t="shared" si="1"/>
        <v/>
      </c>
      <c r="U41" s="66">
        <f t="shared" si="9"/>
        <v>0</v>
      </c>
      <c r="V41" s="66">
        <f t="shared" si="6"/>
        <v>0</v>
      </c>
      <c r="W41" s="66">
        <f t="shared" si="7"/>
        <v>0</v>
      </c>
      <c r="X41" s="67">
        <f t="shared" si="8"/>
        <v>0</v>
      </c>
    </row>
    <row r="42" spans="1:24" ht="15">
      <c r="A42" s="41">
        <v>37</v>
      </c>
      <c r="B42" s="42" t="s">
        <v>40</v>
      </c>
      <c r="C42" s="37">
        <f>BCG!C42</f>
        <v>565626</v>
      </c>
      <c r="D42" s="38">
        <f t="shared" si="2"/>
        <v>24321.917999999998</v>
      </c>
      <c r="E42" s="39">
        <f t="shared" si="3"/>
        <v>101591.44675158916</v>
      </c>
      <c r="F42" s="45">
        <f t="shared" si="4"/>
        <v>8470</v>
      </c>
      <c r="G42" s="10"/>
      <c r="H42" s="11"/>
      <c r="I42" s="11"/>
      <c r="J42" s="11"/>
      <c r="K42" s="11"/>
      <c r="L42" s="11"/>
      <c r="M42" s="138"/>
      <c r="N42" s="11"/>
      <c r="O42" s="11"/>
      <c r="P42" s="11"/>
      <c r="Q42" s="11"/>
      <c r="R42" s="11"/>
      <c r="S42" s="142">
        <f t="shared" si="5"/>
        <v>0</v>
      </c>
      <c r="T42" s="65" t="str">
        <f t="shared" si="1"/>
        <v/>
      </c>
      <c r="U42" s="66">
        <f t="shared" si="9"/>
        <v>0</v>
      </c>
      <c r="V42" s="66">
        <f t="shared" si="6"/>
        <v>0</v>
      </c>
      <c r="W42" s="66">
        <f t="shared" si="7"/>
        <v>0</v>
      </c>
      <c r="X42" s="67">
        <f t="shared" si="8"/>
        <v>0</v>
      </c>
    </row>
    <row r="43" spans="1:24" ht="15">
      <c r="A43" s="41">
        <v>38</v>
      </c>
      <c r="B43" s="42" t="s">
        <v>41</v>
      </c>
      <c r="C43" s="37">
        <f>BCG!C43</f>
        <v>502150</v>
      </c>
      <c r="D43" s="38">
        <f t="shared" si="2"/>
        <v>21592.449999999997</v>
      </c>
      <c r="E43" s="39">
        <f t="shared" si="3"/>
        <v>90190.594113973697</v>
      </c>
      <c r="F43" s="45">
        <f t="shared" si="4"/>
        <v>7520</v>
      </c>
      <c r="G43" s="10"/>
      <c r="H43" s="11"/>
      <c r="I43" s="11"/>
      <c r="J43" s="11"/>
      <c r="K43" s="11"/>
      <c r="L43" s="11"/>
      <c r="M43" s="138"/>
      <c r="N43" s="11"/>
      <c r="O43" s="11"/>
      <c r="P43" s="11"/>
      <c r="Q43" s="11"/>
      <c r="R43" s="11"/>
      <c r="S43" s="142">
        <f t="shared" si="5"/>
        <v>0</v>
      </c>
      <c r="T43" s="65" t="str">
        <f t="shared" si="1"/>
        <v/>
      </c>
      <c r="U43" s="66">
        <f t="shared" si="9"/>
        <v>0</v>
      </c>
      <c r="V43" s="66">
        <f t="shared" si="6"/>
        <v>0</v>
      </c>
      <c r="W43" s="66">
        <f t="shared" si="7"/>
        <v>0</v>
      </c>
      <c r="X43" s="67">
        <f t="shared" si="8"/>
        <v>0</v>
      </c>
    </row>
    <row r="44" spans="1:24" ht="15">
      <c r="A44" s="41">
        <v>39</v>
      </c>
      <c r="B44" s="42" t="s">
        <v>42</v>
      </c>
      <c r="C44" s="37">
        <f>BCG!C44</f>
        <v>225943</v>
      </c>
      <c r="D44" s="38">
        <f t="shared" si="2"/>
        <v>9715.5489999999991</v>
      </c>
      <c r="E44" s="39">
        <f t="shared" si="3"/>
        <v>40581.366933971047</v>
      </c>
      <c r="F44" s="45">
        <f t="shared" si="4"/>
        <v>3390</v>
      </c>
      <c r="G44" s="10"/>
      <c r="H44" s="11"/>
      <c r="I44" s="11"/>
      <c r="J44" s="11"/>
      <c r="K44" s="11"/>
      <c r="L44" s="11"/>
      <c r="M44" s="138"/>
      <c r="N44" s="11"/>
      <c r="O44" s="11"/>
      <c r="P44" s="11"/>
      <c r="Q44" s="11"/>
      <c r="R44" s="11"/>
      <c r="S44" s="142">
        <f t="shared" si="5"/>
        <v>0</v>
      </c>
      <c r="T44" s="65" t="str">
        <f t="shared" si="1"/>
        <v/>
      </c>
      <c r="U44" s="66">
        <f t="shared" si="9"/>
        <v>0</v>
      </c>
      <c r="V44" s="66">
        <f t="shared" si="6"/>
        <v>0</v>
      </c>
      <c r="W44" s="66">
        <f t="shared" si="7"/>
        <v>0</v>
      </c>
      <c r="X44" s="67">
        <f t="shared" si="8"/>
        <v>0</v>
      </c>
    </row>
    <row r="45" spans="1:24" ht="15">
      <c r="A45" s="41">
        <v>40</v>
      </c>
      <c r="B45" s="42" t="s">
        <v>43</v>
      </c>
      <c r="C45" s="37">
        <f>BCG!C45</f>
        <v>56552</v>
      </c>
      <c r="D45" s="38">
        <f t="shared" si="2"/>
        <v>2431.7359999999999</v>
      </c>
      <c r="E45" s="39">
        <f t="shared" si="3"/>
        <v>10157.240821135998</v>
      </c>
      <c r="F45" s="45">
        <f t="shared" si="4"/>
        <v>850</v>
      </c>
      <c r="G45" s="10"/>
      <c r="H45" s="11"/>
      <c r="I45" s="11"/>
      <c r="J45" s="11"/>
      <c r="K45" s="11"/>
      <c r="L45" s="11"/>
      <c r="M45" s="138"/>
      <c r="N45" s="11"/>
      <c r="O45" s="11"/>
      <c r="P45" s="11"/>
      <c r="Q45" s="11"/>
      <c r="R45" s="11"/>
      <c r="S45" s="142">
        <f t="shared" si="5"/>
        <v>0</v>
      </c>
      <c r="T45" s="65" t="str">
        <f t="shared" si="1"/>
        <v/>
      </c>
      <c r="U45" s="66">
        <f t="shared" si="9"/>
        <v>0</v>
      </c>
      <c r="V45" s="66">
        <f t="shared" si="6"/>
        <v>0</v>
      </c>
      <c r="W45" s="66">
        <f t="shared" si="7"/>
        <v>0</v>
      </c>
      <c r="X45" s="67">
        <f t="shared" si="8"/>
        <v>0</v>
      </c>
    </row>
    <row r="46" spans="1:24" ht="15">
      <c r="A46" s="41">
        <v>41</v>
      </c>
      <c r="B46" s="42" t="s">
        <v>44</v>
      </c>
      <c r="C46" s="37">
        <f>BCG!C46</f>
        <v>250884</v>
      </c>
      <c r="D46" s="38">
        <f t="shared" si="2"/>
        <v>10788.011999999999</v>
      </c>
      <c r="E46" s="39">
        <f t="shared" si="3"/>
        <v>45060.991762800317</v>
      </c>
      <c r="F46" s="45">
        <f t="shared" si="4"/>
        <v>3760</v>
      </c>
      <c r="G46" s="10"/>
      <c r="H46" s="11"/>
      <c r="I46" s="11"/>
      <c r="J46" s="11"/>
      <c r="K46" s="11"/>
      <c r="L46" s="11"/>
      <c r="M46" s="138"/>
      <c r="N46" s="11"/>
      <c r="O46" s="11"/>
      <c r="P46" s="11"/>
      <c r="Q46" s="11"/>
      <c r="R46" s="11"/>
      <c r="S46" s="142">
        <f t="shared" si="5"/>
        <v>0</v>
      </c>
      <c r="T46" s="65" t="str">
        <f t="shared" si="1"/>
        <v/>
      </c>
      <c r="U46" s="66">
        <f t="shared" si="9"/>
        <v>0</v>
      </c>
      <c r="V46" s="66">
        <f t="shared" si="6"/>
        <v>0</v>
      </c>
      <c r="W46" s="66">
        <f t="shared" si="7"/>
        <v>0</v>
      </c>
      <c r="X46" s="67">
        <f t="shared" si="8"/>
        <v>0</v>
      </c>
    </row>
    <row r="47" spans="1:24" ht="15">
      <c r="A47" s="41">
        <v>42</v>
      </c>
      <c r="B47" s="42" t="s">
        <v>45</v>
      </c>
      <c r="C47" s="37">
        <f>BCG!C47</f>
        <v>194978</v>
      </c>
      <c r="D47" s="38">
        <f t="shared" si="2"/>
        <v>8384.0540000000001</v>
      </c>
      <c r="E47" s="39">
        <f t="shared" si="3"/>
        <v>35019.778271740252</v>
      </c>
      <c r="F47" s="45">
        <f t="shared" si="4"/>
        <v>2920</v>
      </c>
      <c r="G47" s="10"/>
      <c r="H47" s="11"/>
      <c r="I47" s="11"/>
      <c r="J47" s="11"/>
      <c r="K47" s="11"/>
      <c r="L47" s="11"/>
      <c r="M47" s="138"/>
      <c r="N47" s="11"/>
      <c r="O47" s="11"/>
      <c r="P47" s="11"/>
      <c r="Q47" s="11"/>
      <c r="R47" s="11"/>
      <c r="S47" s="142">
        <f t="shared" si="5"/>
        <v>0</v>
      </c>
      <c r="T47" s="65" t="str">
        <f t="shared" si="1"/>
        <v/>
      </c>
      <c r="U47" s="66">
        <f t="shared" si="9"/>
        <v>0</v>
      </c>
      <c r="V47" s="66">
        <f t="shared" si="6"/>
        <v>0</v>
      </c>
      <c r="W47" s="66">
        <f t="shared" si="7"/>
        <v>0</v>
      </c>
      <c r="X47" s="67">
        <f t="shared" si="8"/>
        <v>0</v>
      </c>
    </row>
    <row r="48" spans="1:24" ht="15">
      <c r="A48" s="41">
        <v>43</v>
      </c>
      <c r="B48" s="42" t="s">
        <v>46</v>
      </c>
      <c r="C48" s="37">
        <f>BCG!C48</f>
        <v>1605525</v>
      </c>
      <c r="D48" s="38">
        <f t="shared" si="2"/>
        <v>69037.574999999997</v>
      </c>
      <c r="E48" s="39">
        <f t="shared" si="3"/>
        <v>288366.53114574857</v>
      </c>
      <c r="F48" s="45">
        <f t="shared" si="4"/>
        <v>24040</v>
      </c>
      <c r="G48" s="10"/>
      <c r="H48" s="11"/>
      <c r="I48" s="11"/>
      <c r="J48" s="11"/>
      <c r="K48" s="11"/>
      <c r="L48" s="11"/>
      <c r="M48" s="138"/>
      <c r="N48" s="11"/>
      <c r="O48" s="11"/>
      <c r="P48" s="11"/>
      <c r="Q48" s="11"/>
      <c r="R48" s="11"/>
      <c r="S48" s="142">
        <f t="shared" si="5"/>
        <v>0</v>
      </c>
      <c r="T48" s="65" t="str">
        <f t="shared" si="1"/>
        <v/>
      </c>
      <c r="U48" s="66">
        <f t="shared" si="9"/>
        <v>0</v>
      </c>
      <c r="V48" s="66">
        <f t="shared" si="6"/>
        <v>0</v>
      </c>
      <c r="W48" s="66">
        <f t="shared" si="7"/>
        <v>0</v>
      </c>
      <c r="X48" s="67">
        <f t="shared" si="8"/>
        <v>0</v>
      </c>
    </row>
    <row r="49" spans="1:24" ht="15">
      <c r="A49" s="41">
        <v>44</v>
      </c>
      <c r="B49" s="42" t="s">
        <v>47</v>
      </c>
      <c r="C49" s="37">
        <f>BCG!C49</f>
        <v>519134</v>
      </c>
      <c r="D49" s="38">
        <f t="shared" si="2"/>
        <v>22322.761999999999</v>
      </c>
      <c r="E49" s="39">
        <f t="shared" si="3"/>
        <v>93241.071163524102</v>
      </c>
      <c r="F49" s="45">
        <f t="shared" si="4"/>
        <v>7780</v>
      </c>
      <c r="G49" s="10"/>
      <c r="H49" s="11"/>
      <c r="I49" s="11"/>
      <c r="J49" s="11"/>
      <c r="K49" s="11"/>
      <c r="L49" s="11"/>
      <c r="M49" s="138"/>
      <c r="N49" s="11"/>
      <c r="O49" s="11"/>
      <c r="P49" s="11"/>
      <c r="Q49" s="11"/>
      <c r="R49" s="11"/>
      <c r="S49" s="142">
        <f t="shared" si="5"/>
        <v>0</v>
      </c>
      <c r="T49" s="65" t="str">
        <f t="shared" si="1"/>
        <v/>
      </c>
      <c r="U49" s="66">
        <f t="shared" si="9"/>
        <v>0</v>
      </c>
      <c r="V49" s="66">
        <f t="shared" si="6"/>
        <v>0</v>
      </c>
      <c r="W49" s="66">
        <f t="shared" si="7"/>
        <v>0</v>
      </c>
      <c r="X49" s="67">
        <f t="shared" si="8"/>
        <v>0</v>
      </c>
    </row>
    <row r="50" spans="1:24" ht="15">
      <c r="A50" s="41">
        <v>45</v>
      </c>
      <c r="B50" s="42" t="s">
        <v>48</v>
      </c>
      <c r="C50" s="37">
        <f>BCG!C50</f>
        <v>446297</v>
      </c>
      <c r="D50" s="38">
        <f t="shared" si="2"/>
        <v>19190.770999999997</v>
      </c>
      <c r="E50" s="39">
        <f t="shared" si="3"/>
        <v>80158.899893028225</v>
      </c>
      <c r="F50" s="45">
        <f t="shared" si="4"/>
        <v>6680</v>
      </c>
      <c r="G50" s="10"/>
      <c r="H50" s="11"/>
      <c r="I50" s="11"/>
      <c r="J50" s="11"/>
      <c r="K50" s="11"/>
      <c r="L50" s="11"/>
      <c r="M50" s="138"/>
      <c r="N50" s="11"/>
      <c r="O50" s="11"/>
      <c r="P50" s="11"/>
      <c r="Q50" s="11"/>
      <c r="R50" s="11"/>
      <c r="S50" s="142">
        <f t="shared" si="5"/>
        <v>0</v>
      </c>
      <c r="T50" s="65" t="str">
        <f t="shared" si="1"/>
        <v/>
      </c>
      <c r="U50" s="66">
        <f t="shared" si="9"/>
        <v>0</v>
      </c>
      <c r="V50" s="66">
        <f t="shared" si="6"/>
        <v>0</v>
      </c>
      <c r="W50" s="66">
        <f t="shared" si="7"/>
        <v>0</v>
      </c>
      <c r="X50" s="67">
        <f t="shared" si="8"/>
        <v>0</v>
      </c>
    </row>
    <row r="51" spans="1:24" ht="15">
      <c r="A51" s="41">
        <v>46</v>
      </c>
      <c r="B51" s="42" t="s">
        <v>49</v>
      </c>
      <c r="C51" s="37">
        <f>BCG!C51</f>
        <v>266924</v>
      </c>
      <c r="D51" s="38">
        <f t="shared" si="2"/>
        <v>11477.732</v>
      </c>
      <c r="E51" s="39">
        <f t="shared" si="3"/>
        <v>47941.918038988988</v>
      </c>
      <c r="F51" s="45">
        <f t="shared" si="4"/>
        <v>4000</v>
      </c>
      <c r="G51" s="10"/>
      <c r="H51" s="11"/>
      <c r="I51" s="11"/>
      <c r="J51" s="11"/>
      <c r="K51" s="11"/>
      <c r="L51" s="11"/>
      <c r="M51" s="138"/>
      <c r="N51" s="11"/>
      <c r="O51" s="11"/>
      <c r="P51" s="11"/>
      <c r="Q51" s="11"/>
      <c r="R51" s="11"/>
      <c r="S51" s="142">
        <f t="shared" si="5"/>
        <v>0</v>
      </c>
      <c r="T51" s="65" t="str">
        <f t="shared" si="1"/>
        <v/>
      </c>
      <c r="U51" s="66">
        <f t="shared" si="9"/>
        <v>0</v>
      </c>
      <c r="V51" s="66">
        <f t="shared" si="6"/>
        <v>0</v>
      </c>
      <c r="W51" s="66">
        <f t="shared" si="7"/>
        <v>0</v>
      </c>
      <c r="X51" s="67">
        <f t="shared" si="8"/>
        <v>0</v>
      </c>
    </row>
    <row r="52" spans="1:24" ht="15">
      <c r="A52" s="41">
        <v>47</v>
      </c>
      <c r="B52" s="42" t="s">
        <v>50</v>
      </c>
      <c r="C52" s="37">
        <f>BCG!C52</f>
        <v>110740</v>
      </c>
      <c r="D52" s="38">
        <f t="shared" si="2"/>
        <v>4761.82</v>
      </c>
      <c r="E52" s="39">
        <f t="shared" si="3"/>
        <v>19889.886273387332</v>
      </c>
      <c r="F52" s="45">
        <f t="shared" si="4"/>
        <v>1660</v>
      </c>
      <c r="G52" s="10"/>
      <c r="H52" s="11"/>
      <c r="I52" s="11"/>
      <c r="J52" s="11"/>
      <c r="K52" s="11"/>
      <c r="L52" s="11"/>
      <c r="M52" s="138"/>
      <c r="N52" s="11"/>
      <c r="O52" s="11"/>
      <c r="P52" s="11"/>
      <c r="Q52" s="11"/>
      <c r="R52" s="11"/>
      <c r="S52" s="142">
        <f t="shared" si="5"/>
        <v>0</v>
      </c>
      <c r="T52" s="65" t="str">
        <f t="shared" si="1"/>
        <v/>
      </c>
      <c r="U52" s="66">
        <f t="shared" si="9"/>
        <v>0</v>
      </c>
      <c r="V52" s="66">
        <f t="shared" si="6"/>
        <v>0</v>
      </c>
      <c r="W52" s="66">
        <f t="shared" si="7"/>
        <v>0</v>
      </c>
      <c r="X52" s="67">
        <f t="shared" si="8"/>
        <v>0</v>
      </c>
    </row>
    <row r="53" spans="1:24" ht="15">
      <c r="A53" s="41">
        <v>48</v>
      </c>
      <c r="B53" s="42" t="s">
        <v>51</v>
      </c>
      <c r="C53" s="37">
        <f>BCG!C53</f>
        <v>743383</v>
      </c>
      <c r="D53" s="38">
        <f t="shared" si="2"/>
        <v>31965.468999999997</v>
      </c>
      <c r="E53" s="39">
        <f t="shared" si="3"/>
        <v>133518.18067156849</v>
      </c>
      <c r="F53" s="45">
        <f t="shared" si="4"/>
        <v>11130</v>
      </c>
      <c r="G53" s="10"/>
      <c r="H53" s="11"/>
      <c r="I53" s="11"/>
      <c r="J53" s="11"/>
      <c r="K53" s="11"/>
      <c r="L53" s="11"/>
      <c r="M53" s="138"/>
      <c r="N53" s="11"/>
      <c r="O53" s="11"/>
      <c r="P53" s="11"/>
      <c r="Q53" s="11"/>
      <c r="R53" s="11"/>
      <c r="S53" s="142">
        <f t="shared" si="5"/>
        <v>0</v>
      </c>
      <c r="T53" s="65" t="str">
        <f t="shared" si="1"/>
        <v/>
      </c>
      <c r="U53" s="66">
        <f t="shared" si="9"/>
        <v>0</v>
      </c>
      <c r="V53" s="66">
        <f t="shared" si="6"/>
        <v>0</v>
      </c>
      <c r="W53" s="66">
        <f t="shared" si="7"/>
        <v>0</v>
      </c>
      <c r="X53" s="67">
        <f t="shared" si="8"/>
        <v>0</v>
      </c>
    </row>
    <row r="54" spans="1:24" ht="15">
      <c r="A54" s="41">
        <v>49</v>
      </c>
      <c r="B54" s="42" t="s">
        <v>52</v>
      </c>
      <c r="C54" s="37">
        <f>BCG!C54</f>
        <v>175305</v>
      </c>
      <c r="D54" s="38">
        <f t="shared" si="2"/>
        <v>7538.1149999999998</v>
      </c>
      <c r="E54" s="39">
        <f t="shared" si="3"/>
        <v>31486.332970527059</v>
      </c>
      <c r="F54" s="45">
        <f t="shared" si="4"/>
        <v>2630</v>
      </c>
      <c r="G54" s="10"/>
      <c r="H54" s="11"/>
      <c r="I54" s="11"/>
      <c r="J54" s="11"/>
      <c r="K54" s="11"/>
      <c r="L54" s="11"/>
      <c r="M54" s="138"/>
      <c r="N54" s="11"/>
      <c r="O54" s="11"/>
      <c r="P54" s="11"/>
      <c r="Q54" s="11"/>
      <c r="R54" s="11"/>
      <c r="S54" s="142">
        <f t="shared" si="5"/>
        <v>0</v>
      </c>
      <c r="T54" s="65" t="str">
        <f t="shared" si="1"/>
        <v/>
      </c>
      <c r="U54" s="66">
        <f t="shared" si="9"/>
        <v>0</v>
      </c>
      <c r="V54" s="66">
        <f t="shared" si="6"/>
        <v>0</v>
      </c>
      <c r="W54" s="66">
        <f t="shared" si="7"/>
        <v>0</v>
      </c>
      <c r="X54" s="67">
        <f t="shared" si="8"/>
        <v>0</v>
      </c>
    </row>
    <row r="55" spans="1:24" ht="15">
      <c r="A55" s="41">
        <v>50</v>
      </c>
      <c r="B55" s="42" t="s">
        <v>53</v>
      </c>
      <c r="C55" s="37">
        <f>BCG!C55</f>
        <v>392018</v>
      </c>
      <c r="D55" s="38">
        <f t="shared" si="2"/>
        <v>16856.773999999998</v>
      </c>
      <c r="E55" s="39">
        <f t="shared" si="3"/>
        <v>70409.910033599008</v>
      </c>
      <c r="F55" s="45">
        <f t="shared" si="4"/>
        <v>5870</v>
      </c>
      <c r="G55" s="10"/>
      <c r="H55" s="11"/>
      <c r="I55" s="11"/>
      <c r="J55" s="11"/>
      <c r="K55" s="11"/>
      <c r="L55" s="11"/>
      <c r="M55" s="138"/>
      <c r="N55" s="11"/>
      <c r="O55" s="11"/>
      <c r="P55" s="11"/>
      <c r="Q55" s="11"/>
      <c r="R55" s="11"/>
      <c r="S55" s="142">
        <f t="shared" si="5"/>
        <v>0</v>
      </c>
      <c r="T55" s="65" t="str">
        <f t="shared" si="1"/>
        <v/>
      </c>
      <c r="U55" s="66">
        <f t="shared" si="9"/>
        <v>0</v>
      </c>
      <c r="V55" s="66">
        <f t="shared" si="6"/>
        <v>0</v>
      </c>
      <c r="W55" s="66">
        <f t="shared" si="7"/>
        <v>0</v>
      </c>
      <c r="X55" s="67">
        <f t="shared" si="8"/>
        <v>0</v>
      </c>
    </row>
    <row r="56" spans="1:24" ht="15">
      <c r="A56" s="41">
        <v>51</v>
      </c>
      <c r="B56" s="42" t="s">
        <v>54</v>
      </c>
      <c r="C56" s="37">
        <f>BCG!C56</f>
        <v>835174</v>
      </c>
      <c r="D56" s="38">
        <f t="shared" si="2"/>
        <v>35912.481999999996</v>
      </c>
      <c r="E56" s="39">
        <f t="shared" si="3"/>
        <v>150004.65846568529</v>
      </c>
      <c r="F56" s="45">
        <f t="shared" si="4"/>
        <v>12510</v>
      </c>
      <c r="G56" s="10"/>
      <c r="H56" s="11"/>
      <c r="I56" s="11"/>
      <c r="J56" s="11"/>
      <c r="K56" s="11"/>
      <c r="L56" s="11"/>
      <c r="M56" s="138"/>
      <c r="N56" s="11"/>
      <c r="O56" s="11"/>
      <c r="P56" s="11"/>
      <c r="Q56" s="11"/>
      <c r="R56" s="11"/>
      <c r="S56" s="142">
        <f t="shared" si="5"/>
        <v>0</v>
      </c>
      <c r="T56" s="65" t="str">
        <f t="shared" si="1"/>
        <v/>
      </c>
      <c r="U56" s="66">
        <f t="shared" si="9"/>
        <v>0</v>
      </c>
      <c r="V56" s="66">
        <f t="shared" si="6"/>
        <v>0</v>
      </c>
      <c r="W56" s="66">
        <f t="shared" si="7"/>
        <v>0</v>
      </c>
      <c r="X56" s="67">
        <f t="shared" si="8"/>
        <v>0</v>
      </c>
    </row>
    <row r="57" spans="1:24" ht="15">
      <c r="A57" s="41">
        <v>52</v>
      </c>
      <c r="B57" s="42" t="s">
        <v>55</v>
      </c>
      <c r="C57" s="37">
        <f>BCG!C57</f>
        <v>157360</v>
      </c>
      <c r="D57" s="38">
        <f t="shared" si="2"/>
        <v>6766.48</v>
      </c>
      <c r="E57" s="39">
        <f t="shared" si="3"/>
        <v>28263.251796823464</v>
      </c>
      <c r="F57" s="45">
        <f t="shared" si="4"/>
        <v>2360</v>
      </c>
      <c r="G57" s="10"/>
      <c r="H57" s="11"/>
      <c r="I57" s="11"/>
      <c r="J57" s="11"/>
      <c r="K57" s="11"/>
      <c r="L57" s="11"/>
      <c r="M57" s="138"/>
      <c r="N57" s="11"/>
      <c r="O57" s="11"/>
      <c r="P57" s="11"/>
      <c r="Q57" s="11"/>
      <c r="R57" s="11"/>
      <c r="S57" s="142">
        <f t="shared" si="5"/>
        <v>0</v>
      </c>
      <c r="T57" s="65" t="str">
        <f t="shared" si="1"/>
        <v/>
      </c>
      <c r="U57" s="66">
        <f t="shared" si="9"/>
        <v>0</v>
      </c>
      <c r="V57" s="66">
        <f t="shared" si="6"/>
        <v>0</v>
      </c>
      <c r="W57" s="66">
        <f t="shared" si="7"/>
        <v>0</v>
      </c>
      <c r="X57" s="67">
        <f t="shared" si="8"/>
        <v>0</v>
      </c>
    </row>
    <row r="58" spans="1:24" ht="15">
      <c r="A58" s="41">
        <v>53</v>
      </c>
      <c r="B58" s="42" t="s">
        <v>56</v>
      </c>
      <c r="C58" s="37">
        <f>BCG!C58</f>
        <v>214566</v>
      </c>
      <c r="D58" s="38">
        <f t="shared" si="2"/>
        <v>9226.3379999999997</v>
      </c>
      <c r="E58" s="39">
        <f t="shared" si="3"/>
        <v>38537.956818996085</v>
      </c>
      <c r="F58" s="45">
        <f t="shared" si="4"/>
        <v>3220</v>
      </c>
      <c r="G58" s="10"/>
      <c r="H58" s="11"/>
      <c r="I58" s="11"/>
      <c r="J58" s="11"/>
      <c r="K58" s="11"/>
      <c r="L58" s="11"/>
      <c r="M58" s="138"/>
      <c r="N58" s="11"/>
      <c r="O58" s="11"/>
      <c r="P58" s="11"/>
      <c r="Q58" s="11"/>
      <c r="R58" s="11"/>
      <c r="S58" s="142">
        <f t="shared" si="5"/>
        <v>0</v>
      </c>
      <c r="T58" s="65" t="str">
        <f t="shared" si="1"/>
        <v/>
      </c>
      <c r="U58" s="66">
        <f t="shared" si="9"/>
        <v>0</v>
      </c>
      <c r="V58" s="66">
        <f t="shared" si="6"/>
        <v>0</v>
      </c>
      <c r="W58" s="66">
        <f t="shared" si="7"/>
        <v>0</v>
      </c>
      <c r="X58" s="67">
        <f t="shared" si="8"/>
        <v>0</v>
      </c>
    </row>
    <row r="59" spans="1:24" ht="15">
      <c r="A59" s="41">
        <v>54</v>
      </c>
      <c r="B59" s="42" t="s">
        <v>57</v>
      </c>
      <c r="C59" s="37">
        <f>BCG!C59</f>
        <v>347897</v>
      </c>
      <c r="D59" s="38">
        <f t="shared" si="2"/>
        <v>14959.570999999998</v>
      </c>
      <c r="E59" s="39">
        <f t="shared" si="3"/>
        <v>62485.387076509229</v>
      </c>
      <c r="F59" s="45">
        <f t="shared" si="4"/>
        <v>5210</v>
      </c>
      <c r="G59" s="10"/>
      <c r="H59" s="11"/>
      <c r="I59" s="11"/>
      <c r="J59" s="11"/>
      <c r="K59" s="11"/>
      <c r="L59" s="11"/>
      <c r="M59" s="138"/>
      <c r="N59" s="11"/>
      <c r="O59" s="11"/>
      <c r="P59" s="11"/>
      <c r="Q59" s="11"/>
      <c r="R59" s="11"/>
      <c r="S59" s="142">
        <f t="shared" si="5"/>
        <v>0</v>
      </c>
      <c r="T59" s="65" t="str">
        <f t="shared" si="1"/>
        <v/>
      </c>
      <c r="U59" s="66">
        <f t="shared" si="9"/>
        <v>0</v>
      </c>
      <c r="V59" s="66">
        <f t="shared" si="6"/>
        <v>0</v>
      </c>
      <c r="W59" s="66">
        <f t="shared" si="7"/>
        <v>0</v>
      </c>
      <c r="X59" s="67">
        <f t="shared" si="8"/>
        <v>0</v>
      </c>
    </row>
    <row r="60" spans="1:24" ht="15">
      <c r="A60" s="41">
        <v>55</v>
      </c>
      <c r="B60" s="42" t="s">
        <v>58</v>
      </c>
      <c r="C60" s="37">
        <f>BCG!C60</f>
        <v>283986</v>
      </c>
      <c r="D60" s="38">
        <f t="shared" si="2"/>
        <v>12211.397999999999</v>
      </c>
      <c r="E60" s="39">
        <f t="shared" si="3"/>
        <v>51006.404580406132</v>
      </c>
      <c r="F60" s="45">
        <f t="shared" si="4"/>
        <v>4260</v>
      </c>
      <c r="G60" s="10"/>
      <c r="H60" s="11"/>
      <c r="I60" s="11"/>
      <c r="J60" s="11"/>
      <c r="K60" s="11"/>
      <c r="L60" s="11"/>
      <c r="M60" s="138"/>
      <c r="N60" s="11"/>
      <c r="O60" s="11"/>
      <c r="P60" s="11"/>
      <c r="Q60" s="11"/>
      <c r="R60" s="11"/>
      <c r="S60" s="142">
        <f t="shared" si="5"/>
        <v>0</v>
      </c>
      <c r="T60" s="65" t="str">
        <f t="shared" si="1"/>
        <v/>
      </c>
      <c r="U60" s="66">
        <f t="shared" si="9"/>
        <v>0</v>
      </c>
      <c r="V60" s="66">
        <f t="shared" si="6"/>
        <v>0</v>
      </c>
      <c r="W60" s="66">
        <f t="shared" si="7"/>
        <v>0</v>
      </c>
      <c r="X60" s="67">
        <f t="shared" si="8"/>
        <v>0</v>
      </c>
    </row>
    <row r="61" spans="1:24" ht="15">
      <c r="A61" s="41">
        <v>56</v>
      </c>
      <c r="B61" s="42" t="s">
        <v>59</v>
      </c>
      <c r="C61" s="37">
        <f>BCG!C61</f>
        <v>304096</v>
      </c>
      <c r="D61" s="38">
        <f t="shared" si="2"/>
        <v>13076.127999999999</v>
      </c>
      <c r="E61" s="39">
        <f t="shared" si="3"/>
        <v>54618.338957847154</v>
      </c>
      <c r="F61" s="45">
        <f t="shared" si="4"/>
        <v>4560</v>
      </c>
      <c r="G61" s="10"/>
      <c r="H61" s="11"/>
      <c r="I61" s="11"/>
      <c r="J61" s="11"/>
      <c r="K61" s="11"/>
      <c r="L61" s="11"/>
      <c r="M61" s="138"/>
      <c r="N61" s="11"/>
      <c r="O61" s="11"/>
      <c r="P61" s="11"/>
      <c r="Q61" s="11"/>
      <c r="R61" s="11"/>
      <c r="S61" s="142">
        <f t="shared" si="5"/>
        <v>0</v>
      </c>
      <c r="T61" s="65" t="str">
        <f t="shared" si="1"/>
        <v/>
      </c>
      <c r="U61" s="66">
        <f t="shared" si="9"/>
        <v>0</v>
      </c>
      <c r="V61" s="66">
        <f t="shared" si="6"/>
        <v>0</v>
      </c>
      <c r="W61" s="66">
        <f t="shared" si="7"/>
        <v>0</v>
      </c>
      <c r="X61" s="67">
        <f t="shared" si="8"/>
        <v>0</v>
      </c>
    </row>
    <row r="62" spans="1:24" ht="15">
      <c r="A62" s="41">
        <v>57</v>
      </c>
      <c r="B62" s="42" t="s">
        <v>60</v>
      </c>
      <c r="C62" s="37">
        <f>BCG!C62</f>
        <v>216030</v>
      </c>
      <c r="D62" s="38">
        <f t="shared" si="2"/>
        <v>9289.2899999999991</v>
      </c>
      <c r="E62" s="39">
        <f t="shared" si="3"/>
        <v>38800.904204802828</v>
      </c>
      <c r="F62" s="45">
        <f t="shared" si="4"/>
        <v>3240</v>
      </c>
      <c r="G62" s="10"/>
      <c r="H62" s="11"/>
      <c r="I62" s="11"/>
      <c r="J62" s="11"/>
      <c r="K62" s="11"/>
      <c r="L62" s="11"/>
      <c r="M62" s="138"/>
      <c r="N62" s="11"/>
      <c r="O62" s="11"/>
      <c r="P62" s="11"/>
      <c r="Q62" s="11"/>
      <c r="R62" s="11"/>
      <c r="S62" s="142">
        <f t="shared" si="5"/>
        <v>0</v>
      </c>
      <c r="T62" s="65" t="str">
        <f t="shared" si="1"/>
        <v/>
      </c>
      <c r="U62" s="66">
        <f t="shared" si="9"/>
        <v>0</v>
      </c>
      <c r="V62" s="66">
        <f t="shared" si="6"/>
        <v>0</v>
      </c>
      <c r="W62" s="66">
        <f t="shared" si="7"/>
        <v>0</v>
      </c>
      <c r="X62" s="67">
        <f t="shared" si="8"/>
        <v>0</v>
      </c>
    </row>
    <row r="63" spans="1:24" ht="15">
      <c r="A63" s="41">
        <v>58</v>
      </c>
      <c r="B63" s="42" t="s">
        <v>61</v>
      </c>
      <c r="C63" s="37">
        <f>BCG!C63</f>
        <v>220425</v>
      </c>
      <c r="D63" s="38">
        <f t="shared" si="2"/>
        <v>9478.2749999999996</v>
      </c>
      <c r="E63" s="39">
        <f t="shared" si="3"/>
        <v>39590.285188833324</v>
      </c>
      <c r="F63" s="45">
        <f t="shared" si="4"/>
        <v>3300</v>
      </c>
      <c r="G63" s="10"/>
      <c r="H63" s="11"/>
      <c r="I63" s="11"/>
      <c r="J63" s="11"/>
      <c r="K63" s="11"/>
      <c r="L63" s="11"/>
      <c r="M63" s="138"/>
      <c r="N63" s="11"/>
      <c r="O63" s="11"/>
      <c r="P63" s="11"/>
      <c r="Q63" s="11"/>
      <c r="R63" s="11"/>
      <c r="S63" s="142">
        <f t="shared" si="5"/>
        <v>0</v>
      </c>
      <c r="T63" s="65" t="str">
        <f t="shared" si="1"/>
        <v/>
      </c>
      <c r="U63" s="66">
        <f t="shared" si="9"/>
        <v>0</v>
      </c>
      <c r="V63" s="66">
        <f t="shared" si="6"/>
        <v>0</v>
      </c>
      <c r="W63" s="66">
        <f t="shared" si="7"/>
        <v>0</v>
      </c>
      <c r="X63" s="67">
        <f t="shared" si="8"/>
        <v>0</v>
      </c>
    </row>
    <row r="64" spans="1:24" ht="15">
      <c r="A64" s="41">
        <v>59</v>
      </c>
      <c r="B64" s="42" t="s">
        <v>62</v>
      </c>
      <c r="C64" s="37">
        <f>BCG!C64</f>
        <v>256126</v>
      </c>
      <c r="D64" s="38">
        <f t="shared" si="2"/>
        <v>11013.418</v>
      </c>
      <c r="E64" s="39">
        <f t="shared" si="3"/>
        <v>46002.501459794148</v>
      </c>
      <c r="F64" s="45">
        <f t="shared" si="4"/>
        <v>3840</v>
      </c>
      <c r="G64" s="10"/>
      <c r="H64" s="11"/>
      <c r="I64" s="11"/>
      <c r="J64" s="11"/>
      <c r="K64" s="11"/>
      <c r="L64" s="11"/>
      <c r="M64" s="138"/>
      <c r="N64" s="11"/>
      <c r="O64" s="11"/>
      <c r="P64" s="11"/>
      <c r="Q64" s="11"/>
      <c r="R64" s="11"/>
      <c r="S64" s="142">
        <f t="shared" si="5"/>
        <v>0</v>
      </c>
      <c r="T64" s="65" t="str">
        <f t="shared" si="1"/>
        <v/>
      </c>
      <c r="U64" s="66">
        <f t="shared" si="9"/>
        <v>0</v>
      </c>
      <c r="V64" s="66">
        <f t="shared" si="6"/>
        <v>0</v>
      </c>
      <c r="W64" s="66">
        <f t="shared" si="7"/>
        <v>0</v>
      </c>
      <c r="X64" s="67">
        <f t="shared" si="8"/>
        <v>0</v>
      </c>
    </row>
    <row r="65" spans="1:24" ht="15">
      <c r="A65" s="41">
        <v>60</v>
      </c>
      <c r="B65" s="42" t="s">
        <v>63</v>
      </c>
      <c r="C65" s="37">
        <f>BCG!C65</f>
        <v>189448</v>
      </c>
      <c r="D65" s="38">
        <f t="shared" si="2"/>
        <v>8146.2639999999992</v>
      </c>
      <c r="E65" s="39">
        <f t="shared" si="3"/>
        <v>34026.541220161489</v>
      </c>
      <c r="F65" s="45">
        <f t="shared" si="4"/>
        <v>2840</v>
      </c>
      <c r="G65" s="10"/>
      <c r="H65" s="11"/>
      <c r="I65" s="11"/>
      <c r="J65" s="11"/>
      <c r="K65" s="11"/>
      <c r="L65" s="11"/>
      <c r="M65" s="138"/>
      <c r="N65" s="11"/>
      <c r="O65" s="11"/>
      <c r="P65" s="11"/>
      <c r="Q65" s="11"/>
      <c r="R65" s="11"/>
      <c r="S65" s="142">
        <f t="shared" si="5"/>
        <v>0</v>
      </c>
      <c r="T65" s="65" t="str">
        <f t="shared" si="1"/>
        <v/>
      </c>
      <c r="U65" s="66">
        <f t="shared" si="9"/>
        <v>0</v>
      </c>
      <c r="V65" s="66">
        <f t="shared" si="6"/>
        <v>0</v>
      </c>
      <c r="W65" s="66">
        <f t="shared" si="7"/>
        <v>0</v>
      </c>
      <c r="X65" s="67">
        <f t="shared" si="8"/>
        <v>0</v>
      </c>
    </row>
    <row r="66" spans="1:24" ht="15">
      <c r="A66" s="41">
        <v>61</v>
      </c>
      <c r="B66" s="42" t="s">
        <v>64</v>
      </c>
      <c r="C66" s="37">
        <f>BCG!C66</f>
        <v>273275</v>
      </c>
      <c r="D66" s="38">
        <f t="shared" si="2"/>
        <v>11750.824999999999</v>
      </c>
      <c r="E66" s="39">
        <f t="shared" si="3"/>
        <v>49082.613972908817</v>
      </c>
      <c r="F66" s="45">
        <f t="shared" si="4"/>
        <v>4100</v>
      </c>
      <c r="G66" s="10"/>
      <c r="H66" s="11"/>
      <c r="I66" s="11"/>
      <c r="J66" s="11"/>
      <c r="K66" s="11"/>
      <c r="L66" s="11"/>
      <c r="M66" s="138"/>
      <c r="N66" s="11"/>
      <c r="O66" s="11"/>
      <c r="P66" s="11"/>
      <c r="Q66" s="11"/>
      <c r="R66" s="11"/>
      <c r="S66" s="142">
        <f t="shared" si="5"/>
        <v>0</v>
      </c>
      <c r="T66" s="65" t="str">
        <f t="shared" si="1"/>
        <v/>
      </c>
      <c r="U66" s="66">
        <f t="shared" si="9"/>
        <v>0</v>
      </c>
      <c r="V66" s="66">
        <f t="shared" si="6"/>
        <v>0</v>
      </c>
      <c r="W66" s="66">
        <f t="shared" si="7"/>
        <v>0</v>
      </c>
      <c r="X66" s="67">
        <f t="shared" si="8"/>
        <v>0</v>
      </c>
    </row>
    <row r="67" spans="1:24" ht="15">
      <c r="A67" s="41">
        <v>62</v>
      </c>
      <c r="B67" s="42" t="s">
        <v>65</v>
      </c>
      <c r="C67" s="37">
        <f>BCG!C67</f>
        <v>101256</v>
      </c>
      <c r="D67" s="38">
        <f t="shared" si="2"/>
        <v>4354.0079999999998</v>
      </c>
      <c r="E67" s="39">
        <f t="shared" si="3"/>
        <v>18186.475749486253</v>
      </c>
      <c r="F67" s="45">
        <f t="shared" si="4"/>
        <v>1520</v>
      </c>
      <c r="G67" s="10"/>
      <c r="H67" s="11"/>
      <c r="I67" s="11"/>
      <c r="J67" s="11"/>
      <c r="K67" s="11"/>
      <c r="L67" s="11"/>
      <c r="M67" s="138"/>
      <c r="N67" s="11"/>
      <c r="O67" s="11"/>
      <c r="P67" s="11"/>
      <c r="Q67" s="11"/>
      <c r="R67" s="11"/>
      <c r="S67" s="142">
        <f t="shared" si="5"/>
        <v>0</v>
      </c>
      <c r="T67" s="65" t="str">
        <f t="shared" si="1"/>
        <v/>
      </c>
      <c r="U67" s="66">
        <f t="shared" si="9"/>
        <v>0</v>
      </c>
      <c r="V67" s="66">
        <f t="shared" si="6"/>
        <v>0</v>
      </c>
      <c r="W67" s="66">
        <f t="shared" si="7"/>
        <v>0</v>
      </c>
      <c r="X67" s="67">
        <f t="shared" si="8"/>
        <v>0</v>
      </c>
    </row>
    <row r="68" spans="1:24" ht="15">
      <c r="A68" s="41">
        <v>63</v>
      </c>
      <c r="B68" s="42" t="s">
        <v>66</v>
      </c>
      <c r="C68" s="37">
        <f>BCG!C68</f>
        <v>226666</v>
      </c>
      <c r="D68" s="38">
        <f t="shared" si="2"/>
        <v>9746.637999999999</v>
      </c>
      <c r="E68" s="39">
        <f t="shared" si="3"/>
        <v>40711.224147043642</v>
      </c>
      <c r="F68" s="45">
        <f t="shared" si="4"/>
        <v>3400</v>
      </c>
      <c r="G68" s="10"/>
      <c r="H68" s="11"/>
      <c r="I68" s="11"/>
      <c r="J68" s="11"/>
      <c r="K68" s="11"/>
      <c r="L68" s="11"/>
      <c r="M68" s="138"/>
      <c r="N68" s="11"/>
      <c r="O68" s="11"/>
      <c r="P68" s="11"/>
      <c r="Q68" s="11"/>
      <c r="R68" s="11"/>
      <c r="S68" s="142">
        <f t="shared" si="5"/>
        <v>0</v>
      </c>
      <c r="T68" s="65" t="str">
        <f t="shared" si="1"/>
        <v/>
      </c>
      <c r="U68" s="66">
        <f t="shared" si="9"/>
        <v>0</v>
      </c>
      <c r="V68" s="66">
        <f t="shared" si="6"/>
        <v>0</v>
      </c>
      <c r="W68" s="66">
        <f t="shared" si="7"/>
        <v>0</v>
      </c>
      <c r="X68" s="67">
        <f t="shared" si="8"/>
        <v>0</v>
      </c>
    </row>
    <row r="69" spans="1:24" ht="15">
      <c r="A69" s="41">
        <v>64</v>
      </c>
      <c r="B69" s="42" t="s">
        <v>67</v>
      </c>
      <c r="C69" s="37">
        <f>BCG!C69</f>
        <v>293718</v>
      </c>
      <c r="D69" s="38">
        <f t="shared" si="2"/>
        <v>12629.874</v>
      </c>
      <c r="E69" s="39">
        <f t="shared" si="3"/>
        <v>52754.358104088678</v>
      </c>
      <c r="F69" s="45">
        <f t="shared" si="4"/>
        <v>4400</v>
      </c>
      <c r="G69" s="10"/>
      <c r="H69" s="11"/>
      <c r="I69" s="11"/>
      <c r="J69" s="11"/>
      <c r="K69" s="11"/>
      <c r="L69" s="11"/>
      <c r="M69" s="138"/>
      <c r="N69" s="11"/>
      <c r="O69" s="11"/>
      <c r="P69" s="11"/>
      <c r="Q69" s="11"/>
      <c r="R69" s="11"/>
      <c r="S69" s="142">
        <f t="shared" si="5"/>
        <v>0</v>
      </c>
      <c r="T69" s="65" t="str">
        <f t="shared" si="1"/>
        <v/>
      </c>
      <c r="U69" s="66">
        <f t="shared" si="9"/>
        <v>0</v>
      </c>
      <c r="V69" s="66">
        <f t="shared" si="6"/>
        <v>0</v>
      </c>
      <c r="W69" s="66">
        <f t="shared" si="7"/>
        <v>0</v>
      </c>
      <c r="X69" s="67">
        <f t="shared" si="8"/>
        <v>0</v>
      </c>
    </row>
    <row r="70" spans="1:24" ht="15">
      <c r="A70" s="41">
        <v>65</v>
      </c>
      <c r="B70" s="42" t="s">
        <v>68</v>
      </c>
      <c r="C70" s="37">
        <f>BCG!C70</f>
        <v>448967</v>
      </c>
      <c r="D70" s="38">
        <f t="shared" si="2"/>
        <v>19305.580999999998</v>
      </c>
      <c r="E70" s="39">
        <f t="shared" si="3"/>
        <v>80638.45557615938</v>
      </c>
      <c r="F70" s="45">
        <f t="shared" si="4"/>
        <v>6720</v>
      </c>
      <c r="G70" s="10"/>
      <c r="H70" s="11"/>
      <c r="I70" s="11"/>
      <c r="J70" s="11"/>
      <c r="K70" s="11"/>
      <c r="L70" s="11"/>
      <c r="M70" s="138"/>
      <c r="N70" s="11"/>
      <c r="O70" s="11"/>
      <c r="P70" s="11"/>
      <c r="Q70" s="11"/>
      <c r="R70" s="11"/>
      <c r="S70" s="142">
        <f t="shared" si="5"/>
        <v>0</v>
      </c>
      <c r="T70" s="65" t="str">
        <f t="shared" ref="T70:T118" si="10">IFERROR((SUMIF(G70:R70,"&gt;0" )/COUNTIF(G70:R70,"&gt;0")),"")</f>
        <v/>
      </c>
      <c r="U70" s="66">
        <f t="shared" si="9"/>
        <v>0</v>
      </c>
      <c r="V70" s="66">
        <f t="shared" si="6"/>
        <v>0</v>
      </c>
      <c r="W70" s="66">
        <f t="shared" si="7"/>
        <v>0</v>
      </c>
      <c r="X70" s="67">
        <f t="shared" si="8"/>
        <v>0</v>
      </c>
    </row>
    <row r="71" spans="1:24" ht="15">
      <c r="A71" s="41">
        <v>66</v>
      </c>
      <c r="B71" s="42" t="s">
        <v>69</v>
      </c>
      <c r="C71" s="37">
        <f>BCG!C71</f>
        <v>141946</v>
      </c>
      <c r="D71" s="38">
        <f t="shared" ref="D71:D117" si="11">C71*0.043</f>
        <v>6103.6779999999999</v>
      </c>
      <c r="E71" s="39">
        <f t="shared" ref="E71:E117" si="12">(D71/$D$118)*$E$118</f>
        <v>25494.760673308996</v>
      </c>
      <c r="F71" s="45">
        <f t="shared" ref="F71:F117" si="13">CEILING((E71/12),10)</f>
        <v>2130</v>
      </c>
      <c r="G71" s="10"/>
      <c r="H71" s="11"/>
      <c r="I71" s="11"/>
      <c r="J71" s="11"/>
      <c r="K71" s="11"/>
      <c r="L71" s="11"/>
      <c r="M71" s="138"/>
      <c r="N71" s="11"/>
      <c r="O71" s="11"/>
      <c r="P71" s="11"/>
      <c r="Q71" s="11"/>
      <c r="R71" s="11"/>
      <c r="S71" s="142">
        <f t="shared" ref="S71:S117" si="14">SUM(G71:R71)</f>
        <v>0</v>
      </c>
      <c r="T71" s="65" t="str">
        <f t="shared" si="10"/>
        <v/>
      </c>
      <c r="U71" s="66">
        <f t="shared" si="9"/>
        <v>0</v>
      </c>
      <c r="V71" s="66">
        <f t="shared" ref="V71:V118" si="15">SUM(J71:L71)</f>
        <v>0</v>
      </c>
      <c r="W71" s="66">
        <f t="shared" ref="W71:W118" si="16">SUM(M71:O71)</f>
        <v>0</v>
      </c>
      <c r="X71" s="67">
        <f t="shared" ref="X71:X118" si="17">SUM(P71:R71)</f>
        <v>0</v>
      </c>
    </row>
    <row r="72" spans="1:24" ht="15">
      <c r="A72" s="41">
        <v>67</v>
      </c>
      <c r="B72" s="42" t="s">
        <v>70</v>
      </c>
      <c r="C72" s="37">
        <f>BCG!C72</f>
        <v>434698</v>
      </c>
      <c r="D72" s="38">
        <f t="shared" si="11"/>
        <v>18692.013999999999</v>
      </c>
      <c r="E72" s="39">
        <f t="shared" si="12"/>
        <v>78075.616608894037</v>
      </c>
      <c r="F72" s="45">
        <f t="shared" si="13"/>
        <v>6510</v>
      </c>
      <c r="G72" s="10"/>
      <c r="H72" s="11"/>
      <c r="I72" s="11"/>
      <c r="J72" s="11"/>
      <c r="K72" s="11"/>
      <c r="L72" s="11"/>
      <c r="M72" s="138"/>
      <c r="N72" s="11"/>
      <c r="O72" s="11"/>
      <c r="P72" s="11"/>
      <c r="Q72" s="11"/>
      <c r="R72" s="11"/>
      <c r="S72" s="142">
        <f t="shared" si="14"/>
        <v>0</v>
      </c>
      <c r="T72" s="65" t="str">
        <f t="shared" si="10"/>
        <v/>
      </c>
      <c r="U72" s="66">
        <f t="shared" ref="U72:U118" si="18">SUM(G72:I72)</f>
        <v>0</v>
      </c>
      <c r="V72" s="66">
        <f t="shared" si="15"/>
        <v>0</v>
      </c>
      <c r="W72" s="66">
        <f t="shared" si="16"/>
        <v>0</v>
      </c>
      <c r="X72" s="67">
        <f t="shared" si="17"/>
        <v>0</v>
      </c>
    </row>
    <row r="73" spans="1:24" ht="15">
      <c r="A73" s="41">
        <v>68</v>
      </c>
      <c r="B73" s="42" t="s">
        <v>71</v>
      </c>
      <c r="C73" s="37">
        <f>BCG!C73</f>
        <v>255676</v>
      </c>
      <c r="D73" s="38">
        <f t="shared" si="11"/>
        <v>10994.067999999999</v>
      </c>
      <c r="E73" s="39">
        <f t="shared" si="12"/>
        <v>45921.677468255191</v>
      </c>
      <c r="F73" s="45">
        <f t="shared" si="13"/>
        <v>3830</v>
      </c>
      <c r="G73" s="10"/>
      <c r="H73" s="11"/>
      <c r="I73" s="11"/>
      <c r="J73" s="11"/>
      <c r="K73" s="11"/>
      <c r="L73" s="11"/>
      <c r="M73" s="138"/>
      <c r="N73" s="11"/>
      <c r="O73" s="11"/>
      <c r="P73" s="11"/>
      <c r="Q73" s="11"/>
      <c r="R73" s="11"/>
      <c r="S73" s="142">
        <f t="shared" si="14"/>
        <v>0</v>
      </c>
      <c r="T73" s="65" t="str">
        <f t="shared" si="10"/>
        <v/>
      </c>
      <c r="U73" s="66">
        <f t="shared" si="18"/>
        <v>0</v>
      </c>
      <c r="V73" s="66">
        <f t="shared" si="15"/>
        <v>0</v>
      </c>
      <c r="W73" s="66">
        <f t="shared" si="16"/>
        <v>0</v>
      </c>
      <c r="X73" s="67">
        <f t="shared" si="17"/>
        <v>0</v>
      </c>
    </row>
    <row r="74" spans="1:24" ht="15">
      <c r="A74" s="41">
        <v>69</v>
      </c>
      <c r="B74" s="42" t="s">
        <v>72</v>
      </c>
      <c r="C74" s="37">
        <f>BCG!C74</f>
        <v>485147</v>
      </c>
      <c r="D74" s="38">
        <f t="shared" si="11"/>
        <v>20861.321</v>
      </c>
      <c r="E74" s="39">
        <f t="shared" si="12"/>
        <v>87136.704495891681</v>
      </c>
      <c r="F74" s="45">
        <f t="shared" si="13"/>
        <v>7270</v>
      </c>
      <c r="G74" s="10"/>
      <c r="H74" s="11"/>
      <c r="I74" s="11"/>
      <c r="J74" s="11"/>
      <c r="K74" s="11"/>
      <c r="L74" s="11"/>
      <c r="M74" s="138"/>
      <c r="N74" s="11"/>
      <c r="O74" s="11"/>
      <c r="P74" s="11"/>
      <c r="Q74" s="11"/>
      <c r="R74" s="11"/>
      <c r="S74" s="142">
        <f t="shared" si="14"/>
        <v>0</v>
      </c>
      <c r="T74" s="65" t="str">
        <f t="shared" si="10"/>
        <v/>
      </c>
      <c r="U74" s="66">
        <f t="shared" si="18"/>
        <v>0</v>
      </c>
      <c r="V74" s="66">
        <f t="shared" si="15"/>
        <v>0</v>
      </c>
      <c r="W74" s="66">
        <f t="shared" si="16"/>
        <v>0</v>
      </c>
      <c r="X74" s="67">
        <f t="shared" si="17"/>
        <v>0</v>
      </c>
    </row>
    <row r="75" spans="1:24" ht="15">
      <c r="A75" s="41">
        <v>70</v>
      </c>
      <c r="B75" s="42" t="s">
        <v>73</v>
      </c>
      <c r="C75" s="37">
        <f>BCG!C75</f>
        <v>291676</v>
      </c>
      <c r="D75" s="38">
        <f t="shared" si="11"/>
        <v>12542.067999999999</v>
      </c>
      <c r="E75" s="39">
        <f t="shared" si="12"/>
        <v>52387.596791371892</v>
      </c>
      <c r="F75" s="45">
        <f t="shared" si="13"/>
        <v>4370</v>
      </c>
      <c r="G75" s="10"/>
      <c r="H75" s="11"/>
      <c r="I75" s="11"/>
      <c r="J75" s="11"/>
      <c r="K75" s="11"/>
      <c r="L75" s="11"/>
      <c r="M75" s="138"/>
      <c r="N75" s="11"/>
      <c r="O75" s="11"/>
      <c r="P75" s="11"/>
      <c r="Q75" s="11"/>
      <c r="R75" s="11"/>
      <c r="S75" s="142">
        <f t="shared" si="14"/>
        <v>0</v>
      </c>
      <c r="T75" s="65" t="str">
        <f t="shared" si="10"/>
        <v/>
      </c>
      <c r="U75" s="66">
        <f t="shared" si="18"/>
        <v>0</v>
      </c>
      <c r="V75" s="66">
        <f t="shared" si="15"/>
        <v>0</v>
      </c>
      <c r="W75" s="66">
        <f t="shared" si="16"/>
        <v>0</v>
      </c>
      <c r="X75" s="67">
        <f t="shared" si="17"/>
        <v>0</v>
      </c>
    </row>
    <row r="76" spans="1:24" ht="15">
      <c r="A76" s="41">
        <v>71</v>
      </c>
      <c r="B76" s="42" t="s">
        <v>74</v>
      </c>
      <c r="C76" s="37">
        <f>BCG!C76</f>
        <v>100144</v>
      </c>
      <c r="D76" s="38">
        <f t="shared" si="11"/>
        <v>4306.192</v>
      </c>
      <c r="E76" s="39">
        <f t="shared" si="12"/>
        <v>17986.750685949981</v>
      </c>
      <c r="F76" s="45">
        <f t="shared" si="13"/>
        <v>1500</v>
      </c>
      <c r="G76" s="10"/>
      <c r="H76" s="11"/>
      <c r="I76" s="11"/>
      <c r="J76" s="11"/>
      <c r="K76" s="11"/>
      <c r="L76" s="11"/>
      <c r="M76" s="138"/>
      <c r="N76" s="11"/>
      <c r="O76" s="11"/>
      <c r="P76" s="11"/>
      <c r="Q76" s="11"/>
      <c r="R76" s="11"/>
      <c r="S76" s="142">
        <f t="shared" si="14"/>
        <v>0</v>
      </c>
      <c r="T76" s="65" t="str">
        <f t="shared" si="10"/>
        <v/>
      </c>
      <c r="U76" s="66">
        <f t="shared" si="18"/>
        <v>0</v>
      </c>
      <c r="V76" s="66">
        <f t="shared" si="15"/>
        <v>0</v>
      </c>
      <c r="W76" s="66">
        <f t="shared" si="16"/>
        <v>0</v>
      </c>
      <c r="X76" s="67">
        <f t="shared" si="17"/>
        <v>0</v>
      </c>
    </row>
    <row r="77" spans="1:24" ht="15">
      <c r="A77" s="41">
        <v>72</v>
      </c>
      <c r="B77" s="42" t="s">
        <v>75</v>
      </c>
      <c r="C77" s="37">
        <f>BCG!C77</f>
        <v>373650</v>
      </c>
      <c r="D77" s="38">
        <f t="shared" si="11"/>
        <v>16066.949999999999</v>
      </c>
      <c r="E77" s="39">
        <f t="shared" si="12"/>
        <v>67110.8543078488</v>
      </c>
      <c r="F77" s="45">
        <f t="shared" si="13"/>
        <v>5600</v>
      </c>
      <c r="G77" s="10"/>
      <c r="H77" s="11"/>
      <c r="I77" s="11"/>
      <c r="J77" s="11"/>
      <c r="K77" s="11"/>
      <c r="L77" s="11"/>
      <c r="M77" s="138"/>
      <c r="N77" s="11"/>
      <c r="O77" s="11"/>
      <c r="P77" s="11"/>
      <c r="Q77" s="11"/>
      <c r="R77" s="11"/>
      <c r="S77" s="142">
        <f t="shared" si="14"/>
        <v>0</v>
      </c>
      <c r="T77" s="65" t="str">
        <f t="shared" si="10"/>
        <v/>
      </c>
      <c r="U77" s="66">
        <f t="shared" si="18"/>
        <v>0</v>
      </c>
      <c r="V77" s="66">
        <f t="shared" si="15"/>
        <v>0</v>
      </c>
      <c r="W77" s="66">
        <f t="shared" si="16"/>
        <v>0</v>
      </c>
      <c r="X77" s="67">
        <f t="shared" si="17"/>
        <v>0</v>
      </c>
    </row>
    <row r="78" spans="1:24" ht="15">
      <c r="A78" s="41">
        <v>73</v>
      </c>
      <c r="B78" s="42" t="s">
        <v>76</v>
      </c>
      <c r="C78" s="37">
        <f>BCG!C78</f>
        <v>197143</v>
      </c>
      <c r="D78" s="38">
        <f t="shared" si="11"/>
        <v>8477.1489999999994</v>
      </c>
      <c r="E78" s="39">
        <f t="shared" si="12"/>
        <v>35408.631475477683</v>
      </c>
      <c r="F78" s="45">
        <f t="shared" si="13"/>
        <v>2960</v>
      </c>
      <c r="G78" s="10"/>
      <c r="H78" s="11"/>
      <c r="I78" s="11"/>
      <c r="J78" s="11"/>
      <c r="K78" s="11"/>
      <c r="L78" s="11"/>
      <c r="M78" s="138"/>
      <c r="N78" s="11"/>
      <c r="O78" s="11"/>
      <c r="P78" s="11"/>
      <c r="Q78" s="11"/>
      <c r="R78" s="11"/>
      <c r="S78" s="142">
        <f t="shared" si="14"/>
        <v>0</v>
      </c>
      <c r="T78" s="65" t="str">
        <f t="shared" si="10"/>
        <v/>
      </c>
      <c r="U78" s="66">
        <f t="shared" si="18"/>
        <v>0</v>
      </c>
      <c r="V78" s="66">
        <f t="shared" si="15"/>
        <v>0</v>
      </c>
      <c r="W78" s="66">
        <f t="shared" si="16"/>
        <v>0</v>
      </c>
      <c r="X78" s="67">
        <f t="shared" si="17"/>
        <v>0</v>
      </c>
    </row>
    <row r="79" spans="1:24" ht="15">
      <c r="A79" s="41">
        <v>74</v>
      </c>
      <c r="B79" s="42" t="s">
        <v>77</v>
      </c>
      <c r="C79" s="37">
        <f>BCG!C79</f>
        <v>314124</v>
      </c>
      <c r="D79" s="38">
        <f t="shared" si="11"/>
        <v>13507.331999999999</v>
      </c>
      <c r="E79" s="39">
        <f t="shared" si="12"/>
        <v>56419.456707075333</v>
      </c>
      <c r="F79" s="45">
        <f t="shared" si="13"/>
        <v>4710</v>
      </c>
      <c r="G79" s="10"/>
      <c r="H79" s="11"/>
      <c r="I79" s="11"/>
      <c r="J79" s="11"/>
      <c r="K79" s="11"/>
      <c r="L79" s="11"/>
      <c r="M79" s="138"/>
      <c r="N79" s="11"/>
      <c r="O79" s="11"/>
      <c r="P79" s="11"/>
      <c r="Q79" s="11"/>
      <c r="R79" s="11"/>
      <c r="S79" s="142">
        <f t="shared" si="14"/>
        <v>0</v>
      </c>
      <c r="T79" s="65" t="str">
        <f t="shared" si="10"/>
        <v/>
      </c>
      <c r="U79" s="66">
        <f t="shared" si="18"/>
        <v>0</v>
      </c>
      <c r="V79" s="66">
        <f t="shared" si="15"/>
        <v>0</v>
      </c>
      <c r="W79" s="66">
        <f t="shared" si="16"/>
        <v>0</v>
      </c>
      <c r="X79" s="67">
        <f t="shared" si="17"/>
        <v>0</v>
      </c>
    </row>
    <row r="80" spans="1:24" ht="15">
      <c r="A80" s="41">
        <v>75</v>
      </c>
      <c r="B80" s="42" t="s">
        <v>78</v>
      </c>
      <c r="C80" s="37">
        <f>BCG!C80</f>
        <v>310208</v>
      </c>
      <c r="D80" s="38">
        <f t="shared" si="11"/>
        <v>13338.944</v>
      </c>
      <c r="E80" s="39">
        <f t="shared" si="12"/>
        <v>55716.108371816299</v>
      </c>
      <c r="F80" s="45">
        <f t="shared" si="13"/>
        <v>4650</v>
      </c>
      <c r="G80" s="10"/>
      <c r="H80" s="11"/>
      <c r="I80" s="11"/>
      <c r="J80" s="11"/>
      <c r="K80" s="11"/>
      <c r="L80" s="11"/>
      <c r="M80" s="138"/>
      <c r="N80" s="11"/>
      <c r="O80" s="11"/>
      <c r="P80" s="11"/>
      <c r="Q80" s="11"/>
      <c r="R80" s="11"/>
      <c r="S80" s="142">
        <f t="shared" si="14"/>
        <v>0</v>
      </c>
      <c r="T80" s="65" t="str">
        <f t="shared" si="10"/>
        <v/>
      </c>
      <c r="U80" s="66">
        <f t="shared" si="18"/>
        <v>0</v>
      </c>
      <c r="V80" s="66">
        <f t="shared" si="15"/>
        <v>0</v>
      </c>
      <c r="W80" s="66">
        <f t="shared" si="16"/>
        <v>0</v>
      </c>
      <c r="X80" s="67">
        <f t="shared" si="17"/>
        <v>0</v>
      </c>
    </row>
    <row r="81" spans="1:24" ht="15">
      <c r="A81" s="41">
        <v>76</v>
      </c>
      <c r="B81" s="42" t="s">
        <v>79</v>
      </c>
      <c r="C81" s="37">
        <f>BCG!C81</f>
        <v>507398</v>
      </c>
      <c r="D81" s="38">
        <f t="shared" si="11"/>
        <v>21818.113999999998</v>
      </c>
      <c r="E81" s="39">
        <f t="shared" si="12"/>
        <v>91133.181464188048</v>
      </c>
      <c r="F81" s="45">
        <f t="shared" si="13"/>
        <v>7600</v>
      </c>
      <c r="G81" s="10"/>
      <c r="H81" s="11"/>
      <c r="I81" s="11"/>
      <c r="J81" s="11"/>
      <c r="K81" s="11"/>
      <c r="L81" s="11"/>
      <c r="M81" s="138"/>
      <c r="N81" s="11"/>
      <c r="O81" s="11"/>
      <c r="P81" s="11"/>
      <c r="Q81" s="11"/>
      <c r="R81" s="11"/>
      <c r="S81" s="142">
        <f t="shared" si="14"/>
        <v>0</v>
      </c>
      <c r="T81" s="65" t="str">
        <f t="shared" si="10"/>
        <v/>
      </c>
      <c r="U81" s="66">
        <f t="shared" si="18"/>
        <v>0</v>
      </c>
      <c r="V81" s="66">
        <f t="shared" si="15"/>
        <v>0</v>
      </c>
      <c r="W81" s="66">
        <f t="shared" si="16"/>
        <v>0</v>
      </c>
      <c r="X81" s="67">
        <f t="shared" si="17"/>
        <v>0</v>
      </c>
    </row>
    <row r="82" spans="1:24" ht="15">
      <c r="A82" s="41">
        <v>77</v>
      </c>
      <c r="B82" s="42" t="s">
        <v>80</v>
      </c>
      <c r="C82" s="37">
        <f>BCG!C82</f>
        <v>521833</v>
      </c>
      <c r="D82" s="38">
        <f t="shared" si="11"/>
        <v>22438.819</v>
      </c>
      <c r="E82" s="39">
        <f t="shared" si="12"/>
        <v>93725.835503887778</v>
      </c>
      <c r="F82" s="45">
        <f t="shared" si="13"/>
        <v>7820</v>
      </c>
      <c r="G82" s="10"/>
      <c r="H82" s="11"/>
      <c r="I82" s="11"/>
      <c r="J82" s="11"/>
      <c r="K82" s="11"/>
      <c r="L82" s="11"/>
      <c r="M82" s="138"/>
      <c r="N82" s="11"/>
      <c r="O82" s="11"/>
      <c r="P82" s="11"/>
      <c r="Q82" s="11"/>
      <c r="R82" s="11"/>
      <c r="S82" s="142">
        <f t="shared" si="14"/>
        <v>0</v>
      </c>
      <c r="T82" s="65" t="str">
        <f t="shared" si="10"/>
        <v/>
      </c>
      <c r="U82" s="66">
        <f t="shared" si="18"/>
        <v>0</v>
      </c>
      <c r="V82" s="66">
        <f t="shared" si="15"/>
        <v>0</v>
      </c>
      <c r="W82" s="66">
        <f t="shared" si="16"/>
        <v>0</v>
      </c>
      <c r="X82" s="67">
        <f t="shared" si="17"/>
        <v>0</v>
      </c>
    </row>
    <row r="83" spans="1:24" ht="15">
      <c r="A83" s="41">
        <v>78</v>
      </c>
      <c r="B83" s="42" t="s">
        <v>81</v>
      </c>
      <c r="C83" s="37">
        <f>BCG!C83</f>
        <v>502074</v>
      </c>
      <c r="D83" s="38">
        <f t="shared" si="11"/>
        <v>21589.181999999997</v>
      </c>
      <c r="E83" s="39">
        <f t="shared" si="12"/>
        <v>90176.943839847125</v>
      </c>
      <c r="F83" s="45">
        <f t="shared" si="13"/>
        <v>7520</v>
      </c>
      <c r="G83" s="10"/>
      <c r="H83" s="11"/>
      <c r="I83" s="11"/>
      <c r="J83" s="11"/>
      <c r="K83" s="11"/>
      <c r="L83" s="11"/>
      <c r="M83" s="138"/>
      <c r="N83" s="11"/>
      <c r="O83" s="11"/>
      <c r="P83" s="11"/>
      <c r="Q83" s="11"/>
      <c r="R83" s="11"/>
      <c r="S83" s="142">
        <f t="shared" si="14"/>
        <v>0</v>
      </c>
      <c r="T83" s="65" t="str">
        <f t="shared" si="10"/>
        <v/>
      </c>
      <c r="U83" s="66">
        <f t="shared" si="18"/>
        <v>0</v>
      </c>
      <c r="V83" s="66">
        <f t="shared" si="15"/>
        <v>0</v>
      </c>
      <c r="W83" s="66">
        <f t="shared" si="16"/>
        <v>0</v>
      </c>
      <c r="X83" s="67">
        <f t="shared" si="17"/>
        <v>0</v>
      </c>
    </row>
    <row r="84" spans="1:24" ht="15">
      <c r="A84" s="41">
        <v>79</v>
      </c>
      <c r="B84" s="42" t="s">
        <v>82</v>
      </c>
      <c r="C84" s="37">
        <f>BCG!C84</f>
        <v>196447</v>
      </c>
      <c r="D84" s="38">
        <f t="shared" si="11"/>
        <v>8447.2209999999995</v>
      </c>
      <c r="E84" s="39">
        <f t="shared" si="12"/>
        <v>35283.623701897428</v>
      </c>
      <c r="F84" s="45">
        <f t="shared" si="13"/>
        <v>2950</v>
      </c>
      <c r="G84" s="10"/>
      <c r="H84" s="11"/>
      <c r="I84" s="11"/>
      <c r="J84" s="11"/>
      <c r="K84" s="11"/>
      <c r="L84" s="11"/>
      <c r="M84" s="138"/>
      <c r="N84" s="11"/>
      <c r="O84" s="11"/>
      <c r="P84" s="11"/>
      <c r="Q84" s="11"/>
      <c r="R84" s="11"/>
      <c r="S84" s="142">
        <f t="shared" si="14"/>
        <v>0</v>
      </c>
      <c r="T84" s="65" t="str">
        <f t="shared" si="10"/>
        <v/>
      </c>
      <c r="U84" s="66">
        <f t="shared" si="18"/>
        <v>0</v>
      </c>
      <c r="V84" s="66">
        <f t="shared" si="15"/>
        <v>0</v>
      </c>
      <c r="W84" s="66">
        <f t="shared" si="16"/>
        <v>0</v>
      </c>
      <c r="X84" s="67">
        <f t="shared" si="17"/>
        <v>0</v>
      </c>
    </row>
    <row r="85" spans="1:24" ht="15">
      <c r="A85" s="41">
        <v>80</v>
      </c>
      <c r="B85" s="42" t="s">
        <v>83</v>
      </c>
      <c r="C85" s="37">
        <f>BCG!C85</f>
        <v>350780</v>
      </c>
      <c r="D85" s="38">
        <f t="shared" si="11"/>
        <v>15083.539999999999</v>
      </c>
      <c r="E85" s="39">
        <f t="shared" si="12"/>
        <v>63003.199448968822</v>
      </c>
      <c r="F85" s="45">
        <f t="shared" si="13"/>
        <v>5260</v>
      </c>
      <c r="G85" s="10"/>
      <c r="H85" s="11"/>
      <c r="I85" s="11"/>
      <c r="J85" s="11"/>
      <c r="K85" s="11"/>
      <c r="L85" s="11"/>
      <c r="M85" s="138"/>
      <c r="N85" s="11"/>
      <c r="O85" s="11"/>
      <c r="P85" s="11"/>
      <c r="Q85" s="11"/>
      <c r="R85" s="11"/>
      <c r="S85" s="142">
        <f t="shared" si="14"/>
        <v>0</v>
      </c>
      <c r="T85" s="65" t="str">
        <f t="shared" si="10"/>
        <v/>
      </c>
      <c r="U85" s="66">
        <f t="shared" si="18"/>
        <v>0</v>
      </c>
      <c r="V85" s="66">
        <f t="shared" si="15"/>
        <v>0</v>
      </c>
      <c r="W85" s="66">
        <f t="shared" si="16"/>
        <v>0</v>
      </c>
      <c r="X85" s="67">
        <f t="shared" si="17"/>
        <v>0</v>
      </c>
    </row>
    <row r="86" spans="1:24" ht="15">
      <c r="A86" s="41">
        <v>81</v>
      </c>
      <c r="B86" s="42" t="s">
        <v>84</v>
      </c>
      <c r="C86" s="37">
        <f>BCG!C86</f>
        <v>110697</v>
      </c>
      <c r="D86" s="38">
        <f t="shared" si="11"/>
        <v>4759.9709999999995</v>
      </c>
      <c r="E86" s="39">
        <f t="shared" si="12"/>
        <v>19882.163091973609</v>
      </c>
      <c r="F86" s="45">
        <f t="shared" si="13"/>
        <v>1660</v>
      </c>
      <c r="G86" s="10"/>
      <c r="H86" s="11"/>
      <c r="I86" s="11"/>
      <c r="J86" s="11"/>
      <c r="K86" s="11"/>
      <c r="L86" s="11"/>
      <c r="M86" s="138"/>
      <c r="N86" s="11"/>
      <c r="O86" s="11"/>
      <c r="P86" s="11"/>
      <c r="Q86" s="11"/>
      <c r="R86" s="11"/>
      <c r="S86" s="142">
        <f t="shared" si="14"/>
        <v>0</v>
      </c>
      <c r="T86" s="65" t="str">
        <f t="shared" si="10"/>
        <v/>
      </c>
      <c r="U86" s="66">
        <f t="shared" si="18"/>
        <v>0</v>
      </c>
      <c r="V86" s="66">
        <f t="shared" si="15"/>
        <v>0</v>
      </c>
      <c r="W86" s="66">
        <f t="shared" si="16"/>
        <v>0</v>
      </c>
      <c r="X86" s="67">
        <f t="shared" si="17"/>
        <v>0</v>
      </c>
    </row>
    <row r="87" spans="1:24" ht="15">
      <c r="A87" s="41">
        <v>82</v>
      </c>
      <c r="B87" s="42" t="s">
        <v>85</v>
      </c>
      <c r="C87" s="37">
        <f>BCG!C87</f>
        <v>145588</v>
      </c>
      <c r="D87" s="38">
        <f t="shared" si="11"/>
        <v>6260.2839999999997</v>
      </c>
      <c r="E87" s="39">
        <f t="shared" si="12"/>
        <v>26148.896178164305</v>
      </c>
      <c r="F87" s="45">
        <f t="shared" si="13"/>
        <v>2180</v>
      </c>
      <c r="G87" s="10"/>
      <c r="H87" s="11"/>
      <c r="I87" s="11"/>
      <c r="J87" s="11"/>
      <c r="K87" s="11"/>
      <c r="L87" s="11"/>
      <c r="M87" s="138"/>
      <c r="N87" s="11"/>
      <c r="O87" s="11"/>
      <c r="P87" s="11"/>
      <c r="Q87" s="11"/>
      <c r="R87" s="11"/>
      <c r="S87" s="142">
        <f t="shared" si="14"/>
        <v>0</v>
      </c>
      <c r="T87" s="65" t="str">
        <f t="shared" si="10"/>
        <v/>
      </c>
      <c r="U87" s="66">
        <f t="shared" si="18"/>
        <v>0</v>
      </c>
      <c r="V87" s="66">
        <f t="shared" si="15"/>
        <v>0</v>
      </c>
      <c r="W87" s="66">
        <f t="shared" si="16"/>
        <v>0</v>
      </c>
      <c r="X87" s="67">
        <f t="shared" si="17"/>
        <v>0</v>
      </c>
    </row>
    <row r="88" spans="1:24" ht="15">
      <c r="A88" s="41">
        <v>83</v>
      </c>
      <c r="B88" s="42" t="s">
        <v>86</v>
      </c>
      <c r="C88" s="37">
        <f>BCG!C88</f>
        <v>266328</v>
      </c>
      <c r="D88" s="38">
        <f t="shared" si="11"/>
        <v>11452.103999999999</v>
      </c>
      <c r="E88" s="39">
        <f t="shared" si="12"/>
        <v>47834.871152417385</v>
      </c>
      <c r="F88" s="45">
        <f t="shared" si="13"/>
        <v>3990</v>
      </c>
      <c r="G88" s="10"/>
      <c r="H88" s="11"/>
      <c r="I88" s="11"/>
      <c r="J88" s="11"/>
      <c r="K88" s="11"/>
      <c r="L88" s="11"/>
      <c r="M88" s="138"/>
      <c r="N88" s="11"/>
      <c r="O88" s="11"/>
      <c r="P88" s="11"/>
      <c r="Q88" s="11"/>
      <c r="R88" s="11"/>
      <c r="S88" s="142">
        <f t="shared" si="14"/>
        <v>0</v>
      </c>
      <c r="T88" s="65" t="str">
        <f t="shared" si="10"/>
        <v/>
      </c>
      <c r="U88" s="66">
        <f t="shared" si="18"/>
        <v>0</v>
      </c>
      <c r="V88" s="66">
        <f t="shared" si="15"/>
        <v>0</v>
      </c>
      <c r="W88" s="66">
        <f t="shared" si="16"/>
        <v>0</v>
      </c>
      <c r="X88" s="67">
        <f t="shared" si="17"/>
        <v>0</v>
      </c>
    </row>
    <row r="89" spans="1:24" ht="15">
      <c r="A89" s="41">
        <v>84</v>
      </c>
      <c r="B89" s="42" t="s">
        <v>87</v>
      </c>
      <c r="C89" s="37">
        <f>BCG!C89</f>
        <v>729395</v>
      </c>
      <c r="D89" s="38">
        <f t="shared" si="11"/>
        <v>31363.984999999997</v>
      </c>
      <c r="E89" s="39">
        <f t="shared" si="12"/>
        <v>131005.81179679747</v>
      </c>
      <c r="F89" s="45">
        <f t="shared" si="13"/>
        <v>10920</v>
      </c>
      <c r="G89" s="10"/>
      <c r="H89" s="11"/>
      <c r="I89" s="11"/>
      <c r="J89" s="11"/>
      <c r="K89" s="11"/>
      <c r="L89" s="11"/>
      <c r="M89" s="138"/>
      <c r="N89" s="11"/>
      <c r="O89" s="11"/>
      <c r="P89" s="11"/>
      <c r="Q89" s="11"/>
      <c r="R89" s="11"/>
      <c r="S89" s="142">
        <f t="shared" si="14"/>
        <v>0</v>
      </c>
      <c r="T89" s="65" t="str">
        <f t="shared" si="10"/>
        <v/>
      </c>
      <c r="U89" s="66">
        <f t="shared" si="18"/>
        <v>0</v>
      </c>
      <c r="V89" s="66">
        <f t="shared" si="15"/>
        <v>0</v>
      </c>
      <c r="W89" s="66">
        <f t="shared" si="16"/>
        <v>0</v>
      </c>
      <c r="X89" s="67">
        <f t="shared" si="17"/>
        <v>0</v>
      </c>
    </row>
    <row r="90" spans="1:24" ht="15">
      <c r="A90" s="41">
        <v>85</v>
      </c>
      <c r="B90" s="42" t="s">
        <v>88</v>
      </c>
      <c r="C90" s="37">
        <f>BCG!C90</f>
        <v>635150</v>
      </c>
      <c r="D90" s="38">
        <f t="shared" si="11"/>
        <v>27311.449999999997</v>
      </c>
      <c r="E90" s="39">
        <f t="shared" si="12"/>
        <v>114078.57383548821</v>
      </c>
      <c r="F90" s="45">
        <f t="shared" si="13"/>
        <v>9510</v>
      </c>
      <c r="G90" s="10"/>
      <c r="H90" s="11"/>
      <c r="I90" s="11"/>
      <c r="J90" s="11"/>
      <c r="K90" s="11"/>
      <c r="L90" s="11"/>
      <c r="M90" s="138"/>
      <c r="N90" s="11"/>
      <c r="O90" s="11"/>
      <c r="P90" s="11"/>
      <c r="Q90" s="11"/>
      <c r="R90" s="11"/>
      <c r="S90" s="142">
        <f t="shared" si="14"/>
        <v>0</v>
      </c>
      <c r="T90" s="65" t="str">
        <f t="shared" si="10"/>
        <v/>
      </c>
      <c r="U90" s="66">
        <f t="shared" si="18"/>
        <v>0</v>
      </c>
      <c r="V90" s="66">
        <f t="shared" si="15"/>
        <v>0</v>
      </c>
      <c r="W90" s="66">
        <f t="shared" si="16"/>
        <v>0</v>
      </c>
      <c r="X90" s="67">
        <f t="shared" si="17"/>
        <v>0</v>
      </c>
    </row>
    <row r="91" spans="1:24" ht="15">
      <c r="A91" s="41">
        <v>86</v>
      </c>
      <c r="B91" s="42" t="s">
        <v>89</v>
      </c>
      <c r="C91" s="37">
        <f>BCG!C91</f>
        <v>179687</v>
      </c>
      <c r="D91" s="38">
        <f t="shared" si="11"/>
        <v>7726.5409999999993</v>
      </c>
      <c r="E91" s="39">
        <f t="shared" si="12"/>
        <v>32273.379039246429</v>
      </c>
      <c r="F91" s="45">
        <f t="shared" si="13"/>
        <v>2690</v>
      </c>
      <c r="G91" s="10"/>
      <c r="H91" s="11"/>
      <c r="I91" s="11"/>
      <c r="J91" s="11"/>
      <c r="K91" s="11"/>
      <c r="L91" s="11"/>
      <c r="M91" s="138"/>
      <c r="N91" s="11"/>
      <c r="O91" s="11"/>
      <c r="P91" s="11"/>
      <c r="Q91" s="11"/>
      <c r="R91" s="11"/>
      <c r="S91" s="142">
        <f t="shared" si="14"/>
        <v>0</v>
      </c>
      <c r="T91" s="65" t="str">
        <f t="shared" si="10"/>
        <v/>
      </c>
      <c r="U91" s="66">
        <f t="shared" si="18"/>
        <v>0</v>
      </c>
      <c r="V91" s="66">
        <f t="shared" si="15"/>
        <v>0</v>
      </c>
      <c r="W91" s="66">
        <f t="shared" si="16"/>
        <v>0</v>
      </c>
      <c r="X91" s="67">
        <f t="shared" si="17"/>
        <v>0</v>
      </c>
    </row>
    <row r="92" spans="1:24" ht="15">
      <c r="A92" s="41">
        <v>87</v>
      </c>
      <c r="B92" s="42" t="s">
        <v>90</v>
      </c>
      <c r="C92" s="37">
        <f>BCG!C92</f>
        <v>209349</v>
      </c>
      <c r="D92" s="38">
        <f t="shared" si="11"/>
        <v>9002.0069999999996</v>
      </c>
      <c r="E92" s="39">
        <f t="shared" si="12"/>
        <v>37600.93734375442</v>
      </c>
      <c r="F92" s="45">
        <f t="shared" si="13"/>
        <v>3140</v>
      </c>
      <c r="G92" s="10"/>
      <c r="H92" s="11"/>
      <c r="I92" s="11"/>
      <c r="J92" s="11"/>
      <c r="K92" s="11"/>
      <c r="L92" s="11"/>
      <c r="M92" s="138"/>
      <c r="N92" s="11"/>
      <c r="O92" s="11"/>
      <c r="P92" s="11"/>
      <c r="Q92" s="11"/>
      <c r="R92" s="11"/>
      <c r="S92" s="142">
        <f t="shared" si="14"/>
        <v>0</v>
      </c>
      <c r="T92" s="65" t="str">
        <f t="shared" si="10"/>
        <v/>
      </c>
      <c r="U92" s="66">
        <f t="shared" si="18"/>
        <v>0</v>
      </c>
      <c r="V92" s="66">
        <f t="shared" si="15"/>
        <v>0</v>
      </c>
      <c r="W92" s="66">
        <f t="shared" si="16"/>
        <v>0</v>
      </c>
      <c r="X92" s="67">
        <f t="shared" si="17"/>
        <v>0</v>
      </c>
    </row>
    <row r="93" spans="1:24" ht="15">
      <c r="A93" s="41">
        <v>88</v>
      </c>
      <c r="B93" s="42" t="s">
        <v>91</v>
      </c>
      <c r="C93" s="37">
        <f>BCG!C93</f>
        <v>192576</v>
      </c>
      <c r="D93" s="38">
        <f t="shared" si="11"/>
        <v>8280.768</v>
      </c>
      <c r="E93" s="39">
        <f t="shared" si="12"/>
        <v>34588.357765792302</v>
      </c>
      <c r="F93" s="45">
        <f t="shared" si="13"/>
        <v>2890</v>
      </c>
      <c r="G93" s="10"/>
      <c r="H93" s="11"/>
      <c r="I93" s="11"/>
      <c r="J93" s="11"/>
      <c r="K93" s="11"/>
      <c r="L93" s="11"/>
      <c r="M93" s="138"/>
      <c r="N93" s="11"/>
      <c r="O93" s="11"/>
      <c r="P93" s="11"/>
      <c r="Q93" s="11"/>
      <c r="R93" s="11"/>
      <c r="S93" s="142">
        <f t="shared" si="14"/>
        <v>0</v>
      </c>
      <c r="T93" s="65" t="str">
        <f t="shared" si="10"/>
        <v/>
      </c>
      <c r="U93" s="66">
        <f t="shared" si="18"/>
        <v>0</v>
      </c>
      <c r="V93" s="66">
        <f t="shared" si="15"/>
        <v>0</v>
      </c>
      <c r="W93" s="66">
        <f t="shared" si="16"/>
        <v>0</v>
      </c>
      <c r="X93" s="67">
        <f t="shared" si="17"/>
        <v>0</v>
      </c>
    </row>
    <row r="94" spans="1:24" ht="15">
      <c r="A94" s="41">
        <v>89</v>
      </c>
      <c r="B94" s="42" t="s">
        <v>127</v>
      </c>
      <c r="C94" s="37">
        <f>BCG!C94</f>
        <v>236379</v>
      </c>
      <c r="D94" s="38">
        <f t="shared" si="11"/>
        <v>10164.296999999999</v>
      </c>
      <c r="E94" s="39">
        <f t="shared" si="12"/>
        <v>42455.765102194542</v>
      </c>
      <c r="F94" s="45">
        <f t="shared" si="13"/>
        <v>3540</v>
      </c>
      <c r="G94" s="10"/>
      <c r="H94" s="11"/>
      <c r="I94" s="11"/>
      <c r="J94" s="11"/>
      <c r="K94" s="11"/>
      <c r="L94" s="11"/>
      <c r="M94" s="138"/>
      <c r="N94" s="11"/>
      <c r="O94" s="11"/>
      <c r="P94" s="11"/>
      <c r="Q94" s="11"/>
      <c r="R94" s="11"/>
      <c r="S94" s="142">
        <f t="shared" si="14"/>
        <v>0</v>
      </c>
      <c r="T94" s="65" t="str">
        <f t="shared" si="10"/>
        <v/>
      </c>
      <c r="U94" s="66">
        <f t="shared" si="18"/>
        <v>0</v>
      </c>
      <c r="V94" s="66">
        <f t="shared" si="15"/>
        <v>0</v>
      </c>
      <c r="W94" s="66">
        <f t="shared" si="16"/>
        <v>0</v>
      </c>
      <c r="X94" s="67">
        <f t="shared" si="17"/>
        <v>0</v>
      </c>
    </row>
    <row r="95" spans="1:24" ht="15">
      <c r="A95" s="41">
        <v>90</v>
      </c>
      <c r="B95" s="42" t="s">
        <v>92</v>
      </c>
      <c r="C95" s="37">
        <f>BCG!C95</f>
        <v>268179</v>
      </c>
      <c r="D95" s="38">
        <f t="shared" si="11"/>
        <v>11531.696999999998</v>
      </c>
      <c r="E95" s="39">
        <f t="shared" si="12"/>
        <v>48167.327170947632</v>
      </c>
      <c r="F95" s="45">
        <f t="shared" si="13"/>
        <v>4020</v>
      </c>
      <c r="G95" s="10"/>
      <c r="H95" s="11"/>
      <c r="I95" s="11"/>
      <c r="J95" s="11"/>
      <c r="K95" s="11"/>
      <c r="L95" s="11"/>
      <c r="M95" s="138"/>
      <c r="N95" s="11"/>
      <c r="O95" s="11"/>
      <c r="P95" s="11"/>
      <c r="Q95" s="11"/>
      <c r="R95" s="11"/>
      <c r="S95" s="142">
        <f t="shared" si="14"/>
        <v>0</v>
      </c>
      <c r="T95" s="65" t="str">
        <f t="shared" si="10"/>
        <v/>
      </c>
      <c r="U95" s="66">
        <f t="shared" si="18"/>
        <v>0</v>
      </c>
      <c r="V95" s="66">
        <f t="shared" si="15"/>
        <v>0</v>
      </c>
      <c r="W95" s="66">
        <f t="shared" si="16"/>
        <v>0</v>
      </c>
      <c r="X95" s="67">
        <f t="shared" si="17"/>
        <v>0</v>
      </c>
    </row>
    <row r="96" spans="1:24" ht="15">
      <c r="A96" s="41">
        <v>91</v>
      </c>
      <c r="B96" s="42" t="s">
        <v>93</v>
      </c>
      <c r="C96" s="37">
        <f>BCG!C96</f>
        <v>153773</v>
      </c>
      <c r="D96" s="38">
        <f t="shared" si="11"/>
        <v>6612.2389999999996</v>
      </c>
      <c r="E96" s="39">
        <f t="shared" si="12"/>
        <v>27618.994779822922</v>
      </c>
      <c r="F96" s="45">
        <f t="shared" si="13"/>
        <v>2310</v>
      </c>
      <c r="G96" s="10"/>
      <c r="H96" s="11"/>
      <c r="I96" s="11"/>
      <c r="J96" s="11"/>
      <c r="K96" s="11"/>
      <c r="L96" s="11"/>
      <c r="M96" s="138"/>
      <c r="N96" s="11"/>
      <c r="O96" s="11"/>
      <c r="P96" s="11"/>
      <c r="Q96" s="11"/>
      <c r="R96" s="11"/>
      <c r="S96" s="142">
        <f t="shared" si="14"/>
        <v>0</v>
      </c>
      <c r="T96" s="65" t="str">
        <f t="shared" si="10"/>
        <v/>
      </c>
      <c r="U96" s="66">
        <f t="shared" si="18"/>
        <v>0</v>
      </c>
      <c r="V96" s="66">
        <f t="shared" si="15"/>
        <v>0</v>
      </c>
      <c r="W96" s="66">
        <f t="shared" si="16"/>
        <v>0</v>
      </c>
      <c r="X96" s="67">
        <f t="shared" si="17"/>
        <v>0</v>
      </c>
    </row>
    <row r="97" spans="1:24" ht="15">
      <c r="A97" s="41">
        <v>92</v>
      </c>
      <c r="B97" s="42" t="s">
        <v>94</v>
      </c>
      <c r="C97" s="37">
        <f>BCG!C97</f>
        <v>407912</v>
      </c>
      <c r="D97" s="38">
        <f t="shared" si="11"/>
        <v>17540.216</v>
      </c>
      <c r="E97" s="39">
        <f t="shared" si="12"/>
        <v>73264.613414755047</v>
      </c>
      <c r="F97" s="45">
        <f t="shared" si="13"/>
        <v>6110</v>
      </c>
      <c r="G97" s="10"/>
      <c r="H97" s="11"/>
      <c r="I97" s="11"/>
      <c r="J97" s="11"/>
      <c r="K97" s="11"/>
      <c r="L97" s="11"/>
      <c r="M97" s="138"/>
      <c r="N97" s="11"/>
      <c r="O97" s="11"/>
      <c r="P97" s="11"/>
      <c r="Q97" s="11"/>
      <c r="R97" s="11"/>
      <c r="S97" s="142">
        <f t="shared" si="14"/>
        <v>0</v>
      </c>
      <c r="T97" s="65" t="str">
        <f t="shared" si="10"/>
        <v/>
      </c>
      <c r="U97" s="66">
        <f t="shared" si="18"/>
        <v>0</v>
      </c>
      <c r="V97" s="66">
        <f t="shared" si="15"/>
        <v>0</v>
      </c>
      <c r="W97" s="66">
        <f t="shared" si="16"/>
        <v>0</v>
      </c>
      <c r="X97" s="67">
        <f t="shared" si="17"/>
        <v>0</v>
      </c>
    </row>
    <row r="98" spans="1:24" ht="15">
      <c r="A98" s="41">
        <v>93</v>
      </c>
      <c r="B98" s="42" t="s">
        <v>95</v>
      </c>
      <c r="C98" s="37">
        <f>BCG!C98</f>
        <v>150880</v>
      </c>
      <c r="D98" s="38">
        <f t="shared" si="11"/>
        <v>6487.8399999999992</v>
      </c>
      <c r="E98" s="39">
        <f t="shared" si="12"/>
        <v>27099.386318662455</v>
      </c>
      <c r="F98" s="45">
        <f t="shared" si="13"/>
        <v>2260</v>
      </c>
      <c r="G98" s="10"/>
      <c r="H98" s="11"/>
      <c r="I98" s="11"/>
      <c r="J98" s="11"/>
      <c r="K98" s="11"/>
      <c r="L98" s="11"/>
      <c r="M98" s="138"/>
      <c r="N98" s="11"/>
      <c r="O98" s="11"/>
      <c r="P98" s="11"/>
      <c r="Q98" s="11"/>
      <c r="R98" s="11"/>
      <c r="S98" s="142">
        <f t="shared" si="14"/>
        <v>0</v>
      </c>
      <c r="T98" s="65" t="str">
        <f t="shared" si="10"/>
        <v/>
      </c>
      <c r="U98" s="66">
        <f t="shared" si="18"/>
        <v>0</v>
      </c>
      <c r="V98" s="66">
        <f t="shared" si="15"/>
        <v>0</v>
      </c>
      <c r="W98" s="66">
        <f t="shared" si="16"/>
        <v>0</v>
      </c>
      <c r="X98" s="67">
        <f t="shared" si="17"/>
        <v>0</v>
      </c>
    </row>
    <row r="99" spans="1:24" ht="15">
      <c r="A99" s="41">
        <v>94</v>
      </c>
      <c r="B99" s="42" t="s">
        <v>96</v>
      </c>
      <c r="C99" s="37">
        <f>BCG!C99</f>
        <v>70335</v>
      </c>
      <c r="D99" s="38">
        <f t="shared" si="11"/>
        <v>3024.4049999999997</v>
      </c>
      <c r="E99" s="39">
        <f t="shared" si="12"/>
        <v>12632.789877539262</v>
      </c>
      <c r="F99" s="45">
        <f t="shared" si="13"/>
        <v>1060</v>
      </c>
      <c r="G99" s="10"/>
      <c r="H99" s="11"/>
      <c r="I99" s="11"/>
      <c r="J99" s="11"/>
      <c r="K99" s="11"/>
      <c r="L99" s="11"/>
      <c r="M99" s="138"/>
      <c r="N99" s="11"/>
      <c r="O99" s="11"/>
      <c r="P99" s="11"/>
      <c r="Q99" s="11"/>
      <c r="R99" s="11"/>
      <c r="S99" s="142">
        <f t="shared" si="14"/>
        <v>0</v>
      </c>
      <c r="T99" s="65" t="str">
        <f t="shared" si="10"/>
        <v/>
      </c>
      <c r="U99" s="66">
        <f t="shared" si="18"/>
        <v>0</v>
      </c>
      <c r="V99" s="66">
        <f t="shared" si="15"/>
        <v>0</v>
      </c>
      <c r="W99" s="66">
        <f t="shared" si="16"/>
        <v>0</v>
      </c>
      <c r="X99" s="67">
        <f t="shared" si="17"/>
        <v>0</v>
      </c>
    </row>
    <row r="100" spans="1:24" ht="15">
      <c r="A100" s="41">
        <v>95</v>
      </c>
      <c r="B100" s="42" t="s">
        <v>97</v>
      </c>
      <c r="C100" s="37">
        <f>BCG!C100</f>
        <v>518147</v>
      </c>
      <c r="D100" s="38">
        <f t="shared" si="11"/>
        <v>22280.321</v>
      </c>
      <c r="E100" s="39">
        <f t="shared" si="12"/>
        <v>93063.797208748656</v>
      </c>
      <c r="F100" s="45">
        <f t="shared" si="13"/>
        <v>7760</v>
      </c>
      <c r="G100" s="10"/>
      <c r="H100" s="11"/>
      <c r="I100" s="11"/>
      <c r="J100" s="11"/>
      <c r="K100" s="11"/>
      <c r="L100" s="11"/>
      <c r="M100" s="138"/>
      <c r="N100" s="11"/>
      <c r="O100" s="11"/>
      <c r="P100" s="11"/>
      <c r="Q100" s="11"/>
      <c r="R100" s="11"/>
      <c r="S100" s="142">
        <f t="shared" si="14"/>
        <v>0</v>
      </c>
      <c r="T100" s="65" t="str">
        <f t="shared" si="10"/>
        <v/>
      </c>
      <c r="U100" s="66">
        <f t="shared" si="18"/>
        <v>0</v>
      </c>
      <c r="V100" s="66">
        <f t="shared" si="15"/>
        <v>0</v>
      </c>
      <c r="W100" s="66">
        <f t="shared" si="16"/>
        <v>0</v>
      </c>
      <c r="X100" s="67">
        <f t="shared" si="17"/>
        <v>0</v>
      </c>
    </row>
    <row r="101" spans="1:24" ht="15">
      <c r="A101" s="41">
        <v>96</v>
      </c>
      <c r="B101" s="42" t="s">
        <v>98</v>
      </c>
      <c r="C101" s="37">
        <f>BCG!C101</f>
        <v>135640</v>
      </c>
      <c r="D101" s="38">
        <f t="shared" si="11"/>
        <v>5832.5199999999995</v>
      </c>
      <c r="E101" s="39">
        <f t="shared" si="12"/>
        <v>24362.147138543052</v>
      </c>
      <c r="F101" s="45">
        <f t="shared" si="13"/>
        <v>2040</v>
      </c>
      <c r="G101" s="10"/>
      <c r="H101" s="11"/>
      <c r="I101" s="11"/>
      <c r="J101" s="11"/>
      <c r="K101" s="11"/>
      <c r="L101" s="11"/>
      <c r="M101" s="138"/>
      <c r="N101" s="11"/>
      <c r="O101" s="11"/>
      <c r="P101" s="11"/>
      <c r="Q101" s="11"/>
      <c r="R101" s="11"/>
      <c r="S101" s="142">
        <f t="shared" si="14"/>
        <v>0</v>
      </c>
      <c r="T101" s="65" t="str">
        <f t="shared" si="10"/>
        <v/>
      </c>
      <c r="U101" s="66">
        <f t="shared" si="18"/>
        <v>0</v>
      </c>
      <c r="V101" s="66">
        <f t="shared" si="15"/>
        <v>0</v>
      </c>
      <c r="W101" s="66">
        <f t="shared" si="16"/>
        <v>0</v>
      </c>
      <c r="X101" s="67">
        <f t="shared" si="17"/>
        <v>0</v>
      </c>
    </row>
    <row r="102" spans="1:24" ht="15">
      <c r="A102" s="41">
        <v>97</v>
      </c>
      <c r="B102" s="42" t="s">
        <v>99</v>
      </c>
      <c r="C102" s="37">
        <f>BCG!C102</f>
        <v>111839</v>
      </c>
      <c r="D102" s="38">
        <f t="shared" si="11"/>
        <v>4809.0769999999993</v>
      </c>
      <c r="E102" s="39">
        <f t="shared" si="12"/>
        <v>20087.276421612478</v>
      </c>
      <c r="F102" s="45">
        <f t="shared" si="13"/>
        <v>1680</v>
      </c>
      <c r="G102" s="10"/>
      <c r="H102" s="11"/>
      <c r="I102" s="11"/>
      <c r="J102" s="11"/>
      <c r="K102" s="11"/>
      <c r="L102" s="11"/>
      <c r="M102" s="138"/>
      <c r="N102" s="11"/>
      <c r="O102" s="11"/>
      <c r="P102" s="11"/>
      <c r="Q102" s="11"/>
      <c r="R102" s="11"/>
      <c r="S102" s="142">
        <f t="shared" si="14"/>
        <v>0</v>
      </c>
      <c r="T102" s="65" t="str">
        <f t="shared" si="10"/>
        <v/>
      </c>
      <c r="U102" s="66">
        <f t="shared" si="18"/>
        <v>0</v>
      </c>
      <c r="V102" s="66">
        <f t="shared" si="15"/>
        <v>0</v>
      </c>
      <c r="W102" s="66">
        <f t="shared" si="16"/>
        <v>0</v>
      </c>
      <c r="X102" s="67">
        <f t="shared" si="17"/>
        <v>0</v>
      </c>
    </row>
    <row r="103" spans="1:24" ht="15">
      <c r="A103" s="41">
        <v>98</v>
      </c>
      <c r="B103" s="42" t="s">
        <v>100</v>
      </c>
      <c r="C103" s="37">
        <f>BCG!C103</f>
        <v>410867</v>
      </c>
      <c r="D103" s="38">
        <f t="shared" si="11"/>
        <v>17667.280999999999</v>
      </c>
      <c r="E103" s="39">
        <f t="shared" si="12"/>
        <v>73795.357625860881</v>
      </c>
      <c r="F103" s="45">
        <f t="shared" si="13"/>
        <v>6150</v>
      </c>
      <c r="G103" s="10"/>
      <c r="H103" s="11"/>
      <c r="I103" s="11"/>
      <c r="J103" s="11"/>
      <c r="K103" s="11"/>
      <c r="L103" s="11"/>
      <c r="M103" s="138"/>
      <c r="N103" s="11"/>
      <c r="O103" s="11"/>
      <c r="P103" s="11"/>
      <c r="Q103" s="11"/>
      <c r="R103" s="11"/>
      <c r="S103" s="142">
        <f t="shared" si="14"/>
        <v>0</v>
      </c>
      <c r="T103" s="65" t="str">
        <f t="shared" si="10"/>
        <v/>
      </c>
      <c r="U103" s="66">
        <f t="shared" si="18"/>
        <v>0</v>
      </c>
      <c r="V103" s="66">
        <f t="shared" si="15"/>
        <v>0</v>
      </c>
      <c r="W103" s="66">
        <f t="shared" si="16"/>
        <v>0</v>
      </c>
      <c r="X103" s="67">
        <f t="shared" si="17"/>
        <v>0</v>
      </c>
    </row>
    <row r="104" spans="1:24" ht="15">
      <c r="A104" s="41">
        <v>99</v>
      </c>
      <c r="B104" s="42" t="s">
        <v>101</v>
      </c>
      <c r="C104" s="37">
        <f>BCG!C104</f>
        <v>194545</v>
      </c>
      <c r="D104" s="38">
        <f t="shared" si="11"/>
        <v>8365.4349999999995</v>
      </c>
      <c r="E104" s="39">
        <f t="shared" si="12"/>
        <v>34942.007630992761</v>
      </c>
      <c r="F104" s="45">
        <f t="shared" si="13"/>
        <v>2920</v>
      </c>
      <c r="G104" s="10"/>
      <c r="H104" s="11"/>
      <c r="I104" s="11"/>
      <c r="J104" s="11"/>
      <c r="K104" s="11"/>
      <c r="L104" s="11"/>
      <c r="M104" s="138"/>
      <c r="N104" s="11"/>
      <c r="O104" s="11"/>
      <c r="P104" s="11"/>
      <c r="Q104" s="11"/>
      <c r="R104" s="11"/>
      <c r="S104" s="142">
        <f t="shared" si="14"/>
        <v>0</v>
      </c>
      <c r="T104" s="65" t="str">
        <f t="shared" si="10"/>
        <v/>
      </c>
      <c r="U104" s="66">
        <f t="shared" si="18"/>
        <v>0</v>
      </c>
      <c r="V104" s="66">
        <f t="shared" si="15"/>
        <v>0</v>
      </c>
      <c r="W104" s="66">
        <f t="shared" si="16"/>
        <v>0</v>
      </c>
      <c r="X104" s="67">
        <f t="shared" si="17"/>
        <v>0</v>
      </c>
    </row>
    <row r="105" spans="1:24" ht="15">
      <c r="A105" s="41">
        <v>100</v>
      </c>
      <c r="B105" s="42" t="s">
        <v>102</v>
      </c>
      <c r="C105" s="37">
        <f>BCG!C105</f>
        <v>408816</v>
      </c>
      <c r="D105" s="38">
        <f t="shared" si="11"/>
        <v>17579.088</v>
      </c>
      <c r="E105" s="39">
        <f t="shared" si="12"/>
        <v>73426.979833313308</v>
      </c>
      <c r="F105" s="45">
        <f t="shared" si="13"/>
        <v>6120</v>
      </c>
      <c r="G105" s="10"/>
      <c r="H105" s="11"/>
      <c r="I105" s="11"/>
      <c r="J105" s="11"/>
      <c r="K105" s="11"/>
      <c r="L105" s="11"/>
      <c r="M105" s="138"/>
      <c r="N105" s="11"/>
      <c r="O105" s="11"/>
      <c r="P105" s="11"/>
      <c r="Q105" s="11"/>
      <c r="R105" s="11"/>
      <c r="S105" s="142">
        <f t="shared" si="14"/>
        <v>0</v>
      </c>
      <c r="T105" s="65" t="str">
        <f t="shared" si="10"/>
        <v/>
      </c>
      <c r="U105" s="66">
        <f t="shared" si="18"/>
        <v>0</v>
      </c>
      <c r="V105" s="66">
        <f t="shared" si="15"/>
        <v>0</v>
      </c>
      <c r="W105" s="66">
        <f t="shared" si="16"/>
        <v>0</v>
      </c>
      <c r="X105" s="67">
        <f t="shared" si="17"/>
        <v>0</v>
      </c>
    </row>
    <row r="106" spans="1:24" ht="15">
      <c r="A106" s="41">
        <v>101</v>
      </c>
      <c r="B106" s="42" t="s">
        <v>103</v>
      </c>
      <c r="C106" s="37">
        <f>BCG!C106</f>
        <v>548522</v>
      </c>
      <c r="D106" s="38">
        <f t="shared" si="11"/>
        <v>23586.446</v>
      </c>
      <c r="E106" s="39">
        <f t="shared" si="12"/>
        <v>98519.416637628368</v>
      </c>
      <c r="F106" s="45">
        <f t="shared" si="13"/>
        <v>8210</v>
      </c>
      <c r="G106" s="10"/>
      <c r="H106" s="11"/>
      <c r="I106" s="11"/>
      <c r="J106" s="11"/>
      <c r="K106" s="11"/>
      <c r="L106" s="11"/>
      <c r="M106" s="138"/>
      <c r="N106" s="11"/>
      <c r="O106" s="11"/>
      <c r="P106" s="11"/>
      <c r="Q106" s="11"/>
      <c r="R106" s="11"/>
      <c r="S106" s="142">
        <f t="shared" si="14"/>
        <v>0</v>
      </c>
      <c r="T106" s="65" t="str">
        <f t="shared" si="10"/>
        <v/>
      </c>
      <c r="U106" s="66">
        <f t="shared" si="18"/>
        <v>0</v>
      </c>
      <c r="V106" s="66">
        <f t="shared" si="15"/>
        <v>0</v>
      </c>
      <c r="W106" s="66">
        <f t="shared" si="16"/>
        <v>0</v>
      </c>
      <c r="X106" s="67">
        <f t="shared" si="17"/>
        <v>0</v>
      </c>
    </row>
    <row r="107" spans="1:24" ht="15">
      <c r="A107" s="41">
        <v>102</v>
      </c>
      <c r="B107" s="42" t="s">
        <v>104</v>
      </c>
      <c r="C107" s="37">
        <f>BCG!C107</f>
        <v>136899</v>
      </c>
      <c r="D107" s="38">
        <f t="shared" si="11"/>
        <v>5886.6569999999992</v>
      </c>
      <c r="E107" s="39">
        <f t="shared" si="12"/>
        <v>24588.27470598205</v>
      </c>
      <c r="F107" s="45">
        <f t="shared" si="13"/>
        <v>2050</v>
      </c>
      <c r="G107" s="10"/>
      <c r="H107" s="11"/>
      <c r="I107" s="11"/>
      <c r="J107" s="11"/>
      <c r="K107" s="11"/>
      <c r="L107" s="11"/>
      <c r="M107" s="138"/>
      <c r="N107" s="11"/>
      <c r="O107" s="11"/>
      <c r="P107" s="11"/>
      <c r="Q107" s="11"/>
      <c r="R107" s="11"/>
      <c r="S107" s="142">
        <f t="shared" si="14"/>
        <v>0</v>
      </c>
      <c r="T107" s="65" t="str">
        <f t="shared" si="10"/>
        <v/>
      </c>
      <c r="U107" s="66">
        <f t="shared" si="18"/>
        <v>0</v>
      </c>
      <c r="V107" s="66">
        <f t="shared" si="15"/>
        <v>0</v>
      </c>
      <c r="W107" s="66">
        <f t="shared" si="16"/>
        <v>0</v>
      </c>
      <c r="X107" s="67">
        <f t="shared" si="17"/>
        <v>0</v>
      </c>
    </row>
    <row r="108" spans="1:24" ht="15">
      <c r="A108" s="41">
        <v>103</v>
      </c>
      <c r="B108" s="42" t="s">
        <v>105</v>
      </c>
      <c r="C108" s="37">
        <f>BCG!C108</f>
        <v>339451</v>
      </c>
      <c r="D108" s="38">
        <f t="shared" si="11"/>
        <v>14596.392999999998</v>
      </c>
      <c r="E108" s="39">
        <f t="shared" si="12"/>
        <v>60968.410559758013</v>
      </c>
      <c r="F108" s="45">
        <f t="shared" si="13"/>
        <v>5090</v>
      </c>
      <c r="G108" s="10"/>
      <c r="H108" s="11"/>
      <c r="I108" s="11"/>
      <c r="J108" s="11"/>
      <c r="K108" s="11"/>
      <c r="L108" s="11"/>
      <c r="M108" s="138"/>
      <c r="N108" s="11"/>
      <c r="O108" s="11"/>
      <c r="P108" s="11"/>
      <c r="Q108" s="11"/>
      <c r="R108" s="11"/>
      <c r="S108" s="142">
        <f t="shared" si="14"/>
        <v>0</v>
      </c>
      <c r="T108" s="65" t="str">
        <f t="shared" si="10"/>
        <v/>
      </c>
      <c r="U108" s="66">
        <f t="shared" si="18"/>
        <v>0</v>
      </c>
      <c r="V108" s="66">
        <f t="shared" si="15"/>
        <v>0</v>
      </c>
      <c r="W108" s="66">
        <f t="shared" si="16"/>
        <v>0</v>
      </c>
      <c r="X108" s="67">
        <f t="shared" si="17"/>
        <v>0</v>
      </c>
    </row>
    <row r="109" spans="1:24" ht="15">
      <c r="A109" s="41">
        <v>104</v>
      </c>
      <c r="B109" s="42" t="s">
        <v>106</v>
      </c>
      <c r="C109" s="37">
        <f>BCG!C109</f>
        <v>267897</v>
      </c>
      <c r="D109" s="38">
        <f t="shared" si="11"/>
        <v>11519.571</v>
      </c>
      <c r="E109" s="39">
        <f t="shared" si="12"/>
        <v>48116.677469583221</v>
      </c>
      <c r="F109" s="45">
        <f t="shared" si="13"/>
        <v>4010</v>
      </c>
      <c r="G109" s="10"/>
      <c r="H109" s="11"/>
      <c r="I109" s="11"/>
      <c r="J109" s="11"/>
      <c r="K109" s="11"/>
      <c r="L109" s="11"/>
      <c r="M109" s="138"/>
      <c r="N109" s="11"/>
      <c r="O109" s="11"/>
      <c r="P109" s="11"/>
      <c r="Q109" s="11"/>
      <c r="R109" s="11"/>
      <c r="S109" s="142">
        <f t="shared" si="14"/>
        <v>0</v>
      </c>
      <c r="T109" s="65" t="str">
        <f t="shared" si="10"/>
        <v/>
      </c>
      <c r="U109" s="66">
        <f t="shared" si="18"/>
        <v>0</v>
      </c>
      <c r="V109" s="66">
        <f t="shared" si="15"/>
        <v>0</v>
      </c>
      <c r="W109" s="66">
        <f t="shared" si="16"/>
        <v>0</v>
      </c>
      <c r="X109" s="67">
        <f t="shared" si="17"/>
        <v>0</v>
      </c>
    </row>
    <row r="110" spans="1:24" ht="15">
      <c r="A110" s="41">
        <v>105</v>
      </c>
      <c r="B110" s="42" t="s">
        <v>107</v>
      </c>
      <c r="C110" s="37">
        <f>BCG!C110</f>
        <v>300338</v>
      </c>
      <c r="D110" s="38">
        <f t="shared" si="11"/>
        <v>12914.534</v>
      </c>
      <c r="E110" s="39">
        <f t="shared" si="12"/>
        <v>53943.368824061807</v>
      </c>
      <c r="F110" s="45">
        <f t="shared" si="13"/>
        <v>4500</v>
      </c>
      <c r="G110" s="10"/>
      <c r="H110" s="11"/>
      <c r="I110" s="11"/>
      <c r="J110" s="11"/>
      <c r="K110" s="11"/>
      <c r="L110" s="11"/>
      <c r="M110" s="138"/>
      <c r="N110" s="11"/>
      <c r="O110" s="11"/>
      <c r="P110" s="11"/>
      <c r="Q110" s="11"/>
      <c r="R110" s="11"/>
      <c r="S110" s="142">
        <f t="shared" si="14"/>
        <v>0</v>
      </c>
      <c r="T110" s="65" t="str">
        <f t="shared" si="10"/>
        <v/>
      </c>
      <c r="U110" s="66">
        <f t="shared" si="18"/>
        <v>0</v>
      </c>
      <c r="V110" s="66">
        <f t="shared" si="15"/>
        <v>0</v>
      </c>
      <c r="W110" s="66">
        <f t="shared" si="16"/>
        <v>0</v>
      </c>
      <c r="X110" s="67">
        <f t="shared" si="17"/>
        <v>0</v>
      </c>
    </row>
    <row r="111" spans="1:24" ht="15">
      <c r="A111" s="41">
        <v>106</v>
      </c>
      <c r="B111" s="42" t="s">
        <v>108</v>
      </c>
      <c r="C111" s="37">
        <f>BCG!C111</f>
        <v>224192</v>
      </c>
      <c r="D111" s="38">
        <f t="shared" si="11"/>
        <v>9640.2559999999994</v>
      </c>
      <c r="E111" s="39">
        <f t="shared" si="12"/>
        <v>40266.871802449459</v>
      </c>
      <c r="F111" s="45">
        <f t="shared" si="13"/>
        <v>3360</v>
      </c>
      <c r="G111" s="10"/>
      <c r="H111" s="11"/>
      <c r="I111" s="11"/>
      <c r="J111" s="11"/>
      <c r="K111" s="11"/>
      <c r="L111" s="11"/>
      <c r="M111" s="138"/>
      <c r="N111" s="11"/>
      <c r="O111" s="11"/>
      <c r="P111" s="11"/>
      <c r="Q111" s="11"/>
      <c r="R111" s="11"/>
      <c r="S111" s="142">
        <f t="shared" si="14"/>
        <v>0</v>
      </c>
      <c r="T111" s="65" t="str">
        <f t="shared" si="10"/>
        <v/>
      </c>
      <c r="U111" s="66">
        <f t="shared" si="18"/>
        <v>0</v>
      </c>
      <c r="V111" s="66">
        <f t="shared" si="15"/>
        <v>0</v>
      </c>
      <c r="W111" s="66">
        <f t="shared" si="16"/>
        <v>0</v>
      </c>
      <c r="X111" s="67">
        <f t="shared" si="17"/>
        <v>0</v>
      </c>
    </row>
    <row r="112" spans="1:24" ht="15">
      <c r="A112" s="41">
        <v>107</v>
      </c>
      <c r="B112" s="42" t="s">
        <v>109</v>
      </c>
      <c r="C112" s="37">
        <f>BCG!C112</f>
        <v>261164</v>
      </c>
      <c r="D112" s="38">
        <f t="shared" si="11"/>
        <v>11230.052</v>
      </c>
      <c r="E112" s="39">
        <f t="shared" si="12"/>
        <v>46907.370947290314</v>
      </c>
      <c r="F112" s="45">
        <f t="shared" si="13"/>
        <v>3910</v>
      </c>
      <c r="G112" s="10"/>
      <c r="H112" s="11"/>
      <c r="I112" s="11"/>
      <c r="J112" s="11"/>
      <c r="K112" s="11"/>
      <c r="L112" s="11"/>
      <c r="M112" s="138"/>
      <c r="N112" s="11"/>
      <c r="O112" s="11"/>
      <c r="P112" s="11"/>
      <c r="Q112" s="11"/>
      <c r="R112" s="11"/>
      <c r="S112" s="142">
        <f t="shared" si="14"/>
        <v>0</v>
      </c>
      <c r="T112" s="65" t="str">
        <f t="shared" si="10"/>
        <v/>
      </c>
      <c r="U112" s="66">
        <f t="shared" si="18"/>
        <v>0</v>
      </c>
      <c r="V112" s="66">
        <f t="shared" si="15"/>
        <v>0</v>
      </c>
      <c r="W112" s="66">
        <f t="shared" si="16"/>
        <v>0</v>
      </c>
      <c r="X112" s="67">
        <f t="shared" si="17"/>
        <v>0</v>
      </c>
    </row>
    <row r="113" spans="1:24" ht="15">
      <c r="A113" s="41">
        <v>108</v>
      </c>
      <c r="B113" s="42" t="s">
        <v>110</v>
      </c>
      <c r="C113" s="37">
        <f>BCG!C113</f>
        <v>314658</v>
      </c>
      <c r="D113" s="38">
        <f t="shared" si="11"/>
        <v>13530.293999999998</v>
      </c>
      <c r="E113" s="39">
        <f t="shared" si="12"/>
        <v>56515.367843701562</v>
      </c>
      <c r="F113" s="45">
        <f t="shared" si="13"/>
        <v>4710</v>
      </c>
      <c r="G113" s="10"/>
      <c r="H113" s="11"/>
      <c r="I113" s="11"/>
      <c r="J113" s="11"/>
      <c r="K113" s="11"/>
      <c r="L113" s="11"/>
      <c r="M113" s="138"/>
      <c r="N113" s="11"/>
      <c r="O113" s="11"/>
      <c r="P113" s="11"/>
      <c r="Q113" s="11"/>
      <c r="R113" s="11"/>
      <c r="S113" s="142">
        <f t="shared" si="14"/>
        <v>0</v>
      </c>
      <c r="T113" s="65" t="str">
        <f t="shared" si="10"/>
        <v/>
      </c>
      <c r="U113" s="66">
        <f t="shared" si="18"/>
        <v>0</v>
      </c>
      <c r="V113" s="66">
        <f t="shared" si="15"/>
        <v>0</v>
      </c>
      <c r="W113" s="66">
        <f t="shared" si="16"/>
        <v>0</v>
      </c>
      <c r="X113" s="67">
        <f t="shared" si="17"/>
        <v>0</v>
      </c>
    </row>
    <row r="114" spans="1:24" ht="15">
      <c r="A114" s="41">
        <v>109</v>
      </c>
      <c r="B114" s="42" t="s">
        <v>111</v>
      </c>
      <c r="C114" s="37">
        <f>BCG!C114</f>
        <v>557385</v>
      </c>
      <c r="D114" s="38">
        <f t="shared" si="11"/>
        <v>23967.554999999997</v>
      </c>
      <c r="E114" s="39">
        <f t="shared" si="12"/>
        <v>100111.29005320568</v>
      </c>
      <c r="F114" s="45">
        <f t="shared" si="13"/>
        <v>8350</v>
      </c>
      <c r="G114" s="10"/>
      <c r="H114" s="11"/>
      <c r="I114" s="11"/>
      <c r="J114" s="11"/>
      <c r="K114" s="11"/>
      <c r="L114" s="11"/>
      <c r="M114" s="138"/>
      <c r="N114" s="11"/>
      <c r="O114" s="11"/>
      <c r="P114" s="11"/>
      <c r="Q114" s="11"/>
      <c r="R114" s="11"/>
      <c r="S114" s="142">
        <f t="shared" si="14"/>
        <v>0</v>
      </c>
      <c r="T114" s="65" t="str">
        <f t="shared" si="10"/>
        <v/>
      </c>
      <c r="U114" s="66">
        <f t="shared" si="18"/>
        <v>0</v>
      </c>
      <c r="V114" s="66">
        <f t="shared" si="15"/>
        <v>0</v>
      </c>
      <c r="W114" s="66">
        <f t="shared" si="16"/>
        <v>0</v>
      </c>
      <c r="X114" s="67">
        <f t="shared" si="17"/>
        <v>0</v>
      </c>
    </row>
    <row r="115" spans="1:24" ht="15">
      <c r="A115" s="41">
        <v>110</v>
      </c>
      <c r="B115" s="42" t="s">
        <v>112</v>
      </c>
      <c r="C115" s="37">
        <f>BCG!C115</f>
        <v>2125967</v>
      </c>
      <c r="D115" s="38">
        <f t="shared" si="11"/>
        <v>91416.580999999991</v>
      </c>
      <c r="E115" s="39">
        <f t="shared" si="12"/>
        <v>381842.5307113459</v>
      </c>
      <c r="F115" s="45">
        <f t="shared" si="13"/>
        <v>31830</v>
      </c>
      <c r="G115" s="10"/>
      <c r="H115" s="11"/>
      <c r="I115" s="11"/>
      <c r="J115" s="11"/>
      <c r="K115" s="11"/>
      <c r="L115" s="11"/>
      <c r="M115" s="138"/>
      <c r="N115" s="11"/>
      <c r="O115" s="11"/>
      <c r="P115" s="11"/>
      <c r="Q115" s="11"/>
      <c r="R115" s="11"/>
      <c r="S115" s="142">
        <f t="shared" si="14"/>
        <v>0</v>
      </c>
      <c r="T115" s="65" t="str">
        <f t="shared" si="10"/>
        <v/>
      </c>
      <c r="U115" s="66">
        <f t="shared" si="18"/>
        <v>0</v>
      </c>
      <c r="V115" s="66">
        <f t="shared" si="15"/>
        <v>0</v>
      </c>
      <c r="W115" s="66">
        <f t="shared" si="16"/>
        <v>0</v>
      </c>
      <c r="X115" s="67">
        <f t="shared" si="17"/>
        <v>0</v>
      </c>
    </row>
    <row r="116" spans="1:24" ht="15">
      <c r="A116" s="41">
        <v>111</v>
      </c>
      <c r="B116" s="42" t="s">
        <v>113</v>
      </c>
      <c r="C116" s="37">
        <f>BCG!C116</f>
        <v>514186</v>
      </c>
      <c r="D116" s="38">
        <f t="shared" si="11"/>
        <v>22109.998</v>
      </c>
      <c r="E116" s="39">
        <f t="shared" si="12"/>
        <v>92352.366474335737</v>
      </c>
      <c r="F116" s="45">
        <f t="shared" si="13"/>
        <v>7700</v>
      </c>
      <c r="G116" s="10"/>
      <c r="H116" s="11"/>
      <c r="I116" s="11"/>
      <c r="J116" s="11"/>
      <c r="K116" s="11"/>
      <c r="L116" s="11"/>
      <c r="M116" s="138"/>
      <c r="N116" s="11"/>
      <c r="O116" s="11"/>
      <c r="P116" s="11"/>
      <c r="Q116" s="11"/>
      <c r="R116" s="11"/>
      <c r="S116" s="142">
        <f t="shared" si="14"/>
        <v>0</v>
      </c>
      <c r="T116" s="65" t="str">
        <f t="shared" si="10"/>
        <v/>
      </c>
      <c r="U116" s="66">
        <f t="shared" si="18"/>
        <v>0</v>
      </c>
      <c r="V116" s="66">
        <f t="shared" si="15"/>
        <v>0</v>
      </c>
      <c r="W116" s="66">
        <f t="shared" si="16"/>
        <v>0</v>
      </c>
      <c r="X116" s="67">
        <f t="shared" si="17"/>
        <v>0</v>
      </c>
    </row>
    <row r="117" spans="1:24" ht="16" thickBot="1">
      <c r="A117" s="46">
        <v>112</v>
      </c>
      <c r="B117" s="47" t="s">
        <v>114</v>
      </c>
      <c r="C117" s="37">
        <f>BCG!C117</f>
        <v>254527</v>
      </c>
      <c r="D117" s="38">
        <f t="shared" si="11"/>
        <v>10944.660999999998</v>
      </c>
      <c r="E117" s="39">
        <f t="shared" si="12"/>
        <v>45715.306876525705</v>
      </c>
      <c r="F117" s="50">
        <f t="shared" si="13"/>
        <v>3810</v>
      </c>
      <c r="G117" s="76"/>
      <c r="H117" s="77"/>
      <c r="I117" s="77"/>
      <c r="J117" s="77"/>
      <c r="K117" s="77"/>
      <c r="L117" s="77"/>
      <c r="M117" s="139"/>
      <c r="N117" s="11"/>
      <c r="O117" s="11"/>
      <c r="P117" s="11"/>
      <c r="Q117" s="11"/>
      <c r="R117" s="11"/>
      <c r="S117" s="143">
        <f t="shared" si="14"/>
        <v>0</v>
      </c>
      <c r="T117" s="68" t="str">
        <f t="shared" si="10"/>
        <v/>
      </c>
      <c r="U117" s="69">
        <f t="shared" si="18"/>
        <v>0</v>
      </c>
      <c r="V117" s="69">
        <f t="shared" si="15"/>
        <v>0</v>
      </c>
      <c r="W117" s="69">
        <f t="shared" si="16"/>
        <v>0</v>
      </c>
      <c r="X117" s="70">
        <f t="shared" si="17"/>
        <v>0</v>
      </c>
    </row>
    <row r="118" spans="1:24" ht="14" thickBot="1">
      <c r="A118" s="51"/>
      <c r="B118" s="52"/>
      <c r="C118" s="53">
        <f>SUM(C6:C117)</f>
        <v>36896641</v>
      </c>
      <c r="D118" s="75">
        <f>SUM(D6:D117)</f>
        <v>1586555.5629999994</v>
      </c>
      <c r="E118" s="54">
        <f>+'2016 forecast'!J30+'2016 forecast'!K30</f>
        <v>6626964</v>
      </c>
      <c r="F118" s="55">
        <f>SUM(F6:F117)</f>
        <v>552800</v>
      </c>
      <c r="G118" s="13">
        <f t="shared" ref="G118:R118" si="19">SUM(G6:G117)</f>
        <v>0</v>
      </c>
      <c r="H118" s="14">
        <f t="shared" si="19"/>
        <v>0</v>
      </c>
      <c r="I118" s="14">
        <f t="shared" si="19"/>
        <v>0</v>
      </c>
      <c r="J118" s="14">
        <f t="shared" si="19"/>
        <v>0</v>
      </c>
      <c r="K118" s="14">
        <f t="shared" si="19"/>
        <v>0</v>
      </c>
      <c r="L118" s="14">
        <f t="shared" si="19"/>
        <v>0</v>
      </c>
      <c r="M118" s="14">
        <f t="shared" si="19"/>
        <v>0</v>
      </c>
      <c r="N118" s="14">
        <f>SUM(N6:N117)</f>
        <v>0</v>
      </c>
      <c r="O118" s="14">
        <f t="shared" si="19"/>
        <v>0</v>
      </c>
      <c r="P118" s="14">
        <f t="shared" si="19"/>
        <v>0</v>
      </c>
      <c r="Q118" s="14">
        <f t="shared" si="19"/>
        <v>0</v>
      </c>
      <c r="R118" s="15">
        <f t="shared" si="19"/>
        <v>0</v>
      </c>
      <c r="S118" s="71">
        <f>SUM(G118:R118)</f>
        <v>0</v>
      </c>
      <c r="T118" s="72" t="str">
        <f t="shared" si="10"/>
        <v/>
      </c>
      <c r="U118" s="73">
        <f t="shared" si="18"/>
        <v>0</v>
      </c>
      <c r="V118" s="73">
        <f t="shared" si="15"/>
        <v>0</v>
      </c>
      <c r="W118" s="73">
        <f t="shared" si="16"/>
        <v>0</v>
      </c>
      <c r="X118" s="74">
        <f t="shared" si="17"/>
        <v>0</v>
      </c>
    </row>
    <row r="119" spans="1:24">
      <c r="F119" s="17"/>
    </row>
    <row r="121" spans="1:24">
      <c r="F121" s="78"/>
    </row>
  </sheetData>
  <mergeCells count="3">
    <mergeCell ref="C4:F4"/>
    <mergeCell ref="G4:R4"/>
    <mergeCell ref="T4:X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X119"/>
  <sheetViews>
    <sheetView workbookViewId="0">
      <pane xSplit="6" ySplit="5" topLeftCell="G110" activePane="bottomRight" state="frozen"/>
      <selection pane="topRight" activeCell="G1" sqref="G1"/>
      <selection pane="bottomLeft" activeCell="A6" sqref="A6"/>
      <selection pane="bottomRight" activeCell="F120" sqref="F120"/>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4" bestFit="1" customWidth="1"/>
    <col min="5" max="5" width="12.83203125" style="1" customWidth="1"/>
    <col min="6" max="6" width="11.5" style="1" bestFit="1" customWidth="1"/>
    <col min="7" max="7" width="9.33203125" style="2" bestFit="1" customWidth="1"/>
    <col min="8" max="8" width="9.33203125" style="3" bestFit="1" customWidth="1"/>
    <col min="9" max="9" width="9.33203125" style="2" bestFit="1" customWidth="1"/>
    <col min="10" max="10" width="10.5" style="2" customWidth="1"/>
    <col min="11"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1.18</v>
      </c>
      <c r="D1" s="79"/>
      <c r="E1" s="21"/>
      <c r="F1" s="21"/>
    </row>
    <row r="2" spans="1:24">
      <c r="A2" s="18"/>
      <c r="B2" s="22" t="s">
        <v>121</v>
      </c>
      <c r="C2" s="23">
        <v>0.98</v>
      </c>
      <c r="D2" s="79"/>
      <c r="E2" s="21"/>
      <c r="F2" s="21"/>
    </row>
    <row r="3" spans="1:24" ht="14" thickBot="1">
      <c r="A3" s="24"/>
      <c r="B3" s="25" t="s">
        <v>122</v>
      </c>
      <c r="C3" s="26">
        <v>4</v>
      </c>
      <c r="D3" s="79"/>
      <c r="E3" s="21"/>
      <c r="F3" s="21"/>
      <c r="S3" s="52"/>
    </row>
    <row r="4" spans="1:24" ht="14" thickBot="1">
      <c r="A4" s="27"/>
      <c r="B4" s="28"/>
      <c r="C4" s="535" t="s">
        <v>280</v>
      </c>
      <c r="D4" s="53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3" t="s">
        <v>3</v>
      </c>
      <c r="E5" s="33" t="s">
        <v>131</v>
      </c>
      <c r="F5" s="34" t="s">
        <v>148</v>
      </c>
      <c r="G5" s="5">
        <v>42005</v>
      </c>
      <c r="H5" s="6">
        <f>G5+31</f>
        <v>42036</v>
      </c>
      <c r="I5" s="6">
        <f t="shared" ref="I5:R5" si="0">H5+31</f>
        <v>42067</v>
      </c>
      <c r="J5" s="6">
        <f t="shared" si="0"/>
        <v>42098</v>
      </c>
      <c r="K5" s="6">
        <f t="shared" si="0"/>
        <v>42129</v>
      </c>
      <c r="L5" s="6">
        <f t="shared" si="0"/>
        <v>42160</v>
      </c>
      <c r="M5" s="6">
        <f t="shared" si="0"/>
        <v>42191</v>
      </c>
      <c r="N5" s="140">
        <f t="shared" si="0"/>
        <v>42222</v>
      </c>
      <c r="O5" s="140">
        <f t="shared" si="0"/>
        <v>42253</v>
      </c>
      <c r="P5" s="140">
        <f t="shared" si="0"/>
        <v>42284</v>
      </c>
      <c r="Q5" s="140">
        <f t="shared" si="0"/>
        <v>42315</v>
      </c>
      <c r="R5" s="140">
        <f t="shared" si="0"/>
        <v>42346</v>
      </c>
      <c r="S5" s="58" t="s">
        <v>126</v>
      </c>
      <c r="T5" s="59" t="s">
        <v>128</v>
      </c>
      <c r="U5" s="60" t="s">
        <v>133</v>
      </c>
      <c r="V5" s="60" t="s">
        <v>134</v>
      </c>
      <c r="W5" s="60" t="s">
        <v>135</v>
      </c>
      <c r="X5" s="61" t="s">
        <v>136</v>
      </c>
    </row>
    <row r="6" spans="1:24" ht="15">
      <c r="A6" s="35">
        <v>1</v>
      </c>
      <c r="B6" s="36" t="s">
        <v>4</v>
      </c>
      <c r="C6" s="37">
        <f>DPT!C6</f>
        <v>115462</v>
      </c>
      <c r="D6" s="38">
        <f>C6*0.043</f>
        <v>4964.866</v>
      </c>
      <c r="E6" s="39">
        <f>(D6/$D$118)*$E$118</f>
        <v>26216.534770522885</v>
      </c>
      <c r="F6" s="40">
        <f>CEILING((E6/12),20)</f>
        <v>2200</v>
      </c>
      <c r="G6" s="8"/>
      <c r="H6" s="9"/>
      <c r="I6" s="9"/>
      <c r="J6" s="9"/>
      <c r="K6" s="9"/>
      <c r="L6" s="9"/>
      <c r="M6" s="9"/>
      <c r="N6" s="11"/>
      <c r="O6" s="11"/>
      <c r="P6" s="11"/>
      <c r="Q6" s="11"/>
      <c r="R6" s="11"/>
      <c r="S6" s="141">
        <f>SUM(G6:R6)</f>
        <v>0</v>
      </c>
      <c r="T6" s="62" t="str">
        <f t="shared" ref="T6:T69" si="1">IFERROR((SUMIF(G6:R6,"&gt;0" )/COUNTIF(G6:R6,"&gt;0")),"")</f>
        <v/>
      </c>
      <c r="U6" s="63">
        <f>SUM(G6:I6)</f>
        <v>0</v>
      </c>
      <c r="V6" s="63">
        <f>SUM(J6:L6)</f>
        <v>0</v>
      </c>
      <c r="W6" s="63">
        <f>SUM(M6:O6)</f>
        <v>0</v>
      </c>
      <c r="X6" s="64">
        <f>SUM(P6:R6)</f>
        <v>0</v>
      </c>
    </row>
    <row r="7" spans="1:24" ht="15">
      <c r="A7" s="41">
        <v>2</v>
      </c>
      <c r="B7" s="42" t="s">
        <v>5</v>
      </c>
      <c r="C7" s="37">
        <f>DPT!C7</f>
        <v>246527</v>
      </c>
      <c r="D7" s="38">
        <f t="shared" ref="D7:D70" si="2">C7*0.043</f>
        <v>10600.661</v>
      </c>
      <c r="E7" s="39">
        <f t="shared" ref="E7:E70" si="3">(D7/$D$118)*$E$118</f>
        <v>55975.850646729625</v>
      </c>
      <c r="F7" s="45">
        <f t="shared" ref="F7:F70" si="4">CEILING((E7/12),20)</f>
        <v>4680</v>
      </c>
      <c r="G7" s="10"/>
      <c r="H7" s="11"/>
      <c r="I7" s="11"/>
      <c r="J7" s="11"/>
      <c r="K7" s="11"/>
      <c r="L7" s="11"/>
      <c r="M7" s="11"/>
      <c r="N7" s="11"/>
      <c r="O7" s="11"/>
      <c r="P7" s="11"/>
      <c r="Q7" s="11"/>
      <c r="R7" s="11"/>
      <c r="S7" s="142">
        <f t="shared" ref="S7:S70" si="5">SUM(G7:R7)</f>
        <v>0</v>
      </c>
      <c r="T7" s="65" t="str">
        <f t="shared" si="1"/>
        <v/>
      </c>
      <c r="U7" s="66">
        <f>SUM(G7:I7)</f>
        <v>0</v>
      </c>
      <c r="V7" s="66">
        <f t="shared" ref="V7:V70" si="6">SUM(J7:L7)</f>
        <v>0</v>
      </c>
      <c r="W7" s="66">
        <f t="shared" ref="W7:W70" si="7">SUM(M7:O7)</f>
        <v>0</v>
      </c>
      <c r="X7" s="67">
        <f t="shared" ref="X7:X70" si="8">SUM(P7:R7)</f>
        <v>0</v>
      </c>
    </row>
    <row r="8" spans="1:24" ht="15">
      <c r="A8" s="41">
        <v>3</v>
      </c>
      <c r="B8" s="42" t="s">
        <v>6</v>
      </c>
      <c r="C8" s="37">
        <f>DPT!C8</f>
        <v>240886</v>
      </c>
      <c r="D8" s="38">
        <f t="shared" si="2"/>
        <v>10358.098</v>
      </c>
      <c r="E8" s="39">
        <f t="shared" si="3"/>
        <v>54695.018228786757</v>
      </c>
      <c r="F8" s="45">
        <f t="shared" si="4"/>
        <v>4560</v>
      </c>
      <c r="G8" s="10"/>
      <c r="H8" s="11"/>
      <c r="I8" s="11"/>
      <c r="J8" s="11"/>
      <c r="K8" s="11"/>
      <c r="L8" s="11"/>
      <c r="M8" s="11"/>
      <c r="N8" s="11"/>
      <c r="O8" s="11"/>
      <c r="P8" s="11"/>
      <c r="Q8" s="11"/>
      <c r="R8" s="11"/>
      <c r="S8" s="142">
        <f t="shared" si="5"/>
        <v>0</v>
      </c>
      <c r="T8" s="65" t="str">
        <f t="shared" si="1"/>
        <v/>
      </c>
      <c r="U8" s="66">
        <f t="shared" ref="U8:U71" si="9">SUM(G8:I8)</f>
        <v>0</v>
      </c>
      <c r="V8" s="66">
        <f t="shared" si="6"/>
        <v>0</v>
      </c>
      <c r="W8" s="66">
        <f t="shared" si="7"/>
        <v>0</v>
      </c>
      <c r="X8" s="67">
        <f t="shared" si="8"/>
        <v>0</v>
      </c>
    </row>
    <row r="9" spans="1:24" ht="15">
      <c r="A9" s="41">
        <v>4</v>
      </c>
      <c r="B9" s="42" t="s">
        <v>7</v>
      </c>
      <c r="C9" s="37">
        <f>DPT!C9</f>
        <v>238600</v>
      </c>
      <c r="D9" s="38">
        <f t="shared" si="2"/>
        <v>10259.799999999999</v>
      </c>
      <c r="E9" s="39">
        <f t="shared" si="3"/>
        <v>54175.964354045151</v>
      </c>
      <c r="F9" s="45">
        <f t="shared" si="4"/>
        <v>4520</v>
      </c>
      <c r="G9" s="10"/>
      <c r="H9" s="11"/>
      <c r="I9" s="11"/>
      <c r="J9" s="11"/>
      <c r="K9" s="11"/>
      <c r="L9" s="11"/>
      <c r="M9" s="11"/>
      <c r="N9" s="11"/>
      <c r="O9" s="11"/>
      <c r="P9" s="11"/>
      <c r="Q9" s="11"/>
      <c r="R9" s="11"/>
      <c r="S9" s="142">
        <f t="shared" si="5"/>
        <v>0</v>
      </c>
      <c r="T9" s="65" t="str">
        <f t="shared" si="1"/>
        <v/>
      </c>
      <c r="U9" s="66">
        <f t="shared" si="9"/>
        <v>0</v>
      </c>
      <c r="V9" s="66">
        <f t="shared" si="6"/>
        <v>0</v>
      </c>
      <c r="W9" s="66">
        <f t="shared" si="7"/>
        <v>0</v>
      </c>
      <c r="X9" s="67">
        <f t="shared" si="8"/>
        <v>0</v>
      </c>
    </row>
    <row r="10" spans="1:24" ht="15">
      <c r="A10" s="41">
        <v>5</v>
      </c>
      <c r="B10" s="42" t="s">
        <v>8</v>
      </c>
      <c r="C10" s="37">
        <f>DPT!C10</f>
        <v>155558</v>
      </c>
      <c r="D10" s="38">
        <f t="shared" si="2"/>
        <v>6688.9939999999997</v>
      </c>
      <c r="E10" s="39">
        <f t="shared" si="3"/>
        <v>35320.639828107946</v>
      </c>
      <c r="F10" s="45">
        <f t="shared" si="4"/>
        <v>2960</v>
      </c>
      <c r="G10" s="10"/>
      <c r="H10" s="11"/>
      <c r="I10" s="11"/>
      <c r="J10" s="11"/>
      <c r="K10" s="11"/>
      <c r="L10" s="11"/>
      <c r="M10" s="11"/>
      <c r="N10" s="11"/>
      <c r="O10" s="11"/>
      <c r="P10" s="11"/>
      <c r="Q10" s="11"/>
      <c r="R10" s="11"/>
      <c r="S10" s="142">
        <f t="shared" si="5"/>
        <v>0</v>
      </c>
      <c r="T10" s="65" t="str">
        <f t="shared" si="1"/>
        <v/>
      </c>
      <c r="U10" s="66">
        <f t="shared" si="9"/>
        <v>0</v>
      </c>
      <c r="V10" s="66">
        <f t="shared" si="6"/>
        <v>0</v>
      </c>
      <c r="W10" s="66">
        <f t="shared" si="7"/>
        <v>0</v>
      </c>
      <c r="X10" s="67">
        <f t="shared" si="8"/>
        <v>0</v>
      </c>
    </row>
    <row r="11" spans="1:24" ht="15">
      <c r="A11" s="41">
        <v>6</v>
      </c>
      <c r="B11" s="42" t="s">
        <v>9</v>
      </c>
      <c r="C11" s="37">
        <f>DPT!C11</f>
        <v>118341</v>
      </c>
      <c r="D11" s="38">
        <f t="shared" si="2"/>
        <v>5088.6629999999996</v>
      </c>
      <c r="E11" s="39">
        <f t="shared" si="3"/>
        <v>26870.233854241644</v>
      </c>
      <c r="F11" s="45">
        <f t="shared" si="4"/>
        <v>2240</v>
      </c>
      <c r="G11" s="10"/>
      <c r="H11" s="11"/>
      <c r="I11" s="11"/>
      <c r="J11" s="11"/>
      <c r="K11" s="11"/>
      <c r="L11" s="11"/>
      <c r="M11" s="11"/>
      <c r="N11" s="11"/>
      <c r="O11" s="11"/>
      <c r="P11" s="11"/>
      <c r="Q11" s="11"/>
      <c r="R11" s="11"/>
      <c r="S11" s="142">
        <f t="shared" si="5"/>
        <v>0</v>
      </c>
      <c r="T11" s="65" t="str">
        <f t="shared" si="1"/>
        <v/>
      </c>
      <c r="U11" s="66">
        <f t="shared" si="9"/>
        <v>0</v>
      </c>
      <c r="V11" s="66">
        <f t="shared" si="6"/>
        <v>0</v>
      </c>
      <c r="W11" s="66">
        <f t="shared" si="7"/>
        <v>0</v>
      </c>
      <c r="X11" s="67">
        <f t="shared" si="8"/>
        <v>0</v>
      </c>
    </row>
    <row r="12" spans="1:24" ht="15">
      <c r="A12" s="41">
        <v>7</v>
      </c>
      <c r="B12" s="42" t="s">
        <v>10</v>
      </c>
      <c r="C12" s="37">
        <f>DPT!C12</f>
        <v>286541</v>
      </c>
      <c r="D12" s="38">
        <f t="shared" si="2"/>
        <v>12321.262999999999</v>
      </c>
      <c r="E12" s="39">
        <f t="shared" si="3"/>
        <v>65061.336973899619</v>
      </c>
      <c r="F12" s="45">
        <f t="shared" si="4"/>
        <v>5440</v>
      </c>
      <c r="G12" s="10"/>
      <c r="H12" s="11"/>
      <c r="I12" s="11"/>
      <c r="J12" s="11"/>
      <c r="K12" s="11"/>
      <c r="L12" s="11"/>
      <c r="M12" s="11"/>
      <c r="N12" s="11"/>
      <c r="O12" s="11"/>
      <c r="P12" s="11"/>
      <c r="Q12" s="11"/>
      <c r="R12" s="11"/>
      <c r="S12" s="142">
        <f t="shared" si="5"/>
        <v>0</v>
      </c>
      <c r="T12" s="65" t="str">
        <f t="shared" si="1"/>
        <v/>
      </c>
      <c r="U12" s="66">
        <f t="shared" si="9"/>
        <v>0</v>
      </c>
      <c r="V12" s="66">
        <f t="shared" si="6"/>
        <v>0</v>
      </c>
      <c r="W12" s="66">
        <f t="shared" si="7"/>
        <v>0</v>
      </c>
      <c r="X12" s="67">
        <f t="shared" si="8"/>
        <v>0</v>
      </c>
    </row>
    <row r="13" spans="1:24" ht="15">
      <c r="A13" s="41">
        <v>8</v>
      </c>
      <c r="B13" s="42" t="s">
        <v>11</v>
      </c>
      <c r="C13" s="37">
        <f>DPT!C13</f>
        <v>201739</v>
      </c>
      <c r="D13" s="38">
        <f t="shared" si="2"/>
        <v>8674.777</v>
      </c>
      <c r="E13" s="39">
        <f t="shared" si="3"/>
        <v>45806.390917102741</v>
      </c>
      <c r="F13" s="45">
        <f t="shared" si="4"/>
        <v>3820</v>
      </c>
      <c r="G13" s="10"/>
      <c r="H13" s="11"/>
      <c r="I13" s="11"/>
      <c r="J13" s="11"/>
      <c r="K13" s="11"/>
      <c r="L13" s="11"/>
      <c r="M13" s="11"/>
      <c r="N13" s="11"/>
      <c r="O13" s="11"/>
      <c r="P13" s="11"/>
      <c r="Q13" s="11"/>
      <c r="R13" s="11"/>
      <c r="S13" s="142">
        <f t="shared" si="5"/>
        <v>0</v>
      </c>
      <c r="T13" s="65" t="str">
        <f t="shared" si="1"/>
        <v/>
      </c>
      <c r="U13" s="66">
        <f t="shared" si="9"/>
        <v>0</v>
      </c>
      <c r="V13" s="66">
        <f t="shared" si="6"/>
        <v>0</v>
      </c>
      <c r="W13" s="66">
        <f t="shared" si="7"/>
        <v>0</v>
      </c>
      <c r="X13" s="67">
        <f t="shared" si="8"/>
        <v>0</v>
      </c>
    </row>
    <row r="14" spans="1:24" ht="15">
      <c r="A14" s="41">
        <v>9</v>
      </c>
      <c r="B14" s="42" t="s">
        <v>12</v>
      </c>
      <c r="C14" s="37">
        <f>DPT!C14</f>
        <v>390510</v>
      </c>
      <c r="D14" s="38">
        <f t="shared" si="2"/>
        <v>16791.93</v>
      </c>
      <c r="E14" s="39">
        <f t="shared" si="3"/>
        <v>88668.297736371213</v>
      </c>
      <c r="F14" s="45">
        <f t="shared" si="4"/>
        <v>7400</v>
      </c>
      <c r="G14" s="10"/>
      <c r="H14" s="11"/>
      <c r="I14" s="11"/>
      <c r="J14" s="11"/>
      <c r="K14" s="11"/>
      <c r="L14" s="11"/>
      <c r="M14" s="11"/>
      <c r="N14" s="11"/>
      <c r="O14" s="11"/>
      <c r="P14" s="11"/>
      <c r="Q14" s="11"/>
      <c r="R14" s="11"/>
      <c r="S14" s="142">
        <f t="shared" si="5"/>
        <v>0</v>
      </c>
      <c r="T14" s="65" t="str">
        <f t="shared" si="1"/>
        <v/>
      </c>
      <c r="U14" s="66">
        <f t="shared" si="9"/>
        <v>0</v>
      </c>
      <c r="V14" s="66">
        <f t="shared" si="6"/>
        <v>0</v>
      </c>
      <c r="W14" s="66">
        <f t="shared" si="7"/>
        <v>0</v>
      </c>
      <c r="X14" s="67">
        <f t="shared" si="8"/>
        <v>0</v>
      </c>
    </row>
    <row r="15" spans="1:24" ht="15">
      <c r="A15" s="41">
        <v>10</v>
      </c>
      <c r="B15" s="42" t="s">
        <v>13</v>
      </c>
      <c r="C15" s="37">
        <f>DPT!C15</f>
        <v>831442</v>
      </c>
      <c r="D15" s="38">
        <f t="shared" si="2"/>
        <v>35752.005999999994</v>
      </c>
      <c r="E15" s="39">
        <f t="shared" si="3"/>
        <v>188785.29821649622</v>
      </c>
      <c r="F15" s="45">
        <f t="shared" si="4"/>
        <v>15740</v>
      </c>
      <c r="G15" s="10"/>
      <c r="H15" s="11"/>
      <c r="I15" s="11"/>
      <c r="J15" s="11"/>
      <c r="K15" s="11"/>
      <c r="L15" s="11"/>
      <c r="M15" s="11"/>
      <c r="N15" s="11"/>
      <c r="O15" s="11"/>
      <c r="P15" s="11"/>
      <c r="Q15" s="11"/>
      <c r="R15" s="11"/>
      <c r="S15" s="142">
        <f t="shared" si="5"/>
        <v>0</v>
      </c>
      <c r="T15" s="65" t="str">
        <f t="shared" si="1"/>
        <v/>
      </c>
      <c r="U15" s="66">
        <f t="shared" si="9"/>
        <v>0</v>
      </c>
      <c r="V15" s="66">
        <f t="shared" si="6"/>
        <v>0</v>
      </c>
      <c r="W15" s="66">
        <f t="shared" si="7"/>
        <v>0</v>
      </c>
      <c r="X15" s="67">
        <f t="shared" si="8"/>
        <v>0</v>
      </c>
    </row>
    <row r="16" spans="1:24" ht="15">
      <c r="A16" s="41">
        <v>11</v>
      </c>
      <c r="B16" s="42" t="s">
        <v>14</v>
      </c>
      <c r="C16" s="37">
        <f>DPT!C16</f>
        <v>220717</v>
      </c>
      <c r="D16" s="38">
        <f t="shared" si="2"/>
        <v>9490.8310000000001</v>
      </c>
      <c r="E16" s="39">
        <f t="shared" si="3"/>
        <v>50115.491719747624</v>
      </c>
      <c r="F16" s="45">
        <f t="shared" si="4"/>
        <v>4180</v>
      </c>
      <c r="G16" s="10"/>
      <c r="H16" s="11"/>
      <c r="I16" s="11"/>
      <c r="J16" s="11"/>
      <c r="K16" s="11"/>
      <c r="L16" s="11"/>
      <c r="M16" s="11"/>
      <c r="N16" s="11"/>
      <c r="O16" s="11"/>
      <c r="P16" s="11"/>
      <c r="Q16" s="11"/>
      <c r="R16" s="11"/>
      <c r="S16" s="142">
        <f t="shared" si="5"/>
        <v>0</v>
      </c>
      <c r="T16" s="65" t="str">
        <f t="shared" si="1"/>
        <v/>
      </c>
      <c r="U16" s="66">
        <f t="shared" si="9"/>
        <v>0</v>
      </c>
      <c r="V16" s="66">
        <f t="shared" si="6"/>
        <v>0</v>
      </c>
      <c r="W16" s="66">
        <f t="shared" si="7"/>
        <v>0</v>
      </c>
      <c r="X16" s="67">
        <f t="shared" si="8"/>
        <v>0</v>
      </c>
    </row>
    <row r="17" spans="1:24" ht="15">
      <c r="A17" s="41">
        <v>12</v>
      </c>
      <c r="B17" s="42" t="s">
        <v>15</v>
      </c>
      <c r="C17" s="37">
        <f>DPT!C17</f>
        <v>224153</v>
      </c>
      <c r="D17" s="38">
        <f t="shared" si="2"/>
        <v>9638.5789999999997</v>
      </c>
      <c r="E17" s="39">
        <f t="shared" si="3"/>
        <v>50895.661935675947</v>
      </c>
      <c r="F17" s="45">
        <f t="shared" si="4"/>
        <v>4260</v>
      </c>
      <c r="G17" s="10"/>
      <c r="H17" s="11"/>
      <c r="I17" s="11"/>
      <c r="J17" s="11"/>
      <c r="K17" s="11"/>
      <c r="L17" s="11"/>
      <c r="M17" s="11"/>
      <c r="N17" s="11"/>
      <c r="O17" s="11"/>
      <c r="P17" s="11"/>
      <c r="Q17" s="11"/>
      <c r="R17" s="11"/>
      <c r="S17" s="142">
        <f t="shared" si="5"/>
        <v>0</v>
      </c>
      <c r="T17" s="65" t="str">
        <f t="shared" si="1"/>
        <v/>
      </c>
      <c r="U17" s="66">
        <f t="shared" si="9"/>
        <v>0</v>
      </c>
      <c r="V17" s="66">
        <f t="shared" si="6"/>
        <v>0</v>
      </c>
      <c r="W17" s="66">
        <f t="shared" si="7"/>
        <v>0</v>
      </c>
      <c r="X17" s="67">
        <f t="shared" si="8"/>
        <v>0</v>
      </c>
    </row>
    <row r="18" spans="1:24" ht="15">
      <c r="A18" s="41">
        <v>13</v>
      </c>
      <c r="B18" s="42" t="s">
        <v>16</v>
      </c>
      <c r="C18" s="37">
        <f>DPT!C18</f>
        <v>413054</v>
      </c>
      <c r="D18" s="38">
        <f t="shared" si="2"/>
        <v>17761.322</v>
      </c>
      <c r="E18" s="39">
        <f t="shared" si="3"/>
        <v>93787.086254382928</v>
      </c>
      <c r="F18" s="45">
        <f t="shared" si="4"/>
        <v>7820</v>
      </c>
      <c r="G18" s="10"/>
      <c r="H18" s="11"/>
      <c r="I18" s="11"/>
      <c r="J18" s="11"/>
      <c r="K18" s="11"/>
      <c r="L18" s="11"/>
      <c r="M18" s="11"/>
      <c r="N18" s="11"/>
      <c r="O18" s="11"/>
      <c r="P18" s="11"/>
      <c r="Q18" s="11"/>
      <c r="R18" s="11"/>
      <c r="S18" s="142">
        <f t="shared" si="5"/>
        <v>0</v>
      </c>
      <c r="T18" s="65" t="str">
        <f t="shared" si="1"/>
        <v/>
      </c>
      <c r="U18" s="66">
        <f t="shared" si="9"/>
        <v>0</v>
      </c>
      <c r="V18" s="66">
        <f t="shared" si="6"/>
        <v>0</v>
      </c>
      <c r="W18" s="66">
        <f t="shared" si="7"/>
        <v>0</v>
      </c>
      <c r="X18" s="67">
        <f t="shared" si="8"/>
        <v>0</v>
      </c>
    </row>
    <row r="19" spans="1:24" ht="15">
      <c r="A19" s="41">
        <v>14</v>
      </c>
      <c r="B19" s="42" t="s">
        <v>17</v>
      </c>
      <c r="C19" s="37">
        <f>DPT!C19</f>
        <v>131351</v>
      </c>
      <c r="D19" s="38">
        <f t="shared" si="2"/>
        <v>5648.0929999999998</v>
      </c>
      <c r="E19" s="39">
        <f t="shared" si="3"/>
        <v>29824.254374971435</v>
      </c>
      <c r="F19" s="45">
        <f t="shared" si="4"/>
        <v>2500</v>
      </c>
      <c r="G19" s="10"/>
      <c r="H19" s="11"/>
      <c r="I19" s="11"/>
      <c r="J19" s="11"/>
      <c r="K19" s="11"/>
      <c r="L19" s="11"/>
      <c r="M19" s="11"/>
      <c r="N19" s="11"/>
      <c r="O19" s="11"/>
      <c r="P19" s="11"/>
      <c r="Q19" s="11"/>
      <c r="R19" s="11"/>
      <c r="S19" s="142">
        <f t="shared" si="5"/>
        <v>0</v>
      </c>
      <c r="T19" s="65" t="str">
        <f t="shared" si="1"/>
        <v/>
      </c>
      <c r="U19" s="66">
        <f t="shared" si="9"/>
        <v>0</v>
      </c>
      <c r="V19" s="66">
        <f t="shared" si="6"/>
        <v>0</v>
      </c>
      <c r="W19" s="66">
        <f t="shared" si="7"/>
        <v>0</v>
      </c>
      <c r="X19" s="67">
        <f t="shared" si="8"/>
        <v>0</v>
      </c>
    </row>
    <row r="20" spans="1:24" ht="15">
      <c r="A20" s="41">
        <v>15</v>
      </c>
      <c r="B20" s="42" t="s">
        <v>18</v>
      </c>
      <c r="C20" s="37">
        <f>DPT!C20</f>
        <v>462113</v>
      </c>
      <c r="D20" s="38">
        <f t="shared" si="2"/>
        <v>19870.858999999997</v>
      </c>
      <c r="E20" s="39">
        <f t="shared" si="3"/>
        <v>104926.30936940847</v>
      </c>
      <c r="F20" s="45">
        <f t="shared" si="4"/>
        <v>8760</v>
      </c>
      <c r="G20" s="10"/>
      <c r="H20" s="11"/>
      <c r="I20" s="11"/>
      <c r="J20" s="11"/>
      <c r="K20" s="11"/>
      <c r="L20" s="11"/>
      <c r="M20" s="11"/>
      <c r="N20" s="11"/>
      <c r="O20" s="11"/>
      <c r="P20" s="11"/>
      <c r="Q20" s="11"/>
      <c r="R20" s="11"/>
      <c r="S20" s="142">
        <f t="shared" si="5"/>
        <v>0</v>
      </c>
      <c r="T20" s="65" t="str">
        <f t="shared" si="1"/>
        <v/>
      </c>
      <c r="U20" s="66">
        <f t="shared" si="9"/>
        <v>0</v>
      </c>
      <c r="V20" s="66">
        <f t="shared" si="6"/>
        <v>0</v>
      </c>
      <c r="W20" s="66">
        <f t="shared" si="7"/>
        <v>0</v>
      </c>
      <c r="X20" s="67">
        <f t="shared" si="8"/>
        <v>0</v>
      </c>
    </row>
    <row r="21" spans="1:24" ht="15">
      <c r="A21" s="41">
        <v>16</v>
      </c>
      <c r="B21" s="42" t="s">
        <v>19</v>
      </c>
      <c r="C21" s="37">
        <f>DPT!C21</f>
        <v>200047</v>
      </c>
      <c r="D21" s="38">
        <f t="shared" si="2"/>
        <v>8602.0209999999988</v>
      </c>
      <c r="E21" s="39">
        <f t="shared" si="3"/>
        <v>45422.209309026272</v>
      </c>
      <c r="F21" s="45">
        <f t="shared" si="4"/>
        <v>3800</v>
      </c>
      <c r="G21" s="10"/>
      <c r="H21" s="11"/>
      <c r="I21" s="11"/>
      <c r="J21" s="11"/>
      <c r="K21" s="11"/>
      <c r="L21" s="11"/>
      <c r="M21" s="11"/>
      <c r="N21" s="11"/>
      <c r="O21" s="11"/>
      <c r="P21" s="11"/>
      <c r="Q21" s="11"/>
      <c r="R21" s="11"/>
      <c r="S21" s="142">
        <f t="shared" si="5"/>
        <v>0</v>
      </c>
      <c r="T21" s="65" t="str">
        <f t="shared" si="1"/>
        <v/>
      </c>
      <c r="U21" s="66">
        <f t="shared" si="9"/>
        <v>0</v>
      </c>
      <c r="V21" s="66">
        <f t="shared" si="6"/>
        <v>0</v>
      </c>
      <c r="W21" s="66">
        <f t="shared" si="7"/>
        <v>0</v>
      </c>
      <c r="X21" s="67">
        <f t="shared" si="8"/>
        <v>0</v>
      </c>
    </row>
    <row r="22" spans="1:24" ht="15">
      <c r="A22" s="41">
        <v>17</v>
      </c>
      <c r="B22" s="42" t="s">
        <v>20</v>
      </c>
      <c r="C22" s="37">
        <f>DPT!C22</f>
        <v>159974</v>
      </c>
      <c r="D22" s="38">
        <f t="shared" si="2"/>
        <v>6878.8819999999996</v>
      </c>
      <c r="E22" s="39">
        <f t="shared" si="3"/>
        <v>36323.326578264954</v>
      </c>
      <c r="F22" s="45">
        <f t="shared" si="4"/>
        <v>3040</v>
      </c>
      <c r="G22" s="10"/>
      <c r="H22" s="11"/>
      <c r="I22" s="11"/>
      <c r="J22" s="11"/>
      <c r="K22" s="11"/>
      <c r="L22" s="11"/>
      <c r="M22" s="11"/>
      <c r="N22" s="11"/>
      <c r="O22" s="11"/>
      <c r="P22" s="11"/>
      <c r="Q22" s="11"/>
      <c r="R22" s="11"/>
      <c r="S22" s="142">
        <f t="shared" si="5"/>
        <v>0</v>
      </c>
      <c r="T22" s="65" t="str">
        <f t="shared" si="1"/>
        <v/>
      </c>
      <c r="U22" s="66">
        <f t="shared" si="9"/>
        <v>0</v>
      </c>
      <c r="V22" s="66">
        <f t="shared" si="6"/>
        <v>0</v>
      </c>
      <c r="W22" s="66">
        <f t="shared" si="7"/>
        <v>0</v>
      </c>
      <c r="X22" s="67">
        <f t="shared" si="8"/>
        <v>0</v>
      </c>
    </row>
    <row r="23" spans="1:24" ht="15">
      <c r="A23" s="41">
        <v>18</v>
      </c>
      <c r="B23" s="42" t="s">
        <v>21</v>
      </c>
      <c r="C23" s="37">
        <f>DPT!C23</f>
        <v>94511</v>
      </c>
      <c r="D23" s="38">
        <f t="shared" si="2"/>
        <v>4063.9729999999995</v>
      </c>
      <c r="E23" s="39">
        <f t="shared" si="3"/>
        <v>21459.449149476783</v>
      </c>
      <c r="F23" s="45">
        <f t="shared" si="4"/>
        <v>1800</v>
      </c>
      <c r="G23" s="10"/>
      <c r="H23" s="11"/>
      <c r="I23" s="11"/>
      <c r="J23" s="11"/>
      <c r="K23" s="11"/>
      <c r="L23" s="11"/>
      <c r="M23" s="11"/>
      <c r="N23" s="11"/>
      <c r="O23" s="11"/>
      <c r="P23" s="11"/>
      <c r="Q23" s="11"/>
      <c r="R23" s="11"/>
      <c r="S23" s="142">
        <f t="shared" si="5"/>
        <v>0</v>
      </c>
      <c r="T23" s="65" t="str">
        <f t="shared" si="1"/>
        <v/>
      </c>
      <c r="U23" s="66">
        <f t="shared" si="9"/>
        <v>0</v>
      </c>
      <c r="V23" s="66">
        <f t="shared" si="6"/>
        <v>0</v>
      </c>
      <c r="W23" s="66">
        <f t="shared" si="7"/>
        <v>0</v>
      </c>
      <c r="X23" s="67">
        <f t="shared" si="8"/>
        <v>0</v>
      </c>
    </row>
    <row r="24" spans="1:24" ht="15">
      <c r="A24" s="41">
        <v>19</v>
      </c>
      <c r="B24" s="42" t="s">
        <v>22</v>
      </c>
      <c r="C24" s="37">
        <f>DPT!C24</f>
        <v>187767</v>
      </c>
      <c r="D24" s="38">
        <f t="shared" si="2"/>
        <v>8073.9809999999998</v>
      </c>
      <c r="E24" s="39">
        <f t="shared" si="3"/>
        <v>42633.940900528061</v>
      </c>
      <c r="F24" s="45">
        <f t="shared" si="4"/>
        <v>3560</v>
      </c>
      <c r="G24" s="10"/>
      <c r="H24" s="11"/>
      <c r="I24" s="11"/>
      <c r="J24" s="11"/>
      <c r="K24" s="11"/>
      <c r="L24" s="11"/>
      <c r="M24" s="11"/>
      <c r="N24" s="11"/>
      <c r="O24" s="11"/>
      <c r="P24" s="11"/>
      <c r="Q24" s="11"/>
      <c r="R24" s="11"/>
      <c r="S24" s="142">
        <f t="shared" si="5"/>
        <v>0</v>
      </c>
      <c r="T24" s="65" t="str">
        <f t="shared" si="1"/>
        <v/>
      </c>
      <c r="U24" s="66">
        <f t="shared" si="9"/>
        <v>0</v>
      </c>
      <c r="V24" s="66">
        <f t="shared" si="6"/>
        <v>0</v>
      </c>
      <c r="W24" s="66">
        <f t="shared" si="7"/>
        <v>0</v>
      </c>
      <c r="X24" s="67">
        <f t="shared" si="8"/>
        <v>0</v>
      </c>
    </row>
    <row r="25" spans="1:24" ht="15">
      <c r="A25" s="41">
        <v>20</v>
      </c>
      <c r="B25" s="42" t="s">
        <v>23</v>
      </c>
      <c r="C25" s="37">
        <f>DPT!C25</f>
        <v>120259</v>
      </c>
      <c r="D25" s="38">
        <f t="shared" si="2"/>
        <v>5171.1369999999997</v>
      </c>
      <c r="E25" s="39">
        <f t="shared" si="3"/>
        <v>27305.7304998035</v>
      </c>
      <c r="F25" s="45">
        <f t="shared" si="4"/>
        <v>2280</v>
      </c>
      <c r="G25" s="10"/>
      <c r="H25" s="11"/>
      <c r="I25" s="11"/>
      <c r="J25" s="11"/>
      <c r="K25" s="11"/>
      <c r="L25" s="11"/>
      <c r="M25" s="11"/>
      <c r="N25" s="11"/>
      <c r="O25" s="11"/>
      <c r="P25" s="11"/>
      <c r="Q25" s="11"/>
      <c r="R25" s="11"/>
      <c r="S25" s="142">
        <f t="shared" si="5"/>
        <v>0</v>
      </c>
      <c r="T25" s="65" t="str">
        <f t="shared" si="1"/>
        <v/>
      </c>
      <c r="U25" s="66">
        <f t="shared" si="9"/>
        <v>0</v>
      </c>
      <c r="V25" s="66">
        <f t="shared" si="6"/>
        <v>0</v>
      </c>
      <c r="W25" s="66">
        <f t="shared" si="7"/>
        <v>0</v>
      </c>
      <c r="X25" s="67">
        <f t="shared" si="8"/>
        <v>0</v>
      </c>
    </row>
    <row r="26" spans="1:24" ht="15">
      <c r="A26" s="41">
        <v>21</v>
      </c>
      <c r="B26" s="42" t="s">
        <v>24</v>
      </c>
      <c r="C26" s="37">
        <f>DPT!C26</f>
        <v>237349</v>
      </c>
      <c r="D26" s="38">
        <f t="shared" si="2"/>
        <v>10206.007</v>
      </c>
      <c r="E26" s="39">
        <f t="shared" si="3"/>
        <v>53891.915186371596</v>
      </c>
      <c r="F26" s="45">
        <f t="shared" si="4"/>
        <v>4500</v>
      </c>
      <c r="G26" s="10"/>
      <c r="H26" s="11"/>
      <c r="I26" s="11"/>
      <c r="J26" s="11"/>
      <c r="K26" s="11"/>
      <c r="L26" s="11"/>
      <c r="M26" s="11"/>
      <c r="N26" s="11"/>
      <c r="O26" s="11"/>
      <c r="P26" s="11"/>
      <c r="Q26" s="11"/>
      <c r="R26" s="11"/>
      <c r="S26" s="142">
        <f t="shared" si="5"/>
        <v>0</v>
      </c>
      <c r="T26" s="65" t="str">
        <f t="shared" si="1"/>
        <v/>
      </c>
      <c r="U26" s="66">
        <f t="shared" si="9"/>
        <v>0</v>
      </c>
      <c r="V26" s="66">
        <f t="shared" si="6"/>
        <v>0</v>
      </c>
      <c r="W26" s="66">
        <f t="shared" si="7"/>
        <v>0</v>
      </c>
      <c r="X26" s="67">
        <f t="shared" si="8"/>
        <v>0</v>
      </c>
    </row>
    <row r="27" spans="1:24" ht="15">
      <c r="A27" s="41">
        <v>22</v>
      </c>
      <c r="B27" s="42" t="s">
        <v>25</v>
      </c>
      <c r="C27" s="37">
        <f>DPT!C27</f>
        <v>249501</v>
      </c>
      <c r="D27" s="38">
        <f t="shared" si="2"/>
        <v>10728.543</v>
      </c>
      <c r="E27" s="39">
        <f t="shared" si="3"/>
        <v>56651.12021080729</v>
      </c>
      <c r="F27" s="45">
        <f t="shared" si="4"/>
        <v>4740</v>
      </c>
      <c r="G27" s="10"/>
      <c r="H27" s="11"/>
      <c r="I27" s="11"/>
      <c r="J27" s="11"/>
      <c r="K27" s="11"/>
      <c r="L27" s="11"/>
      <c r="M27" s="11"/>
      <c r="N27" s="11"/>
      <c r="O27" s="11"/>
      <c r="P27" s="11"/>
      <c r="Q27" s="11"/>
      <c r="R27" s="11"/>
      <c r="S27" s="142">
        <f t="shared" si="5"/>
        <v>0</v>
      </c>
      <c r="T27" s="65" t="str">
        <f t="shared" si="1"/>
        <v/>
      </c>
      <c r="U27" s="66">
        <f t="shared" si="9"/>
        <v>0</v>
      </c>
      <c r="V27" s="66">
        <f t="shared" si="6"/>
        <v>0</v>
      </c>
      <c r="W27" s="66">
        <f t="shared" si="7"/>
        <v>0</v>
      </c>
      <c r="X27" s="67">
        <f t="shared" si="8"/>
        <v>0</v>
      </c>
    </row>
    <row r="28" spans="1:24" ht="15">
      <c r="A28" s="41">
        <v>23</v>
      </c>
      <c r="B28" s="42" t="s">
        <v>26</v>
      </c>
      <c r="C28" s="37">
        <f>DPT!C28</f>
        <v>344703</v>
      </c>
      <c r="D28" s="38">
        <f t="shared" si="2"/>
        <v>14822.228999999999</v>
      </c>
      <c r="E28" s="39">
        <f t="shared" si="3"/>
        <v>78267.466222684103</v>
      </c>
      <c r="F28" s="45">
        <f t="shared" si="4"/>
        <v>6540</v>
      </c>
      <c r="G28" s="10"/>
      <c r="H28" s="11"/>
      <c r="I28" s="11"/>
      <c r="J28" s="11"/>
      <c r="K28" s="11"/>
      <c r="L28" s="11"/>
      <c r="M28" s="11"/>
      <c r="N28" s="11"/>
      <c r="O28" s="11"/>
      <c r="P28" s="11"/>
      <c r="Q28" s="11"/>
      <c r="R28" s="11"/>
      <c r="S28" s="142">
        <f t="shared" si="5"/>
        <v>0</v>
      </c>
      <c r="T28" s="65" t="str">
        <f t="shared" si="1"/>
        <v/>
      </c>
      <c r="U28" s="66">
        <f t="shared" si="9"/>
        <v>0</v>
      </c>
      <c r="V28" s="66">
        <f t="shared" si="6"/>
        <v>0</v>
      </c>
      <c r="W28" s="66">
        <f t="shared" si="7"/>
        <v>0</v>
      </c>
      <c r="X28" s="67">
        <f t="shared" si="8"/>
        <v>0</v>
      </c>
    </row>
    <row r="29" spans="1:24" ht="15">
      <c r="A29" s="41">
        <v>24</v>
      </c>
      <c r="B29" s="42" t="s">
        <v>27</v>
      </c>
      <c r="C29" s="37">
        <f>DPT!C29</f>
        <v>260357</v>
      </c>
      <c r="D29" s="38">
        <f t="shared" si="2"/>
        <v>11195.350999999999</v>
      </c>
      <c r="E29" s="39">
        <f t="shared" si="3"/>
        <v>59116.05847160994</v>
      </c>
      <c r="F29" s="45">
        <f t="shared" si="4"/>
        <v>4940</v>
      </c>
      <c r="G29" s="10"/>
      <c r="H29" s="11"/>
      <c r="I29" s="11"/>
      <c r="J29" s="11"/>
      <c r="K29" s="11"/>
      <c r="L29" s="11"/>
      <c r="M29" s="11"/>
      <c r="N29" s="11"/>
      <c r="O29" s="11"/>
      <c r="P29" s="11"/>
      <c r="Q29" s="11"/>
      <c r="R29" s="11"/>
      <c r="S29" s="142">
        <f t="shared" si="5"/>
        <v>0</v>
      </c>
      <c r="T29" s="65" t="str">
        <f t="shared" si="1"/>
        <v/>
      </c>
      <c r="U29" s="66">
        <f t="shared" si="9"/>
        <v>0</v>
      </c>
      <c r="V29" s="66">
        <f t="shared" si="6"/>
        <v>0</v>
      </c>
      <c r="W29" s="66">
        <f t="shared" si="7"/>
        <v>0</v>
      </c>
      <c r="X29" s="67">
        <f t="shared" si="8"/>
        <v>0</v>
      </c>
    </row>
    <row r="30" spans="1:24" ht="15">
      <c r="A30" s="41">
        <v>25</v>
      </c>
      <c r="B30" s="42" t="s">
        <v>28</v>
      </c>
      <c r="C30" s="37">
        <f>DPT!C30</f>
        <v>106389</v>
      </c>
      <c r="D30" s="38">
        <f t="shared" si="2"/>
        <v>4574.7269999999999</v>
      </c>
      <c r="E30" s="39">
        <f t="shared" si="3"/>
        <v>24156.440367403644</v>
      </c>
      <c r="F30" s="45">
        <f t="shared" si="4"/>
        <v>2020</v>
      </c>
      <c r="G30" s="10"/>
      <c r="H30" s="11"/>
      <c r="I30" s="11"/>
      <c r="J30" s="11"/>
      <c r="K30" s="11"/>
      <c r="L30" s="11"/>
      <c r="M30" s="11"/>
      <c r="N30" s="11"/>
      <c r="O30" s="11"/>
      <c r="P30" s="11"/>
      <c r="Q30" s="11"/>
      <c r="R30" s="11"/>
      <c r="S30" s="142">
        <f t="shared" si="5"/>
        <v>0</v>
      </c>
      <c r="T30" s="65" t="str">
        <f t="shared" si="1"/>
        <v/>
      </c>
      <c r="U30" s="66">
        <f t="shared" si="9"/>
        <v>0</v>
      </c>
      <c r="V30" s="66">
        <f t="shared" si="6"/>
        <v>0</v>
      </c>
      <c r="W30" s="66">
        <f t="shared" si="7"/>
        <v>0</v>
      </c>
      <c r="X30" s="67">
        <f t="shared" si="8"/>
        <v>0</v>
      </c>
    </row>
    <row r="31" spans="1:24" ht="15">
      <c r="A31" s="41">
        <v>26</v>
      </c>
      <c r="B31" s="42" t="s">
        <v>29</v>
      </c>
      <c r="C31" s="37">
        <f>DPT!C31</f>
        <v>95259</v>
      </c>
      <c r="D31" s="38">
        <f t="shared" si="2"/>
        <v>4096.1369999999997</v>
      </c>
      <c r="E31" s="39">
        <f t="shared" si="3"/>
        <v>21629.28830009215</v>
      </c>
      <c r="F31" s="45">
        <f t="shared" si="4"/>
        <v>1820</v>
      </c>
      <c r="G31" s="10"/>
      <c r="H31" s="11"/>
      <c r="I31" s="11"/>
      <c r="J31" s="11"/>
      <c r="K31" s="11"/>
      <c r="L31" s="11"/>
      <c r="M31" s="11"/>
      <c r="N31" s="11"/>
      <c r="O31" s="11"/>
      <c r="P31" s="11"/>
      <c r="Q31" s="11"/>
      <c r="R31" s="11"/>
      <c r="S31" s="142">
        <f t="shared" si="5"/>
        <v>0</v>
      </c>
      <c r="T31" s="65" t="str">
        <f t="shared" si="1"/>
        <v/>
      </c>
      <c r="U31" s="66">
        <f t="shared" si="9"/>
        <v>0</v>
      </c>
      <c r="V31" s="66">
        <f t="shared" si="6"/>
        <v>0</v>
      </c>
      <c r="W31" s="66">
        <f t="shared" si="7"/>
        <v>0</v>
      </c>
      <c r="X31" s="67">
        <f t="shared" si="8"/>
        <v>0</v>
      </c>
    </row>
    <row r="32" spans="1:24" ht="15">
      <c r="A32" s="41">
        <v>27</v>
      </c>
      <c r="B32" s="42" t="s">
        <v>30</v>
      </c>
      <c r="C32" s="37">
        <f>DPT!C32</f>
        <v>339346</v>
      </c>
      <c r="D32" s="38">
        <f t="shared" si="2"/>
        <v>14591.877999999999</v>
      </c>
      <c r="E32" s="39">
        <f t="shared" si="3"/>
        <v>77051.118188129942</v>
      </c>
      <c r="F32" s="45">
        <f t="shared" si="4"/>
        <v>6440</v>
      </c>
      <c r="G32" s="10"/>
      <c r="H32" s="11"/>
      <c r="I32" s="11"/>
      <c r="J32" s="11"/>
      <c r="K32" s="11"/>
      <c r="L32" s="11"/>
      <c r="M32" s="11"/>
      <c r="N32" s="11"/>
      <c r="O32" s="11"/>
      <c r="P32" s="11"/>
      <c r="Q32" s="11"/>
      <c r="R32" s="11"/>
      <c r="S32" s="142">
        <f t="shared" si="5"/>
        <v>0</v>
      </c>
      <c r="T32" s="65" t="str">
        <f t="shared" si="1"/>
        <v/>
      </c>
      <c r="U32" s="66">
        <f t="shared" si="9"/>
        <v>0</v>
      </c>
      <c r="V32" s="66">
        <f t="shared" si="6"/>
        <v>0</v>
      </c>
      <c r="W32" s="66">
        <f t="shared" si="7"/>
        <v>0</v>
      </c>
      <c r="X32" s="67">
        <f t="shared" si="8"/>
        <v>0</v>
      </c>
    </row>
    <row r="33" spans="1:24" ht="15">
      <c r="A33" s="41">
        <v>28</v>
      </c>
      <c r="B33" s="42" t="s">
        <v>31</v>
      </c>
      <c r="C33" s="37">
        <f>DPT!C33</f>
        <v>193334</v>
      </c>
      <c r="D33" s="38">
        <f t="shared" si="2"/>
        <v>8313.3619999999992</v>
      </c>
      <c r="E33" s="39">
        <f t="shared" si="3"/>
        <v>43897.971049559783</v>
      </c>
      <c r="F33" s="45">
        <f t="shared" si="4"/>
        <v>3660</v>
      </c>
      <c r="G33" s="10"/>
      <c r="H33" s="11"/>
      <c r="I33" s="11"/>
      <c r="J33" s="11"/>
      <c r="K33" s="11"/>
      <c r="L33" s="11"/>
      <c r="M33" s="11"/>
      <c r="N33" s="11"/>
      <c r="O33" s="11"/>
      <c r="P33" s="11"/>
      <c r="Q33" s="11"/>
      <c r="R33" s="11"/>
      <c r="S33" s="142">
        <f t="shared" si="5"/>
        <v>0</v>
      </c>
      <c r="T33" s="65" t="str">
        <f t="shared" si="1"/>
        <v/>
      </c>
      <c r="U33" s="66">
        <f t="shared" si="9"/>
        <v>0</v>
      </c>
      <c r="V33" s="66">
        <f t="shared" si="6"/>
        <v>0</v>
      </c>
      <c r="W33" s="66">
        <f t="shared" si="7"/>
        <v>0</v>
      </c>
      <c r="X33" s="67">
        <f t="shared" si="8"/>
        <v>0</v>
      </c>
    </row>
    <row r="34" spans="1:24" ht="15">
      <c r="A34" s="41">
        <v>29</v>
      </c>
      <c r="B34" s="42" t="s">
        <v>32</v>
      </c>
      <c r="C34" s="37">
        <f>DPT!C34</f>
        <v>169504</v>
      </c>
      <c r="D34" s="38">
        <f t="shared" si="2"/>
        <v>7288.6719999999996</v>
      </c>
      <c r="E34" s="39">
        <f t="shared" si="3"/>
        <v>38487.186344794922</v>
      </c>
      <c r="F34" s="45">
        <f t="shared" si="4"/>
        <v>3220</v>
      </c>
      <c r="G34" s="10"/>
      <c r="H34" s="11"/>
      <c r="I34" s="11"/>
      <c r="J34" s="11"/>
      <c r="K34" s="11"/>
      <c r="L34" s="11"/>
      <c r="M34" s="11"/>
      <c r="N34" s="11"/>
      <c r="O34" s="11"/>
      <c r="P34" s="11"/>
      <c r="Q34" s="11"/>
      <c r="R34" s="11"/>
      <c r="S34" s="142">
        <f t="shared" si="5"/>
        <v>0</v>
      </c>
      <c r="T34" s="65" t="str">
        <f t="shared" si="1"/>
        <v/>
      </c>
      <c r="U34" s="66">
        <f t="shared" si="9"/>
        <v>0</v>
      </c>
      <c r="V34" s="66">
        <f t="shared" si="6"/>
        <v>0</v>
      </c>
      <c r="W34" s="66">
        <f t="shared" si="7"/>
        <v>0</v>
      </c>
      <c r="X34" s="67">
        <f t="shared" si="8"/>
        <v>0</v>
      </c>
    </row>
    <row r="35" spans="1:24" ht="15">
      <c r="A35" s="41">
        <v>30</v>
      </c>
      <c r="B35" s="42" t="s">
        <v>33</v>
      </c>
      <c r="C35" s="37">
        <f>DPT!C35</f>
        <v>469872</v>
      </c>
      <c r="D35" s="38">
        <f t="shared" si="2"/>
        <v>20204.495999999999</v>
      </c>
      <c r="E35" s="39">
        <f t="shared" si="3"/>
        <v>106688.04997051091</v>
      </c>
      <c r="F35" s="45">
        <f t="shared" si="4"/>
        <v>8900</v>
      </c>
      <c r="G35" s="10"/>
      <c r="H35" s="11"/>
      <c r="I35" s="11"/>
      <c r="J35" s="11"/>
      <c r="K35" s="11"/>
      <c r="L35" s="11"/>
      <c r="M35" s="11"/>
      <c r="N35" s="11"/>
      <c r="O35" s="11"/>
      <c r="P35" s="11"/>
      <c r="Q35" s="11"/>
      <c r="R35" s="11"/>
      <c r="S35" s="142">
        <f t="shared" si="5"/>
        <v>0</v>
      </c>
      <c r="T35" s="65" t="str">
        <f t="shared" si="1"/>
        <v/>
      </c>
      <c r="U35" s="66">
        <f t="shared" si="9"/>
        <v>0</v>
      </c>
      <c r="V35" s="66">
        <f t="shared" si="6"/>
        <v>0</v>
      </c>
      <c r="W35" s="66">
        <f t="shared" si="7"/>
        <v>0</v>
      </c>
      <c r="X35" s="67">
        <f t="shared" si="8"/>
        <v>0</v>
      </c>
    </row>
    <row r="36" spans="1:24" ht="15">
      <c r="A36" s="41">
        <v>31</v>
      </c>
      <c r="B36" s="42" t="s">
        <v>34</v>
      </c>
      <c r="C36" s="37">
        <f>DPT!C36</f>
        <v>607710</v>
      </c>
      <c r="D36" s="38">
        <f t="shared" si="2"/>
        <v>26131.53</v>
      </c>
      <c r="E36" s="39">
        <f t="shared" si="3"/>
        <v>137985.22756746344</v>
      </c>
      <c r="F36" s="45">
        <f t="shared" si="4"/>
        <v>11500</v>
      </c>
      <c r="G36" s="10"/>
      <c r="H36" s="11"/>
      <c r="I36" s="11"/>
      <c r="J36" s="11"/>
      <c r="K36" s="11"/>
      <c r="L36" s="11"/>
      <c r="M36" s="11"/>
      <c r="N36" s="11"/>
      <c r="O36" s="11"/>
      <c r="P36" s="11"/>
      <c r="Q36" s="11"/>
      <c r="R36" s="11"/>
      <c r="S36" s="142">
        <f t="shared" si="5"/>
        <v>0</v>
      </c>
      <c r="T36" s="65" t="str">
        <f t="shared" si="1"/>
        <v/>
      </c>
      <c r="U36" s="66">
        <f t="shared" si="9"/>
        <v>0</v>
      </c>
      <c r="V36" s="66">
        <f t="shared" si="6"/>
        <v>0</v>
      </c>
      <c r="W36" s="66">
        <f t="shared" si="7"/>
        <v>0</v>
      </c>
      <c r="X36" s="67">
        <f t="shared" si="8"/>
        <v>0</v>
      </c>
    </row>
    <row r="37" spans="1:24" ht="15">
      <c r="A37" s="41">
        <v>32</v>
      </c>
      <c r="B37" s="42" t="s">
        <v>35</v>
      </c>
      <c r="C37" s="37">
        <f>DPT!C37</f>
        <v>262697</v>
      </c>
      <c r="D37" s="38">
        <f t="shared" si="2"/>
        <v>11295.971</v>
      </c>
      <c r="E37" s="39">
        <f t="shared" si="3"/>
        <v>59647.373461502924</v>
      </c>
      <c r="F37" s="45">
        <f t="shared" si="4"/>
        <v>4980</v>
      </c>
      <c r="G37" s="10"/>
      <c r="H37" s="11"/>
      <c r="I37" s="11"/>
      <c r="J37" s="11"/>
      <c r="K37" s="11"/>
      <c r="L37" s="11"/>
      <c r="M37" s="11"/>
      <c r="N37" s="11"/>
      <c r="O37" s="11"/>
      <c r="P37" s="11"/>
      <c r="Q37" s="11"/>
      <c r="R37" s="11"/>
      <c r="S37" s="142">
        <f t="shared" si="5"/>
        <v>0</v>
      </c>
      <c r="T37" s="65" t="str">
        <f t="shared" si="1"/>
        <v/>
      </c>
      <c r="U37" s="66">
        <f t="shared" si="9"/>
        <v>0</v>
      </c>
      <c r="V37" s="66">
        <f t="shared" si="6"/>
        <v>0</v>
      </c>
      <c r="W37" s="66">
        <f t="shared" si="7"/>
        <v>0</v>
      </c>
      <c r="X37" s="67">
        <f t="shared" si="8"/>
        <v>0</v>
      </c>
    </row>
    <row r="38" spans="1:24" ht="15">
      <c r="A38" s="41">
        <v>33</v>
      </c>
      <c r="B38" s="42" t="s">
        <v>36</v>
      </c>
      <c r="C38" s="37">
        <f>DPT!C38</f>
        <v>536218</v>
      </c>
      <c r="D38" s="38">
        <f t="shared" si="2"/>
        <v>23057.374</v>
      </c>
      <c r="E38" s="39">
        <f t="shared" si="3"/>
        <v>121752.41933779289</v>
      </c>
      <c r="F38" s="45">
        <f t="shared" si="4"/>
        <v>10160</v>
      </c>
      <c r="G38" s="10"/>
      <c r="H38" s="11"/>
      <c r="I38" s="11"/>
      <c r="J38" s="11"/>
      <c r="K38" s="11"/>
      <c r="L38" s="11"/>
      <c r="M38" s="11"/>
      <c r="N38" s="11"/>
      <c r="O38" s="11"/>
      <c r="P38" s="11"/>
      <c r="Q38" s="11"/>
      <c r="R38" s="11"/>
      <c r="S38" s="142">
        <f t="shared" si="5"/>
        <v>0</v>
      </c>
      <c r="T38" s="65" t="str">
        <f t="shared" si="1"/>
        <v/>
      </c>
      <c r="U38" s="66">
        <f t="shared" si="9"/>
        <v>0</v>
      </c>
      <c r="V38" s="66">
        <f t="shared" si="6"/>
        <v>0</v>
      </c>
      <c r="W38" s="66">
        <f t="shared" si="7"/>
        <v>0</v>
      </c>
      <c r="X38" s="67">
        <f t="shared" si="8"/>
        <v>0</v>
      </c>
    </row>
    <row r="39" spans="1:24" ht="15">
      <c r="A39" s="41">
        <v>34</v>
      </c>
      <c r="B39" s="42" t="s">
        <v>37</v>
      </c>
      <c r="C39" s="37">
        <f>DPT!C39</f>
        <v>521105</v>
      </c>
      <c r="D39" s="38">
        <f t="shared" si="2"/>
        <v>22407.514999999999</v>
      </c>
      <c r="E39" s="39">
        <f t="shared" si="3"/>
        <v>118320.89649922337</v>
      </c>
      <c r="F39" s="45">
        <f t="shared" si="4"/>
        <v>9880</v>
      </c>
      <c r="G39" s="10"/>
      <c r="H39" s="11"/>
      <c r="I39" s="11"/>
      <c r="J39" s="11"/>
      <c r="K39" s="11"/>
      <c r="L39" s="11"/>
      <c r="M39" s="11"/>
      <c r="N39" s="11"/>
      <c r="O39" s="11"/>
      <c r="P39" s="11"/>
      <c r="Q39" s="11"/>
      <c r="R39" s="11"/>
      <c r="S39" s="142">
        <f t="shared" si="5"/>
        <v>0</v>
      </c>
      <c r="T39" s="65" t="str">
        <f t="shared" si="1"/>
        <v/>
      </c>
      <c r="U39" s="66">
        <f t="shared" si="9"/>
        <v>0</v>
      </c>
      <c r="V39" s="66">
        <f t="shared" si="6"/>
        <v>0</v>
      </c>
      <c r="W39" s="66">
        <f t="shared" si="7"/>
        <v>0</v>
      </c>
      <c r="X39" s="67">
        <f t="shared" si="8"/>
        <v>0</v>
      </c>
    </row>
    <row r="40" spans="1:24" ht="15">
      <c r="A40" s="41">
        <v>35</v>
      </c>
      <c r="B40" s="42" t="s">
        <v>38</v>
      </c>
      <c r="C40" s="37">
        <f>DPT!C40</f>
        <v>495839</v>
      </c>
      <c r="D40" s="38">
        <f t="shared" si="2"/>
        <v>21321.076999999997</v>
      </c>
      <c r="E40" s="39">
        <f t="shared" si="3"/>
        <v>112584.05695450708</v>
      </c>
      <c r="F40" s="45">
        <f t="shared" si="4"/>
        <v>9400</v>
      </c>
      <c r="G40" s="10"/>
      <c r="H40" s="11"/>
      <c r="I40" s="11"/>
      <c r="J40" s="11"/>
      <c r="K40" s="11"/>
      <c r="L40" s="11"/>
      <c r="M40" s="11"/>
      <c r="N40" s="11"/>
      <c r="O40" s="11"/>
      <c r="P40" s="11"/>
      <c r="Q40" s="11"/>
      <c r="R40" s="11"/>
      <c r="S40" s="142">
        <f t="shared" si="5"/>
        <v>0</v>
      </c>
      <c r="T40" s="65" t="str">
        <f t="shared" si="1"/>
        <v/>
      </c>
      <c r="U40" s="66">
        <f t="shared" si="9"/>
        <v>0</v>
      </c>
      <c r="V40" s="66">
        <f t="shared" si="6"/>
        <v>0</v>
      </c>
      <c r="W40" s="66">
        <f t="shared" si="7"/>
        <v>0</v>
      </c>
      <c r="X40" s="67">
        <f t="shared" si="8"/>
        <v>0</v>
      </c>
    </row>
    <row r="41" spans="1:24" ht="15">
      <c r="A41" s="41">
        <v>36</v>
      </c>
      <c r="B41" s="42" t="s">
        <v>39</v>
      </c>
      <c r="C41" s="37">
        <f>DPT!C41</f>
        <v>179245</v>
      </c>
      <c r="D41" s="38">
        <f t="shared" si="2"/>
        <v>7707.5349999999989</v>
      </c>
      <c r="E41" s="39">
        <f t="shared" si="3"/>
        <v>40698.955283490446</v>
      </c>
      <c r="F41" s="45">
        <f t="shared" si="4"/>
        <v>3400</v>
      </c>
      <c r="G41" s="10"/>
      <c r="H41" s="11"/>
      <c r="I41" s="11"/>
      <c r="J41" s="11"/>
      <c r="K41" s="11"/>
      <c r="L41" s="11"/>
      <c r="M41" s="11"/>
      <c r="N41" s="11"/>
      <c r="O41" s="11"/>
      <c r="P41" s="11"/>
      <c r="Q41" s="11"/>
      <c r="R41" s="11"/>
      <c r="S41" s="142">
        <f t="shared" si="5"/>
        <v>0</v>
      </c>
      <c r="T41" s="65" t="str">
        <f t="shared" si="1"/>
        <v/>
      </c>
      <c r="U41" s="66">
        <f t="shared" si="9"/>
        <v>0</v>
      </c>
      <c r="V41" s="66">
        <f t="shared" si="6"/>
        <v>0</v>
      </c>
      <c r="W41" s="66">
        <f t="shared" si="7"/>
        <v>0</v>
      </c>
      <c r="X41" s="67">
        <f t="shared" si="8"/>
        <v>0</v>
      </c>
    </row>
    <row r="42" spans="1:24" ht="15">
      <c r="A42" s="41">
        <v>37</v>
      </c>
      <c r="B42" s="42" t="s">
        <v>40</v>
      </c>
      <c r="C42" s="37">
        <f>DPT!C42</f>
        <v>565626</v>
      </c>
      <c r="D42" s="38">
        <f t="shared" si="2"/>
        <v>24321.917999999998</v>
      </c>
      <c r="E42" s="39">
        <f t="shared" si="3"/>
        <v>128429.73182615734</v>
      </c>
      <c r="F42" s="45">
        <f t="shared" si="4"/>
        <v>10720</v>
      </c>
      <c r="G42" s="10"/>
      <c r="H42" s="11"/>
      <c r="I42" s="11"/>
      <c r="J42" s="11"/>
      <c r="K42" s="11"/>
      <c r="L42" s="11"/>
      <c r="M42" s="11"/>
      <c r="N42" s="11"/>
      <c r="O42" s="11"/>
      <c r="P42" s="11"/>
      <c r="Q42" s="11"/>
      <c r="R42" s="11"/>
      <c r="S42" s="142">
        <f t="shared" si="5"/>
        <v>0</v>
      </c>
      <c r="T42" s="65" t="str">
        <f t="shared" si="1"/>
        <v/>
      </c>
      <c r="U42" s="66">
        <f t="shared" si="9"/>
        <v>0</v>
      </c>
      <c r="V42" s="66">
        <f t="shared" si="6"/>
        <v>0</v>
      </c>
      <c r="W42" s="66">
        <f t="shared" si="7"/>
        <v>0</v>
      </c>
      <c r="X42" s="67">
        <f t="shared" si="8"/>
        <v>0</v>
      </c>
    </row>
    <row r="43" spans="1:24" ht="15">
      <c r="A43" s="41">
        <v>38</v>
      </c>
      <c r="B43" s="42" t="s">
        <v>41</v>
      </c>
      <c r="C43" s="37">
        <f>DPT!C43</f>
        <v>502150</v>
      </c>
      <c r="D43" s="38">
        <f t="shared" si="2"/>
        <v>21592.449999999997</v>
      </c>
      <c r="E43" s="39">
        <f t="shared" si="3"/>
        <v>114017.01802340221</v>
      </c>
      <c r="F43" s="45">
        <f t="shared" si="4"/>
        <v>9520</v>
      </c>
      <c r="G43" s="10"/>
      <c r="H43" s="11"/>
      <c r="I43" s="11"/>
      <c r="J43" s="11"/>
      <c r="K43" s="11"/>
      <c r="L43" s="11"/>
      <c r="M43" s="11"/>
      <c r="N43" s="11"/>
      <c r="O43" s="11"/>
      <c r="P43" s="11"/>
      <c r="Q43" s="11"/>
      <c r="R43" s="11"/>
      <c r="S43" s="142">
        <f t="shared" si="5"/>
        <v>0</v>
      </c>
      <c r="T43" s="65" t="str">
        <f t="shared" si="1"/>
        <v/>
      </c>
      <c r="U43" s="66">
        <f t="shared" si="9"/>
        <v>0</v>
      </c>
      <c r="V43" s="66">
        <f t="shared" si="6"/>
        <v>0</v>
      </c>
      <c r="W43" s="66">
        <f t="shared" si="7"/>
        <v>0</v>
      </c>
      <c r="X43" s="67">
        <f t="shared" si="8"/>
        <v>0</v>
      </c>
    </row>
    <row r="44" spans="1:24" ht="15">
      <c r="A44" s="41">
        <v>39</v>
      </c>
      <c r="B44" s="42" t="s">
        <v>42</v>
      </c>
      <c r="C44" s="37">
        <f>DPT!C44</f>
        <v>225943</v>
      </c>
      <c r="D44" s="38">
        <f t="shared" si="2"/>
        <v>9715.5489999999991</v>
      </c>
      <c r="E44" s="39">
        <f t="shared" si="3"/>
        <v>51302.09519717528</v>
      </c>
      <c r="F44" s="45">
        <f t="shared" si="4"/>
        <v>4280</v>
      </c>
      <c r="G44" s="10"/>
      <c r="H44" s="11"/>
      <c r="I44" s="11"/>
      <c r="J44" s="11"/>
      <c r="K44" s="11"/>
      <c r="L44" s="11"/>
      <c r="M44" s="11"/>
      <c r="N44" s="11"/>
      <c r="O44" s="11"/>
      <c r="P44" s="11"/>
      <c r="Q44" s="11"/>
      <c r="R44" s="11"/>
      <c r="S44" s="142">
        <f t="shared" si="5"/>
        <v>0</v>
      </c>
      <c r="T44" s="65" t="str">
        <f t="shared" si="1"/>
        <v/>
      </c>
      <c r="U44" s="66">
        <f t="shared" si="9"/>
        <v>0</v>
      </c>
      <c r="V44" s="66">
        <f t="shared" si="6"/>
        <v>0</v>
      </c>
      <c r="W44" s="66">
        <f t="shared" si="7"/>
        <v>0</v>
      </c>
      <c r="X44" s="67">
        <f t="shared" si="8"/>
        <v>0</v>
      </c>
    </row>
    <row r="45" spans="1:24" ht="15">
      <c r="A45" s="41">
        <v>40</v>
      </c>
      <c r="B45" s="42" t="s">
        <v>43</v>
      </c>
      <c r="C45" s="37">
        <f>DPT!C45</f>
        <v>56552</v>
      </c>
      <c r="D45" s="38">
        <f t="shared" si="2"/>
        <v>2431.7359999999999</v>
      </c>
      <c r="E45" s="39">
        <f t="shared" si="3"/>
        <v>12840.566371123055</v>
      </c>
      <c r="F45" s="45">
        <f t="shared" si="4"/>
        <v>1080</v>
      </c>
      <c r="G45" s="10"/>
      <c r="H45" s="11"/>
      <c r="I45" s="11"/>
      <c r="J45" s="11"/>
      <c r="K45" s="11"/>
      <c r="L45" s="11"/>
      <c r="M45" s="11"/>
      <c r="N45" s="11"/>
      <c r="O45" s="11"/>
      <c r="P45" s="11"/>
      <c r="Q45" s="11"/>
      <c r="R45" s="11"/>
      <c r="S45" s="142">
        <f t="shared" si="5"/>
        <v>0</v>
      </c>
      <c r="T45" s="65" t="str">
        <f t="shared" si="1"/>
        <v/>
      </c>
      <c r="U45" s="66">
        <f t="shared" si="9"/>
        <v>0</v>
      </c>
      <c r="V45" s="66">
        <f t="shared" si="6"/>
        <v>0</v>
      </c>
      <c r="W45" s="66">
        <f t="shared" si="7"/>
        <v>0</v>
      </c>
      <c r="X45" s="67">
        <f t="shared" si="8"/>
        <v>0</v>
      </c>
    </row>
    <row r="46" spans="1:24" ht="15">
      <c r="A46" s="41">
        <v>41</v>
      </c>
      <c r="B46" s="42" t="s">
        <v>44</v>
      </c>
      <c r="C46" s="37">
        <f>DPT!C46</f>
        <v>250884</v>
      </c>
      <c r="D46" s="38">
        <f t="shared" si="2"/>
        <v>10788.011999999999</v>
      </c>
      <c r="E46" s="39">
        <f t="shared" si="3"/>
        <v>56965.14099329531</v>
      </c>
      <c r="F46" s="45">
        <f t="shared" si="4"/>
        <v>4760</v>
      </c>
      <c r="G46" s="10"/>
      <c r="H46" s="11"/>
      <c r="I46" s="11"/>
      <c r="J46" s="11"/>
      <c r="K46" s="11"/>
      <c r="L46" s="11"/>
      <c r="M46" s="11"/>
      <c r="N46" s="11"/>
      <c r="O46" s="11"/>
      <c r="P46" s="11"/>
      <c r="Q46" s="11"/>
      <c r="R46" s="11"/>
      <c r="S46" s="142">
        <f t="shared" si="5"/>
        <v>0</v>
      </c>
      <c r="T46" s="65" t="str">
        <f t="shared" si="1"/>
        <v/>
      </c>
      <c r="U46" s="66">
        <f t="shared" si="9"/>
        <v>0</v>
      </c>
      <c r="V46" s="66">
        <f t="shared" si="6"/>
        <v>0</v>
      </c>
      <c r="W46" s="66">
        <f t="shared" si="7"/>
        <v>0</v>
      </c>
      <c r="X46" s="67">
        <f t="shared" si="8"/>
        <v>0</v>
      </c>
    </row>
    <row r="47" spans="1:24" ht="15">
      <c r="A47" s="41">
        <v>42</v>
      </c>
      <c r="B47" s="42" t="s">
        <v>45</v>
      </c>
      <c r="C47" s="37">
        <f>DPT!C47</f>
        <v>194978</v>
      </c>
      <c r="D47" s="38">
        <f t="shared" si="2"/>
        <v>8384.0540000000001</v>
      </c>
      <c r="E47" s="39">
        <f t="shared" si="3"/>
        <v>44271.253888612802</v>
      </c>
      <c r="F47" s="45">
        <f t="shared" si="4"/>
        <v>3700</v>
      </c>
      <c r="G47" s="10"/>
      <c r="H47" s="11"/>
      <c r="I47" s="11"/>
      <c r="J47" s="11"/>
      <c r="K47" s="11"/>
      <c r="L47" s="11"/>
      <c r="M47" s="11"/>
      <c r="N47" s="11"/>
      <c r="O47" s="11"/>
      <c r="P47" s="11"/>
      <c r="Q47" s="11"/>
      <c r="R47" s="11"/>
      <c r="S47" s="142">
        <f t="shared" si="5"/>
        <v>0</v>
      </c>
      <c r="T47" s="65" t="str">
        <f t="shared" si="1"/>
        <v/>
      </c>
      <c r="U47" s="66">
        <f t="shared" si="9"/>
        <v>0</v>
      </c>
      <c r="V47" s="66">
        <f t="shared" si="6"/>
        <v>0</v>
      </c>
      <c r="W47" s="66">
        <f t="shared" si="7"/>
        <v>0</v>
      </c>
      <c r="X47" s="67">
        <f t="shared" si="8"/>
        <v>0</v>
      </c>
    </row>
    <row r="48" spans="1:24" ht="15">
      <c r="A48" s="41">
        <v>43</v>
      </c>
      <c r="B48" s="42" t="s">
        <v>46</v>
      </c>
      <c r="C48" s="37">
        <f>DPT!C48</f>
        <v>1605525</v>
      </c>
      <c r="D48" s="38">
        <f t="shared" si="2"/>
        <v>69037.574999999997</v>
      </c>
      <c r="E48" s="39">
        <f t="shared" si="3"/>
        <v>364546.79450766277</v>
      </c>
      <c r="F48" s="45">
        <f t="shared" si="4"/>
        <v>30380</v>
      </c>
      <c r="G48" s="10"/>
      <c r="H48" s="11"/>
      <c r="I48" s="11"/>
      <c r="J48" s="11"/>
      <c r="K48" s="11"/>
      <c r="L48" s="11"/>
      <c r="M48" s="11"/>
      <c r="N48" s="11"/>
      <c r="O48" s="11"/>
      <c r="P48" s="11"/>
      <c r="Q48" s="11"/>
      <c r="R48" s="11"/>
      <c r="S48" s="142">
        <f t="shared" si="5"/>
        <v>0</v>
      </c>
      <c r="T48" s="65" t="str">
        <f t="shared" si="1"/>
        <v/>
      </c>
      <c r="U48" s="66">
        <f t="shared" si="9"/>
        <v>0</v>
      </c>
      <c r="V48" s="66">
        <f t="shared" si="6"/>
        <v>0</v>
      </c>
      <c r="W48" s="66">
        <f t="shared" si="7"/>
        <v>0</v>
      </c>
      <c r="X48" s="67">
        <f t="shared" si="8"/>
        <v>0</v>
      </c>
    </row>
    <row r="49" spans="1:24" ht="15">
      <c r="A49" s="41">
        <v>44</v>
      </c>
      <c r="B49" s="42" t="s">
        <v>47</v>
      </c>
      <c r="C49" s="37">
        <f>DPT!C49</f>
        <v>519134</v>
      </c>
      <c r="D49" s="38">
        <f t="shared" si="2"/>
        <v>22322.761999999999</v>
      </c>
      <c r="E49" s="39">
        <f t="shared" si="3"/>
        <v>117873.36579619812</v>
      </c>
      <c r="F49" s="45">
        <f t="shared" si="4"/>
        <v>9840</v>
      </c>
      <c r="G49" s="10"/>
      <c r="H49" s="11"/>
      <c r="I49" s="11"/>
      <c r="J49" s="11"/>
      <c r="K49" s="11"/>
      <c r="L49" s="11"/>
      <c r="M49" s="11"/>
      <c r="N49" s="11"/>
      <c r="O49" s="11"/>
      <c r="P49" s="11"/>
      <c r="Q49" s="11"/>
      <c r="R49" s="11"/>
      <c r="S49" s="142">
        <f t="shared" si="5"/>
        <v>0</v>
      </c>
      <c r="T49" s="65" t="str">
        <f t="shared" si="1"/>
        <v/>
      </c>
      <c r="U49" s="66">
        <f t="shared" si="9"/>
        <v>0</v>
      </c>
      <c r="V49" s="66">
        <f t="shared" si="6"/>
        <v>0</v>
      </c>
      <c r="W49" s="66">
        <f t="shared" si="7"/>
        <v>0</v>
      </c>
      <c r="X49" s="67">
        <f t="shared" si="8"/>
        <v>0</v>
      </c>
    </row>
    <row r="50" spans="1:24" ht="15">
      <c r="A50" s="41">
        <v>45</v>
      </c>
      <c r="B50" s="42" t="s">
        <v>48</v>
      </c>
      <c r="C50" s="37">
        <f>DPT!C50</f>
        <v>446297</v>
      </c>
      <c r="D50" s="38">
        <f t="shared" si="2"/>
        <v>19190.770999999997</v>
      </c>
      <c r="E50" s="39">
        <f t="shared" si="3"/>
        <v>101335.16497618309</v>
      </c>
      <c r="F50" s="45">
        <f t="shared" si="4"/>
        <v>8460</v>
      </c>
      <c r="G50" s="10"/>
      <c r="H50" s="11"/>
      <c r="I50" s="11"/>
      <c r="J50" s="11"/>
      <c r="K50" s="11"/>
      <c r="L50" s="11"/>
      <c r="M50" s="11"/>
      <c r="N50" s="11"/>
      <c r="O50" s="11"/>
      <c r="P50" s="11"/>
      <c r="Q50" s="11"/>
      <c r="R50" s="11"/>
      <c r="S50" s="142">
        <f t="shared" si="5"/>
        <v>0</v>
      </c>
      <c r="T50" s="65" t="str">
        <f t="shared" si="1"/>
        <v/>
      </c>
      <c r="U50" s="66">
        <f t="shared" si="9"/>
        <v>0</v>
      </c>
      <c r="V50" s="66">
        <f t="shared" si="6"/>
        <v>0</v>
      </c>
      <c r="W50" s="66">
        <f t="shared" si="7"/>
        <v>0</v>
      </c>
      <c r="X50" s="67">
        <f t="shared" si="8"/>
        <v>0</v>
      </c>
    </row>
    <row r="51" spans="1:24" ht="15">
      <c r="A51" s="41">
        <v>46</v>
      </c>
      <c r="B51" s="42" t="s">
        <v>49</v>
      </c>
      <c r="C51" s="37">
        <f>DPT!C51</f>
        <v>266924</v>
      </c>
      <c r="D51" s="38">
        <f t="shared" si="2"/>
        <v>11477.732</v>
      </c>
      <c r="E51" s="39">
        <f t="shared" si="3"/>
        <v>60607.146308630123</v>
      </c>
      <c r="F51" s="45">
        <f t="shared" si="4"/>
        <v>5060</v>
      </c>
      <c r="G51" s="10"/>
      <c r="H51" s="11"/>
      <c r="I51" s="11"/>
      <c r="J51" s="11"/>
      <c r="K51" s="11"/>
      <c r="L51" s="11"/>
      <c r="M51" s="11"/>
      <c r="N51" s="11"/>
      <c r="O51" s="11"/>
      <c r="P51" s="11"/>
      <c r="Q51" s="11"/>
      <c r="R51" s="11"/>
      <c r="S51" s="142">
        <f t="shared" si="5"/>
        <v>0</v>
      </c>
      <c r="T51" s="65" t="str">
        <f t="shared" si="1"/>
        <v/>
      </c>
      <c r="U51" s="66">
        <f t="shared" si="9"/>
        <v>0</v>
      </c>
      <c r="V51" s="66">
        <f t="shared" si="6"/>
        <v>0</v>
      </c>
      <c r="W51" s="66">
        <f t="shared" si="7"/>
        <v>0</v>
      </c>
      <c r="X51" s="67">
        <f t="shared" si="8"/>
        <v>0</v>
      </c>
    </row>
    <row r="52" spans="1:24" ht="15">
      <c r="A52" s="41">
        <v>47</v>
      </c>
      <c r="B52" s="42" t="s">
        <v>50</v>
      </c>
      <c r="C52" s="37">
        <f>DPT!C52</f>
        <v>110740</v>
      </c>
      <c r="D52" s="38">
        <f t="shared" si="2"/>
        <v>4761.82</v>
      </c>
      <c r="E52" s="39">
        <f t="shared" si="3"/>
        <v>25144.368367841405</v>
      </c>
      <c r="F52" s="45">
        <f t="shared" si="4"/>
        <v>2100</v>
      </c>
      <c r="G52" s="10"/>
      <c r="H52" s="11"/>
      <c r="I52" s="11"/>
      <c r="J52" s="11"/>
      <c r="K52" s="11"/>
      <c r="L52" s="11"/>
      <c r="M52" s="11"/>
      <c r="N52" s="11"/>
      <c r="O52" s="11"/>
      <c r="P52" s="11"/>
      <c r="Q52" s="11"/>
      <c r="R52" s="11"/>
      <c r="S52" s="142">
        <f t="shared" si="5"/>
        <v>0</v>
      </c>
      <c r="T52" s="65" t="str">
        <f t="shared" si="1"/>
        <v/>
      </c>
      <c r="U52" s="66">
        <f t="shared" si="9"/>
        <v>0</v>
      </c>
      <c r="V52" s="66">
        <f t="shared" si="6"/>
        <v>0</v>
      </c>
      <c r="W52" s="66">
        <f t="shared" si="7"/>
        <v>0</v>
      </c>
      <c r="X52" s="67">
        <f t="shared" si="8"/>
        <v>0</v>
      </c>
    </row>
    <row r="53" spans="1:24" ht="15">
      <c r="A53" s="41">
        <v>48</v>
      </c>
      <c r="B53" s="42" t="s">
        <v>51</v>
      </c>
      <c r="C53" s="37">
        <f>DPT!C53</f>
        <v>743383</v>
      </c>
      <c r="D53" s="38">
        <f t="shared" si="2"/>
        <v>31965.468999999997</v>
      </c>
      <c r="E53" s="39">
        <f t="shared" si="3"/>
        <v>168790.82526992098</v>
      </c>
      <c r="F53" s="45">
        <f t="shared" si="4"/>
        <v>14080</v>
      </c>
      <c r="G53" s="10"/>
      <c r="H53" s="11"/>
      <c r="I53" s="11"/>
      <c r="J53" s="11"/>
      <c r="K53" s="11"/>
      <c r="L53" s="11"/>
      <c r="M53" s="11"/>
      <c r="N53" s="11"/>
      <c r="O53" s="11"/>
      <c r="P53" s="11"/>
      <c r="Q53" s="11"/>
      <c r="R53" s="11"/>
      <c r="S53" s="142">
        <f t="shared" si="5"/>
        <v>0</v>
      </c>
      <c r="T53" s="65" t="str">
        <f t="shared" si="1"/>
        <v/>
      </c>
      <c r="U53" s="66">
        <f t="shared" si="9"/>
        <v>0</v>
      </c>
      <c r="V53" s="66">
        <f t="shared" si="6"/>
        <v>0</v>
      </c>
      <c r="W53" s="66">
        <f t="shared" si="7"/>
        <v>0</v>
      </c>
      <c r="X53" s="67">
        <f t="shared" si="8"/>
        <v>0</v>
      </c>
    </row>
    <row r="54" spans="1:24" ht="15">
      <c r="A54" s="41">
        <v>49</v>
      </c>
      <c r="B54" s="42" t="s">
        <v>52</v>
      </c>
      <c r="C54" s="37">
        <f>DPT!C54</f>
        <v>175305</v>
      </c>
      <c r="D54" s="38">
        <f t="shared" si="2"/>
        <v>7538.1149999999998</v>
      </c>
      <c r="E54" s="39">
        <f t="shared" si="3"/>
        <v>39804.34799281595</v>
      </c>
      <c r="F54" s="45">
        <f t="shared" si="4"/>
        <v>3320</v>
      </c>
      <c r="G54" s="10"/>
      <c r="H54" s="11"/>
      <c r="I54" s="11"/>
      <c r="J54" s="11"/>
      <c r="K54" s="11"/>
      <c r="L54" s="11"/>
      <c r="M54" s="11"/>
      <c r="N54" s="11"/>
      <c r="O54" s="11"/>
      <c r="P54" s="11"/>
      <c r="Q54" s="11"/>
      <c r="R54" s="11"/>
      <c r="S54" s="142">
        <f t="shared" si="5"/>
        <v>0</v>
      </c>
      <c r="T54" s="65" t="str">
        <f t="shared" si="1"/>
        <v/>
      </c>
      <c r="U54" s="66">
        <f t="shared" si="9"/>
        <v>0</v>
      </c>
      <c r="V54" s="66">
        <f t="shared" si="6"/>
        <v>0</v>
      </c>
      <c r="W54" s="66">
        <f t="shared" si="7"/>
        <v>0</v>
      </c>
      <c r="X54" s="67">
        <f t="shared" si="8"/>
        <v>0</v>
      </c>
    </row>
    <row r="55" spans="1:24" ht="15">
      <c r="A55" s="41">
        <v>50</v>
      </c>
      <c r="B55" s="42" t="s">
        <v>53</v>
      </c>
      <c r="C55" s="37">
        <f>DPT!C55</f>
        <v>392018</v>
      </c>
      <c r="D55" s="38">
        <f t="shared" si="2"/>
        <v>16856.773999999998</v>
      </c>
      <c r="E55" s="39">
        <f t="shared" si="3"/>
        <v>89010.700729857781</v>
      </c>
      <c r="F55" s="45">
        <f t="shared" si="4"/>
        <v>7420</v>
      </c>
      <c r="G55" s="10"/>
      <c r="H55" s="11"/>
      <c r="I55" s="11"/>
      <c r="J55" s="11"/>
      <c r="K55" s="11"/>
      <c r="L55" s="11"/>
      <c r="M55" s="11"/>
      <c r="N55" s="11"/>
      <c r="O55" s="11"/>
      <c r="P55" s="11"/>
      <c r="Q55" s="11"/>
      <c r="R55" s="11"/>
      <c r="S55" s="142">
        <f t="shared" si="5"/>
        <v>0</v>
      </c>
      <c r="T55" s="65" t="str">
        <f t="shared" si="1"/>
        <v/>
      </c>
      <c r="U55" s="66">
        <f t="shared" si="9"/>
        <v>0</v>
      </c>
      <c r="V55" s="66">
        <f t="shared" si="6"/>
        <v>0</v>
      </c>
      <c r="W55" s="66">
        <f t="shared" si="7"/>
        <v>0</v>
      </c>
      <c r="X55" s="67">
        <f t="shared" si="8"/>
        <v>0</v>
      </c>
    </row>
    <row r="56" spans="1:24" ht="15">
      <c r="A56" s="41">
        <v>51</v>
      </c>
      <c r="B56" s="42" t="s">
        <v>54</v>
      </c>
      <c r="C56" s="37">
        <f>DPT!C56</f>
        <v>835174</v>
      </c>
      <c r="D56" s="38">
        <f t="shared" si="2"/>
        <v>35912.481999999996</v>
      </c>
      <c r="E56" s="39">
        <f t="shared" si="3"/>
        <v>189632.67750806914</v>
      </c>
      <c r="F56" s="45">
        <f t="shared" si="4"/>
        <v>15820</v>
      </c>
      <c r="G56" s="10"/>
      <c r="H56" s="11"/>
      <c r="I56" s="11"/>
      <c r="J56" s="11"/>
      <c r="K56" s="11"/>
      <c r="L56" s="11"/>
      <c r="M56" s="11"/>
      <c r="N56" s="11"/>
      <c r="O56" s="11"/>
      <c r="P56" s="11"/>
      <c r="Q56" s="11"/>
      <c r="R56" s="11"/>
      <c r="S56" s="142">
        <f t="shared" si="5"/>
        <v>0</v>
      </c>
      <c r="T56" s="65" t="str">
        <f t="shared" si="1"/>
        <v/>
      </c>
      <c r="U56" s="66">
        <f t="shared" si="9"/>
        <v>0</v>
      </c>
      <c r="V56" s="66">
        <f t="shared" si="6"/>
        <v>0</v>
      </c>
      <c r="W56" s="66">
        <f t="shared" si="7"/>
        <v>0</v>
      </c>
      <c r="X56" s="67">
        <f t="shared" si="8"/>
        <v>0</v>
      </c>
    </row>
    <row r="57" spans="1:24" ht="15">
      <c r="A57" s="41">
        <v>52</v>
      </c>
      <c r="B57" s="42" t="s">
        <v>55</v>
      </c>
      <c r="C57" s="37">
        <f>DPT!C57</f>
        <v>157360</v>
      </c>
      <c r="D57" s="38">
        <f t="shared" si="2"/>
        <v>6766.48</v>
      </c>
      <c r="E57" s="39">
        <f t="shared" si="3"/>
        <v>35729.797781863133</v>
      </c>
      <c r="F57" s="45">
        <f t="shared" si="4"/>
        <v>2980</v>
      </c>
      <c r="G57" s="10"/>
      <c r="H57" s="11"/>
      <c r="I57" s="11"/>
      <c r="J57" s="11"/>
      <c r="K57" s="11"/>
      <c r="L57" s="11"/>
      <c r="M57" s="11"/>
      <c r="N57" s="11"/>
      <c r="O57" s="11"/>
      <c r="P57" s="11"/>
      <c r="Q57" s="11"/>
      <c r="R57" s="11"/>
      <c r="S57" s="142">
        <f t="shared" si="5"/>
        <v>0</v>
      </c>
      <c r="T57" s="65" t="str">
        <f t="shared" si="1"/>
        <v/>
      </c>
      <c r="U57" s="66">
        <f t="shared" si="9"/>
        <v>0</v>
      </c>
      <c r="V57" s="66">
        <f t="shared" si="6"/>
        <v>0</v>
      </c>
      <c r="W57" s="66">
        <f t="shared" si="7"/>
        <v>0</v>
      </c>
      <c r="X57" s="67">
        <f t="shared" si="8"/>
        <v>0</v>
      </c>
    </row>
    <row r="58" spans="1:24" ht="15">
      <c r="A58" s="41">
        <v>53</v>
      </c>
      <c r="B58" s="42" t="s">
        <v>56</v>
      </c>
      <c r="C58" s="37">
        <f>DPT!C58</f>
        <v>214566</v>
      </c>
      <c r="D58" s="38">
        <f t="shared" si="2"/>
        <v>9226.3379999999997</v>
      </c>
      <c r="E58" s="39">
        <f t="shared" si="3"/>
        <v>48718.859880930642</v>
      </c>
      <c r="F58" s="45">
        <f t="shared" si="4"/>
        <v>4060</v>
      </c>
      <c r="G58" s="10"/>
      <c r="H58" s="11"/>
      <c r="I58" s="11"/>
      <c r="J58" s="11"/>
      <c r="K58" s="11"/>
      <c r="L58" s="11"/>
      <c r="M58" s="11"/>
      <c r="N58" s="11"/>
      <c r="O58" s="11"/>
      <c r="P58" s="11"/>
      <c r="Q58" s="11"/>
      <c r="R58" s="11"/>
      <c r="S58" s="142">
        <f t="shared" si="5"/>
        <v>0</v>
      </c>
      <c r="T58" s="65" t="str">
        <f t="shared" si="1"/>
        <v/>
      </c>
      <c r="U58" s="66">
        <f t="shared" si="9"/>
        <v>0</v>
      </c>
      <c r="V58" s="66">
        <f t="shared" si="6"/>
        <v>0</v>
      </c>
      <c r="W58" s="66">
        <f t="shared" si="7"/>
        <v>0</v>
      </c>
      <c r="X58" s="67">
        <f t="shared" si="8"/>
        <v>0</v>
      </c>
    </row>
    <row r="59" spans="1:24" ht="15">
      <c r="A59" s="41">
        <v>54</v>
      </c>
      <c r="B59" s="42" t="s">
        <v>57</v>
      </c>
      <c r="C59" s="37">
        <f>DPT!C59</f>
        <v>347897</v>
      </c>
      <c r="D59" s="38">
        <f t="shared" si="2"/>
        <v>14959.570999999998</v>
      </c>
      <c r="E59" s="39">
        <f t="shared" si="3"/>
        <v>78992.688478119206</v>
      </c>
      <c r="F59" s="45">
        <f t="shared" si="4"/>
        <v>6600</v>
      </c>
      <c r="G59" s="10"/>
      <c r="H59" s="11"/>
      <c r="I59" s="11"/>
      <c r="J59" s="11"/>
      <c r="K59" s="11"/>
      <c r="L59" s="11"/>
      <c r="M59" s="11"/>
      <c r="N59" s="11"/>
      <c r="O59" s="11"/>
      <c r="P59" s="11"/>
      <c r="Q59" s="11"/>
      <c r="R59" s="11"/>
      <c r="S59" s="142">
        <f t="shared" si="5"/>
        <v>0</v>
      </c>
      <c r="T59" s="65" t="str">
        <f t="shared" si="1"/>
        <v/>
      </c>
      <c r="U59" s="66">
        <f t="shared" si="9"/>
        <v>0</v>
      </c>
      <c r="V59" s="66">
        <f t="shared" si="6"/>
        <v>0</v>
      </c>
      <c r="W59" s="66">
        <f t="shared" si="7"/>
        <v>0</v>
      </c>
      <c r="X59" s="67">
        <f t="shared" si="8"/>
        <v>0</v>
      </c>
    </row>
    <row r="60" spans="1:24" ht="15">
      <c r="A60" s="41">
        <v>55</v>
      </c>
      <c r="B60" s="42" t="s">
        <v>58</v>
      </c>
      <c r="C60" s="37">
        <f>DPT!C60</f>
        <v>283986</v>
      </c>
      <c r="D60" s="38">
        <f t="shared" si="2"/>
        <v>12211.397999999999</v>
      </c>
      <c r="E60" s="39">
        <f t="shared" si="3"/>
        <v>64481.204581089129</v>
      </c>
      <c r="F60" s="45">
        <f t="shared" si="4"/>
        <v>5380</v>
      </c>
      <c r="G60" s="10"/>
      <c r="H60" s="11"/>
      <c r="I60" s="11"/>
      <c r="J60" s="11"/>
      <c r="K60" s="11"/>
      <c r="L60" s="11"/>
      <c r="M60" s="11"/>
      <c r="N60" s="11"/>
      <c r="O60" s="11"/>
      <c r="P60" s="11"/>
      <c r="Q60" s="11"/>
      <c r="R60" s="11"/>
      <c r="S60" s="142">
        <f t="shared" si="5"/>
        <v>0</v>
      </c>
      <c r="T60" s="65" t="str">
        <f t="shared" si="1"/>
        <v/>
      </c>
      <c r="U60" s="66">
        <f t="shared" si="9"/>
        <v>0</v>
      </c>
      <c r="V60" s="66">
        <f t="shared" si="6"/>
        <v>0</v>
      </c>
      <c r="W60" s="66">
        <f t="shared" si="7"/>
        <v>0</v>
      </c>
      <c r="X60" s="67">
        <f t="shared" si="8"/>
        <v>0</v>
      </c>
    </row>
    <row r="61" spans="1:24" ht="15">
      <c r="A61" s="41">
        <v>56</v>
      </c>
      <c r="B61" s="42" t="s">
        <v>59</v>
      </c>
      <c r="C61" s="37">
        <f>DPT!C61</f>
        <v>304096</v>
      </c>
      <c r="D61" s="38">
        <f t="shared" si="2"/>
        <v>13076.127999999999</v>
      </c>
      <c r="E61" s="39">
        <f t="shared" si="3"/>
        <v>69047.334686536939</v>
      </c>
      <c r="F61" s="45">
        <f t="shared" si="4"/>
        <v>5760</v>
      </c>
      <c r="G61" s="10"/>
      <c r="H61" s="11"/>
      <c r="I61" s="11"/>
      <c r="J61" s="11"/>
      <c r="K61" s="11"/>
      <c r="L61" s="11"/>
      <c r="M61" s="11"/>
      <c r="N61" s="11"/>
      <c r="O61" s="11"/>
      <c r="P61" s="11"/>
      <c r="Q61" s="11"/>
      <c r="R61" s="11"/>
      <c r="S61" s="142">
        <f t="shared" si="5"/>
        <v>0</v>
      </c>
      <c r="T61" s="65" t="str">
        <f t="shared" si="1"/>
        <v/>
      </c>
      <c r="U61" s="66">
        <f t="shared" si="9"/>
        <v>0</v>
      </c>
      <c r="V61" s="66">
        <f t="shared" si="6"/>
        <v>0</v>
      </c>
      <c r="W61" s="66">
        <f t="shared" si="7"/>
        <v>0</v>
      </c>
      <c r="X61" s="67">
        <f t="shared" si="8"/>
        <v>0</v>
      </c>
    </row>
    <row r="62" spans="1:24" ht="15">
      <c r="A62" s="41">
        <v>57</v>
      </c>
      <c r="B62" s="42" t="s">
        <v>60</v>
      </c>
      <c r="C62" s="37">
        <f>DPT!C62</f>
        <v>216030</v>
      </c>
      <c r="D62" s="38">
        <f t="shared" si="2"/>
        <v>9289.2899999999991</v>
      </c>
      <c r="E62" s="39">
        <f t="shared" si="3"/>
        <v>49051.272336145739</v>
      </c>
      <c r="F62" s="45">
        <f t="shared" si="4"/>
        <v>4100</v>
      </c>
      <c r="G62" s="10"/>
      <c r="H62" s="11"/>
      <c r="I62" s="11"/>
      <c r="J62" s="11"/>
      <c r="K62" s="11"/>
      <c r="L62" s="11"/>
      <c r="M62" s="11"/>
      <c r="N62" s="11"/>
      <c r="O62" s="11"/>
      <c r="P62" s="11"/>
      <c r="Q62" s="11"/>
      <c r="R62" s="11"/>
      <c r="S62" s="142">
        <f t="shared" si="5"/>
        <v>0</v>
      </c>
      <c r="T62" s="65" t="str">
        <f t="shared" si="1"/>
        <v/>
      </c>
      <c r="U62" s="66">
        <f t="shared" si="9"/>
        <v>0</v>
      </c>
      <c r="V62" s="66">
        <f t="shared" si="6"/>
        <v>0</v>
      </c>
      <c r="W62" s="66">
        <f t="shared" si="7"/>
        <v>0</v>
      </c>
      <c r="X62" s="67">
        <f t="shared" si="8"/>
        <v>0</v>
      </c>
    </row>
    <row r="63" spans="1:24" ht="15">
      <c r="A63" s="41">
        <v>58</v>
      </c>
      <c r="B63" s="42" t="s">
        <v>61</v>
      </c>
      <c r="C63" s="37">
        <f>DPT!C63</f>
        <v>220425</v>
      </c>
      <c r="D63" s="38">
        <f t="shared" si="2"/>
        <v>9478.2749999999996</v>
      </c>
      <c r="E63" s="39">
        <f t="shared" si="3"/>
        <v>50049.19087485499</v>
      </c>
      <c r="F63" s="45">
        <f t="shared" si="4"/>
        <v>4180</v>
      </c>
      <c r="G63" s="10"/>
      <c r="H63" s="11"/>
      <c r="I63" s="11"/>
      <c r="J63" s="11"/>
      <c r="K63" s="11"/>
      <c r="L63" s="11"/>
      <c r="M63" s="11"/>
      <c r="N63" s="11"/>
      <c r="O63" s="11"/>
      <c r="P63" s="11"/>
      <c r="Q63" s="11"/>
      <c r="R63" s="11"/>
      <c r="S63" s="142">
        <f t="shared" si="5"/>
        <v>0</v>
      </c>
      <c r="T63" s="65" t="str">
        <f t="shared" si="1"/>
        <v/>
      </c>
      <c r="U63" s="66">
        <f t="shared" si="9"/>
        <v>0</v>
      </c>
      <c r="V63" s="66">
        <f t="shared" si="6"/>
        <v>0</v>
      </c>
      <c r="W63" s="66">
        <f t="shared" si="7"/>
        <v>0</v>
      </c>
      <c r="X63" s="67">
        <f t="shared" si="8"/>
        <v>0</v>
      </c>
    </row>
    <row r="64" spans="1:24" ht="15">
      <c r="A64" s="41">
        <v>59</v>
      </c>
      <c r="B64" s="42" t="s">
        <v>62</v>
      </c>
      <c r="C64" s="37">
        <f>DPT!C64</f>
        <v>256126</v>
      </c>
      <c r="D64" s="38">
        <f t="shared" si="2"/>
        <v>11013.418</v>
      </c>
      <c r="E64" s="39">
        <f t="shared" si="3"/>
        <v>58155.377393730792</v>
      </c>
      <c r="F64" s="45">
        <f t="shared" si="4"/>
        <v>4860</v>
      </c>
      <c r="G64" s="10"/>
      <c r="H64" s="11"/>
      <c r="I64" s="11"/>
      <c r="J64" s="11"/>
      <c r="K64" s="11"/>
      <c r="L64" s="11"/>
      <c r="M64" s="11"/>
      <c r="N64" s="11"/>
      <c r="O64" s="11"/>
      <c r="P64" s="11"/>
      <c r="Q64" s="11"/>
      <c r="R64" s="11"/>
      <c r="S64" s="142">
        <f t="shared" si="5"/>
        <v>0</v>
      </c>
      <c r="T64" s="65" t="str">
        <f t="shared" si="1"/>
        <v/>
      </c>
      <c r="U64" s="66">
        <f t="shared" si="9"/>
        <v>0</v>
      </c>
      <c r="V64" s="66">
        <f t="shared" si="6"/>
        <v>0</v>
      </c>
      <c r="W64" s="66">
        <f t="shared" si="7"/>
        <v>0</v>
      </c>
      <c r="X64" s="67">
        <f t="shared" si="8"/>
        <v>0</v>
      </c>
    </row>
    <row r="65" spans="1:24" ht="15">
      <c r="A65" s="41">
        <v>60</v>
      </c>
      <c r="B65" s="42" t="s">
        <v>63</v>
      </c>
      <c r="C65" s="37">
        <f>DPT!C65</f>
        <v>189448</v>
      </c>
      <c r="D65" s="38">
        <f t="shared" si="2"/>
        <v>8146.2639999999992</v>
      </c>
      <c r="E65" s="39">
        <f t="shared" si="3"/>
        <v>43015.62487403665</v>
      </c>
      <c r="F65" s="45">
        <f t="shared" si="4"/>
        <v>3600</v>
      </c>
      <c r="G65" s="10"/>
      <c r="H65" s="11"/>
      <c r="I65" s="11"/>
      <c r="J65" s="11"/>
      <c r="K65" s="11"/>
      <c r="L65" s="11"/>
      <c r="M65" s="11"/>
      <c r="N65" s="11"/>
      <c r="O65" s="11"/>
      <c r="P65" s="11"/>
      <c r="Q65" s="11"/>
      <c r="R65" s="11"/>
      <c r="S65" s="142">
        <f t="shared" si="5"/>
        <v>0</v>
      </c>
      <c r="T65" s="65" t="str">
        <f t="shared" si="1"/>
        <v/>
      </c>
      <c r="U65" s="66">
        <f t="shared" si="9"/>
        <v>0</v>
      </c>
      <c r="V65" s="66">
        <f t="shared" si="6"/>
        <v>0</v>
      </c>
      <c r="W65" s="66">
        <f t="shared" si="7"/>
        <v>0</v>
      </c>
      <c r="X65" s="67">
        <f t="shared" si="8"/>
        <v>0</v>
      </c>
    </row>
    <row r="66" spans="1:24" ht="15">
      <c r="A66" s="41">
        <v>61</v>
      </c>
      <c r="B66" s="42" t="s">
        <v>64</v>
      </c>
      <c r="C66" s="37">
        <f>DPT!C66</f>
        <v>273275</v>
      </c>
      <c r="D66" s="38">
        <f t="shared" si="2"/>
        <v>11750.824999999999</v>
      </c>
      <c r="E66" s="39">
        <f t="shared" si="3"/>
        <v>62049.189685044788</v>
      </c>
      <c r="F66" s="45">
        <f t="shared" si="4"/>
        <v>5180</v>
      </c>
      <c r="G66" s="10"/>
      <c r="H66" s="11"/>
      <c r="I66" s="11"/>
      <c r="J66" s="11"/>
      <c r="K66" s="11"/>
      <c r="L66" s="11"/>
      <c r="M66" s="11"/>
      <c r="N66" s="11"/>
      <c r="O66" s="11"/>
      <c r="P66" s="11"/>
      <c r="Q66" s="11"/>
      <c r="R66" s="11"/>
      <c r="S66" s="142">
        <f t="shared" si="5"/>
        <v>0</v>
      </c>
      <c r="T66" s="65" t="str">
        <f t="shared" si="1"/>
        <v/>
      </c>
      <c r="U66" s="66">
        <f t="shared" si="9"/>
        <v>0</v>
      </c>
      <c r="V66" s="66">
        <f t="shared" si="6"/>
        <v>0</v>
      </c>
      <c r="W66" s="66">
        <f t="shared" si="7"/>
        <v>0</v>
      </c>
      <c r="X66" s="67">
        <f t="shared" si="8"/>
        <v>0</v>
      </c>
    </row>
    <row r="67" spans="1:24" ht="15">
      <c r="A67" s="41">
        <v>62</v>
      </c>
      <c r="B67" s="42" t="s">
        <v>65</v>
      </c>
      <c r="C67" s="37">
        <f>DPT!C67</f>
        <v>101256</v>
      </c>
      <c r="D67" s="38">
        <f t="shared" si="2"/>
        <v>4354.0079999999998</v>
      </c>
      <c r="E67" s="39">
        <f t="shared" si="3"/>
        <v>22990.953254958909</v>
      </c>
      <c r="F67" s="45">
        <f t="shared" si="4"/>
        <v>1920</v>
      </c>
      <c r="G67" s="10"/>
      <c r="H67" s="11"/>
      <c r="I67" s="11"/>
      <c r="J67" s="11"/>
      <c r="K67" s="11"/>
      <c r="L67" s="11"/>
      <c r="M67" s="11"/>
      <c r="N67" s="11"/>
      <c r="O67" s="11"/>
      <c r="P67" s="11"/>
      <c r="Q67" s="11"/>
      <c r="R67" s="11"/>
      <c r="S67" s="142">
        <f t="shared" si="5"/>
        <v>0</v>
      </c>
      <c r="T67" s="65" t="str">
        <f t="shared" si="1"/>
        <v/>
      </c>
      <c r="U67" s="66">
        <f t="shared" si="9"/>
        <v>0</v>
      </c>
      <c r="V67" s="66">
        <f t="shared" si="6"/>
        <v>0</v>
      </c>
      <c r="W67" s="66">
        <f t="shared" si="7"/>
        <v>0</v>
      </c>
      <c r="X67" s="67">
        <f t="shared" si="8"/>
        <v>0</v>
      </c>
    </row>
    <row r="68" spans="1:24" ht="15">
      <c r="A68" s="41">
        <v>63</v>
      </c>
      <c r="B68" s="42" t="s">
        <v>66</v>
      </c>
      <c r="C68" s="37">
        <f>DPT!C68</f>
        <v>226666</v>
      </c>
      <c r="D68" s="38">
        <f t="shared" si="2"/>
        <v>9746.637999999999</v>
      </c>
      <c r="E68" s="39">
        <f t="shared" si="3"/>
        <v>51466.257905590937</v>
      </c>
      <c r="F68" s="45">
        <f t="shared" si="4"/>
        <v>4300</v>
      </c>
      <c r="G68" s="10"/>
      <c r="H68" s="11"/>
      <c r="I68" s="11"/>
      <c r="J68" s="11"/>
      <c r="K68" s="11"/>
      <c r="L68" s="11"/>
      <c r="M68" s="11"/>
      <c r="N68" s="11"/>
      <c r="O68" s="11"/>
      <c r="P68" s="11"/>
      <c r="Q68" s="11"/>
      <c r="R68" s="11"/>
      <c r="S68" s="142">
        <f t="shared" si="5"/>
        <v>0</v>
      </c>
      <c r="T68" s="65" t="str">
        <f t="shared" si="1"/>
        <v/>
      </c>
      <c r="U68" s="66">
        <f t="shared" si="9"/>
        <v>0</v>
      </c>
      <c r="V68" s="66">
        <f t="shared" si="6"/>
        <v>0</v>
      </c>
      <c r="W68" s="66">
        <f t="shared" si="7"/>
        <v>0</v>
      </c>
      <c r="X68" s="67">
        <f t="shared" si="8"/>
        <v>0</v>
      </c>
    </row>
    <row r="69" spans="1:24" ht="15">
      <c r="A69" s="41">
        <v>64</v>
      </c>
      <c r="B69" s="42" t="s">
        <v>67</v>
      </c>
      <c r="C69" s="37">
        <f>DPT!C69</f>
        <v>293718</v>
      </c>
      <c r="D69" s="38">
        <f t="shared" si="2"/>
        <v>12629.874</v>
      </c>
      <c r="E69" s="39">
        <f t="shared" si="3"/>
        <v>66690.930000592765</v>
      </c>
      <c r="F69" s="45">
        <f t="shared" si="4"/>
        <v>5560</v>
      </c>
      <c r="G69" s="10"/>
      <c r="H69" s="11"/>
      <c r="I69" s="11"/>
      <c r="J69" s="11"/>
      <c r="K69" s="11"/>
      <c r="L69" s="11"/>
      <c r="M69" s="11"/>
      <c r="N69" s="11"/>
      <c r="O69" s="11"/>
      <c r="P69" s="11"/>
      <c r="Q69" s="11"/>
      <c r="R69" s="11"/>
      <c r="S69" s="142">
        <f t="shared" si="5"/>
        <v>0</v>
      </c>
      <c r="T69" s="65" t="str">
        <f t="shared" si="1"/>
        <v/>
      </c>
      <c r="U69" s="66">
        <f t="shared" si="9"/>
        <v>0</v>
      </c>
      <c r="V69" s="66">
        <f t="shared" si="6"/>
        <v>0</v>
      </c>
      <c r="W69" s="66">
        <f t="shared" si="7"/>
        <v>0</v>
      </c>
      <c r="X69" s="67">
        <f t="shared" si="8"/>
        <v>0</v>
      </c>
    </row>
    <row r="70" spans="1:24" ht="15">
      <c r="A70" s="41">
        <v>65</v>
      </c>
      <c r="B70" s="42" t="s">
        <v>68</v>
      </c>
      <c r="C70" s="37">
        <f>DPT!C70</f>
        <v>448967</v>
      </c>
      <c r="D70" s="38">
        <f t="shared" si="2"/>
        <v>19305.580999999998</v>
      </c>
      <c r="E70" s="39">
        <f t="shared" si="3"/>
        <v>101941.40900311226</v>
      </c>
      <c r="F70" s="45">
        <f t="shared" si="4"/>
        <v>8500</v>
      </c>
      <c r="G70" s="10"/>
      <c r="H70" s="11"/>
      <c r="I70" s="11"/>
      <c r="J70" s="11"/>
      <c r="K70" s="11"/>
      <c r="L70" s="11"/>
      <c r="M70" s="11"/>
      <c r="N70" s="11"/>
      <c r="O70" s="11"/>
      <c r="P70" s="11"/>
      <c r="Q70" s="11"/>
      <c r="R70" s="11"/>
      <c r="S70" s="142">
        <f t="shared" si="5"/>
        <v>0</v>
      </c>
      <c r="T70" s="65" t="str">
        <f t="shared" ref="T70:T118" si="10">IFERROR((SUMIF(G70:R70,"&gt;0" )/COUNTIF(G70:R70,"&gt;0")),"")</f>
        <v/>
      </c>
      <c r="U70" s="66">
        <f t="shared" si="9"/>
        <v>0</v>
      </c>
      <c r="V70" s="66">
        <f t="shared" si="6"/>
        <v>0</v>
      </c>
      <c r="W70" s="66">
        <f t="shared" si="7"/>
        <v>0</v>
      </c>
      <c r="X70" s="67">
        <f t="shared" si="8"/>
        <v>0</v>
      </c>
    </row>
    <row r="71" spans="1:24" ht="15">
      <c r="A71" s="41">
        <v>66</v>
      </c>
      <c r="B71" s="42" t="s">
        <v>69</v>
      </c>
      <c r="C71" s="37">
        <f>DPT!C71</f>
        <v>141946</v>
      </c>
      <c r="D71" s="38">
        <f t="shared" ref="D71:D117" si="11">C71*0.043</f>
        <v>6103.6779999999999</v>
      </c>
      <c r="E71" s="39">
        <f t="shared" ref="E71:E117" si="12">(D71/$D$118)*$E$118</f>
        <v>32229.930579209104</v>
      </c>
      <c r="F71" s="45">
        <f t="shared" ref="F71:F117" si="13">CEILING((E71/12),20)</f>
        <v>2700</v>
      </c>
      <c r="G71" s="10"/>
      <c r="H71" s="11"/>
      <c r="I71" s="11"/>
      <c r="J71" s="11"/>
      <c r="K71" s="11"/>
      <c r="L71" s="11"/>
      <c r="M71" s="11"/>
      <c r="N71" s="11"/>
      <c r="O71" s="11"/>
      <c r="P71" s="11"/>
      <c r="Q71" s="11"/>
      <c r="R71" s="11"/>
      <c r="S71" s="142">
        <f t="shared" ref="S71:S117" si="14">SUM(G71:R71)</f>
        <v>0</v>
      </c>
      <c r="T71" s="65" t="str">
        <f t="shared" si="10"/>
        <v/>
      </c>
      <c r="U71" s="66">
        <f t="shared" si="9"/>
        <v>0</v>
      </c>
      <c r="V71" s="66">
        <f t="shared" ref="V71:V118" si="15">SUM(J71:L71)</f>
        <v>0</v>
      </c>
      <c r="W71" s="66">
        <f t="shared" ref="W71:W118" si="16">SUM(M71:O71)</f>
        <v>0</v>
      </c>
      <c r="X71" s="67">
        <f t="shared" ref="X71:X118" si="17">SUM(P71:R71)</f>
        <v>0</v>
      </c>
    </row>
    <row r="72" spans="1:24" ht="15">
      <c r="A72" s="41">
        <v>67</v>
      </c>
      <c r="B72" s="42" t="s">
        <v>70</v>
      </c>
      <c r="C72" s="37">
        <f>DPT!C72</f>
        <v>434698</v>
      </c>
      <c r="D72" s="38">
        <f t="shared" si="11"/>
        <v>18692.013999999999</v>
      </c>
      <c r="E72" s="39">
        <f t="shared" si="12"/>
        <v>98701.52285320501</v>
      </c>
      <c r="F72" s="45">
        <f t="shared" si="13"/>
        <v>8240</v>
      </c>
      <c r="G72" s="10"/>
      <c r="H72" s="11"/>
      <c r="I72" s="11"/>
      <c r="J72" s="11"/>
      <c r="K72" s="11"/>
      <c r="L72" s="11"/>
      <c r="M72" s="11"/>
      <c r="N72" s="11"/>
      <c r="O72" s="11"/>
      <c r="P72" s="11"/>
      <c r="Q72" s="11"/>
      <c r="R72" s="11"/>
      <c r="S72" s="142">
        <f t="shared" si="14"/>
        <v>0</v>
      </c>
      <c r="T72" s="65" t="str">
        <f t="shared" si="10"/>
        <v/>
      </c>
      <c r="U72" s="66">
        <f t="shared" ref="U72:U118" si="18">SUM(G72:I72)</f>
        <v>0</v>
      </c>
      <c r="V72" s="66">
        <f t="shared" si="15"/>
        <v>0</v>
      </c>
      <c r="W72" s="66">
        <f t="shared" si="16"/>
        <v>0</v>
      </c>
      <c r="X72" s="67">
        <f t="shared" si="17"/>
        <v>0</v>
      </c>
    </row>
    <row r="73" spans="1:24" ht="15">
      <c r="A73" s="41">
        <v>68</v>
      </c>
      <c r="B73" s="42" t="s">
        <v>71</v>
      </c>
      <c r="C73" s="37">
        <f>DPT!C73</f>
        <v>255676</v>
      </c>
      <c r="D73" s="38">
        <f t="shared" si="11"/>
        <v>10994.067999999999</v>
      </c>
      <c r="E73" s="39">
        <f t="shared" si="12"/>
        <v>58053.20143413599</v>
      </c>
      <c r="F73" s="45">
        <f t="shared" si="13"/>
        <v>4840</v>
      </c>
      <c r="G73" s="10"/>
      <c r="H73" s="11"/>
      <c r="I73" s="11"/>
      <c r="J73" s="11"/>
      <c r="K73" s="11"/>
      <c r="L73" s="11"/>
      <c r="M73" s="11"/>
      <c r="N73" s="11"/>
      <c r="O73" s="11"/>
      <c r="P73" s="11"/>
      <c r="Q73" s="11"/>
      <c r="R73" s="11"/>
      <c r="S73" s="142">
        <f t="shared" si="14"/>
        <v>0</v>
      </c>
      <c r="T73" s="65" t="str">
        <f t="shared" si="10"/>
        <v/>
      </c>
      <c r="U73" s="66">
        <f t="shared" si="18"/>
        <v>0</v>
      </c>
      <c r="V73" s="66">
        <f t="shared" si="15"/>
        <v>0</v>
      </c>
      <c r="W73" s="66">
        <f t="shared" si="16"/>
        <v>0</v>
      </c>
      <c r="X73" s="67">
        <f t="shared" si="17"/>
        <v>0</v>
      </c>
    </row>
    <row r="74" spans="1:24" ht="15">
      <c r="A74" s="41">
        <v>69</v>
      </c>
      <c r="B74" s="42" t="s">
        <v>72</v>
      </c>
      <c r="C74" s="37">
        <f>DPT!C74</f>
        <v>485147</v>
      </c>
      <c r="D74" s="38">
        <f t="shared" si="11"/>
        <v>20861.321</v>
      </c>
      <c r="E74" s="39">
        <f t="shared" si="12"/>
        <v>110156.35615453454</v>
      </c>
      <c r="F74" s="45">
        <f t="shared" si="13"/>
        <v>9180</v>
      </c>
      <c r="G74" s="10"/>
      <c r="H74" s="11"/>
      <c r="I74" s="11"/>
      <c r="J74" s="11"/>
      <c r="K74" s="11"/>
      <c r="L74" s="11"/>
      <c r="M74" s="11"/>
      <c r="N74" s="11"/>
      <c r="O74" s="11"/>
      <c r="P74" s="11"/>
      <c r="Q74" s="11"/>
      <c r="R74" s="11"/>
      <c r="S74" s="142">
        <f t="shared" si="14"/>
        <v>0</v>
      </c>
      <c r="T74" s="65" t="str">
        <f t="shared" si="10"/>
        <v/>
      </c>
      <c r="U74" s="66">
        <f t="shared" si="18"/>
        <v>0</v>
      </c>
      <c r="V74" s="66">
        <f t="shared" si="15"/>
        <v>0</v>
      </c>
      <c r="W74" s="66">
        <f t="shared" si="16"/>
        <v>0</v>
      </c>
      <c r="X74" s="67">
        <f t="shared" si="17"/>
        <v>0</v>
      </c>
    </row>
    <row r="75" spans="1:24" ht="15">
      <c r="A75" s="41">
        <v>70</v>
      </c>
      <c r="B75" s="42" t="s">
        <v>73</v>
      </c>
      <c r="C75" s="37">
        <f>DPT!C75</f>
        <v>291676</v>
      </c>
      <c r="D75" s="38">
        <f t="shared" si="11"/>
        <v>12542.067999999999</v>
      </c>
      <c r="E75" s="39">
        <f t="shared" si="12"/>
        <v>66227.278201720328</v>
      </c>
      <c r="F75" s="45">
        <f t="shared" si="13"/>
        <v>5520</v>
      </c>
      <c r="G75" s="10"/>
      <c r="H75" s="11"/>
      <c r="I75" s="11"/>
      <c r="J75" s="11"/>
      <c r="K75" s="11"/>
      <c r="L75" s="11"/>
      <c r="M75" s="11"/>
      <c r="N75" s="11"/>
      <c r="O75" s="11"/>
      <c r="P75" s="11"/>
      <c r="Q75" s="11"/>
      <c r="R75" s="11"/>
      <c r="S75" s="142">
        <f t="shared" si="14"/>
        <v>0</v>
      </c>
      <c r="T75" s="65" t="str">
        <f t="shared" si="10"/>
        <v/>
      </c>
      <c r="U75" s="66">
        <f t="shared" si="18"/>
        <v>0</v>
      </c>
      <c r="V75" s="66">
        <f t="shared" si="15"/>
        <v>0</v>
      </c>
      <c r="W75" s="66">
        <f t="shared" si="16"/>
        <v>0</v>
      </c>
      <c r="X75" s="67">
        <f t="shared" si="17"/>
        <v>0</v>
      </c>
    </row>
    <row r="76" spans="1:24" ht="15">
      <c r="A76" s="41">
        <v>71</v>
      </c>
      <c r="B76" s="42" t="s">
        <v>74</v>
      </c>
      <c r="C76" s="37">
        <f>DPT!C76</f>
        <v>100144</v>
      </c>
      <c r="D76" s="38">
        <f t="shared" si="11"/>
        <v>4306.192</v>
      </c>
      <c r="E76" s="39">
        <f t="shared" si="12"/>
        <v>22738.465105915748</v>
      </c>
      <c r="F76" s="45">
        <f t="shared" si="13"/>
        <v>1900</v>
      </c>
      <c r="G76" s="10"/>
      <c r="H76" s="11"/>
      <c r="I76" s="11"/>
      <c r="J76" s="11"/>
      <c r="K76" s="11"/>
      <c r="L76" s="11"/>
      <c r="M76" s="11"/>
      <c r="N76" s="11"/>
      <c r="O76" s="11"/>
      <c r="P76" s="11"/>
      <c r="Q76" s="11"/>
      <c r="R76" s="11"/>
      <c r="S76" s="142">
        <f t="shared" si="14"/>
        <v>0</v>
      </c>
      <c r="T76" s="65" t="str">
        <f t="shared" si="10"/>
        <v/>
      </c>
      <c r="U76" s="66">
        <f t="shared" si="18"/>
        <v>0</v>
      </c>
      <c r="V76" s="66">
        <f t="shared" si="15"/>
        <v>0</v>
      </c>
      <c r="W76" s="66">
        <f t="shared" si="16"/>
        <v>0</v>
      </c>
      <c r="X76" s="67">
        <f t="shared" si="17"/>
        <v>0</v>
      </c>
    </row>
    <row r="77" spans="1:24" ht="15">
      <c r="A77" s="41">
        <v>72</v>
      </c>
      <c r="B77" s="42" t="s">
        <v>75</v>
      </c>
      <c r="C77" s="37">
        <f>DPT!C77</f>
        <v>373650</v>
      </c>
      <c r="D77" s="38">
        <f t="shared" si="11"/>
        <v>16066.949999999999</v>
      </c>
      <c r="E77" s="39">
        <f t="shared" si="12"/>
        <v>84840.105116885868</v>
      </c>
      <c r="F77" s="45">
        <f t="shared" si="13"/>
        <v>7080</v>
      </c>
      <c r="G77" s="10"/>
      <c r="H77" s="11"/>
      <c r="I77" s="11"/>
      <c r="J77" s="11"/>
      <c r="K77" s="11"/>
      <c r="L77" s="11"/>
      <c r="M77" s="11"/>
      <c r="N77" s="11"/>
      <c r="O77" s="11"/>
      <c r="P77" s="11"/>
      <c r="Q77" s="11"/>
      <c r="R77" s="11"/>
      <c r="S77" s="142">
        <f t="shared" si="14"/>
        <v>0</v>
      </c>
      <c r="T77" s="65" t="str">
        <f t="shared" si="10"/>
        <v/>
      </c>
      <c r="U77" s="66">
        <f t="shared" si="18"/>
        <v>0</v>
      </c>
      <c r="V77" s="66">
        <f t="shared" si="15"/>
        <v>0</v>
      </c>
      <c r="W77" s="66">
        <f t="shared" si="16"/>
        <v>0</v>
      </c>
      <c r="X77" s="67">
        <f t="shared" si="17"/>
        <v>0</v>
      </c>
    </row>
    <row r="78" spans="1:24" ht="15">
      <c r="A78" s="41">
        <v>73</v>
      </c>
      <c r="B78" s="42" t="s">
        <v>76</v>
      </c>
      <c r="C78" s="37">
        <f>DPT!C78</f>
        <v>197143</v>
      </c>
      <c r="D78" s="38">
        <f t="shared" si="11"/>
        <v>8477.1489999999994</v>
      </c>
      <c r="E78" s="39">
        <f t="shared" si="12"/>
        <v>44762.833783107802</v>
      </c>
      <c r="F78" s="45">
        <f t="shared" si="13"/>
        <v>3740</v>
      </c>
      <c r="G78" s="10"/>
      <c r="H78" s="11"/>
      <c r="I78" s="11"/>
      <c r="J78" s="11"/>
      <c r="K78" s="11"/>
      <c r="L78" s="11"/>
      <c r="M78" s="11"/>
      <c r="N78" s="11"/>
      <c r="O78" s="11"/>
      <c r="P78" s="11"/>
      <c r="Q78" s="11"/>
      <c r="R78" s="11"/>
      <c r="S78" s="142">
        <f t="shared" si="14"/>
        <v>0</v>
      </c>
      <c r="T78" s="65" t="str">
        <f t="shared" si="10"/>
        <v/>
      </c>
      <c r="U78" s="66">
        <f t="shared" si="18"/>
        <v>0</v>
      </c>
      <c r="V78" s="66">
        <f t="shared" si="15"/>
        <v>0</v>
      </c>
      <c r="W78" s="66">
        <f t="shared" si="16"/>
        <v>0</v>
      </c>
      <c r="X78" s="67">
        <f t="shared" si="17"/>
        <v>0</v>
      </c>
    </row>
    <row r="79" spans="1:24" ht="15">
      <c r="A79" s="41">
        <v>74</v>
      </c>
      <c r="B79" s="42" t="s">
        <v>77</v>
      </c>
      <c r="C79" s="37">
        <f>DPT!C79</f>
        <v>314124</v>
      </c>
      <c r="D79" s="38">
        <f t="shared" si="11"/>
        <v>13507.331999999999</v>
      </c>
      <c r="E79" s="39">
        <f t="shared" si="12"/>
        <v>71324.269181685158</v>
      </c>
      <c r="F79" s="45">
        <f t="shared" si="13"/>
        <v>5960</v>
      </c>
      <c r="G79" s="10"/>
      <c r="H79" s="11"/>
      <c r="I79" s="11"/>
      <c r="J79" s="11"/>
      <c r="K79" s="11"/>
      <c r="L79" s="11"/>
      <c r="M79" s="11"/>
      <c r="N79" s="11"/>
      <c r="O79" s="11"/>
      <c r="P79" s="11"/>
      <c r="Q79" s="11"/>
      <c r="R79" s="11"/>
      <c r="S79" s="142">
        <f t="shared" si="14"/>
        <v>0</v>
      </c>
      <c r="T79" s="65" t="str">
        <f t="shared" si="10"/>
        <v/>
      </c>
      <c r="U79" s="66">
        <f t="shared" si="18"/>
        <v>0</v>
      </c>
      <c r="V79" s="66">
        <f t="shared" si="15"/>
        <v>0</v>
      </c>
      <c r="W79" s="66">
        <f t="shared" si="16"/>
        <v>0</v>
      </c>
      <c r="X79" s="67">
        <f t="shared" si="17"/>
        <v>0</v>
      </c>
    </row>
    <row r="80" spans="1:24" ht="15">
      <c r="A80" s="41">
        <v>75</v>
      </c>
      <c r="B80" s="42" t="s">
        <v>78</v>
      </c>
      <c r="C80" s="37">
        <f>DPT!C80</f>
        <v>310208</v>
      </c>
      <c r="D80" s="38">
        <f t="shared" si="11"/>
        <v>13338.944</v>
      </c>
      <c r="E80" s="39">
        <f t="shared" si="12"/>
        <v>70435.111275522358</v>
      </c>
      <c r="F80" s="45">
        <f t="shared" si="13"/>
        <v>5880</v>
      </c>
      <c r="G80" s="10"/>
      <c r="H80" s="11"/>
      <c r="I80" s="11"/>
      <c r="J80" s="11"/>
      <c r="K80" s="11"/>
      <c r="L80" s="11"/>
      <c r="M80" s="11"/>
      <c r="N80" s="11"/>
      <c r="O80" s="11"/>
      <c r="P80" s="11"/>
      <c r="Q80" s="11"/>
      <c r="R80" s="11"/>
      <c r="S80" s="142">
        <f t="shared" si="14"/>
        <v>0</v>
      </c>
      <c r="T80" s="65" t="str">
        <f t="shared" si="10"/>
        <v/>
      </c>
      <c r="U80" s="66">
        <f t="shared" si="18"/>
        <v>0</v>
      </c>
      <c r="V80" s="66">
        <f t="shared" si="15"/>
        <v>0</v>
      </c>
      <c r="W80" s="66">
        <f t="shared" si="16"/>
        <v>0</v>
      </c>
      <c r="X80" s="67">
        <f t="shared" si="17"/>
        <v>0</v>
      </c>
    </row>
    <row r="81" spans="1:24" ht="15">
      <c r="A81" s="41">
        <v>76</v>
      </c>
      <c r="B81" s="42" t="s">
        <v>79</v>
      </c>
      <c r="C81" s="37">
        <f>DPT!C81</f>
        <v>507398</v>
      </c>
      <c r="D81" s="38">
        <f t="shared" si="11"/>
        <v>21818.113999999998</v>
      </c>
      <c r="E81" s="39">
        <f t="shared" si="12"/>
        <v>115208.61676996562</v>
      </c>
      <c r="F81" s="45">
        <f t="shared" si="13"/>
        <v>9620</v>
      </c>
      <c r="G81" s="10"/>
      <c r="H81" s="11"/>
      <c r="I81" s="11"/>
      <c r="J81" s="11"/>
      <c r="K81" s="11"/>
      <c r="L81" s="11"/>
      <c r="M81" s="11"/>
      <c r="N81" s="11"/>
      <c r="O81" s="11"/>
      <c r="P81" s="11"/>
      <c r="Q81" s="11"/>
      <c r="R81" s="11"/>
      <c r="S81" s="142">
        <f t="shared" si="14"/>
        <v>0</v>
      </c>
      <c r="T81" s="65" t="str">
        <f t="shared" si="10"/>
        <v/>
      </c>
      <c r="U81" s="66">
        <f t="shared" si="18"/>
        <v>0</v>
      </c>
      <c r="V81" s="66">
        <f t="shared" si="15"/>
        <v>0</v>
      </c>
      <c r="W81" s="66">
        <f t="shared" si="16"/>
        <v>0</v>
      </c>
      <c r="X81" s="67">
        <f t="shared" si="17"/>
        <v>0</v>
      </c>
    </row>
    <row r="82" spans="1:24" ht="15">
      <c r="A82" s="41">
        <v>77</v>
      </c>
      <c r="B82" s="42" t="s">
        <v>80</v>
      </c>
      <c r="C82" s="37">
        <f>DPT!C82</f>
        <v>521833</v>
      </c>
      <c r="D82" s="38">
        <f t="shared" si="11"/>
        <v>22438.819</v>
      </c>
      <c r="E82" s="39">
        <f t="shared" si="12"/>
        <v>118486.19449607897</v>
      </c>
      <c r="F82" s="45">
        <f t="shared" si="13"/>
        <v>9880</v>
      </c>
      <c r="G82" s="10"/>
      <c r="H82" s="11"/>
      <c r="I82" s="11"/>
      <c r="J82" s="11"/>
      <c r="K82" s="11"/>
      <c r="L82" s="11"/>
      <c r="M82" s="11"/>
      <c r="N82" s="11"/>
      <c r="O82" s="11"/>
      <c r="P82" s="11"/>
      <c r="Q82" s="11"/>
      <c r="R82" s="11"/>
      <c r="S82" s="142">
        <f t="shared" si="14"/>
        <v>0</v>
      </c>
      <c r="T82" s="65" t="str">
        <f t="shared" si="10"/>
        <v/>
      </c>
      <c r="U82" s="66">
        <f t="shared" si="18"/>
        <v>0</v>
      </c>
      <c r="V82" s="66">
        <f t="shared" si="15"/>
        <v>0</v>
      </c>
      <c r="W82" s="66">
        <f t="shared" si="16"/>
        <v>0</v>
      </c>
      <c r="X82" s="67">
        <f t="shared" si="17"/>
        <v>0</v>
      </c>
    </row>
    <row r="83" spans="1:24" ht="15">
      <c r="A83" s="41">
        <v>78</v>
      </c>
      <c r="B83" s="42" t="s">
        <v>81</v>
      </c>
      <c r="C83" s="37">
        <f>DPT!C83</f>
        <v>502074</v>
      </c>
      <c r="D83" s="38">
        <f t="shared" si="11"/>
        <v>21589.181999999997</v>
      </c>
      <c r="E83" s="39">
        <f t="shared" si="12"/>
        <v>113999.7616391151</v>
      </c>
      <c r="F83" s="45">
        <f t="shared" si="13"/>
        <v>9500</v>
      </c>
      <c r="G83" s="10"/>
      <c r="H83" s="11"/>
      <c r="I83" s="11"/>
      <c r="J83" s="11"/>
      <c r="K83" s="11"/>
      <c r="L83" s="11"/>
      <c r="M83" s="11"/>
      <c r="N83" s="11"/>
      <c r="O83" s="11"/>
      <c r="P83" s="11"/>
      <c r="Q83" s="11"/>
      <c r="R83" s="11"/>
      <c r="S83" s="142">
        <f t="shared" si="14"/>
        <v>0</v>
      </c>
      <c r="T83" s="65" t="str">
        <f t="shared" si="10"/>
        <v/>
      </c>
      <c r="U83" s="66">
        <f t="shared" si="18"/>
        <v>0</v>
      </c>
      <c r="V83" s="66">
        <f t="shared" si="15"/>
        <v>0</v>
      </c>
      <c r="W83" s="66">
        <f t="shared" si="16"/>
        <v>0</v>
      </c>
      <c r="X83" s="67">
        <f t="shared" si="17"/>
        <v>0</v>
      </c>
    </row>
    <row r="84" spans="1:24" ht="15">
      <c r="A84" s="41">
        <v>79</v>
      </c>
      <c r="B84" s="42" t="s">
        <v>82</v>
      </c>
      <c r="C84" s="37">
        <f>DPT!C84</f>
        <v>196447</v>
      </c>
      <c r="D84" s="38">
        <f t="shared" si="11"/>
        <v>8447.2209999999995</v>
      </c>
      <c r="E84" s="39">
        <f t="shared" si="12"/>
        <v>44604.801632267838</v>
      </c>
      <c r="F84" s="45">
        <f t="shared" si="13"/>
        <v>3720</v>
      </c>
      <c r="G84" s="10"/>
      <c r="H84" s="11"/>
      <c r="I84" s="11"/>
      <c r="J84" s="11"/>
      <c r="K84" s="11"/>
      <c r="L84" s="11"/>
      <c r="M84" s="11"/>
      <c r="N84" s="11"/>
      <c r="O84" s="11"/>
      <c r="P84" s="11"/>
      <c r="Q84" s="11"/>
      <c r="R84" s="11"/>
      <c r="S84" s="142">
        <f t="shared" si="14"/>
        <v>0</v>
      </c>
      <c r="T84" s="65" t="str">
        <f t="shared" si="10"/>
        <v/>
      </c>
      <c r="U84" s="66">
        <f t="shared" si="18"/>
        <v>0</v>
      </c>
      <c r="V84" s="66">
        <f t="shared" si="15"/>
        <v>0</v>
      </c>
      <c r="W84" s="66">
        <f t="shared" si="16"/>
        <v>0</v>
      </c>
      <c r="X84" s="67">
        <f t="shared" si="17"/>
        <v>0</v>
      </c>
    </row>
    <row r="85" spans="1:24" ht="15">
      <c r="A85" s="41">
        <v>80</v>
      </c>
      <c r="B85" s="42" t="s">
        <v>83</v>
      </c>
      <c r="C85" s="37">
        <f>DPT!C85</f>
        <v>350780</v>
      </c>
      <c r="D85" s="38">
        <f t="shared" si="11"/>
        <v>15083.539999999999</v>
      </c>
      <c r="E85" s="39">
        <f t="shared" si="12"/>
        <v>79647.295792589925</v>
      </c>
      <c r="F85" s="45">
        <f t="shared" si="13"/>
        <v>6640</v>
      </c>
      <c r="G85" s="10"/>
      <c r="H85" s="11"/>
      <c r="I85" s="11"/>
      <c r="J85" s="11"/>
      <c r="K85" s="11"/>
      <c r="L85" s="11"/>
      <c r="M85" s="11"/>
      <c r="N85" s="11"/>
      <c r="O85" s="11"/>
      <c r="P85" s="11"/>
      <c r="Q85" s="11"/>
      <c r="R85" s="11"/>
      <c r="S85" s="142">
        <f t="shared" si="14"/>
        <v>0</v>
      </c>
      <c r="T85" s="65" t="str">
        <f t="shared" si="10"/>
        <v/>
      </c>
      <c r="U85" s="66">
        <f t="shared" si="18"/>
        <v>0</v>
      </c>
      <c r="V85" s="66">
        <f t="shared" si="15"/>
        <v>0</v>
      </c>
      <c r="W85" s="66">
        <f t="shared" si="16"/>
        <v>0</v>
      </c>
      <c r="X85" s="67">
        <f t="shared" si="17"/>
        <v>0</v>
      </c>
    </row>
    <row r="86" spans="1:24" ht="15">
      <c r="A86" s="41">
        <v>81</v>
      </c>
      <c r="B86" s="42" t="s">
        <v>84</v>
      </c>
      <c r="C86" s="37">
        <f>DPT!C86</f>
        <v>110697</v>
      </c>
      <c r="D86" s="38">
        <f t="shared" si="11"/>
        <v>4759.9709999999995</v>
      </c>
      <c r="E86" s="39">
        <f t="shared" si="12"/>
        <v>25134.604887257901</v>
      </c>
      <c r="F86" s="45">
        <f t="shared" si="13"/>
        <v>2100</v>
      </c>
      <c r="G86" s="10"/>
      <c r="H86" s="11"/>
      <c r="I86" s="11"/>
      <c r="J86" s="11"/>
      <c r="K86" s="11"/>
      <c r="L86" s="11"/>
      <c r="M86" s="11"/>
      <c r="N86" s="11"/>
      <c r="O86" s="11"/>
      <c r="P86" s="11"/>
      <c r="Q86" s="11"/>
      <c r="R86" s="11"/>
      <c r="S86" s="142">
        <f t="shared" si="14"/>
        <v>0</v>
      </c>
      <c r="T86" s="65" t="str">
        <f t="shared" si="10"/>
        <v/>
      </c>
      <c r="U86" s="66">
        <f t="shared" si="18"/>
        <v>0</v>
      </c>
      <c r="V86" s="66">
        <f t="shared" si="15"/>
        <v>0</v>
      </c>
      <c r="W86" s="66">
        <f t="shared" si="16"/>
        <v>0</v>
      </c>
      <c r="X86" s="67">
        <f t="shared" si="17"/>
        <v>0</v>
      </c>
    </row>
    <row r="87" spans="1:24" ht="15">
      <c r="A87" s="41">
        <v>82</v>
      </c>
      <c r="B87" s="42" t="s">
        <v>85</v>
      </c>
      <c r="C87" s="37">
        <f>DPT!C87</f>
        <v>145588</v>
      </c>
      <c r="D87" s="38">
        <f t="shared" si="11"/>
        <v>6260.2839999999997</v>
      </c>
      <c r="E87" s="39">
        <f t="shared" si="12"/>
        <v>33056.874678863052</v>
      </c>
      <c r="F87" s="45">
        <f t="shared" si="13"/>
        <v>2760</v>
      </c>
      <c r="G87" s="10"/>
      <c r="H87" s="11"/>
      <c r="I87" s="11"/>
      <c r="J87" s="11"/>
      <c r="K87" s="11"/>
      <c r="L87" s="11"/>
      <c r="M87" s="11"/>
      <c r="N87" s="11"/>
      <c r="O87" s="11"/>
      <c r="P87" s="11"/>
      <c r="Q87" s="11"/>
      <c r="R87" s="11"/>
      <c r="S87" s="142">
        <f t="shared" si="14"/>
        <v>0</v>
      </c>
      <c r="T87" s="65" t="str">
        <f t="shared" si="10"/>
        <v/>
      </c>
      <c r="U87" s="66">
        <f t="shared" si="18"/>
        <v>0</v>
      </c>
      <c r="V87" s="66">
        <f t="shared" si="15"/>
        <v>0</v>
      </c>
      <c r="W87" s="66">
        <f t="shared" si="16"/>
        <v>0</v>
      </c>
      <c r="X87" s="67">
        <f t="shared" si="17"/>
        <v>0</v>
      </c>
    </row>
    <row r="88" spans="1:24" ht="15">
      <c r="A88" s="41">
        <v>83</v>
      </c>
      <c r="B88" s="42" t="s">
        <v>86</v>
      </c>
      <c r="C88" s="37">
        <f>DPT!C88</f>
        <v>266328</v>
      </c>
      <c r="D88" s="38">
        <f t="shared" si="11"/>
        <v>11452.103999999999</v>
      </c>
      <c r="E88" s="39">
        <f t="shared" si="12"/>
        <v>60471.819926589</v>
      </c>
      <c r="F88" s="45">
        <f t="shared" si="13"/>
        <v>5040</v>
      </c>
      <c r="G88" s="10"/>
      <c r="H88" s="11"/>
      <c r="I88" s="11"/>
      <c r="J88" s="11"/>
      <c r="K88" s="11"/>
      <c r="L88" s="11"/>
      <c r="M88" s="11"/>
      <c r="N88" s="11"/>
      <c r="O88" s="11"/>
      <c r="P88" s="11"/>
      <c r="Q88" s="11"/>
      <c r="R88" s="11"/>
      <c r="S88" s="142">
        <f t="shared" si="14"/>
        <v>0</v>
      </c>
      <c r="T88" s="65" t="str">
        <f t="shared" si="10"/>
        <v/>
      </c>
      <c r="U88" s="66">
        <f t="shared" si="18"/>
        <v>0</v>
      </c>
      <c r="V88" s="66">
        <f t="shared" si="15"/>
        <v>0</v>
      </c>
      <c r="W88" s="66">
        <f t="shared" si="16"/>
        <v>0</v>
      </c>
      <c r="X88" s="67">
        <f t="shared" si="17"/>
        <v>0</v>
      </c>
    </row>
    <row r="89" spans="1:24" ht="15">
      <c r="A89" s="41">
        <v>84</v>
      </c>
      <c r="B89" s="42" t="s">
        <v>87</v>
      </c>
      <c r="C89" s="37">
        <f>DPT!C89</f>
        <v>729395</v>
      </c>
      <c r="D89" s="38">
        <f t="shared" si="11"/>
        <v>31363.984999999997</v>
      </c>
      <c r="E89" s="39">
        <f t="shared" si="12"/>
        <v>165614.74233033846</v>
      </c>
      <c r="F89" s="45">
        <f t="shared" si="13"/>
        <v>13820</v>
      </c>
      <c r="G89" s="10"/>
      <c r="H89" s="11"/>
      <c r="I89" s="11"/>
      <c r="J89" s="11"/>
      <c r="K89" s="11"/>
      <c r="L89" s="11"/>
      <c r="M89" s="11"/>
      <c r="N89" s="11"/>
      <c r="O89" s="11"/>
      <c r="P89" s="11"/>
      <c r="Q89" s="11"/>
      <c r="R89" s="11"/>
      <c r="S89" s="142">
        <f t="shared" si="14"/>
        <v>0</v>
      </c>
      <c r="T89" s="65" t="str">
        <f t="shared" si="10"/>
        <v/>
      </c>
      <c r="U89" s="66">
        <f t="shared" si="18"/>
        <v>0</v>
      </c>
      <c r="V89" s="66">
        <f t="shared" si="15"/>
        <v>0</v>
      </c>
      <c r="W89" s="66">
        <f t="shared" si="16"/>
        <v>0</v>
      </c>
      <c r="X89" s="67">
        <f t="shared" si="17"/>
        <v>0</v>
      </c>
    </row>
    <row r="90" spans="1:24" ht="15">
      <c r="A90" s="41">
        <v>85</v>
      </c>
      <c r="B90" s="42" t="s">
        <v>88</v>
      </c>
      <c r="C90" s="37">
        <f>DPT!C90</f>
        <v>635150</v>
      </c>
      <c r="D90" s="38">
        <f t="shared" si="11"/>
        <v>27311.449999999997</v>
      </c>
      <c r="E90" s="39">
        <f t="shared" si="12"/>
        <v>144215.69052586661</v>
      </c>
      <c r="F90" s="45">
        <f t="shared" si="13"/>
        <v>12020</v>
      </c>
      <c r="G90" s="10"/>
      <c r="H90" s="11"/>
      <c r="I90" s="11"/>
      <c r="J90" s="11"/>
      <c r="K90" s="11"/>
      <c r="L90" s="11"/>
      <c r="M90" s="11"/>
      <c r="N90" s="11"/>
      <c r="O90" s="11"/>
      <c r="P90" s="11"/>
      <c r="Q90" s="11"/>
      <c r="R90" s="11"/>
      <c r="S90" s="142">
        <f t="shared" si="14"/>
        <v>0</v>
      </c>
      <c r="T90" s="65" t="str">
        <f t="shared" si="10"/>
        <v/>
      </c>
      <c r="U90" s="66">
        <f t="shared" si="18"/>
        <v>0</v>
      </c>
      <c r="V90" s="66">
        <f t="shared" si="15"/>
        <v>0</v>
      </c>
      <c r="W90" s="66">
        <f t="shared" si="16"/>
        <v>0</v>
      </c>
      <c r="X90" s="67">
        <f t="shared" si="17"/>
        <v>0</v>
      </c>
    </row>
    <row r="91" spans="1:24" ht="15">
      <c r="A91" s="41">
        <v>86</v>
      </c>
      <c r="B91" s="42" t="s">
        <v>89</v>
      </c>
      <c r="C91" s="37">
        <f>DPT!C91</f>
        <v>179687</v>
      </c>
      <c r="D91" s="38">
        <f t="shared" si="11"/>
        <v>7726.5409999999993</v>
      </c>
      <c r="E91" s="39">
        <f t="shared" si="12"/>
        <v>40799.31478158135</v>
      </c>
      <c r="F91" s="45">
        <f t="shared" si="13"/>
        <v>3400</v>
      </c>
      <c r="G91" s="10"/>
      <c r="H91" s="11"/>
      <c r="I91" s="11"/>
      <c r="J91" s="11"/>
      <c r="K91" s="11"/>
      <c r="L91" s="11"/>
      <c r="M91" s="11"/>
      <c r="N91" s="11"/>
      <c r="O91" s="11"/>
      <c r="P91" s="11"/>
      <c r="Q91" s="11"/>
      <c r="R91" s="11"/>
      <c r="S91" s="142">
        <f t="shared" si="14"/>
        <v>0</v>
      </c>
      <c r="T91" s="65" t="str">
        <f t="shared" si="10"/>
        <v/>
      </c>
      <c r="U91" s="66">
        <f t="shared" si="18"/>
        <v>0</v>
      </c>
      <c r="V91" s="66">
        <f t="shared" si="15"/>
        <v>0</v>
      </c>
      <c r="W91" s="66">
        <f t="shared" si="16"/>
        <v>0</v>
      </c>
      <c r="X91" s="67">
        <f t="shared" si="17"/>
        <v>0</v>
      </c>
    </row>
    <row r="92" spans="1:24" ht="15">
      <c r="A92" s="41">
        <v>87</v>
      </c>
      <c r="B92" s="42" t="s">
        <v>90</v>
      </c>
      <c r="C92" s="37">
        <f>DPT!C92</f>
        <v>209349</v>
      </c>
      <c r="D92" s="38">
        <f t="shared" si="11"/>
        <v>9002.0069999999996</v>
      </c>
      <c r="E92" s="39">
        <f t="shared" si="12"/>
        <v>47534.299922694874</v>
      </c>
      <c r="F92" s="45">
        <f t="shared" si="13"/>
        <v>3980</v>
      </c>
      <c r="G92" s="10"/>
      <c r="H92" s="11"/>
      <c r="I92" s="11"/>
      <c r="J92" s="11"/>
      <c r="K92" s="11"/>
      <c r="L92" s="11"/>
      <c r="M92" s="11"/>
      <c r="N92" s="11"/>
      <c r="O92" s="11"/>
      <c r="P92" s="11"/>
      <c r="Q92" s="11"/>
      <c r="R92" s="11"/>
      <c r="S92" s="142">
        <f t="shared" si="14"/>
        <v>0</v>
      </c>
      <c r="T92" s="65" t="str">
        <f t="shared" si="10"/>
        <v/>
      </c>
      <c r="U92" s="66">
        <f t="shared" si="18"/>
        <v>0</v>
      </c>
      <c r="V92" s="66">
        <f t="shared" si="15"/>
        <v>0</v>
      </c>
      <c r="W92" s="66">
        <f t="shared" si="16"/>
        <v>0</v>
      </c>
      <c r="X92" s="67">
        <f t="shared" si="17"/>
        <v>0</v>
      </c>
    </row>
    <row r="93" spans="1:24" ht="15">
      <c r="A93" s="41">
        <v>88</v>
      </c>
      <c r="B93" s="42" t="s">
        <v>91</v>
      </c>
      <c r="C93" s="37">
        <f>DPT!C93</f>
        <v>192576</v>
      </c>
      <c r="D93" s="38">
        <f t="shared" si="11"/>
        <v>8280.768</v>
      </c>
      <c r="E93" s="39">
        <f t="shared" si="12"/>
        <v>43725.861322064542</v>
      </c>
      <c r="F93" s="45">
        <f t="shared" si="13"/>
        <v>3660</v>
      </c>
      <c r="G93" s="10"/>
      <c r="H93" s="11"/>
      <c r="I93" s="11"/>
      <c r="J93" s="11"/>
      <c r="K93" s="11"/>
      <c r="L93" s="11"/>
      <c r="M93" s="11"/>
      <c r="N93" s="11"/>
      <c r="O93" s="11"/>
      <c r="P93" s="11"/>
      <c r="Q93" s="11"/>
      <c r="R93" s="11"/>
      <c r="S93" s="142">
        <f t="shared" si="14"/>
        <v>0</v>
      </c>
      <c r="T93" s="65" t="str">
        <f t="shared" si="10"/>
        <v/>
      </c>
      <c r="U93" s="66">
        <f t="shared" si="18"/>
        <v>0</v>
      </c>
      <c r="V93" s="66">
        <f t="shared" si="15"/>
        <v>0</v>
      </c>
      <c r="W93" s="66">
        <f t="shared" si="16"/>
        <v>0</v>
      </c>
      <c r="X93" s="67">
        <f t="shared" si="17"/>
        <v>0</v>
      </c>
    </row>
    <row r="94" spans="1:24" ht="15">
      <c r="A94" s="41">
        <v>89</v>
      </c>
      <c r="B94" s="42" t="s">
        <v>127</v>
      </c>
      <c r="C94" s="37">
        <f>DPT!C94</f>
        <v>236379</v>
      </c>
      <c r="D94" s="38">
        <f t="shared" si="11"/>
        <v>10164.296999999999</v>
      </c>
      <c r="E94" s="39">
        <f t="shared" si="12"/>
        <v>53671.669229022787</v>
      </c>
      <c r="F94" s="45">
        <f t="shared" si="13"/>
        <v>4480</v>
      </c>
      <c r="G94" s="10"/>
      <c r="H94" s="11"/>
      <c r="I94" s="11"/>
      <c r="J94" s="11"/>
      <c r="K94" s="11"/>
      <c r="L94" s="11"/>
      <c r="M94" s="11"/>
      <c r="N94" s="11"/>
      <c r="O94" s="11"/>
      <c r="P94" s="11"/>
      <c r="Q94" s="11"/>
      <c r="R94" s="11"/>
      <c r="S94" s="142">
        <f t="shared" si="14"/>
        <v>0</v>
      </c>
      <c r="T94" s="65" t="str">
        <f t="shared" si="10"/>
        <v/>
      </c>
      <c r="U94" s="66">
        <f t="shared" si="18"/>
        <v>0</v>
      </c>
      <c r="V94" s="66">
        <f t="shared" si="15"/>
        <v>0</v>
      </c>
      <c r="W94" s="66">
        <f t="shared" si="16"/>
        <v>0</v>
      </c>
      <c r="X94" s="67">
        <f t="shared" si="17"/>
        <v>0</v>
      </c>
    </row>
    <row r="95" spans="1:24" ht="15">
      <c r="A95" s="41">
        <v>90</v>
      </c>
      <c r="B95" s="42" t="s">
        <v>92</v>
      </c>
      <c r="C95" s="37">
        <f>DPT!C95</f>
        <v>268179</v>
      </c>
      <c r="D95" s="38">
        <f t="shared" si="11"/>
        <v>11531.696999999998</v>
      </c>
      <c r="E95" s="39">
        <f t="shared" si="12"/>
        <v>60892.103707055627</v>
      </c>
      <c r="F95" s="45">
        <f t="shared" si="13"/>
        <v>5080</v>
      </c>
      <c r="G95" s="10"/>
      <c r="H95" s="11"/>
      <c r="I95" s="11"/>
      <c r="J95" s="11"/>
      <c r="K95" s="11"/>
      <c r="L95" s="11"/>
      <c r="M95" s="11"/>
      <c r="N95" s="11"/>
      <c r="O95" s="11"/>
      <c r="P95" s="11"/>
      <c r="Q95" s="11"/>
      <c r="R95" s="11"/>
      <c r="S95" s="142">
        <f t="shared" si="14"/>
        <v>0</v>
      </c>
      <c r="T95" s="65" t="str">
        <f t="shared" si="10"/>
        <v/>
      </c>
      <c r="U95" s="66">
        <f t="shared" si="18"/>
        <v>0</v>
      </c>
      <c r="V95" s="66">
        <f t="shared" si="15"/>
        <v>0</v>
      </c>
      <c r="W95" s="66">
        <f t="shared" si="16"/>
        <v>0</v>
      </c>
      <c r="X95" s="67">
        <f t="shared" si="17"/>
        <v>0</v>
      </c>
    </row>
    <row r="96" spans="1:24" ht="15">
      <c r="A96" s="41">
        <v>91</v>
      </c>
      <c r="B96" s="42" t="s">
        <v>93</v>
      </c>
      <c r="C96" s="37">
        <f>DPT!C96</f>
        <v>153773</v>
      </c>
      <c r="D96" s="38">
        <f t="shared" si="11"/>
        <v>6612.2389999999996</v>
      </c>
      <c r="E96" s="39">
        <f t="shared" si="12"/>
        <v>34915.341855048551</v>
      </c>
      <c r="F96" s="45">
        <f t="shared" si="13"/>
        <v>2920</v>
      </c>
      <c r="G96" s="10"/>
      <c r="H96" s="11"/>
      <c r="I96" s="11"/>
      <c r="J96" s="11"/>
      <c r="K96" s="11"/>
      <c r="L96" s="11"/>
      <c r="M96" s="11"/>
      <c r="N96" s="11"/>
      <c r="O96" s="11"/>
      <c r="P96" s="11"/>
      <c r="Q96" s="11"/>
      <c r="R96" s="11"/>
      <c r="S96" s="142">
        <f t="shared" si="14"/>
        <v>0</v>
      </c>
      <c r="T96" s="65" t="str">
        <f t="shared" si="10"/>
        <v/>
      </c>
      <c r="U96" s="66">
        <f t="shared" si="18"/>
        <v>0</v>
      </c>
      <c r="V96" s="66">
        <f t="shared" si="15"/>
        <v>0</v>
      </c>
      <c r="W96" s="66">
        <f t="shared" si="16"/>
        <v>0</v>
      </c>
      <c r="X96" s="67">
        <f t="shared" si="17"/>
        <v>0</v>
      </c>
    </row>
    <row r="97" spans="1:24" ht="15">
      <c r="A97" s="41">
        <v>92</v>
      </c>
      <c r="B97" s="42" t="s">
        <v>94</v>
      </c>
      <c r="C97" s="37">
        <f>DPT!C97</f>
        <v>407912</v>
      </c>
      <c r="D97" s="38">
        <f t="shared" si="11"/>
        <v>17540.216</v>
      </c>
      <c r="E97" s="39">
        <f t="shared" si="12"/>
        <v>92619.555622746295</v>
      </c>
      <c r="F97" s="45">
        <f t="shared" si="13"/>
        <v>7720</v>
      </c>
      <c r="G97" s="10"/>
      <c r="H97" s="11"/>
      <c r="I97" s="11"/>
      <c r="J97" s="11"/>
      <c r="K97" s="11"/>
      <c r="L97" s="11"/>
      <c r="M97" s="11"/>
      <c r="N97" s="11"/>
      <c r="O97" s="11"/>
      <c r="P97" s="11"/>
      <c r="Q97" s="11"/>
      <c r="R97" s="11"/>
      <c r="S97" s="142">
        <f t="shared" si="14"/>
        <v>0</v>
      </c>
      <c r="T97" s="65" t="str">
        <f t="shared" si="10"/>
        <v/>
      </c>
      <c r="U97" s="66">
        <f t="shared" si="18"/>
        <v>0</v>
      </c>
      <c r="V97" s="66">
        <f t="shared" si="15"/>
        <v>0</v>
      </c>
      <c r="W97" s="66">
        <f t="shared" si="16"/>
        <v>0</v>
      </c>
      <c r="X97" s="67">
        <f t="shared" si="17"/>
        <v>0</v>
      </c>
    </row>
    <row r="98" spans="1:24" ht="15">
      <c r="A98" s="41">
        <v>93</v>
      </c>
      <c r="B98" s="42" t="s">
        <v>95</v>
      </c>
      <c r="C98" s="37">
        <f>DPT!C98</f>
        <v>150880</v>
      </c>
      <c r="D98" s="38">
        <f t="shared" si="11"/>
        <v>6487.8399999999992</v>
      </c>
      <c r="E98" s="39">
        <f t="shared" si="12"/>
        <v>34258.463963697948</v>
      </c>
      <c r="F98" s="45">
        <f t="shared" si="13"/>
        <v>2860</v>
      </c>
      <c r="G98" s="10"/>
      <c r="H98" s="11"/>
      <c r="I98" s="11"/>
      <c r="J98" s="11"/>
      <c r="K98" s="11"/>
      <c r="L98" s="11"/>
      <c r="M98" s="11"/>
      <c r="N98" s="11"/>
      <c r="O98" s="11"/>
      <c r="P98" s="11"/>
      <c r="Q98" s="11"/>
      <c r="R98" s="11"/>
      <c r="S98" s="142">
        <f t="shared" si="14"/>
        <v>0</v>
      </c>
      <c r="T98" s="65" t="str">
        <f t="shared" si="10"/>
        <v/>
      </c>
      <c r="U98" s="66">
        <f t="shared" si="18"/>
        <v>0</v>
      </c>
      <c r="V98" s="66">
        <f t="shared" si="15"/>
        <v>0</v>
      </c>
      <c r="W98" s="66">
        <f t="shared" si="16"/>
        <v>0</v>
      </c>
      <c r="X98" s="67">
        <f t="shared" si="17"/>
        <v>0</v>
      </c>
    </row>
    <row r="99" spans="1:24" ht="15">
      <c r="A99" s="41">
        <v>94</v>
      </c>
      <c r="B99" s="42" t="s">
        <v>96</v>
      </c>
      <c r="C99" s="37">
        <f>DPT!C99</f>
        <v>70335</v>
      </c>
      <c r="D99" s="38">
        <f t="shared" si="11"/>
        <v>3024.4049999999997</v>
      </c>
      <c r="E99" s="39">
        <f t="shared" si="12"/>
        <v>15970.102484667919</v>
      </c>
      <c r="F99" s="45">
        <f t="shared" si="13"/>
        <v>1340</v>
      </c>
      <c r="G99" s="10"/>
      <c r="H99" s="11"/>
      <c r="I99" s="11"/>
      <c r="J99" s="11"/>
      <c r="K99" s="11"/>
      <c r="L99" s="11"/>
      <c r="M99" s="11"/>
      <c r="N99" s="11"/>
      <c r="O99" s="11"/>
      <c r="P99" s="11"/>
      <c r="Q99" s="11"/>
      <c r="R99" s="11"/>
      <c r="S99" s="142">
        <f t="shared" si="14"/>
        <v>0</v>
      </c>
      <c r="T99" s="65" t="str">
        <f t="shared" si="10"/>
        <v/>
      </c>
      <c r="U99" s="66">
        <f t="shared" si="18"/>
        <v>0</v>
      </c>
      <c r="V99" s="66">
        <f t="shared" si="15"/>
        <v>0</v>
      </c>
      <c r="W99" s="66">
        <f t="shared" si="16"/>
        <v>0</v>
      </c>
      <c r="X99" s="67">
        <f t="shared" si="17"/>
        <v>0</v>
      </c>
    </row>
    <row r="100" spans="1:24" ht="15">
      <c r="A100" s="41">
        <v>95</v>
      </c>
      <c r="B100" s="42" t="s">
        <v>97</v>
      </c>
      <c r="C100" s="37">
        <f>DPT!C100</f>
        <v>518147</v>
      </c>
      <c r="D100" s="38">
        <f t="shared" si="11"/>
        <v>22280.321</v>
      </c>
      <c r="E100" s="39">
        <f t="shared" si="12"/>
        <v>117649.25985815353</v>
      </c>
      <c r="F100" s="45">
        <f t="shared" si="13"/>
        <v>9820</v>
      </c>
      <c r="G100" s="10"/>
      <c r="H100" s="11"/>
      <c r="I100" s="11"/>
      <c r="J100" s="11"/>
      <c r="K100" s="11"/>
      <c r="L100" s="11"/>
      <c r="M100" s="11"/>
      <c r="N100" s="11"/>
      <c r="O100" s="11"/>
      <c r="P100" s="11"/>
      <c r="Q100" s="11"/>
      <c r="R100" s="11"/>
      <c r="S100" s="142">
        <f t="shared" si="14"/>
        <v>0</v>
      </c>
      <c r="T100" s="65" t="str">
        <f t="shared" si="10"/>
        <v/>
      </c>
      <c r="U100" s="66">
        <f t="shared" si="18"/>
        <v>0</v>
      </c>
      <c r="V100" s="66">
        <f t="shared" si="15"/>
        <v>0</v>
      </c>
      <c r="W100" s="66">
        <f t="shared" si="16"/>
        <v>0</v>
      </c>
      <c r="X100" s="67">
        <f t="shared" si="17"/>
        <v>0</v>
      </c>
    </row>
    <row r="101" spans="1:24" ht="15">
      <c r="A101" s="41">
        <v>96</v>
      </c>
      <c r="B101" s="42" t="s">
        <v>98</v>
      </c>
      <c r="C101" s="37">
        <f>DPT!C101</f>
        <v>135640</v>
      </c>
      <c r="D101" s="38">
        <f t="shared" si="11"/>
        <v>5832.5199999999995</v>
      </c>
      <c r="E101" s="39">
        <f t="shared" si="12"/>
        <v>30798.104798753913</v>
      </c>
      <c r="F101" s="45">
        <f t="shared" si="13"/>
        <v>2580</v>
      </c>
      <c r="G101" s="10"/>
      <c r="H101" s="11"/>
      <c r="I101" s="11"/>
      <c r="J101" s="11"/>
      <c r="K101" s="11"/>
      <c r="L101" s="11"/>
      <c r="M101" s="11"/>
      <c r="N101" s="11"/>
      <c r="O101" s="11"/>
      <c r="P101" s="11"/>
      <c r="Q101" s="11"/>
      <c r="R101" s="11"/>
      <c r="S101" s="142">
        <f t="shared" si="14"/>
        <v>0</v>
      </c>
      <c r="T101" s="65" t="str">
        <f t="shared" si="10"/>
        <v/>
      </c>
      <c r="U101" s="66">
        <f t="shared" si="18"/>
        <v>0</v>
      </c>
      <c r="V101" s="66">
        <f t="shared" si="15"/>
        <v>0</v>
      </c>
      <c r="W101" s="66">
        <f t="shared" si="16"/>
        <v>0</v>
      </c>
      <c r="X101" s="67">
        <f t="shared" si="17"/>
        <v>0</v>
      </c>
    </row>
    <row r="102" spans="1:24" ht="15">
      <c r="A102" s="41">
        <v>97</v>
      </c>
      <c r="B102" s="42" t="s">
        <v>99</v>
      </c>
      <c r="C102" s="37">
        <f>DPT!C102</f>
        <v>111839</v>
      </c>
      <c r="D102" s="38">
        <f t="shared" si="11"/>
        <v>4809.0769999999993</v>
      </c>
      <c r="E102" s="39">
        <f t="shared" si="12"/>
        <v>25393.904766940715</v>
      </c>
      <c r="F102" s="45">
        <f t="shared" si="13"/>
        <v>2120</v>
      </c>
      <c r="G102" s="10"/>
      <c r="H102" s="11"/>
      <c r="I102" s="11"/>
      <c r="J102" s="11"/>
      <c r="K102" s="11"/>
      <c r="L102" s="11"/>
      <c r="M102" s="11"/>
      <c r="N102" s="11"/>
      <c r="O102" s="11"/>
      <c r="P102" s="11"/>
      <c r="Q102" s="11"/>
      <c r="R102" s="11"/>
      <c r="S102" s="142">
        <f t="shared" si="14"/>
        <v>0</v>
      </c>
      <c r="T102" s="65" t="str">
        <f t="shared" si="10"/>
        <v/>
      </c>
      <c r="U102" s="66">
        <f t="shared" si="18"/>
        <v>0</v>
      </c>
      <c r="V102" s="66">
        <f t="shared" si="15"/>
        <v>0</v>
      </c>
      <c r="W102" s="66">
        <f t="shared" si="16"/>
        <v>0</v>
      </c>
      <c r="X102" s="67">
        <f t="shared" si="17"/>
        <v>0</v>
      </c>
    </row>
    <row r="103" spans="1:24" ht="15">
      <c r="A103" s="41">
        <v>98</v>
      </c>
      <c r="B103" s="42" t="s">
        <v>100</v>
      </c>
      <c r="C103" s="37">
        <f>DPT!C103</f>
        <v>410867</v>
      </c>
      <c r="D103" s="38">
        <f t="shared" si="11"/>
        <v>17667.280999999999</v>
      </c>
      <c r="E103" s="39">
        <f t="shared" si="12"/>
        <v>93290.511090752174</v>
      </c>
      <c r="F103" s="45">
        <f t="shared" si="13"/>
        <v>7780</v>
      </c>
      <c r="G103" s="10"/>
      <c r="H103" s="11"/>
      <c r="I103" s="11"/>
      <c r="J103" s="11"/>
      <c r="K103" s="11"/>
      <c r="L103" s="11"/>
      <c r="M103" s="11"/>
      <c r="N103" s="11"/>
      <c r="O103" s="11"/>
      <c r="P103" s="11"/>
      <c r="Q103" s="11"/>
      <c r="R103" s="11"/>
      <c r="S103" s="142">
        <f t="shared" si="14"/>
        <v>0</v>
      </c>
      <c r="T103" s="65" t="str">
        <f t="shared" si="10"/>
        <v/>
      </c>
      <c r="U103" s="66">
        <f t="shared" si="18"/>
        <v>0</v>
      </c>
      <c r="V103" s="66">
        <f t="shared" si="15"/>
        <v>0</v>
      </c>
      <c r="W103" s="66">
        <f t="shared" si="16"/>
        <v>0</v>
      </c>
      <c r="X103" s="67">
        <f t="shared" si="17"/>
        <v>0</v>
      </c>
    </row>
    <row r="104" spans="1:24" ht="15">
      <c r="A104" s="41">
        <v>99</v>
      </c>
      <c r="B104" s="42" t="s">
        <v>101</v>
      </c>
      <c r="C104" s="37">
        <f>DPT!C104</f>
        <v>194545</v>
      </c>
      <c r="D104" s="38">
        <f t="shared" si="11"/>
        <v>8365.4349999999995</v>
      </c>
      <c r="E104" s="39">
        <f t="shared" si="12"/>
        <v>44172.937909713801</v>
      </c>
      <c r="F104" s="45">
        <f t="shared" si="13"/>
        <v>3700</v>
      </c>
      <c r="G104" s="10"/>
      <c r="H104" s="11"/>
      <c r="I104" s="11"/>
      <c r="J104" s="11"/>
      <c r="K104" s="11"/>
      <c r="L104" s="11"/>
      <c r="M104" s="11"/>
      <c r="N104" s="11"/>
      <c r="O104" s="11"/>
      <c r="P104" s="11"/>
      <c r="Q104" s="11"/>
      <c r="R104" s="11"/>
      <c r="S104" s="142">
        <f t="shared" si="14"/>
        <v>0</v>
      </c>
      <c r="T104" s="65" t="str">
        <f t="shared" si="10"/>
        <v/>
      </c>
      <c r="U104" s="66">
        <f t="shared" si="18"/>
        <v>0</v>
      </c>
      <c r="V104" s="66">
        <f t="shared" si="15"/>
        <v>0</v>
      </c>
      <c r="W104" s="66">
        <f t="shared" si="16"/>
        <v>0</v>
      </c>
      <c r="X104" s="67">
        <f t="shared" si="17"/>
        <v>0</v>
      </c>
    </row>
    <row r="105" spans="1:24" ht="15">
      <c r="A105" s="41">
        <v>100</v>
      </c>
      <c r="B105" s="42" t="s">
        <v>102</v>
      </c>
      <c r="C105" s="37">
        <f>DPT!C105</f>
        <v>408816</v>
      </c>
      <c r="D105" s="38">
        <f t="shared" si="11"/>
        <v>17579.088</v>
      </c>
      <c r="E105" s="39">
        <f t="shared" si="12"/>
        <v>92824.815772687842</v>
      </c>
      <c r="F105" s="45">
        <f>CEILING((E105/12),20)</f>
        <v>7740</v>
      </c>
      <c r="G105" s="10"/>
      <c r="H105" s="11"/>
      <c r="I105" s="11"/>
      <c r="J105" s="11"/>
      <c r="K105" s="11"/>
      <c r="L105" s="11"/>
      <c r="M105" s="11"/>
      <c r="N105" s="11"/>
      <c r="O105" s="11"/>
      <c r="P105" s="11"/>
      <c r="Q105" s="11"/>
      <c r="R105" s="11"/>
      <c r="S105" s="142">
        <f t="shared" si="14"/>
        <v>0</v>
      </c>
      <c r="T105" s="65" t="str">
        <f t="shared" si="10"/>
        <v/>
      </c>
      <c r="U105" s="66">
        <f t="shared" si="18"/>
        <v>0</v>
      </c>
      <c r="V105" s="66">
        <f t="shared" si="15"/>
        <v>0</v>
      </c>
      <c r="W105" s="66">
        <f t="shared" si="16"/>
        <v>0</v>
      </c>
      <c r="X105" s="67">
        <f t="shared" si="17"/>
        <v>0</v>
      </c>
    </row>
    <row r="106" spans="1:24" ht="15">
      <c r="A106" s="41">
        <v>101</v>
      </c>
      <c r="B106" s="42" t="s">
        <v>103</v>
      </c>
      <c r="C106" s="37">
        <f>DPT!C106</f>
        <v>548522</v>
      </c>
      <c r="D106" s="38">
        <f t="shared" si="11"/>
        <v>23586.446</v>
      </c>
      <c r="E106" s="39">
        <f t="shared" si="12"/>
        <v>124546.13713080282</v>
      </c>
      <c r="F106" s="45">
        <f t="shared" si="13"/>
        <v>10380</v>
      </c>
      <c r="G106" s="10"/>
      <c r="H106" s="11"/>
      <c r="I106" s="11"/>
      <c r="J106" s="11"/>
      <c r="K106" s="11"/>
      <c r="L106" s="11"/>
      <c r="M106" s="11"/>
      <c r="N106" s="11"/>
      <c r="O106" s="11"/>
      <c r="P106" s="11"/>
      <c r="Q106" s="11"/>
      <c r="R106" s="11"/>
      <c r="S106" s="142">
        <f t="shared" si="14"/>
        <v>0</v>
      </c>
      <c r="T106" s="65" t="str">
        <f t="shared" si="10"/>
        <v/>
      </c>
      <c r="U106" s="66">
        <f t="shared" si="18"/>
        <v>0</v>
      </c>
      <c r="V106" s="66">
        <f t="shared" si="15"/>
        <v>0</v>
      </c>
      <c r="W106" s="66">
        <f t="shared" si="16"/>
        <v>0</v>
      </c>
      <c r="X106" s="67">
        <f t="shared" si="17"/>
        <v>0</v>
      </c>
    </row>
    <row r="107" spans="1:24" ht="15">
      <c r="A107" s="41">
        <v>102</v>
      </c>
      <c r="B107" s="42" t="s">
        <v>104</v>
      </c>
      <c r="C107" s="37">
        <f>DPT!C107</f>
        <v>136899</v>
      </c>
      <c r="D107" s="38">
        <f t="shared" si="11"/>
        <v>5886.6569999999992</v>
      </c>
      <c r="E107" s="39">
        <f t="shared" si="12"/>
        <v>31083.970427931374</v>
      </c>
      <c r="F107" s="45">
        <f t="shared" si="13"/>
        <v>2600</v>
      </c>
      <c r="G107" s="10"/>
      <c r="H107" s="11"/>
      <c r="I107" s="11"/>
      <c r="J107" s="11"/>
      <c r="K107" s="11"/>
      <c r="L107" s="11"/>
      <c r="M107" s="11"/>
      <c r="N107" s="11"/>
      <c r="O107" s="11"/>
      <c r="P107" s="11"/>
      <c r="Q107" s="11"/>
      <c r="R107" s="11"/>
      <c r="S107" s="142">
        <f t="shared" si="14"/>
        <v>0</v>
      </c>
      <c r="T107" s="65" t="str">
        <f t="shared" si="10"/>
        <v/>
      </c>
      <c r="U107" s="66">
        <f t="shared" si="18"/>
        <v>0</v>
      </c>
      <c r="V107" s="66">
        <f t="shared" si="15"/>
        <v>0</v>
      </c>
      <c r="W107" s="66">
        <f t="shared" si="16"/>
        <v>0</v>
      </c>
      <c r="X107" s="67">
        <f t="shared" si="17"/>
        <v>0</v>
      </c>
    </row>
    <row r="108" spans="1:24" ht="15">
      <c r="A108" s="41">
        <v>103</v>
      </c>
      <c r="B108" s="42" t="s">
        <v>105</v>
      </c>
      <c r="C108" s="37">
        <f>DPT!C108</f>
        <v>339451</v>
      </c>
      <c r="D108" s="38">
        <f t="shared" si="11"/>
        <v>14596.392999999998</v>
      </c>
      <c r="E108" s="39">
        <f t="shared" si="12"/>
        <v>77074.959245368722</v>
      </c>
      <c r="F108" s="45">
        <f t="shared" si="13"/>
        <v>6440</v>
      </c>
      <c r="G108" s="10"/>
      <c r="H108" s="11"/>
      <c r="I108" s="11"/>
      <c r="J108" s="11"/>
      <c r="K108" s="11"/>
      <c r="L108" s="11"/>
      <c r="M108" s="11"/>
      <c r="N108" s="11"/>
      <c r="O108" s="11"/>
      <c r="P108" s="11"/>
      <c r="Q108" s="11"/>
      <c r="R108" s="11"/>
      <c r="S108" s="142">
        <f t="shared" si="14"/>
        <v>0</v>
      </c>
      <c r="T108" s="65" t="str">
        <f t="shared" si="10"/>
        <v/>
      </c>
      <c r="U108" s="66">
        <f t="shared" si="18"/>
        <v>0</v>
      </c>
      <c r="V108" s="66">
        <f t="shared" si="15"/>
        <v>0</v>
      </c>
      <c r="W108" s="66">
        <f t="shared" si="16"/>
        <v>0</v>
      </c>
      <c r="X108" s="67">
        <f t="shared" si="17"/>
        <v>0</v>
      </c>
    </row>
    <row r="109" spans="1:24" ht="15">
      <c r="A109" s="41">
        <v>104</v>
      </c>
      <c r="B109" s="42" t="s">
        <v>106</v>
      </c>
      <c r="C109" s="37">
        <f>DPT!C109</f>
        <v>267897</v>
      </c>
      <c r="D109" s="38">
        <f t="shared" si="11"/>
        <v>11519.571</v>
      </c>
      <c r="E109" s="39">
        <f t="shared" si="12"/>
        <v>60828.073439042884</v>
      </c>
      <c r="F109" s="45">
        <f t="shared" si="13"/>
        <v>5080</v>
      </c>
      <c r="G109" s="10"/>
      <c r="H109" s="11"/>
      <c r="I109" s="11"/>
      <c r="J109" s="11"/>
      <c r="K109" s="11"/>
      <c r="L109" s="11"/>
      <c r="M109" s="11"/>
      <c r="N109" s="11"/>
      <c r="O109" s="11"/>
      <c r="P109" s="11"/>
      <c r="Q109" s="11"/>
      <c r="R109" s="11"/>
      <c r="S109" s="142">
        <f t="shared" si="14"/>
        <v>0</v>
      </c>
      <c r="T109" s="65" t="str">
        <f t="shared" si="10"/>
        <v/>
      </c>
      <c r="U109" s="66">
        <f t="shared" si="18"/>
        <v>0</v>
      </c>
      <c r="V109" s="66">
        <f t="shared" si="15"/>
        <v>0</v>
      </c>
      <c r="W109" s="66">
        <f t="shared" si="16"/>
        <v>0</v>
      </c>
      <c r="X109" s="67">
        <f t="shared" si="17"/>
        <v>0</v>
      </c>
    </row>
    <row r="110" spans="1:24" ht="15">
      <c r="A110" s="41">
        <v>105</v>
      </c>
      <c r="B110" s="42" t="s">
        <v>107</v>
      </c>
      <c r="C110" s="37">
        <f>DPT!C110</f>
        <v>300338</v>
      </c>
      <c r="D110" s="38">
        <f t="shared" si="11"/>
        <v>12914.534</v>
      </c>
      <c r="E110" s="39">
        <f t="shared" si="12"/>
        <v>68194.051895076322</v>
      </c>
      <c r="F110" s="45">
        <f t="shared" si="13"/>
        <v>5700</v>
      </c>
      <c r="G110" s="10"/>
      <c r="H110" s="11"/>
      <c r="I110" s="11"/>
      <c r="J110" s="11"/>
      <c r="K110" s="11"/>
      <c r="L110" s="11"/>
      <c r="M110" s="11"/>
      <c r="N110" s="11"/>
      <c r="O110" s="11"/>
      <c r="P110" s="11"/>
      <c r="Q110" s="11"/>
      <c r="R110" s="11"/>
      <c r="S110" s="142">
        <f t="shared" si="14"/>
        <v>0</v>
      </c>
      <c r="T110" s="65" t="str">
        <f t="shared" si="10"/>
        <v/>
      </c>
      <c r="U110" s="66">
        <f t="shared" si="18"/>
        <v>0</v>
      </c>
      <c r="V110" s="66">
        <f t="shared" si="15"/>
        <v>0</v>
      </c>
      <c r="W110" s="66">
        <f t="shared" si="16"/>
        <v>0</v>
      </c>
      <c r="X110" s="67">
        <f t="shared" si="17"/>
        <v>0</v>
      </c>
    </row>
    <row r="111" spans="1:24" ht="15">
      <c r="A111" s="41">
        <v>106</v>
      </c>
      <c r="B111" s="42" t="s">
        <v>108</v>
      </c>
      <c r="C111" s="37">
        <f>DPT!C111</f>
        <v>224192</v>
      </c>
      <c r="D111" s="38">
        <f t="shared" si="11"/>
        <v>9640.2559999999994</v>
      </c>
      <c r="E111" s="39">
        <f t="shared" si="12"/>
        <v>50904.517185507502</v>
      </c>
      <c r="F111" s="45">
        <f t="shared" si="13"/>
        <v>4260</v>
      </c>
      <c r="G111" s="10"/>
      <c r="H111" s="11"/>
      <c r="I111" s="11"/>
      <c r="J111" s="11"/>
      <c r="K111" s="11"/>
      <c r="L111" s="11"/>
      <c r="M111" s="11"/>
      <c r="N111" s="11"/>
      <c r="O111" s="11"/>
      <c r="P111" s="11"/>
      <c r="Q111" s="11"/>
      <c r="R111" s="11"/>
      <c r="S111" s="142">
        <f t="shared" si="14"/>
        <v>0</v>
      </c>
      <c r="T111" s="65" t="str">
        <f t="shared" si="10"/>
        <v/>
      </c>
      <c r="U111" s="66">
        <f t="shared" si="18"/>
        <v>0</v>
      </c>
      <c r="V111" s="66">
        <f t="shared" si="15"/>
        <v>0</v>
      </c>
      <c r="W111" s="66">
        <f t="shared" si="16"/>
        <v>0</v>
      </c>
      <c r="X111" s="67">
        <f t="shared" si="17"/>
        <v>0</v>
      </c>
    </row>
    <row r="112" spans="1:24" ht="15">
      <c r="A112" s="41">
        <v>107</v>
      </c>
      <c r="B112" s="42" t="s">
        <v>109</v>
      </c>
      <c r="C112" s="37">
        <f>DPT!C112</f>
        <v>261164</v>
      </c>
      <c r="D112" s="38">
        <f t="shared" si="11"/>
        <v>11230.052</v>
      </c>
      <c r="E112" s="39">
        <f t="shared" si="12"/>
        <v>59299.294025816627</v>
      </c>
      <c r="F112" s="45">
        <f t="shared" si="13"/>
        <v>4960</v>
      </c>
      <c r="G112" s="10"/>
      <c r="H112" s="11"/>
      <c r="I112" s="11"/>
      <c r="J112" s="11"/>
      <c r="K112" s="11"/>
      <c r="L112" s="11"/>
      <c r="M112" s="11"/>
      <c r="N112" s="11"/>
      <c r="O112" s="11"/>
      <c r="P112" s="11"/>
      <c r="Q112" s="11"/>
      <c r="R112" s="11"/>
      <c r="S112" s="142">
        <f t="shared" si="14"/>
        <v>0</v>
      </c>
      <c r="T112" s="65" t="str">
        <f t="shared" si="10"/>
        <v/>
      </c>
      <c r="U112" s="66">
        <f t="shared" si="18"/>
        <v>0</v>
      </c>
      <c r="V112" s="66">
        <f t="shared" si="15"/>
        <v>0</v>
      </c>
      <c r="W112" s="66">
        <f t="shared" si="16"/>
        <v>0</v>
      </c>
      <c r="X112" s="67">
        <f t="shared" si="17"/>
        <v>0</v>
      </c>
    </row>
    <row r="113" spans="1:24" ht="15">
      <c r="A113" s="41">
        <v>108</v>
      </c>
      <c r="B113" s="42" t="s">
        <v>110</v>
      </c>
      <c r="C113" s="37">
        <f>DPT!C113</f>
        <v>314658</v>
      </c>
      <c r="D113" s="38">
        <f t="shared" si="11"/>
        <v>13530.293999999998</v>
      </c>
      <c r="E113" s="39">
        <f t="shared" si="12"/>
        <v>71445.517987070984</v>
      </c>
      <c r="F113" s="45">
        <f t="shared" si="13"/>
        <v>5960</v>
      </c>
      <c r="G113" s="10"/>
      <c r="H113" s="11"/>
      <c r="I113" s="11"/>
      <c r="J113" s="11"/>
      <c r="K113" s="11"/>
      <c r="L113" s="11"/>
      <c r="M113" s="11"/>
      <c r="N113" s="11"/>
      <c r="O113" s="11"/>
      <c r="P113" s="11"/>
      <c r="Q113" s="11"/>
      <c r="R113" s="11"/>
      <c r="S113" s="142">
        <f t="shared" si="14"/>
        <v>0</v>
      </c>
      <c r="T113" s="65" t="str">
        <f t="shared" si="10"/>
        <v/>
      </c>
      <c r="U113" s="66">
        <f t="shared" si="18"/>
        <v>0</v>
      </c>
      <c r="V113" s="66">
        <f t="shared" si="15"/>
        <v>0</v>
      </c>
      <c r="W113" s="66">
        <f t="shared" si="16"/>
        <v>0</v>
      </c>
      <c r="X113" s="67">
        <f t="shared" si="17"/>
        <v>0</v>
      </c>
    </row>
    <row r="114" spans="1:24" ht="15">
      <c r="A114" s="41">
        <v>109</v>
      </c>
      <c r="B114" s="42" t="s">
        <v>111</v>
      </c>
      <c r="C114" s="37">
        <f>DPT!C114</f>
        <v>557385</v>
      </c>
      <c r="D114" s="38">
        <f t="shared" si="11"/>
        <v>23967.554999999997</v>
      </c>
      <c r="E114" s="39">
        <f t="shared" si="12"/>
        <v>126558.54941944448</v>
      </c>
      <c r="F114" s="45">
        <f t="shared" si="13"/>
        <v>10560</v>
      </c>
      <c r="G114" s="10"/>
      <c r="H114" s="11"/>
      <c r="I114" s="11"/>
      <c r="J114" s="11"/>
      <c r="K114" s="11"/>
      <c r="L114" s="11"/>
      <c r="M114" s="11"/>
      <c r="N114" s="11"/>
      <c r="O114" s="11"/>
      <c r="P114" s="11"/>
      <c r="Q114" s="11"/>
      <c r="R114" s="11"/>
      <c r="S114" s="142">
        <f t="shared" si="14"/>
        <v>0</v>
      </c>
      <c r="T114" s="65" t="str">
        <f t="shared" si="10"/>
        <v/>
      </c>
      <c r="U114" s="66">
        <f t="shared" si="18"/>
        <v>0</v>
      </c>
      <c r="V114" s="66">
        <f t="shared" si="15"/>
        <v>0</v>
      </c>
      <c r="W114" s="66">
        <f t="shared" si="16"/>
        <v>0</v>
      </c>
      <c r="X114" s="67">
        <f t="shared" si="17"/>
        <v>0</v>
      </c>
    </row>
    <row r="115" spans="1:24" ht="15">
      <c r="A115" s="41">
        <v>110</v>
      </c>
      <c r="B115" s="42" t="s">
        <v>112</v>
      </c>
      <c r="C115" s="37">
        <f>DPT!C115</f>
        <v>2125967</v>
      </c>
      <c r="D115" s="38">
        <f t="shared" si="11"/>
        <v>91416.580999999991</v>
      </c>
      <c r="E115" s="39">
        <f t="shared" si="12"/>
        <v>482717.15175974974</v>
      </c>
      <c r="F115" s="45">
        <f t="shared" si="13"/>
        <v>40240</v>
      </c>
      <c r="G115" s="10"/>
      <c r="H115" s="11"/>
      <c r="I115" s="11"/>
      <c r="J115" s="11"/>
      <c r="K115" s="11"/>
      <c r="L115" s="11"/>
      <c r="M115" s="11"/>
      <c r="N115" s="11"/>
      <c r="O115" s="11"/>
      <c r="P115" s="11"/>
      <c r="Q115" s="11"/>
      <c r="R115" s="11"/>
      <c r="S115" s="142">
        <f t="shared" si="14"/>
        <v>0</v>
      </c>
      <c r="T115" s="65" t="str">
        <f t="shared" si="10"/>
        <v/>
      </c>
      <c r="U115" s="66">
        <f t="shared" si="18"/>
        <v>0</v>
      </c>
      <c r="V115" s="66">
        <f t="shared" si="15"/>
        <v>0</v>
      </c>
      <c r="W115" s="66">
        <f t="shared" si="16"/>
        <v>0</v>
      </c>
      <c r="X115" s="67">
        <f t="shared" si="17"/>
        <v>0</v>
      </c>
    </row>
    <row r="116" spans="1:24" ht="15">
      <c r="A116" s="41">
        <v>111</v>
      </c>
      <c r="B116" s="42" t="s">
        <v>113</v>
      </c>
      <c r="C116" s="37">
        <f>DPT!C116</f>
        <v>514186</v>
      </c>
      <c r="D116" s="38">
        <f t="shared" si="11"/>
        <v>22109.998</v>
      </c>
      <c r="E116" s="39">
        <f t="shared" si="12"/>
        <v>116749.88435603127</v>
      </c>
      <c r="F116" s="45">
        <f t="shared" si="13"/>
        <v>9740</v>
      </c>
      <c r="G116" s="10"/>
      <c r="H116" s="11"/>
      <c r="I116" s="11"/>
      <c r="J116" s="11"/>
      <c r="K116" s="11"/>
      <c r="L116" s="11"/>
      <c r="M116" s="11"/>
      <c r="N116" s="11"/>
      <c r="O116" s="11"/>
      <c r="P116" s="11"/>
      <c r="Q116" s="11"/>
      <c r="R116" s="11"/>
      <c r="S116" s="142">
        <f t="shared" si="14"/>
        <v>0</v>
      </c>
      <c r="T116" s="65" t="str">
        <f t="shared" si="10"/>
        <v/>
      </c>
      <c r="U116" s="66">
        <f t="shared" si="18"/>
        <v>0</v>
      </c>
      <c r="V116" s="66">
        <f t="shared" si="15"/>
        <v>0</v>
      </c>
      <c r="W116" s="66">
        <f t="shared" si="16"/>
        <v>0</v>
      </c>
      <c r="X116" s="67">
        <f t="shared" si="17"/>
        <v>0</v>
      </c>
    </row>
    <row r="117" spans="1:24" ht="16" thickBot="1">
      <c r="A117" s="46">
        <v>112</v>
      </c>
      <c r="B117" s="47" t="s">
        <v>114</v>
      </c>
      <c r="C117" s="86">
        <f>DPT!C117</f>
        <v>254527</v>
      </c>
      <c r="D117" s="48">
        <f t="shared" si="11"/>
        <v>10944.660999999998</v>
      </c>
      <c r="E117" s="49">
        <f t="shared" si="12"/>
        <v>57792.312150637248</v>
      </c>
      <c r="F117" s="50">
        <f t="shared" si="13"/>
        <v>4820</v>
      </c>
      <c r="G117" s="76"/>
      <c r="H117" s="77"/>
      <c r="I117" s="77"/>
      <c r="J117" s="77"/>
      <c r="K117" s="77"/>
      <c r="L117" s="77"/>
      <c r="M117" s="77"/>
      <c r="N117" s="77"/>
      <c r="O117" s="77"/>
      <c r="P117" s="77"/>
      <c r="Q117" s="77"/>
      <c r="R117" s="77"/>
      <c r="S117" s="143">
        <f t="shared" si="14"/>
        <v>0</v>
      </c>
      <c r="T117" s="68" t="str">
        <f t="shared" si="10"/>
        <v/>
      </c>
      <c r="U117" s="69">
        <f t="shared" si="18"/>
        <v>0</v>
      </c>
      <c r="V117" s="69">
        <f t="shared" si="15"/>
        <v>0</v>
      </c>
      <c r="W117" s="69">
        <f t="shared" si="16"/>
        <v>0</v>
      </c>
      <c r="X117" s="70">
        <f t="shared" si="17"/>
        <v>0</v>
      </c>
    </row>
    <row r="118" spans="1:24" ht="14" thickBot="1">
      <c r="A118" s="51"/>
      <c r="B118" s="52"/>
      <c r="C118" s="53">
        <f>SUM(C6:C117)</f>
        <v>36896641</v>
      </c>
      <c r="D118" s="75">
        <f>SUM(D6:D117)</f>
        <v>1586555.5629999994</v>
      </c>
      <c r="E118" s="54">
        <f>+'2016 forecast'!J28+'2016 forecast'!K28</f>
        <v>8377666</v>
      </c>
      <c r="F118" s="55">
        <f>SUM(F6:F117)</f>
        <v>699240</v>
      </c>
      <c r="G118" s="13">
        <f t="shared" ref="G118:R118" si="19">SUM(G6:G117)</f>
        <v>0</v>
      </c>
      <c r="H118" s="14">
        <f t="shared" si="19"/>
        <v>0</v>
      </c>
      <c r="I118" s="14">
        <f t="shared" si="19"/>
        <v>0</v>
      </c>
      <c r="J118" s="14">
        <f t="shared" si="19"/>
        <v>0</v>
      </c>
      <c r="K118" s="14">
        <f t="shared" si="19"/>
        <v>0</v>
      </c>
      <c r="L118" s="14">
        <f t="shared" si="19"/>
        <v>0</v>
      </c>
      <c r="M118" s="14">
        <f t="shared" si="19"/>
        <v>0</v>
      </c>
      <c r="N118" s="14">
        <f>SUM(N6:N117)</f>
        <v>0</v>
      </c>
      <c r="O118" s="14">
        <f t="shared" si="19"/>
        <v>0</v>
      </c>
      <c r="P118" s="14">
        <f t="shared" si="19"/>
        <v>0</v>
      </c>
      <c r="Q118" s="14">
        <f t="shared" si="19"/>
        <v>0</v>
      </c>
      <c r="R118" s="15">
        <f t="shared" si="19"/>
        <v>0</v>
      </c>
      <c r="S118" s="71">
        <f>SUM(G118:R118)</f>
        <v>0</v>
      </c>
      <c r="T118" s="72" t="str">
        <f t="shared" si="10"/>
        <v/>
      </c>
      <c r="U118" s="73">
        <f t="shared" si="18"/>
        <v>0</v>
      </c>
      <c r="V118" s="73">
        <f t="shared" si="15"/>
        <v>0</v>
      </c>
      <c r="W118" s="73">
        <f t="shared" si="16"/>
        <v>0</v>
      </c>
      <c r="X118" s="74">
        <f t="shared" si="17"/>
        <v>0</v>
      </c>
    </row>
    <row r="119" spans="1:24">
      <c r="F119" s="17"/>
    </row>
  </sheetData>
  <mergeCells count="3">
    <mergeCell ref="C4:F4"/>
    <mergeCell ref="G4:R4"/>
    <mergeCell ref="T4:X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
  <sheetViews>
    <sheetView tabSelected="1" workbookViewId="0">
      <pane xSplit="6" ySplit="5" topLeftCell="G112" activePane="bottomRight" state="frozen"/>
      <selection pane="topRight" activeCell="G1" sqref="G1"/>
      <selection pane="bottomLeft" activeCell="A6" sqref="A6"/>
      <selection pane="bottomRight" activeCell="E117" sqref="E117"/>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4" bestFit="1" customWidth="1"/>
    <col min="5" max="5" width="12.83203125" style="1" customWidth="1"/>
    <col min="6" max="6" width="11.5" style="1" bestFit="1" customWidth="1"/>
    <col min="7" max="7" width="9.33203125" style="2" bestFit="1" customWidth="1"/>
    <col min="8" max="8" width="9.33203125" style="3" bestFit="1" customWidth="1"/>
    <col min="9" max="9" width="9.33203125" style="2" bestFit="1" customWidth="1"/>
    <col min="10" max="10" width="10.5" style="2" customWidth="1"/>
    <col min="11"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1.05</v>
      </c>
      <c r="D1" s="79"/>
      <c r="E1" s="21"/>
      <c r="F1" s="21"/>
    </row>
    <row r="2" spans="1:24">
      <c r="A2" s="18"/>
      <c r="B2" s="22" t="s">
        <v>121</v>
      </c>
      <c r="C2" s="23">
        <v>0.98</v>
      </c>
      <c r="D2" s="79"/>
      <c r="E2" s="21"/>
      <c r="F2" s="21"/>
    </row>
    <row r="3" spans="1:24" ht="14" thickBot="1">
      <c r="A3" s="24"/>
      <c r="B3" s="25" t="s">
        <v>122</v>
      </c>
      <c r="C3" s="26">
        <v>3</v>
      </c>
      <c r="D3" s="79"/>
      <c r="E3" s="21"/>
      <c r="F3" s="21"/>
      <c r="S3" s="52"/>
      <c r="T3" s="56"/>
      <c r="U3" s="56"/>
      <c r="V3" s="56"/>
      <c r="W3" s="56"/>
      <c r="X3" s="56"/>
    </row>
    <row r="4" spans="1:24" ht="14" thickBot="1">
      <c r="A4" s="27"/>
      <c r="B4" s="28"/>
      <c r="C4" s="535" t="s">
        <v>281</v>
      </c>
      <c r="D4" s="53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3" t="s">
        <v>3</v>
      </c>
      <c r="E5" s="33" t="s">
        <v>131</v>
      </c>
      <c r="F5" s="34" t="s">
        <v>148</v>
      </c>
      <c r="G5" s="5">
        <v>42005</v>
      </c>
      <c r="H5" s="6">
        <f>G5+31</f>
        <v>42036</v>
      </c>
      <c r="I5" s="6">
        <f t="shared" ref="I5:R5" si="0">H5+31</f>
        <v>42067</v>
      </c>
      <c r="J5" s="6">
        <f t="shared" si="0"/>
        <v>42098</v>
      </c>
      <c r="K5" s="6">
        <f t="shared" si="0"/>
        <v>42129</v>
      </c>
      <c r="L5" s="6">
        <f t="shared" si="0"/>
        <v>42160</v>
      </c>
      <c r="M5" s="6">
        <f t="shared" si="0"/>
        <v>42191</v>
      </c>
      <c r="N5" s="6">
        <f t="shared" si="0"/>
        <v>42222</v>
      </c>
      <c r="O5" s="6">
        <f t="shared" si="0"/>
        <v>42253</v>
      </c>
      <c r="P5" s="6">
        <f t="shared" si="0"/>
        <v>42284</v>
      </c>
      <c r="Q5" s="6">
        <f t="shared" si="0"/>
        <v>42315</v>
      </c>
      <c r="R5" s="158">
        <f t="shared" si="0"/>
        <v>42346</v>
      </c>
      <c r="S5" s="58" t="s">
        <v>126</v>
      </c>
      <c r="T5" s="59" t="s">
        <v>128</v>
      </c>
      <c r="U5" s="60" t="s">
        <v>133</v>
      </c>
      <c r="V5" s="60" t="s">
        <v>134</v>
      </c>
      <c r="W5" s="60" t="s">
        <v>135</v>
      </c>
      <c r="X5" s="61" t="s">
        <v>136</v>
      </c>
    </row>
    <row r="6" spans="1:24" ht="15">
      <c r="A6" s="35">
        <v>1</v>
      </c>
      <c r="B6" s="36" t="s">
        <v>4</v>
      </c>
      <c r="C6" s="37">
        <f>tOPV!C6</f>
        <v>115462</v>
      </c>
      <c r="D6" s="38">
        <f>C6*0.043</f>
        <v>4964.866</v>
      </c>
      <c r="E6" s="39">
        <f>(D6/$D$118)*$E$118</f>
        <v>19646.518131230434</v>
      </c>
      <c r="F6" s="40">
        <f>CEILING((E6/12),2)</f>
        <v>1638</v>
      </c>
      <c r="G6" s="8"/>
      <c r="H6" s="9"/>
      <c r="I6" s="9"/>
      <c r="J6" s="9"/>
      <c r="K6" s="9"/>
      <c r="L6" s="9"/>
      <c r="M6" s="9"/>
      <c r="N6" s="157"/>
      <c r="O6" s="157"/>
      <c r="P6" s="157"/>
      <c r="Q6" s="157"/>
      <c r="R6" s="157"/>
      <c r="S6" s="141">
        <f>SUM(G6:R6)</f>
        <v>0</v>
      </c>
      <c r="T6" s="62" t="str">
        <f t="shared" ref="T6:T69" si="1">IFERROR((SUMIF(G6:R6,"&gt;0" )/COUNTIF(G6:R6,"&gt;0")),"")</f>
        <v/>
      </c>
      <c r="U6" s="63">
        <f>SUM(G6:I6)</f>
        <v>0</v>
      </c>
      <c r="V6" s="63">
        <f>SUM(J6:L6)</f>
        <v>0</v>
      </c>
      <c r="W6" s="63">
        <f>SUM(M6:O6)</f>
        <v>0</v>
      </c>
      <c r="X6" s="64">
        <f>SUM(P6:R6)</f>
        <v>0</v>
      </c>
    </row>
    <row r="7" spans="1:24" ht="15">
      <c r="A7" s="41">
        <v>2</v>
      </c>
      <c r="B7" s="42" t="s">
        <v>5</v>
      </c>
      <c r="C7" s="37">
        <f>tOPV!C7</f>
        <v>246527</v>
      </c>
      <c r="D7" s="38">
        <f t="shared" ref="D7:D70" si="2">C7*0.043</f>
        <v>10600.661</v>
      </c>
      <c r="E7" s="39">
        <f t="shared" ref="E7:E70" si="3">(D7/$D$118)*$E$118</f>
        <v>41947.975743862444</v>
      </c>
      <c r="F7" s="45">
        <f t="shared" ref="F7:F70" si="4">CEILING((E7/12),2)</f>
        <v>3496</v>
      </c>
      <c r="G7" s="10"/>
      <c r="H7" s="11"/>
      <c r="I7" s="11"/>
      <c r="J7" s="11"/>
      <c r="K7" s="11"/>
      <c r="L7" s="11"/>
      <c r="M7" s="11"/>
      <c r="N7" s="11"/>
      <c r="O7" s="11"/>
      <c r="P7" s="11"/>
      <c r="Q7" s="11"/>
      <c r="R7" s="11"/>
      <c r="S7" s="142">
        <f t="shared" ref="S7:S70" si="5">SUM(G7:R7)</f>
        <v>0</v>
      </c>
      <c r="T7" s="65" t="str">
        <f t="shared" si="1"/>
        <v/>
      </c>
      <c r="U7" s="66">
        <f>SUM(G7:I7)</f>
        <v>0</v>
      </c>
      <c r="V7" s="66">
        <f t="shared" ref="V7:V70" si="6">SUM(J7:L7)</f>
        <v>0</v>
      </c>
      <c r="W7" s="66">
        <f t="shared" ref="W7:W70" si="7">SUM(M7:O7)</f>
        <v>0</v>
      </c>
      <c r="X7" s="67">
        <f t="shared" ref="X7:X70" si="8">SUM(P7:R7)</f>
        <v>0</v>
      </c>
    </row>
    <row r="8" spans="1:24" ht="15">
      <c r="A8" s="41">
        <v>3</v>
      </c>
      <c r="B8" s="42" t="s">
        <v>6</v>
      </c>
      <c r="C8" s="37">
        <f>tOPV!C8</f>
        <v>240886</v>
      </c>
      <c r="D8" s="38">
        <f t="shared" si="2"/>
        <v>10358.098</v>
      </c>
      <c r="E8" s="39">
        <f t="shared" si="3"/>
        <v>40988.12740606931</v>
      </c>
      <c r="F8" s="45">
        <f t="shared" si="4"/>
        <v>3416</v>
      </c>
      <c r="G8" s="10"/>
      <c r="H8" s="11"/>
      <c r="I8" s="11"/>
      <c r="J8" s="11"/>
      <c r="K8" s="11"/>
      <c r="L8" s="11"/>
      <c r="M8" s="11"/>
      <c r="N8" s="11"/>
      <c r="O8" s="11"/>
      <c r="P8" s="11"/>
      <c r="Q8" s="11"/>
      <c r="R8" s="11"/>
      <c r="S8" s="142">
        <f t="shared" si="5"/>
        <v>0</v>
      </c>
      <c r="T8" s="65" t="str">
        <f t="shared" si="1"/>
        <v/>
      </c>
      <c r="U8" s="66">
        <f t="shared" ref="U8:U71" si="9">SUM(G8:I8)</f>
        <v>0</v>
      </c>
      <c r="V8" s="66">
        <f t="shared" si="6"/>
        <v>0</v>
      </c>
      <c r="W8" s="66">
        <f t="shared" si="7"/>
        <v>0</v>
      </c>
      <c r="X8" s="67">
        <f t="shared" si="8"/>
        <v>0</v>
      </c>
    </row>
    <row r="9" spans="1:24" ht="15">
      <c r="A9" s="41">
        <v>4</v>
      </c>
      <c r="B9" s="42" t="s">
        <v>7</v>
      </c>
      <c r="C9" s="37">
        <f>tOPV!C9</f>
        <v>238600</v>
      </c>
      <c r="D9" s="38">
        <f t="shared" si="2"/>
        <v>10259.799999999999</v>
      </c>
      <c r="E9" s="39">
        <f t="shared" si="3"/>
        <v>40599.15146205316</v>
      </c>
      <c r="F9" s="45">
        <f t="shared" si="4"/>
        <v>3384</v>
      </c>
      <c r="G9" s="10"/>
      <c r="H9" s="11"/>
      <c r="I9" s="11"/>
      <c r="J9" s="11"/>
      <c r="K9" s="11"/>
      <c r="L9" s="11"/>
      <c r="M9" s="11"/>
      <c r="N9" s="11"/>
      <c r="O9" s="11"/>
      <c r="P9" s="11"/>
      <c r="Q9" s="11"/>
      <c r="R9" s="11"/>
      <c r="S9" s="142">
        <f t="shared" si="5"/>
        <v>0</v>
      </c>
      <c r="T9" s="65" t="str">
        <f t="shared" si="1"/>
        <v/>
      </c>
      <c r="U9" s="66">
        <f t="shared" si="9"/>
        <v>0</v>
      </c>
      <c r="V9" s="66">
        <f t="shared" si="6"/>
        <v>0</v>
      </c>
      <c r="W9" s="66">
        <f t="shared" si="7"/>
        <v>0</v>
      </c>
      <c r="X9" s="67">
        <f t="shared" si="8"/>
        <v>0</v>
      </c>
    </row>
    <row r="10" spans="1:24" ht="15">
      <c r="A10" s="41">
        <v>5</v>
      </c>
      <c r="B10" s="42" t="s">
        <v>8</v>
      </c>
      <c r="C10" s="37">
        <f>tOPV!C10</f>
        <v>155558</v>
      </c>
      <c r="D10" s="38">
        <f t="shared" si="2"/>
        <v>6688.9939999999997</v>
      </c>
      <c r="E10" s="39">
        <f t="shared" si="3"/>
        <v>26469.081320763056</v>
      </c>
      <c r="F10" s="45">
        <f>CEILING((E10/12),2)</f>
        <v>2206</v>
      </c>
      <c r="G10" s="10"/>
      <c r="H10" s="11"/>
      <c r="I10" s="11"/>
      <c r="J10" s="11"/>
      <c r="K10" s="11"/>
      <c r="L10" s="11"/>
      <c r="M10" s="11"/>
      <c r="N10" s="11"/>
      <c r="O10" s="11"/>
      <c r="P10" s="11"/>
      <c r="Q10" s="11"/>
      <c r="R10" s="11"/>
      <c r="S10" s="142">
        <f t="shared" si="5"/>
        <v>0</v>
      </c>
      <c r="T10" s="65" t="str">
        <f t="shared" si="1"/>
        <v/>
      </c>
      <c r="U10" s="66">
        <f t="shared" si="9"/>
        <v>0</v>
      </c>
      <c r="V10" s="66">
        <f t="shared" si="6"/>
        <v>0</v>
      </c>
      <c r="W10" s="66">
        <f t="shared" si="7"/>
        <v>0</v>
      </c>
      <c r="X10" s="67">
        <f t="shared" si="8"/>
        <v>0</v>
      </c>
    </row>
    <row r="11" spans="1:24" ht="15">
      <c r="A11" s="41">
        <v>6</v>
      </c>
      <c r="B11" s="42" t="s">
        <v>9</v>
      </c>
      <c r="C11" s="37">
        <f>tOPV!C11</f>
        <v>118341</v>
      </c>
      <c r="D11" s="38">
        <f t="shared" si="2"/>
        <v>5088.6629999999996</v>
      </c>
      <c r="E11" s="39">
        <f t="shared" si="3"/>
        <v>20136.396408930563</v>
      </c>
      <c r="F11" s="45">
        <f t="shared" si="4"/>
        <v>1680</v>
      </c>
      <c r="G11" s="10"/>
      <c r="H11" s="11"/>
      <c r="I11" s="11"/>
      <c r="J11" s="11"/>
      <c r="K11" s="11"/>
      <c r="L11" s="11"/>
      <c r="M11" s="11"/>
      <c r="N11" s="11"/>
      <c r="O11" s="11"/>
      <c r="P11" s="11"/>
      <c r="Q11" s="11"/>
      <c r="R11" s="11"/>
      <c r="S11" s="142">
        <f t="shared" si="5"/>
        <v>0</v>
      </c>
      <c r="T11" s="65" t="str">
        <f t="shared" si="1"/>
        <v/>
      </c>
      <c r="U11" s="66">
        <f t="shared" si="9"/>
        <v>0</v>
      </c>
      <c r="V11" s="66">
        <f t="shared" si="6"/>
        <v>0</v>
      </c>
      <c r="W11" s="66">
        <f t="shared" si="7"/>
        <v>0</v>
      </c>
      <c r="X11" s="67">
        <f t="shared" si="8"/>
        <v>0</v>
      </c>
    </row>
    <row r="12" spans="1:24" ht="15">
      <c r="A12" s="41">
        <v>7</v>
      </c>
      <c r="B12" s="42" t="s">
        <v>10</v>
      </c>
      <c r="C12" s="37">
        <f>tOPV!C12</f>
        <v>286541</v>
      </c>
      <c r="D12" s="38">
        <f t="shared" si="2"/>
        <v>12321.262999999999</v>
      </c>
      <c r="E12" s="39">
        <f t="shared" si="3"/>
        <v>48756.586165499473</v>
      </c>
      <c r="F12" s="45">
        <f t="shared" si="4"/>
        <v>4064</v>
      </c>
      <c r="G12" s="10"/>
      <c r="H12" s="11"/>
      <c r="I12" s="11"/>
      <c r="J12" s="11"/>
      <c r="K12" s="11"/>
      <c r="L12" s="11"/>
      <c r="M12" s="11"/>
      <c r="N12" s="11"/>
      <c r="O12" s="11"/>
      <c r="P12" s="11"/>
      <c r="Q12" s="11"/>
      <c r="R12" s="11"/>
      <c r="S12" s="142">
        <f t="shared" si="5"/>
        <v>0</v>
      </c>
      <c r="T12" s="65" t="str">
        <f t="shared" si="1"/>
        <v/>
      </c>
      <c r="U12" s="66">
        <f t="shared" si="9"/>
        <v>0</v>
      </c>
      <c r="V12" s="66">
        <f t="shared" si="6"/>
        <v>0</v>
      </c>
      <c r="W12" s="66">
        <f t="shared" si="7"/>
        <v>0</v>
      </c>
      <c r="X12" s="67">
        <f t="shared" si="8"/>
        <v>0</v>
      </c>
    </row>
    <row r="13" spans="1:24" ht="15">
      <c r="A13" s="41">
        <v>8</v>
      </c>
      <c r="B13" s="42" t="s">
        <v>11</v>
      </c>
      <c r="C13" s="37">
        <f>tOPV!C13</f>
        <v>201739</v>
      </c>
      <c r="D13" s="38">
        <f t="shared" si="2"/>
        <v>8674.777</v>
      </c>
      <c r="E13" s="39">
        <f t="shared" si="3"/>
        <v>34327.041981572263</v>
      </c>
      <c r="F13" s="45">
        <f t="shared" si="4"/>
        <v>2862</v>
      </c>
      <c r="G13" s="10"/>
      <c r="H13" s="11"/>
      <c r="I13" s="11"/>
      <c r="J13" s="11"/>
      <c r="K13" s="11"/>
      <c r="L13" s="11"/>
      <c r="M13" s="11"/>
      <c r="N13" s="11"/>
      <c r="O13" s="11"/>
      <c r="P13" s="11"/>
      <c r="Q13" s="11"/>
      <c r="R13" s="11"/>
      <c r="S13" s="142">
        <f t="shared" si="5"/>
        <v>0</v>
      </c>
      <c r="T13" s="65" t="str">
        <f t="shared" si="1"/>
        <v/>
      </c>
      <c r="U13" s="66">
        <f t="shared" si="9"/>
        <v>0</v>
      </c>
      <c r="V13" s="66">
        <f t="shared" si="6"/>
        <v>0</v>
      </c>
      <c r="W13" s="66">
        <f t="shared" si="7"/>
        <v>0</v>
      </c>
      <c r="X13" s="67">
        <f t="shared" si="8"/>
        <v>0</v>
      </c>
    </row>
    <row r="14" spans="1:24" ht="15">
      <c r="A14" s="41">
        <v>9</v>
      </c>
      <c r="B14" s="42" t="s">
        <v>12</v>
      </c>
      <c r="C14" s="37">
        <f>tOPV!C14</f>
        <v>390510</v>
      </c>
      <c r="D14" s="38">
        <f t="shared" si="2"/>
        <v>16791.93</v>
      </c>
      <c r="E14" s="39">
        <f t="shared" si="3"/>
        <v>66447.504767168401</v>
      </c>
      <c r="F14" s="45">
        <f t="shared" si="4"/>
        <v>5538</v>
      </c>
      <c r="G14" s="10"/>
      <c r="H14" s="11"/>
      <c r="I14" s="11"/>
      <c r="J14" s="11"/>
      <c r="K14" s="11"/>
      <c r="L14" s="11"/>
      <c r="M14" s="11"/>
      <c r="N14" s="11"/>
      <c r="O14" s="11"/>
      <c r="P14" s="11"/>
      <c r="Q14" s="11"/>
      <c r="R14" s="11"/>
      <c r="S14" s="142">
        <f t="shared" si="5"/>
        <v>0</v>
      </c>
      <c r="T14" s="65" t="str">
        <f t="shared" si="1"/>
        <v/>
      </c>
      <c r="U14" s="66">
        <f t="shared" si="9"/>
        <v>0</v>
      </c>
      <c r="V14" s="66">
        <f t="shared" si="6"/>
        <v>0</v>
      </c>
      <c r="W14" s="66">
        <f t="shared" si="7"/>
        <v>0</v>
      </c>
      <c r="X14" s="67">
        <f t="shared" si="8"/>
        <v>0</v>
      </c>
    </row>
    <row r="15" spans="1:24" ht="15">
      <c r="A15" s="41">
        <v>10</v>
      </c>
      <c r="B15" s="42" t="s">
        <v>13</v>
      </c>
      <c r="C15" s="37">
        <f>tOPV!C15</f>
        <v>831442</v>
      </c>
      <c r="D15" s="38">
        <f t="shared" si="2"/>
        <v>35752.005999999994</v>
      </c>
      <c r="E15" s="39">
        <f t="shared" si="3"/>
        <v>141474.60054447778</v>
      </c>
      <c r="F15" s="45">
        <f t="shared" si="4"/>
        <v>11790</v>
      </c>
      <c r="G15" s="10"/>
      <c r="H15" s="11"/>
      <c r="I15" s="11"/>
      <c r="J15" s="11"/>
      <c r="K15" s="11"/>
      <c r="L15" s="11"/>
      <c r="M15" s="11"/>
      <c r="N15" s="11"/>
      <c r="O15" s="11"/>
      <c r="P15" s="11"/>
      <c r="Q15" s="11"/>
      <c r="R15" s="11"/>
      <c r="S15" s="142">
        <f t="shared" si="5"/>
        <v>0</v>
      </c>
      <c r="T15" s="65" t="str">
        <f t="shared" si="1"/>
        <v/>
      </c>
      <c r="U15" s="66">
        <f t="shared" si="9"/>
        <v>0</v>
      </c>
      <c r="V15" s="66">
        <f t="shared" si="6"/>
        <v>0</v>
      </c>
      <c r="W15" s="66">
        <f t="shared" si="7"/>
        <v>0</v>
      </c>
      <c r="X15" s="67">
        <f t="shared" si="8"/>
        <v>0</v>
      </c>
    </row>
    <row r="16" spans="1:24" ht="15">
      <c r="A16" s="41">
        <v>11</v>
      </c>
      <c r="B16" s="42" t="s">
        <v>14</v>
      </c>
      <c r="C16" s="37">
        <f>tOPV!C16</f>
        <v>220717</v>
      </c>
      <c r="D16" s="38">
        <f t="shared" si="2"/>
        <v>9490.8310000000001</v>
      </c>
      <c r="E16" s="39">
        <f t="shared" si="3"/>
        <v>37556.256970871698</v>
      </c>
      <c r="F16" s="45">
        <f t="shared" si="4"/>
        <v>3130</v>
      </c>
      <c r="G16" s="10"/>
      <c r="H16" s="11"/>
      <c r="I16" s="11"/>
      <c r="J16" s="11"/>
      <c r="K16" s="11"/>
      <c r="L16" s="11"/>
      <c r="M16" s="11"/>
      <c r="N16" s="11"/>
      <c r="O16" s="11"/>
      <c r="P16" s="11"/>
      <c r="Q16" s="11"/>
      <c r="R16" s="11"/>
      <c r="S16" s="142">
        <f t="shared" si="5"/>
        <v>0</v>
      </c>
      <c r="T16" s="65" t="str">
        <f t="shared" si="1"/>
        <v/>
      </c>
      <c r="U16" s="66">
        <f t="shared" si="9"/>
        <v>0</v>
      </c>
      <c r="V16" s="66">
        <f t="shared" si="6"/>
        <v>0</v>
      </c>
      <c r="W16" s="66">
        <f t="shared" si="7"/>
        <v>0</v>
      </c>
      <c r="X16" s="67">
        <f t="shared" si="8"/>
        <v>0</v>
      </c>
    </row>
    <row r="17" spans="1:24" ht="15">
      <c r="A17" s="41">
        <v>12</v>
      </c>
      <c r="B17" s="42" t="s">
        <v>15</v>
      </c>
      <c r="C17" s="37">
        <f>tOPV!C17</f>
        <v>224153</v>
      </c>
      <c r="D17" s="38">
        <f t="shared" si="2"/>
        <v>9638.5789999999997</v>
      </c>
      <c r="E17" s="39">
        <f t="shared" si="3"/>
        <v>38140.91197683823</v>
      </c>
      <c r="F17" s="45">
        <f t="shared" si="4"/>
        <v>3180</v>
      </c>
      <c r="G17" s="10"/>
      <c r="H17" s="11"/>
      <c r="I17" s="11"/>
      <c r="J17" s="11"/>
      <c r="K17" s="11"/>
      <c r="L17" s="11"/>
      <c r="M17" s="11"/>
      <c r="N17" s="11"/>
      <c r="O17" s="11"/>
      <c r="P17" s="11"/>
      <c r="Q17" s="11"/>
      <c r="R17" s="11"/>
      <c r="S17" s="142">
        <f t="shared" si="5"/>
        <v>0</v>
      </c>
      <c r="T17" s="65" t="str">
        <f t="shared" si="1"/>
        <v/>
      </c>
      <c r="U17" s="66">
        <f t="shared" si="9"/>
        <v>0</v>
      </c>
      <c r="V17" s="66">
        <f t="shared" si="6"/>
        <v>0</v>
      </c>
      <c r="W17" s="66">
        <f t="shared" si="7"/>
        <v>0</v>
      </c>
      <c r="X17" s="67">
        <f t="shared" si="8"/>
        <v>0</v>
      </c>
    </row>
    <row r="18" spans="1:24" ht="15">
      <c r="A18" s="41">
        <v>13</v>
      </c>
      <c r="B18" s="42" t="s">
        <v>16</v>
      </c>
      <c r="C18" s="37">
        <f>tOPV!C18</f>
        <v>413054</v>
      </c>
      <c r="D18" s="38">
        <f t="shared" si="2"/>
        <v>17761.322</v>
      </c>
      <c r="E18" s="39">
        <f t="shared" si="3"/>
        <v>70283.495004220065</v>
      </c>
      <c r="F18" s="45">
        <f t="shared" si="4"/>
        <v>5858</v>
      </c>
      <c r="G18" s="10"/>
      <c r="H18" s="11"/>
      <c r="I18" s="11"/>
      <c r="J18" s="11"/>
      <c r="K18" s="11"/>
      <c r="L18" s="11"/>
      <c r="M18" s="11"/>
      <c r="N18" s="11"/>
      <c r="O18" s="11"/>
      <c r="P18" s="11"/>
      <c r="Q18" s="11"/>
      <c r="R18" s="11"/>
      <c r="S18" s="142">
        <f t="shared" si="5"/>
        <v>0</v>
      </c>
      <c r="T18" s="65" t="str">
        <f t="shared" si="1"/>
        <v/>
      </c>
      <c r="U18" s="66">
        <f t="shared" si="9"/>
        <v>0</v>
      </c>
      <c r="V18" s="66">
        <f t="shared" si="6"/>
        <v>0</v>
      </c>
      <c r="W18" s="66">
        <f t="shared" si="7"/>
        <v>0</v>
      </c>
      <c r="X18" s="67">
        <f t="shared" si="8"/>
        <v>0</v>
      </c>
    </row>
    <row r="19" spans="1:24" ht="15">
      <c r="A19" s="41">
        <v>14</v>
      </c>
      <c r="B19" s="42" t="s">
        <v>17</v>
      </c>
      <c r="C19" s="37">
        <f>tOPV!C19</f>
        <v>131351</v>
      </c>
      <c r="D19" s="38">
        <f t="shared" si="2"/>
        <v>5648.0929999999998</v>
      </c>
      <c r="E19" s="39">
        <f t="shared" si="3"/>
        <v>22350.122144560537</v>
      </c>
      <c r="F19" s="45">
        <f t="shared" si="4"/>
        <v>1864</v>
      </c>
      <c r="G19" s="10"/>
      <c r="H19" s="11"/>
      <c r="I19" s="11"/>
      <c r="J19" s="11"/>
      <c r="K19" s="11"/>
      <c r="L19" s="11"/>
      <c r="M19" s="11"/>
      <c r="N19" s="11"/>
      <c r="O19" s="11"/>
      <c r="P19" s="11"/>
      <c r="Q19" s="11"/>
      <c r="R19" s="11"/>
      <c r="S19" s="142">
        <f t="shared" si="5"/>
        <v>0</v>
      </c>
      <c r="T19" s="65" t="str">
        <f t="shared" si="1"/>
        <v/>
      </c>
      <c r="U19" s="66">
        <f t="shared" si="9"/>
        <v>0</v>
      </c>
      <c r="V19" s="66">
        <f t="shared" si="6"/>
        <v>0</v>
      </c>
      <c r="W19" s="66">
        <f t="shared" si="7"/>
        <v>0</v>
      </c>
      <c r="X19" s="67">
        <f t="shared" si="8"/>
        <v>0</v>
      </c>
    </row>
    <row r="20" spans="1:24" ht="15">
      <c r="A20" s="41">
        <v>15</v>
      </c>
      <c r="B20" s="42" t="s">
        <v>18</v>
      </c>
      <c r="C20" s="37">
        <f>tOPV!C20</f>
        <v>462113</v>
      </c>
      <c r="D20" s="38">
        <f t="shared" si="2"/>
        <v>19870.858999999997</v>
      </c>
      <c r="E20" s="39">
        <f t="shared" si="3"/>
        <v>78631.163787023339</v>
      </c>
      <c r="F20" s="45">
        <f t="shared" si="4"/>
        <v>6554</v>
      </c>
      <c r="G20" s="10"/>
      <c r="H20" s="11"/>
      <c r="I20" s="11"/>
      <c r="J20" s="11"/>
      <c r="K20" s="11"/>
      <c r="L20" s="11"/>
      <c r="M20" s="11"/>
      <c r="N20" s="11"/>
      <c r="O20" s="11"/>
      <c r="P20" s="11"/>
      <c r="Q20" s="11"/>
      <c r="R20" s="11"/>
      <c r="S20" s="142">
        <f t="shared" si="5"/>
        <v>0</v>
      </c>
      <c r="T20" s="65" t="str">
        <f t="shared" si="1"/>
        <v/>
      </c>
      <c r="U20" s="66">
        <f t="shared" si="9"/>
        <v>0</v>
      </c>
      <c r="V20" s="66">
        <f t="shared" si="6"/>
        <v>0</v>
      </c>
      <c r="W20" s="66">
        <f t="shared" si="7"/>
        <v>0</v>
      </c>
      <c r="X20" s="67">
        <f t="shared" si="8"/>
        <v>0</v>
      </c>
    </row>
    <row r="21" spans="1:24" ht="15">
      <c r="A21" s="41">
        <v>16</v>
      </c>
      <c r="B21" s="42" t="s">
        <v>19</v>
      </c>
      <c r="C21" s="37">
        <f>tOPV!C21</f>
        <v>200047</v>
      </c>
      <c r="D21" s="38">
        <f t="shared" si="2"/>
        <v>8602.0209999999988</v>
      </c>
      <c r="E21" s="39">
        <f t="shared" si="3"/>
        <v>34039.138526946132</v>
      </c>
      <c r="F21" s="45">
        <f t="shared" si="4"/>
        <v>2838</v>
      </c>
      <c r="G21" s="10"/>
      <c r="H21" s="11"/>
      <c r="I21" s="11"/>
      <c r="J21" s="11"/>
      <c r="K21" s="11"/>
      <c r="L21" s="11"/>
      <c r="M21" s="11"/>
      <c r="N21" s="11"/>
      <c r="O21" s="11"/>
      <c r="P21" s="11"/>
      <c r="Q21" s="11"/>
      <c r="R21" s="11"/>
      <c r="S21" s="142">
        <f t="shared" si="5"/>
        <v>0</v>
      </c>
      <c r="T21" s="65" t="str">
        <f t="shared" si="1"/>
        <v/>
      </c>
      <c r="U21" s="66">
        <f t="shared" si="9"/>
        <v>0</v>
      </c>
      <c r="V21" s="66">
        <f t="shared" si="6"/>
        <v>0</v>
      </c>
      <c r="W21" s="66">
        <f t="shared" si="7"/>
        <v>0</v>
      </c>
      <c r="X21" s="67">
        <f t="shared" si="8"/>
        <v>0</v>
      </c>
    </row>
    <row r="22" spans="1:24" ht="15">
      <c r="A22" s="41">
        <v>17</v>
      </c>
      <c r="B22" s="42" t="s">
        <v>20</v>
      </c>
      <c r="C22" s="37">
        <f>tOPV!C22</f>
        <v>159974</v>
      </c>
      <c r="D22" s="38">
        <f t="shared" si="2"/>
        <v>6878.8819999999996</v>
      </c>
      <c r="E22" s="39">
        <f t="shared" si="3"/>
        <v>27220.488918652522</v>
      </c>
      <c r="F22" s="45">
        <f t="shared" si="4"/>
        <v>2270</v>
      </c>
      <c r="G22" s="10"/>
      <c r="H22" s="11"/>
      <c r="I22" s="11"/>
      <c r="J22" s="11"/>
      <c r="K22" s="11"/>
      <c r="L22" s="11"/>
      <c r="M22" s="11"/>
      <c r="N22" s="11"/>
      <c r="O22" s="11"/>
      <c r="P22" s="11"/>
      <c r="Q22" s="11"/>
      <c r="R22" s="11"/>
      <c r="S22" s="142">
        <f t="shared" si="5"/>
        <v>0</v>
      </c>
      <c r="T22" s="65" t="str">
        <f t="shared" si="1"/>
        <v/>
      </c>
      <c r="U22" s="66">
        <f t="shared" si="9"/>
        <v>0</v>
      </c>
      <c r="V22" s="66">
        <f t="shared" si="6"/>
        <v>0</v>
      </c>
      <c r="W22" s="66">
        <f t="shared" si="7"/>
        <v>0</v>
      </c>
      <c r="X22" s="67">
        <f t="shared" si="8"/>
        <v>0</v>
      </c>
    </row>
    <row r="23" spans="1:24" ht="15">
      <c r="A23" s="41">
        <v>18</v>
      </c>
      <c r="B23" s="42" t="s">
        <v>21</v>
      </c>
      <c r="C23" s="37">
        <f>tOPV!C23</f>
        <v>94511</v>
      </c>
      <c r="D23" s="38">
        <f t="shared" si="2"/>
        <v>4063.9729999999995</v>
      </c>
      <c r="E23" s="39">
        <f t="shared" si="3"/>
        <v>16081.585933906563</v>
      </c>
      <c r="F23" s="45">
        <f t="shared" si="4"/>
        <v>1342</v>
      </c>
      <c r="G23" s="10"/>
      <c r="H23" s="11"/>
      <c r="I23" s="11"/>
      <c r="J23" s="11"/>
      <c r="K23" s="11"/>
      <c r="L23" s="11"/>
      <c r="M23" s="11"/>
      <c r="N23" s="11"/>
      <c r="O23" s="11"/>
      <c r="P23" s="11"/>
      <c r="Q23" s="11"/>
      <c r="R23" s="11"/>
      <c r="S23" s="142">
        <f t="shared" si="5"/>
        <v>0</v>
      </c>
      <c r="T23" s="65" t="str">
        <f t="shared" si="1"/>
        <v/>
      </c>
      <c r="U23" s="66">
        <f t="shared" si="9"/>
        <v>0</v>
      </c>
      <c r="V23" s="66">
        <f t="shared" si="6"/>
        <v>0</v>
      </c>
      <c r="W23" s="66">
        <f t="shared" si="7"/>
        <v>0</v>
      </c>
      <c r="X23" s="67">
        <f t="shared" si="8"/>
        <v>0</v>
      </c>
    </row>
    <row r="24" spans="1:24" ht="15">
      <c r="A24" s="41">
        <v>19</v>
      </c>
      <c r="B24" s="42" t="s">
        <v>22</v>
      </c>
      <c r="C24" s="37">
        <f>tOPV!C24</f>
        <v>187767</v>
      </c>
      <c r="D24" s="38">
        <f t="shared" si="2"/>
        <v>8073.9809999999998</v>
      </c>
      <c r="E24" s="39">
        <f t="shared" si="3"/>
        <v>31949.626456728143</v>
      </c>
      <c r="F24" s="45">
        <f t="shared" si="4"/>
        <v>2664</v>
      </c>
      <c r="G24" s="10"/>
      <c r="H24" s="11"/>
      <c r="I24" s="11"/>
      <c r="J24" s="11"/>
      <c r="K24" s="11"/>
      <c r="L24" s="11"/>
      <c r="M24" s="11"/>
      <c r="N24" s="11"/>
      <c r="O24" s="11"/>
      <c r="P24" s="11"/>
      <c r="Q24" s="11"/>
      <c r="R24" s="11"/>
      <c r="S24" s="142">
        <f t="shared" si="5"/>
        <v>0</v>
      </c>
      <c r="T24" s="65" t="str">
        <f t="shared" si="1"/>
        <v/>
      </c>
      <c r="U24" s="66">
        <f t="shared" si="9"/>
        <v>0</v>
      </c>
      <c r="V24" s="66">
        <f t="shared" si="6"/>
        <v>0</v>
      </c>
      <c r="W24" s="66">
        <f t="shared" si="7"/>
        <v>0</v>
      </c>
      <c r="X24" s="67">
        <f t="shared" si="8"/>
        <v>0</v>
      </c>
    </row>
    <row r="25" spans="1:24" ht="15">
      <c r="A25" s="41">
        <v>20</v>
      </c>
      <c r="B25" s="42" t="s">
        <v>23</v>
      </c>
      <c r="C25" s="37">
        <f>tOPV!C25</f>
        <v>120259</v>
      </c>
      <c r="D25" s="38">
        <f t="shared" si="2"/>
        <v>5171.1369999999997</v>
      </c>
      <c r="E25" s="39">
        <f t="shared" si="3"/>
        <v>20462.755053122593</v>
      </c>
      <c r="F25" s="45">
        <f t="shared" si="4"/>
        <v>1706</v>
      </c>
      <c r="G25" s="10"/>
      <c r="H25" s="11"/>
      <c r="I25" s="11"/>
      <c r="J25" s="11"/>
      <c r="K25" s="11"/>
      <c r="L25" s="11"/>
      <c r="M25" s="11"/>
      <c r="N25" s="11"/>
      <c r="O25" s="11"/>
      <c r="P25" s="11"/>
      <c r="Q25" s="11"/>
      <c r="R25" s="11"/>
      <c r="S25" s="142">
        <f t="shared" si="5"/>
        <v>0</v>
      </c>
      <c r="T25" s="65" t="str">
        <f t="shared" si="1"/>
        <v/>
      </c>
      <c r="U25" s="66">
        <f t="shared" si="9"/>
        <v>0</v>
      </c>
      <c r="V25" s="66">
        <f t="shared" si="6"/>
        <v>0</v>
      </c>
      <c r="W25" s="66">
        <f t="shared" si="7"/>
        <v>0</v>
      </c>
      <c r="X25" s="67">
        <f t="shared" si="8"/>
        <v>0</v>
      </c>
    </row>
    <row r="26" spans="1:24" ht="15">
      <c r="A26" s="41">
        <v>21</v>
      </c>
      <c r="B26" s="42" t="s">
        <v>24</v>
      </c>
      <c r="C26" s="37">
        <f>tOPV!C26</f>
        <v>237349</v>
      </c>
      <c r="D26" s="38">
        <f t="shared" si="2"/>
        <v>10206.007</v>
      </c>
      <c r="E26" s="39">
        <f t="shared" si="3"/>
        <v>40386.286673792354</v>
      </c>
      <c r="F26" s="45">
        <f t="shared" si="4"/>
        <v>3366</v>
      </c>
      <c r="G26" s="10"/>
      <c r="H26" s="11"/>
      <c r="I26" s="11"/>
      <c r="J26" s="11"/>
      <c r="K26" s="11"/>
      <c r="L26" s="11"/>
      <c r="M26" s="11"/>
      <c r="N26" s="11"/>
      <c r="O26" s="11"/>
      <c r="P26" s="11"/>
      <c r="Q26" s="11"/>
      <c r="R26" s="11"/>
      <c r="S26" s="142">
        <f t="shared" si="5"/>
        <v>0</v>
      </c>
      <c r="T26" s="65" t="str">
        <f t="shared" si="1"/>
        <v/>
      </c>
      <c r="U26" s="66">
        <f t="shared" si="9"/>
        <v>0</v>
      </c>
      <c r="V26" s="66">
        <f t="shared" si="6"/>
        <v>0</v>
      </c>
      <c r="W26" s="66">
        <f t="shared" si="7"/>
        <v>0</v>
      </c>
      <c r="X26" s="67">
        <f t="shared" si="8"/>
        <v>0</v>
      </c>
    </row>
    <row r="27" spans="1:24" ht="15">
      <c r="A27" s="41">
        <v>22</v>
      </c>
      <c r="B27" s="42" t="s">
        <v>25</v>
      </c>
      <c r="C27" s="37">
        <f>tOPV!C27</f>
        <v>249501</v>
      </c>
      <c r="D27" s="38">
        <f t="shared" si="2"/>
        <v>10728.543</v>
      </c>
      <c r="E27" s="39">
        <f t="shared" si="3"/>
        <v>42454.018813636736</v>
      </c>
      <c r="F27" s="45">
        <f t="shared" si="4"/>
        <v>3538</v>
      </c>
      <c r="G27" s="10"/>
      <c r="H27" s="11"/>
      <c r="I27" s="11"/>
      <c r="J27" s="11"/>
      <c r="K27" s="11"/>
      <c r="L27" s="11"/>
      <c r="M27" s="11"/>
      <c r="N27" s="11"/>
      <c r="O27" s="11"/>
      <c r="P27" s="11"/>
      <c r="Q27" s="11"/>
      <c r="R27" s="11"/>
      <c r="S27" s="142">
        <f t="shared" si="5"/>
        <v>0</v>
      </c>
      <c r="T27" s="65" t="str">
        <f t="shared" si="1"/>
        <v/>
      </c>
      <c r="U27" s="66">
        <f t="shared" si="9"/>
        <v>0</v>
      </c>
      <c r="V27" s="66">
        <f t="shared" si="6"/>
        <v>0</v>
      </c>
      <c r="W27" s="66">
        <f t="shared" si="7"/>
        <v>0</v>
      </c>
      <c r="X27" s="67">
        <f t="shared" si="8"/>
        <v>0</v>
      </c>
    </row>
    <row r="28" spans="1:24" ht="15">
      <c r="A28" s="41">
        <v>23</v>
      </c>
      <c r="B28" s="42" t="s">
        <v>26</v>
      </c>
      <c r="C28" s="37">
        <f>tOPV!C28</f>
        <v>344703</v>
      </c>
      <c r="D28" s="38">
        <f t="shared" si="2"/>
        <v>14822.228999999999</v>
      </c>
      <c r="E28" s="39">
        <f t="shared" si="3"/>
        <v>58653.182340419575</v>
      </c>
      <c r="F28" s="45">
        <f t="shared" si="4"/>
        <v>4888</v>
      </c>
      <c r="G28" s="10"/>
      <c r="H28" s="11"/>
      <c r="I28" s="11"/>
      <c r="J28" s="11"/>
      <c r="K28" s="11"/>
      <c r="L28" s="11"/>
      <c r="M28" s="11"/>
      <c r="N28" s="11"/>
      <c r="O28" s="11"/>
      <c r="P28" s="11"/>
      <c r="Q28" s="11"/>
      <c r="R28" s="11"/>
      <c r="S28" s="142">
        <f t="shared" si="5"/>
        <v>0</v>
      </c>
      <c r="T28" s="65" t="str">
        <f t="shared" si="1"/>
        <v/>
      </c>
      <c r="U28" s="66">
        <f t="shared" si="9"/>
        <v>0</v>
      </c>
      <c r="V28" s="66">
        <f t="shared" si="6"/>
        <v>0</v>
      </c>
      <c r="W28" s="66">
        <f t="shared" si="7"/>
        <v>0</v>
      </c>
      <c r="X28" s="67">
        <f t="shared" si="8"/>
        <v>0</v>
      </c>
    </row>
    <row r="29" spans="1:24" ht="15">
      <c r="A29" s="41">
        <v>24</v>
      </c>
      <c r="B29" s="42" t="s">
        <v>27</v>
      </c>
      <c r="C29" s="37">
        <f>tOPV!C29</f>
        <v>260357</v>
      </c>
      <c r="D29" s="38">
        <f t="shared" si="2"/>
        <v>11195.350999999999</v>
      </c>
      <c r="E29" s="39">
        <f t="shared" si="3"/>
        <v>44301.229158448339</v>
      </c>
      <c r="F29" s="45">
        <f t="shared" si="4"/>
        <v>3692</v>
      </c>
      <c r="G29" s="10"/>
      <c r="H29" s="11"/>
      <c r="I29" s="11"/>
      <c r="J29" s="11"/>
      <c r="K29" s="11"/>
      <c r="L29" s="11"/>
      <c r="M29" s="11"/>
      <c r="N29" s="11"/>
      <c r="O29" s="11"/>
      <c r="P29" s="11"/>
      <c r="Q29" s="11"/>
      <c r="R29" s="11"/>
      <c r="S29" s="142">
        <f t="shared" si="5"/>
        <v>0</v>
      </c>
      <c r="T29" s="65" t="str">
        <f t="shared" si="1"/>
        <v/>
      </c>
      <c r="U29" s="66">
        <f t="shared" si="9"/>
        <v>0</v>
      </c>
      <c r="V29" s="66">
        <f t="shared" si="6"/>
        <v>0</v>
      </c>
      <c r="W29" s="66">
        <f t="shared" si="7"/>
        <v>0</v>
      </c>
      <c r="X29" s="67">
        <f t="shared" si="8"/>
        <v>0</v>
      </c>
    </row>
    <row r="30" spans="1:24" ht="15">
      <c r="A30" s="41">
        <v>25</v>
      </c>
      <c r="B30" s="42" t="s">
        <v>28</v>
      </c>
      <c r="C30" s="37">
        <f>tOPV!C30</f>
        <v>106389</v>
      </c>
      <c r="D30" s="38">
        <f t="shared" si="2"/>
        <v>4574.7269999999999</v>
      </c>
      <c r="E30" s="39">
        <f t="shared" si="3"/>
        <v>18102.695410294942</v>
      </c>
      <c r="F30" s="45">
        <f t="shared" si="4"/>
        <v>1510</v>
      </c>
      <c r="G30" s="10"/>
      <c r="H30" s="11"/>
      <c r="I30" s="11"/>
      <c r="J30" s="11"/>
      <c r="K30" s="11"/>
      <c r="L30" s="11"/>
      <c r="M30" s="11"/>
      <c r="N30" s="11"/>
      <c r="O30" s="11"/>
      <c r="P30" s="11"/>
      <c r="Q30" s="11"/>
      <c r="R30" s="11"/>
      <c r="S30" s="142">
        <f t="shared" si="5"/>
        <v>0</v>
      </c>
      <c r="T30" s="65" t="str">
        <f t="shared" si="1"/>
        <v/>
      </c>
      <c r="U30" s="66">
        <f t="shared" si="9"/>
        <v>0</v>
      </c>
      <c r="V30" s="66">
        <f t="shared" si="6"/>
        <v>0</v>
      </c>
      <c r="W30" s="66">
        <f t="shared" si="7"/>
        <v>0</v>
      </c>
      <c r="X30" s="67">
        <f t="shared" si="8"/>
        <v>0</v>
      </c>
    </row>
    <row r="31" spans="1:24" ht="15">
      <c r="A31" s="41">
        <v>26</v>
      </c>
      <c r="B31" s="42" t="s">
        <v>29</v>
      </c>
      <c r="C31" s="37">
        <f>tOPV!C31</f>
        <v>95259</v>
      </c>
      <c r="D31" s="38">
        <f t="shared" si="2"/>
        <v>4096.1369999999997</v>
      </c>
      <c r="E31" s="39">
        <f t="shared" si="3"/>
        <v>16208.862402027335</v>
      </c>
      <c r="F31" s="45">
        <f t="shared" si="4"/>
        <v>1352</v>
      </c>
      <c r="G31" s="10"/>
      <c r="H31" s="11"/>
      <c r="I31" s="11"/>
      <c r="J31" s="11"/>
      <c r="K31" s="11"/>
      <c r="L31" s="11"/>
      <c r="M31" s="11"/>
      <c r="N31" s="11"/>
      <c r="O31" s="11"/>
      <c r="P31" s="11"/>
      <c r="Q31" s="11"/>
      <c r="R31" s="11"/>
      <c r="S31" s="142">
        <f t="shared" si="5"/>
        <v>0</v>
      </c>
      <c r="T31" s="65" t="str">
        <f t="shared" si="1"/>
        <v/>
      </c>
      <c r="U31" s="66">
        <f t="shared" si="9"/>
        <v>0</v>
      </c>
      <c r="V31" s="66">
        <f t="shared" si="6"/>
        <v>0</v>
      </c>
      <c r="W31" s="66">
        <f t="shared" si="7"/>
        <v>0</v>
      </c>
      <c r="X31" s="67">
        <f t="shared" si="8"/>
        <v>0</v>
      </c>
    </row>
    <row r="32" spans="1:24" ht="15">
      <c r="A32" s="41">
        <v>27</v>
      </c>
      <c r="B32" s="42" t="s">
        <v>30</v>
      </c>
      <c r="C32" s="37">
        <f>tOPV!C32</f>
        <v>339346</v>
      </c>
      <c r="D32" s="38">
        <f t="shared" si="2"/>
        <v>14591.877999999999</v>
      </c>
      <c r="E32" s="39">
        <f t="shared" si="3"/>
        <v>57741.658223142884</v>
      </c>
      <c r="F32" s="45">
        <f t="shared" si="4"/>
        <v>4812</v>
      </c>
      <c r="G32" s="10"/>
      <c r="H32" s="11"/>
      <c r="I32" s="11"/>
      <c r="J32" s="11"/>
      <c r="K32" s="11"/>
      <c r="L32" s="11"/>
      <c r="M32" s="11"/>
      <c r="N32" s="11"/>
      <c r="O32" s="11"/>
      <c r="P32" s="11"/>
      <c r="Q32" s="11"/>
      <c r="R32" s="11"/>
      <c r="S32" s="142">
        <f t="shared" si="5"/>
        <v>0</v>
      </c>
      <c r="T32" s="65" t="str">
        <f t="shared" si="1"/>
        <v/>
      </c>
      <c r="U32" s="66">
        <f t="shared" si="9"/>
        <v>0</v>
      </c>
      <c r="V32" s="66">
        <f t="shared" si="6"/>
        <v>0</v>
      </c>
      <c r="W32" s="66">
        <f t="shared" si="7"/>
        <v>0</v>
      </c>
      <c r="X32" s="67">
        <f t="shared" si="8"/>
        <v>0</v>
      </c>
    </row>
    <row r="33" spans="1:24" ht="15">
      <c r="A33" s="41">
        <v>28</v>
      </c>
      <c r="B33" s="42" t="s">
        <v>31</v>
      </c>
      <c r="C33" s="37">
        <f>tOPV!C33</f>
        <v>193334</v>
      </c>
      <c r="D33" s="38">
        <f t="shared" si="2"/>
        <v>8313.3619999999992</v>
      </c>
      <c r="E33" s="39">
        <f t="shared" si="3"/>
        <v>32896.883272274034</v>
      </c>
      <c r="F33" s="45">
        <f t="shared" si="4"/>
        <v>2742</v>
      </c>
      <c r="G33" s="10"/>
      <c r="H33" s="11"/>
      <c r="I33" s="11"/>
      <c r="J33" s="11"/>
      <c r="K33" s="11"/>
      <c r="L33" s="11"/>
      <c r="M33" s="11"/>
      <c r="N33" s="11"/>
      <c r="O33" s="11"/>
      <c r="P33" s="11"/>
      <c r="Q33" s="11"/>
      <c r="R33" s="11"/>
      <c r="S33" s="142">
        <f t="shared" si="5"/>
        <v>0</v>
      </c>
      <c r="T33" s="65" t="str">
        <f>IFERROR((SUMIF(G33:R33,"&gt;0" )/COUNTIF(G33:R33,"&gt;0")),"")</f>
        <v/>
      </c>
      <c r="U33" s="66">
        <f t="shared" si="9"/>
        <v>0</v>
      </c>
      <c r="V33" s="66">
        <f t="shared" si="6"/>
        <v>0</v>
      </c>
      <c r="W33" s="66">
        <f t="shared" si="7"/>
        <v>0</v>
      </c>
      <c r="X33" s="67">
        <f t="shared" si="8"/>
        <v>0</v>
      </c>
    </row>
    <row r="34" spans="1:24" ht="15">
      <c r="A34" s="41">
        <v>29</v>
      </c>
      <c r="B34" s="42" t="s">
        <v>32</v>
      </c>
      <c r="C34" s="37">
        <f>tOPV!C34</f>
        <v>169504</v>
      </c>
      <c r="D34" s="38">
        <f t="shared" si="2"/>
        <v>7288.6719999999996</v>
      </c>
      <c r="E34" s="39">
        <f t="shared" si="3"/>
        <v>28842.072797250035</v>
      </c>
      <c r="F34" s="45">
        <f t="shared" si="4"/>
        <v>2404</v>
      </c>
      <c r="G34" s="10"/>
      <c r="H34" s="11"/>
      <c r="I34" s="11"/>
      <c r="J34" s="11"/>
      <c r="K34" s="11"/>
      <c r="L34" s="11"/>
      <c r="M34" s="11"/>
      <c r="N34" s="11"/>
      <c r="O34" s="11"/>
      <c r="P34" s="11"/>
      <c r="Q34" s="11"/>
      <c r="R34" s="11"/>
      <c r="S34" s="142">
        <f t="shared" si="5"/>
        <v>0</v>
      </c>
      <c r="T34" s="65" t="str">
        <f t="shared" si="1"/>
        <v/>
      </c>
      <c r="U34" s="66">
        <f t="shared" si="9"/>
        <v>0</v>
      </c>
      <c r="V34" s="66">
        <f t="shared" si="6"/>
        <v>0</v>
      </c>
      <c r="W34" s="66">
        <f t="shared" si="7"/>
        <v>0</v>
      </c>
      <c r="X34" s="67">
        <f t="shared" si="8"/>
        <v>0</v>
      </c>
    </row>
    <row r="35" spans="1:24" ht="15">
      <c r="A35" s="41">
        <v>30</v>
      </c>
      <c r="B35" s="42" t="s">
        <v>33</v>
      </c>
      <c r="C35" s="37">
        <f>tOPV!C35</f>
        <v>469872</v>
      </c>
      <c r="D35" s="38">
        <f t="shared" si="2"/>
        <v>20204.495999999999</v>
      </c>
      <c r="E35" s="39">
        <f t="shared" si="3"/>
        <v>79951.401910217275</v>
      </c>
      <c r="F35" s="45">
        <f t="shared" si="4"/>
        <v>6664</v>
      </c>
      <c r="G35" s="10"/>
      <c r="H35" s="11"/>
      <c r="I35" s="11"/>
      <c r="J35" s="11"/>
      <c r="K35" s="11"/>
      <c r="L35" s="11"/>
      <c r="M35" s="11"/>
      <c r="N35" s="11"/>
      <c r="O35" s="11"/>
      <c r="P35" s="11"/>
      <c r="Q35" s="11"/>
      <c r="R35" s="11"/>
      <c r="S35" s="142">
        <f t="shared" si="5"/>
        <v>0</v>
      </c>
      <c r="T35" s="65" t="str">
        <f t="shared" si="1"/>
        <v/>
      </c>
      <c r="U35" s="66">
        <f t="shared" si="9"/>
        <v>0</v>
      </c>
      <c r="V35" s="66">
        <f t="shared" si="6"/>
        <v>0</v>
      </c>
      <c r="W35" s="66">
        <f t="shared" si="7"/>
        <v>0</v>
      </c>
      <c r="X35" s="67">
        <f t="shared" si="8"/>
        <v>0</v>
      </c>
    </row>
    <row r="36" spans="1:24" ht="15">
      <c r="A36" s="41">
        <v>31</v>
      </c>
      <c r="B36" s="42" t="s">
        <v>34</v>
      </c>
      <c r="C36" s="37">
        <f>tOPV!C36</f>
        <v>607710</v>
      </c>
      <c r="D36" s="38">
        <f t="shared" si="2"/>
        <v>26131.53</v>
      </c>
      <c r="E36" s="39">
        <f t="shared" si="3"/>
        <v>103405.32411988401</v>
      </c>
      <c r="F36" s="45">
        <f t="shared" si="4"/>
        <v>8618</v>
      </c>
      <c r="G36" s="10"/>
      <c r="H36" s="11"/>
      <c r="I36" s="11"/>
      <c r="J36" s="11"/>
      <c r="K36" s="11"/>
      <c r="L36" s="11"/>
      <c r="M36" s="11"/>
      <c r="N36" s="11"/>
      <c r="O36" s="11"/>
      <c r="P36" s="11"/>
      <c r="Q36" s="11"/>
      <c r="R36" s="11"/>
      <c r="S36" s="142">
        <f t="shared" si="5"/>
        <v>0</v>
      </c>
      <c r="T36" s="65" t="str">
        <f t="shared" si="1"/>
        <v/>
      </c>
      <c r="U36" s="66">
        <f t="shared" si="9"/>
        <v>0</v>
      </c>
      <c r="V36" s="66">
        <f t="shared" si="6"/>
        <v>0</v>
      </c>
      <c r="W36" s="66">
        <f t="shared" si="7"/>
        <v>0</v>
      </c>
      <c r="X36" s="67">
        <f t="shared" si="8"/>
        <v>0</v>
      </c>
    </row>
    <row r="37" spans="1:24" ht="15">
      <c r="A37" s="41">
        <v>32</v>
      </c>
      <c r="B37" s="42" t="s">
        <v>35</v>
      </c>
      <c r="C37" s="37">
        <f>tOPV!C37</f>
        <v>262697</v>
      </c>
      <c r="D37" s="38">
        <f t="shared" si="2"/>
        <v>11295.971</v>
      </c>
      <c r="E37" s="39">
        <f t="shared" si="3"/>
        <v>44699.39351059086</v>
      </c>
      <c r="F37" s="45">
        <f t="shared" si="4"/>
        <v>3726</v>
      </c>
      <c r="G37" s="10"/>
      <c r="H37" s="11"/>
      <c r="I37" s="11"/>
      <c r="J37" s="11"/>
      <c r="K37" s="11"/>
      <c r="L37" s="11"/>
      <c r="M37" s="11"/>
      <c r="N37" s="11"/>
      <c r="O37" s="11"/>
      <c r="P37" s="11"/>
      <c r="Q37" s="11"/>
      <c r="R37" s="11"/>
      <c r="S37" s="142">
        <f t="shared" si="5"/>
        <v>0</v>
      </c>
      <c r="T37" s="65" t="str">
        <f t="shared" si="1"/>
        <v/>
      </c>
      <c r="U37" s="66">
        <f t="shared" si="9"/>
        <v>0</v>
      </c>
      <c r="V37" s="66">
        <f t="shared" si="6"/>
        <v>0</v>
      </c>
      <c r="W37" s="66">
        <f t="shared" si="7"/>
        <v>0</v>
      </c>
      <c r="X37" s="67">
        <f t="shared" si="8"/>
        <v>0</v>
      </c>
    </row>
    <row r="38" spans="1:24" ht="15">
      <c r="A38" s="41">
        <v>33</v>
      </c>
      <c r="B38" s="42" t="s">
        <v>36</v>
      </c>
      <c r="C38" s="37">
        <f>tOPV!C38</f>
        <v>536218</v>
      </c>
      <c r="D38" s="38">
        <f t="shared" si="2"/>
        <v>23057.374</v>
      </c>
      <c r="E38" s="39">
        <f t="shared" si="3"/>
        <v>91240.552383399932</v>
      </c>
      <c r="F38" s="45">
        <f t="shared" si="4"/>
        <v>7604</v>
      </c>
      <c r="G38" s="10"/>
      <c r="H38" s="11"/>
      <c r="I38" s="11"/>
      <c r="J38" s="11"/>
      <c r="K38" s="11"/>
      <c r="L38" s="11"/>
      <c r="M38" s="11"/>
      <c r="N38" s="11"/>
      <c r="O38" s="11"/>
      <c r="P38" s="11"/>
      <c r="Q38" s="11"/>
      <c r="R38" s="11"/>
      <c r="S38" s="142">
        <f t="shared" si="5"/>
        <v>0</v>
      </c>
      <c r="T38" s="65" t="str">
        <f t="shared" si="1"/>
        <v/>
      </c>
      <c r="U38" s="66">
        <f t="shared" si="9"/>
        <v>0</v>
      </c>
      <c r="V38" s="66">
        <f t="shared" si="6"/>
        <v>0</v>
      </c>
      <c r="W38" s="66">
        <f t="shared" si="7"/>
        <v>0</v>
      </c>
      <c r="X38" s="67">
        <f t="shared" si="8"/>
        <v>0</v>
      </c>
    </row>
    <row r="39" spans="1:24" ht="15">
      <c r="A39" s="41">
        <v>34</v>
      </c>
      <c r="B39" s="42" t="s">
        <v>37</v>
      </c>
      <c r="C39" s="37">
        <f>tOPV!C39</f>
        <v>521105</v>
      </c>
      <c r="D39" s="38">
        <f t="shared" si="2"/>
        <v>22407.514999999999</v>
      </c>
      <c r="E39" s="39">
        <f t="shared" si="3"/>
        <v>88668.989197959818</v>
      </c>
      <c r="F39" s="45">
        <f t="shared" si="4"/>
        <v>7390</v>
      </c>
      <c r="G39" s="10"/>
      <c r="H39" s="11"/>
      <c r="I39" s="11"/>
      <c r="J39" s="11"/>
      <c r="K39" s="11"/>
      <c r="L39" s="11"/>
      <c r="M39" s="11"/>
      <c r="N39" s="11"/>
      <c r="O39" s="11"/>
      <c r="P39" s="11"/>
      <c r="Q39" s="11"/>
      <c r="R39" s="11"/>
      <c r="S39" s="142">
        <f t="shared" si="5"/>
        <v>0</v>
      </c>
      <c r="T39" s="65" t="str">
        <f t="shared" si="1"/>
        <v/>
      </c>
      <c r="U39" s="66">
        <f t="shared" si="9"/>
        <v>0</v>
      </c>
      <c r="V39" s="66">
        <f t="shared" si="6"/>
        <v>0</v>
      </c>
      <c r="W39" s="66">
        <f t="shared" si="7"/>
        <v>0</v>
      </c>
      <c r="X39" s="67">
        <f t="shared" si="8"/>
        <v>0</v>
      </c>
    </row>
    <row r="40" spans="1:24" ht="15">
      <c r="A40" s="41">
        <v>35</v>
      </c>
      <c r="B40" s="42" t="s">
        <v>38</v>
      </c>
      <c r="C40" s="37">
        <f>tOPV!C40</f>
        <v>495839</v>
      </c>
      <c r="D40" s="38">
        <f t="shared" si="2"/>
        <v>21321.076999999997</v>
      </c>
      <c r="E40" s="39">
        <f t="shared" si="3"/>
        <v>84369.835129056883</v>
      </c>
      <c r="F40" s="45">
        <f t="shared" si="4"/>
        <v>7032</v>
      </c>
      <c r="G40" s="10"/>
      <c r="H40" s="11"/>
      <c r="I40" s="11"/>
      <c r="J40" s="11"/>
      <c r="K40" s="11"/>
      <c r="L40" s="11"/>
      <c r="M40" s="11"/>
      <c r="N40" s="11"/>
      <c r="O40" s="11"/>
      <c r="P40" s="11"/>
      <c r="Q40" s="11"/>
      <c r="R40" s="11"/>
      <c r="S40" s="142">
        <f t="shared" si="5"/>
        <v>0</v>
      </c>
      <c r="T40" s="65" t="str">
        <f t="shared" si="1"/>
        <v/>
      </c>
      <c r="U40" s="66">
        <f t="shared" si="9"/>
        <v>0</v>
      </c>
      <c r="V40" s="66">
        <f t="shared" si="6"/>
        <v>0</v>
      </c>
      <c r="W40" s="66">
        <f t="shared" si="7"/>
        <v>0</v>
      </c>
      <c r="X40" s="67">
        <f t="shared" si="8"/>
        <v>0</v>
      </c>
    </row>
    <row r="41" spans="1:24" ht="15">
      <c r="A41" s="41">
        <v>36</v>
      </c>
      <c r="B41" s="42" t="s">
        <v>39</v>
      </c>
      <c r="C41" s="37">
        <f>tOPV!C41</f>
        <v>179245</v>
      </c>
      <c r="D41" s="38">
        <f t="shared" si="2"/>
        <v>7707.5349999999989</v>
      </c>
      <c r="E41" s="39">
        <f t="shared" si="3"/>
        <v>30499.559529822789</v>
      </c>
      <c r="F41" s="45">
        <f t="shared" si="4"/>
        <v>2542</v>
      </c>
      <c r="G41" s="10"/>
      <c r="H41" s="11"/>
      <c r="I41" s="11"/>
      <c r="J41" s="11"/>
      <c r="K41" s="11"/>
      <c r="L41" s="11"/>
      <c r="M41" s="11"/>
      <c r="N41" s="11"/>
      <c r="O41" s="11"/>
      <c r="P41" s="11"/>
      <c r="Q41" s="11"/>
      <c r="R41" s="11"/>
      <c r="S41" s="142">
        <f t="shared" si="5"/>
        <v>0</v>
      </c>
      <c r="T41" s="65" t="str">
        <f t="shared" si="1"/>
        <v/>
      </c>
      <c r="U41" s="66">
        <f t="shared" si="9"/>
        <v>0</v>
      </c>
      <c r="V41" s="66">
        <f t="shared" si="6"/>
        <v>0</v>
      </c>
      <c r="W41" s="66">
        <f t="shared" si="7"/>
        <v>0</v>
      </c>
      <c r="X41" s="67">
        <f t="shared" si="8"/>
        <v>0</v>
      </c>
    </row>
    <row r="42" spans="1:24" ht="15">
      <c r="A42" s="41">
        <v>37</v>
      </c>
      <c r="B42" s="42" t="s">
        <v>40</v>
      </c>
      <c r="C42" s="37">
        <f>tOPV!C42</f>
        <v>565626</v>
      </c>
      <c r="D42" s="38">
        <f t="shared" si="2"/>
        <v>24321.917999999998</v>
      </c>
      <c r="E42" s="39">
        <f t="shared" si="3"/>
        <v>96244.491386736292</v>
      </c>
      <c r="F42" s="45">
        <f t="shared" si="4"/>
        <v>8022</v>
      </c>
      <c r="G42" s="10"/>
      <c r="H42" s="11"/>
      <c r="I42" s="11"/>
      <c r="J42" s="11"/>
      <c r="K42" s="11"/>
      <c r="L42" s="11"/>
      <c r="M42" s="11"/>
      <c r="N42" s="11"/>
      <c r="O42" s="11"/>
      <c r="P42" s="11"/>
      <c r="Q42" s="11"/>
      <c r="R42" s="11"/>
      <c r="S42" s="142">
        <f t="shared" si="5"/>
        <v>0</v>
      </c>
      <c r="T42" s="65" t="str">
        <f t="shared" si="1"/>
        <v/>
      </c>
      <c r="U42" s="66">
        <f t="shared" si="9"/>
        <v>0</v>
      </c>
      <c r="V42" s="66">
        <f t="shared" si="6"/>
        <v>0</v>
      </c>
      <c r="W42" s="66">
        <f t="shared" si="7"/>
        <v>0</v>
      </c>
      <c r="X42" s="67">
        <f t="shared" si="8"/>
        <v>0</v>
      </c>
    </row>
    <row r="43" spans="1:24" ht="15">
      <c r="A43" s="41">
        <v>38</v>
      </c>
      <c r="B43" s="42" t="s">
        <v>41</v>
      </c>
      <c r="C43" s="37">
        <f>tOPV!C43</f>
        <v>502150</v>
      </c>
      <c r="D43" s="38">
        <f t="shared" si="2"/>
        <v>21592.449999999997</v>
      </c>
      <c r="E43" s="39">
        <f t="shared" si="3"/>
        <v>85443.68778989937</v>
      </c>
      <c r="F43" s="45">
        <f t="shared" si="4"/>
        <v>7122</v>
      </c>
      <c r="G43" s="10"/>
      <c r="H43" s="11"/>
      <c r="I43" s="11"/>
      <c r="J43" s="11"/>
      <c r="K43" s="11"/>
      <c r="L43" s="11"/>
      <c r="M43" s="11"/>
      <c r="N43" s="11"/>
      <c r="O43" s="11"/>
      <c r="P43" s="11"/>
      <c r="Q43" s="11"/>
      <c r="R43" s="11"/>
      <c r="S43" s="142">
        <f t="shared" si="5"/>
        <v>0</v>
      </c>
      <c r="T43" s="65" t="str">
        <f t="shared" si="1"/>
        <v/>
      </c>
      <c r="U43" s="66">
        <f t="shared" si="9"/>
        <v>0</v>
      </c>
      <c r="V43" s="66">
        <f t="shared" si="6"/>
        <v>0</v>
      </c>
      <c r="W43" s="66">
        <f t="shared" si="7"/>
        <v>0</v>
      </c>
      <c r="X43" s="67">
        <f t="shared" si="8"/>
        <v>0</v>
      </c>
    </row>
    <row r="44" spans="1:24" ht="15">
      <c r="A44" s="41">
        <v>39</v>
      </c>
      <c r="B44" s="42" t="s">
        <v>42</v>
      </c>
      <c r="C44" s="37">
        <f>tOPV!C44</f>
        <v>225943</v>
      </c>
      <c r="D44" s="38">
        <f t="shared" si="2"/>
        <v>9715.5489999999991</v>
      </c>
      <c r="E44" s="39">
        <f t="shared" si="3"/>
        <v>38445.490690656647</v>
      </c>
      <c r="F44" s="45">
        <f t="shared" si="4"/>
        <v>3204</v>
      </c>
      <c r="G44" s="10"/>
      <c r="H44" s="11"/>
      <c r="I44" s="11"/>
      <c r="J44" s="11"/>
      <c r="K44" s="11"/>
      <c r="L44" s="11"/>
      <c r="M44" s="11"/>
      <c r="N44" s="11"/>
      <c r="O44" s="11"/>
      <c r="P44" s="11"/>
      <c r="Q44" s="11"/>
      <c r="R44" s="11"/>
      <c r="S44" s="142">
        <f t="shared" si="5"/>
        <v>0</v>
      </c>
      <c r="T44" s="65" t="str">
        <f t="shared" si="1"/>
        <v/>
      </c>
      <c r="U44" s="66">
        <f t="shared" si="9"/>
        <v>0</v>
      </c>
      <c r="V44" s="66">
        <f t="shared" si="6"/>
        <v>0</v>
      </c>
      <c r="W44" s="66">
        <f t="shared" si="7"/>
        <v>0</v>
      </c>
      <c r="X44" s="67">
        <f t="shared" si="8"/>
        <v>0</v>
      </c>
    </row>
    <row r="45" spans="1:24" ht="15">
      <c r="A45" s="41">
        <v>40</v>
      </c>
      <c r="B45" s="42" t="s">
        <v>43</v>
      </c>
      <c r="C45" s="37">
        <f>tOPV!C45</f>
        <v>56552</v>
      </c>
      <c r="D45" s="38">
        <f t="shared" si="2"/>
        <v>2431.7359999999999</v>
      </c>
      <c r="E45" s="39">
        <f t="shared" si="3"/>
        <v>9622.6454881895643</v>
      </c>
      <c r="F45" s="45">
        <f t="shared" si="4"/>
        <v>802</v>
      </c>
      <c r="G45" s="10"/>
      <c r="H45" s="11"/>
      <c r="I45" s="11"/>
      <c r="J45" s="11"/>
      <c r="K45" s="11"/>
      <c r="L45" s="11"/>
      <c r="M45" s="11"/>
      <c r="N45" s="11"/>
      <c r="O45" s="11"/>
      <c r="P45" s="11"/>
      <c r="Q45" s="11"/>
      <c r="R45" s="11"/>
      <c r="S45" s="142">
        <f t="shared" si="5"/>
        <v>0</v>
      </c>
      <c r="T45" s="65" t="str">
        <f t="shared" si="1"/>
        <v/>
      </c>
      <c r="U45" s="66">
        <f t="shared" si="9"/>
        <v>0</v>
      </c>
      <c r="V45" s="66">
        <f t="shared" si="6"/>
        <v>0</v>
      </c>
      <c r="W45" s="66">
        <f t="shared" si="7"/>
        <v>0</v>
      </c>
      <c r="X45" s="67">
        <f t="shared" si="8"/>
        <v>0</v>
      </c>
    </row>
    <row r="46" spans="1:24" ht="15">
      <c r="A46" s="41">
        <v>41</v>
      </c>
      <c r="B46" s="42" t="s">
        <v>44</v>
      </c>
      <c r="C46" s="37">
        <f>tOPV!C46</f>
        <v>250884</v>
      </c>
      <c r="D46" s="38">
        <f t="shared" si="2"/>
        <v>10788.011999999999</v>
      </c>
      <c r="E46" s="39">
        <f t="shared" si="3"/>
        <v>42689.344155095321</v>
      </c>
      <c r="F46" s="45">
        <f t="shared" si="4"/>
        <v>3558</v>
      </c>
      <c r="G46" s="10"/>
      <c r="H46" s="11"/>
      <c r="I46" s="11"/>
      <c r="J46" s="11"/>
      <c r="K46" s="11"/>
      <c r="L46" s="11"/>
      <c r="M46" s="11"/>
      <c r="N46" s="11"/>
      <c r="O46" s="11"/>
      <c r="P46" s="11"/>
      <c r="Q46" s="11"/>
      <c r="R46" s="11"/>
      <c r="S46" s="142">
        <f t="shared" si="5"/>
        <v>0</v>
      </c>
      <c r="T46" s="65" t="str">
        <f t="shared" si="1"/>
        <v/>
      </c>
      <c r="U46" s="66">
        <f t="shared" si="9"/>
        <v>0</v>
      </c>
      <c r="V46" s="66">
        <f t="shared" si="6"/>
        <v>0</v>
      </c>
      <c r="W46" s="66">
        <f t="shared" si="7"/>
        <v>0</v>
      </c>
      <c r="X46" s="67">
        <f t="shared" si="8"/>
        <v>0</v>
      </c>
    </row>
    <row r="47" spans="1:24" ht="15">
      <c r="A47" s="41">
        <v>42</v>
      </c>
      <c r="B47" s="42" t="s">
        <v>45</v>
      </c>
      <c r="C47" s="37">
        <f>tOPV!C47</f>
        <v>194978</v>
      </c>
      <c r="D47" s="38">
        <f t="shared" si="2"/>
        <v>8384.0540000000001</v>
      </c>
      <c r="E47" s="39">
        <f t="shared" si="3"/>
        <v>33176.61925301006</v>
      </c>
      <c r="F47" s="45">
        <f t="shared" si="4"/>
        <v>2766</v>
      </c>
      <c r="G47" s="10"/>
      <c r="H47" s="11"/>
      <c r="I47" s="11"/>
      <c r="J47" s="11"/>
      <c r="K47" s="11"/>
      <c r="L47" s="11"/>
      <c r="M47" s="11"/>
      <c r="N47" s="11"/>
      <c r="O47" s="11"/>
      <c r="P47" s="11"/>
      <c r="Q47" s="11"/>
      <c r="R47" s="11"/>
      <c r="S47" s="142">
        <f t="shared" si="5"/>
        <v>0</v>
      </c>
      <c r="T47" s="65" t="str">
        <f t="shared" si="1"/>
        <v/>
      </c>
      <c r="U47" s="66">
        <f t="shared" si="9"/>
        <v>0</v>
      </c>
      <c r="V47" s="66">
        <f t="shared" si="6"/>
        <v>0</v>
      </c>
      <c r="W47" s="66">
        <f t="shared" si="7"/>
        <v>0</v>
      </c>
      <c r="X47" s="67">
        <f t="shared" si="8"/>
        <v>0</v>
      </c>
    </row>
    <row r="48" spans="1:24" ht="15">
      <c r="A48" s="41">
        <v>43</v>
      </c>
      <c r="B48" s="42" t="s">
        <v>46</v>
      </c>
      <c r="C48" s="37">
        <f>tOPV!C48</f>
        <v>1605525</v>
      </c>
      <c r="D48" s="38">
        <f t="shared" si="2"/>
        <v>69037.574999999997</v>
      </c>
      <c r="E48" s="39">
        <f t="shared" si="3"/>
        <v>273189.23994598864</v>
      </c>
      <c r="F48" s="45">
        <f t="shared" si="4"/>
        <v>22766</v>
      </c>
      <c r="G48" s="10"/>
      <c r="H48" s="11"/>
      <c r="I48" s="11"/>
      <c r="J48" s="11"/>
      <c r="K48" s="11"/>
      <c r="L48" s="11"/>
      <c r="M48" s="11"/>
      <c r="N48" s="11"/>
      <c r="O48" s="11"/>
      <c r="P48" s="11"/>
      <c r="Q48" s="11"/>
      <c r="R48" s="11"/>
      <c r="S48" s="142">
        <f t="shared" si="5"/>
        <v>0</v>
      </c>
      <c r="T48" s="65" t="str">
        <f t="shared" si="1"/>
        <v/>
      </c>
      <c r="U48" s="66">
        <f t="shared" si="9"/>
        <v>0</v>
      </c>
      <c r="V48" s="66">
        <f t="shared" si="6"/>
        <v>0</v>
      </c>
      <c r="W48" s="66">
        <f t="shared" si="7"/>
        <v>0</v>
      </c>
      <c r="X48" s="67">
        <f t="shared" si="8"/>
        <v>0</v>
      </c>
    </row>
    <row r="49" spans="1:24" ht="15">
      <c r="A49" s="41">
        <v>44</v>
      </c>
      <c r="B49" s="42" t="s">
        <v>47</v>
      </c>
      <c r="C49" s="37">
        <f>tOPV!C49</f>
        <v>519134</v>
      </c>
      <c r="D49" s="38">
        <f t="shared" si="2"/>
        <v>22322.761999999999</v>
      </c>
      <c r="E49" s="39">
        <f t="shared" si="3"/>
        <v>88333.612301347457</v>
      </c>
      <c r="F49" s="45">
        <f t="shared" si="4"/>
        <v>7362</v>
      </c>
      <c r="G49" s="10"/>
      <c r="H49" s="11"/>
      <c r="I49" s="11"/>
      <c r="J49" s="11"/>
      <c r="K49" s="11"/>
      <c r="L49" s="11"/>
      <c r="M49" s="11"/>
      <c r="N49" s="11"/>
      <c r="O49" s="11"/>
      <c r="P49" s="11"/>
      <c r="Q49" s="11"/>
      <c r="R49" s="11"/>
      <c r="S49" s="142">
        <f t="shared" si="5"/>
        <v>0</v>
      </c>
      <c r="T49" s="65" t="str">
        <f t="shared" si="1"/>
        <v/>
      </c>
      <c r="U49" s="66">
        <f t="shared" si="9"/>
        <v>0</v>
      </c>
      <c r="V49" s="66">
        <f t="shared" si="6"/>
        <v>0</v>
      </c>
      <c r="W49" s="66">
        <f t="shared" si="7"/>
        <v>0</v>
      </c>
      <c r="X49" s="67">
        <f t="shared" si="8"/>
        <v>0</v>
      </c>
    </row>
    <row r="50" spans="1:24" ht="15">
      <c r="A50" s="41">
        <v>45</v>
      </c>
      <c r="B50" s="42" t="s">
        <v>48</v>
      </c>
      <c r="C50" s="37">
        <f>tOPV!C50</f>
        <v>446297</v>
      </c>
      <c r="D50" s="38">
        <f t="shared" si="2"/>
        <v>19190.770999999997</v>
      </c>
      <c r="E50" s="39">
        <f t="shared" si="3"/>
        <v>75939.981140234435</v>
      </c>
      <c r="F50" s="45">
        <f t="shared" si="4"/>
        <v>6330</v>
      </c>
      <c r="G50" s="10"/>
      <c r="H50" s="11"/>
      <c r="I50" s="11"/>
      <c r="J50" s="11"/>
      <c r="K50" s="11"/>
      <c r="L50" s="11"/>
      <c r="M50" s="11"/>
      <c r="N50" s="11"/>
      <c r="O50" s="11"/>
      <c r="P50" s="11"/>
      <c r="Q50" s="11"/>
      <c r="R50" s="11"/>
      <c r="S50" s="142">
        <f t="shared" si="5"/>
        <v>0</v>
      </c>
      <c r="T50" s="65" t="str">
        <f t="shared" si="1"/>
        <v/>
      </c>
      <c r="U50" s="66">
        <f t="shared" si="9"/>
        <v>0</v>
      </c>
      <c r="V50" s="66">
        <f t="shared" si="6"/>
        <v>0</v>
      </c>
      <c r="W50" s="66">
        <f t="shared" si="7"/>
        <v>0</v>
      </c>
      <c r="X50" s="67">
        <f t="shared" si="8"/>
        <v>0</v>
      </c>
    </row>
    <row r="51" spans="1:24" ht="15">
      <c r="A51" s="41">
        <v>46</v>
      </c>
      <c r="B51" s="42" t="s">
        <v>49</v>
      </c>
      <c r="C51" s="37">
        <f>tOPV!C51</f>
        <v>266924</v>
      </c>
      <c r="D51" s="38">
        <f t="shared" si="2"/>
        <v>11477.732</v>
      </c>
      <c r="E51" s="39">
        <f t="shared" si="3"/>
        <v>45418.641680038047</v>
      </c>
      <c r="F51" s="45">
        <f t="shared" si="4"/>
        <v>3786</v>
      </c>
      <c r="G51" s="10"/>
      <c r="H51" s="11"/>
      <c r="I51" s="11"/>
      <c r="J51" s="11"/>
      <c r="K51" s="11"/>
      <c r="L51" s="11"/>
      <c r="M51" s="11"/>
      <c r="N51" s="11"/>
      <c r="O51" s="11"/>
      <c r="P51" s="11"/>
      <c r="Q51" s="11"/>
      <c r="R51" s="11"/>
      <c r="S51" s="142">
        <f t="shared" si="5"/>
        <v>0</v>
      </c>
      <c r="T51" s="65" t="str">
        <f t="shared" si="1"/>
        <v/>
      </c>
      <c r="U51" s="66">
        <f t="shared" si="9"/>
        <v>0</v>
      </c>
      <c r="V51" s="66">
        <f t="shared" si="6"/>
        <v>0</v>
      </c>
      <c r="W51" s="66">
        <f t="shared" si="7"/>
        <v>0</v>
      </c>
      <c r="X51" s="67">
        <f t="shared" si="8"/>
        <v>0</v>
      </c>
    </row>
    <row r="52" spans="1:24" ht="15">
      <c r="A52" s="41">
        <v>47</v>
      </c>
      <c r="B52" s="42" t="s">
        <v>50</v>
      </c>
      <c r="C52" s="37">
        <f>tOPV!C52</f>
        <v>110740</v>
      </c>
      <c r="D52" s="38">
        <f t="shared" si="2"/>
        <v>4761.82</v>
      </c>
      <c r="E52" s="39">
        <f t="shared" si="3"/>
        <v>18843.042887291562</v>
      </c>
      <c r="F52" s="45">
        <f t="shared" si="4"/>
        <v>1572</v>
      </c>
      <c r="G52" s="10"/>
      <c r="H52" s="11"/>
      <c r="I52" s="11"/>
      <c r="J52" s="11"/>
      <c r="K52" s="11"/>
      <c r="L52" s="11"/>
      <c r="M52" s="11"/>
      <c r="N52" s="11"/>
      <c r="O52" s="11"/>
      <c r="P52" s="11"/>
      <c r="Q52" s="11"/>
      <c r="R52" s="11"/>
      <c r="S52" s="142">
        <f t="shared" si="5"/>
        <v>0</v>
      </c>
      <c r="T52" s="65" t="str">
        <f t="shared" si="1"/>
        <v/>
      </c>
      <c r="U52" s="66">
        <f t="shared" si="9"/>
        <v>0</v>
      </c>
      <c r="V52" s="66">
        <f t="shared" si="6"/>
        <v>0</v>
      </c>
      <c r="W52" s="66">
        <f t="shared" si="7"/>
        <v>0</v>
      </c>
      <c r="X52" s="67">
        <f t="shared" si="8"/>
        <v>0</v>
      </c>
    </row>
    <row r="53" spans="1:24" ht="15">
      <c r="A53" s="41">
        <v>48</v>
      </c>
      <c r="B53" s="42" t="s">
        <v>51</v>
      </c>
      <c r="C53" s="37">
        <f>tOPV!C53</f>
        <v>743383</v>
      </c>
      <c r="D53" s="38">
        <f t="shared" si="2"/>
        <v>31965.468999999997</v>
      </c>
      <c r="E53" s="39">
        <f t="shared" si="3"/>
        <v>126490.85922596591</v>
      </c>
      <c r="F53" s="45">
        <f t="shared" si="4"/>
        <v>10542</v>
      </c>
      <c r="G53" s="10"/>
      <c r="H53" s="11"/>
      <c r="I53" s="11"/>
      <c r="J53" s="11"/>
      <c r="K53" s="11"/>
      <c r="L53" s="11"/>
      <c r="M53" s="11"/>
      <c r="N53" s="11"/>
      <c r="O53" s="11"/>
      <c r="P53" s="11"/>
      <c r="Q53" s="11"/>
      <c r="R53" s="11"/>
      <c r="S53" s="142">
        <f t="shared" si="5"/>
        <v>0</v>
      </c>
      <c r="T53" s="65" t="str">
        <f t="shared" si="1"/>
        <v/>
      </c>
      <c r="U53" s="66">
        <f t="shared" si="9"/>
        <v>0</v>
      </c>
      <c r="V53" s="66">
        <f t="shared" si="6"/>
        <v>0</v>
      </c>
      <c r="W53" s="66">
        <f t="shared" si="7"/>
        <v>0</v>
      </c>
      <c r="X53" s="67">
        <f t="shared" si="8"/>
        <v>0</v>
      </c>
    </row>
    <row r="54" spans="1:24" ht="15">
      <c r="A54" s="41">
        <v>49</v>
      </c>
      <c r="B54" s="42" t="s">
        <v>52</v>
      </c>
      <c r="C54" s="37">
        <f>tOPV!C54</f>
        <v>175305</v>
      </c>
      <c r="D54" s="38">
        <f t="shared" si="2"/>
        <v>7538.1149999999998</v>
      </c>
      <c r="E54" s="39">
        <f t="shared" si="3"/>
        <v>29829.146048010181</v>
      </c>
      <c r="F54" s="45">
        <f t="shared" si="4"/>
        <v>2486</v>
      </c>
      <c r="G54" s="10"/>
      <c r="H54" s="11"/>
      <c r="I54" s="11"/>
      <c r="J54" s="11"/>
      <c r="K54" s="11"/>
      <c r="L54" s="11"/>
      <c r="M54" s="11"/>
      <c r="N54" s="11"/>
      <c r="O54" s="11"/>
      <c r="P54" s="11"/>
      <c r="Q54" s="11"/>
      <c r="R54" s="11"/>
      <c r="S54" s="142">
        <f t="shared" si="5"/>
        <v>0</v>
      </c>
      <c r="T54" s="65" t="str">
        <f t="shared" si="1"/>
        <v/>
      </c>
      <c r="U54" s="66">
        <f t="shared" si="9"/>
        <v>0</v>
      </c>
      <c r="V54" s="66">
        <f t="shared" si="6"/>
        <v>0</v>
      </c>
      <c r="W54" s="66">
        <f t="shared" si="7"/>
        <v>0</v>
      </c>
      <c r="X54" s="67">
        <f t="shared" si="8"/>
        <v>0</v>
      </c>
    </row>
    <row r="55" spans="1:24" ht="15">
      <c r="A55" s="41">
        <v>50</v>
      </c>
      <c r="B55" s="42" t="s">
        <v>53</v>
      </c>
      <c r="C55" s="37">
        <f>tOPV!C55</f>
        <v>392018</v>
      </c>
      <c r="D55" s="38">
        <f t="shared" si="2"/>
        <v>16856.773999999998</v>
      </c>
      <c r="E55" s="39">
        <f t="shared" si="3"/>
        <v>66704.099571882456</v>
      </c>
      <c r="F55" s="45">
        <f t="shared" si="4"/>
        <v>5560</v>
      </c>
      <c r="G55" s="10"/>
      <c r="H55" s="11"/>
      <c r="I55" s="11"/>
      <c r="J55" s="11"/>
      <c r="K55" s="11"/>
      <c r="L55" s="11"/>
      <c r="M55" s="11"/>
      <c r="N55" s="11"/>
      <c r="O55" s="11"/>
      <c r="P55" s="11"/>
      <c r="Q55" s="11"/>
      <c r="R55" s="11"/>
      <c r="S55" s="142">
        <f t="shared" si="5"/>
        <v>0</v>
      </c>
      <c r="T55" s="65" t="str">
        <f t="shared" si="1"/>
        <v/>
      </c>
      <c r="U55" s="66">
        <f t="shared" si="9"/>
        <v>0</v>
      </c>
      <c r="V55" s="66">
        <f t="shared" si="6"/>
        <v>0</v>
      </c>
      <c r="W55" s="66">
        <f t="shared" si="7"/>
        <v>0</v>
      </c>
      <c r="X55" s="67">
        <f t="shared" si="8"/>
        <v>0</v>
      </c>
    </row>
    <row r="56" spans="1:24" ht="15">
      <c r="A56" s="41">
        <v>51</v>
      </c>
      <c r="B56" s="42" t="s">
        <v>54</v>
      </c>
      <c r="C56" s="37">
        <f>tOPV!C56</f>
        <v>835174</v>
      </c>
      <c r="D56" s="38">
        <f t="shared" si="2"/>
        <v>35912.481999999996</v>
      </c>
      <c r="E56" s="39">
        <f t="shared" si="3"/>
        <v>142109.62163943329</v>
      </c>
      <c r="F56" s="45">
        <f t="shared" si="4"/>
        <v>11844</v>
      </c>
      <c r="G56" s="10"/>
      <c r="H56" s="11"/>
      <c r="I56" s="11"/>
      <c r="J56" s="11"/>
      <c r="K56" s="11"/>
      <c r="L56" s="11"/>
      <c r="M56" s="11"/>
      <c r="N56" s="11"/>
      <c r="O56" s="11"/>
      <c r="P56" s="11"/>
      <c r="Q56" s="11"/>
      <c r="R56" s="11"/>
      <c r="S56" s="142">
        <f t="shared" si="5"/>
        <v>0</v>
      </c>
      <c r="T56" s="65" t="str">
        <f t="shared" si="1"/>
        <v/>
      </c>
      <c r="U56" s="66">
        <f t="shared" si="9"/>
        <v>0</v>
      </c>
      <c r="V56" s="66">
        <f t="shared" si="6"/>
        <v>0</v>
      </c>
      <c r="W56" s="66">
        <f t="shared" si="7"/>
        <v>0</v>
      </c>
      <c r="X56" s="67">
        <f t="shared" si="8"/>
        <v>0</v>
      </c>
    </row>
    <row r="57" spans="1:24" ht="15">
      <c r="A57" s="41">
        <v>52</v>
      </c>
      <c r="B57" s="42" t="s">
        <v>55</v>
      </c>
      <c r="C57" s="37">
        <f>tOPV!C57</f>
        <v>157360</v>
      </c>
      <c r="D57" s="38">
        <f t="shared" si="2"/>
        <v>6766.48</v>
      </c>
      <c r="E57" s="39">
        <f t="shared" si="3"/>
        <v>26775.701903054</v>
      </c>
      <c r="F57" s="45">
        <f t="shared" si="4"/>
        <v>2232</v>
      </c>
      <c r="G57" s="10"/>
      <c r="H57" s="11"/>
      <c r="I57" s="11"/>
      <c r="J57" s="11"/>
      <c r="K57" s="11"/>
      <c r="L57" s="11"/>
      <c r="M57" s="11"/>
      <c r="N57" s="11"/>
      <c r="O57" s="11"/>
      <c r="P57" s="11"/>
      <c r="Q57" s="11"/>
      <c r="R57" s="11"/>
      <c r="S57" s="142">
        <f t="shared" si="5"/>
        <v>0</v>
      </c>
      <c r="T57" s="65" t="str">
        <f t="shared" si="1"/>
        <v/>
      </c>
      <c r="U57" s="66">
        <f t="shared" si="9"/>
        <v>0</v>
      </c>
      <c r="V57" s="66">
        <f t="shared" si="6"/>
        <v>0</v>
      </c>
      <c r="W57" s="66">
        <f t="shared" si="7"/>
        <v>0</v>
      </c>
      <c r="X57" s="67">
        <f t="shared" si="8"/>
        <v>0</v>
      </c>
    </row>
    <row r="58" spans="1:24" ht="15">
      <c r="A58" s="41">
        <v>53</v>
      </c>
      <c r="B58" s="42" t="s">
        <v>56</v>
      </c>
      <c r="C58" s="37">
        <f>tOPV!C58</f>
        <v>214566</v>
      </c>
      <c r="D58" s="38">
        <f t="shared" si="2"/>
        <v>9226.3379999999997</v>
      </c>
      <c r="E58" s="39">
        <f t="shared" si="3"/>
        <v>36509.62922299622</v>
      </c>
      <c r="F58" s="45">
        <f t="shared" si="4"/>
        <v>3044</v>
      </c>
      <c r="G58" s="10"/>
      <c r="H58" s="11"/>
      <c r="I58" s="11"/>
      <c r="J58" s="11"/>
      <c r="K58" s="11"/>
      <c r="L58" s="11"/>
      <c r="M58" s="11"/>
      <c r="N58" s="11"/>
      <c r="O58" s="11"/>
      <c r="P58" s="11"/>
      <c r="Q58" s="11"/>
      <c r="R58" s="11"/>
      <c r="S58" s="142">
        <f t="shared" si="5"/>
        <v>0</v>
      </c>
      <c r="T58" s="65" t="str">
        <f t="shared" si="1"/>
        <v/>
      </c>
      <c r="U58" s="66">
        <f t="shared" si="9"/>
        <v>0</v>
      </c>
      <c r="V58" s="66">
        <f t="shared" si="6"/>
        <v>0</v>
      </c>
      <c r="W58" s="66">
        <f t="shared" si="7"/>
        <v>0</v>
      </c>
      <c r="X58" s="67">
        <f t="shared" si="8"/>
        <v>0</v>
      </c>
    </row>
    <row r="59" spans="1:24" ht="15">
      <c r="A59" s="41">
        <v>54</v>
      </c>
      <c r="B59" s="42" t="s">
        <v>57</v>
      </c>
      <c r="C59" s="37">
        <f>tOPV!C59</f>
        <v>347897</v>
      </c>
      <c r="D59" s="38">
        <f t="shared" si="2"/>
        <v>14959.570999999998</v>
      </c>
      <c r="E59" s="39">
        <f t="shared" si="3"/>
        <v>59196.659665523497</v>
      </c>
      <c r="F59" s="45">
        <f t="shared" si="4"/>
        <v>4934</v>
      </c>
      <c r="G59" s="10"/>
      <c r="H59" s="11"/>
      <c r="I59" s="11"/>
      <c r="J59" s="11"/>
      <c r="K59" s="11"/>
      <c r="L59" s="11"/>
      <c r="M59" s="11"/>
      <c r="N59" s="11"/>
      <c r="O59" s="11"/>
      <c r="P59" s="11"/>
      <c r="Q59" s="11"/>
      <c r="R59" s="11"/>
      <c r="S59" s="142">
        <f t="shared" si="5"/>
        <v>0</v>
      </c>
      <c r="T59" s="65" t="str">
        <f t="shared" si="1"/>
        <v/>
      </c>
      <c r="U59" s="66">
        <f t="shared" si="9"/>
        <v>0</v>
      </c>
      <c r="V59" s="66">
        <f t="shared" si="6"/>
        <v>0</v>
      </c>
      <c r="W59" s="66">
        <f t="shared" si="7"/>
        <v>0</v>
      </c>
      <c r="X59" s="67">
        <f t="shared" si="8"/>
        <v>0</v>
      </c>
    </row>
    <row r="60" spans="1:24" ht="15">
      <c r="A60" s="41">
        <v>55</v>
      </c>
      <c r="B60" s="42" t="s">
        <v>58</v>
      </c>
      <c r="C60" s="37">
        <f>tOPV!C60</f>
        <v>283986</v>
      </c>
      <c r="D60" s="38">
        <f t="shared" si="2"/>
        <v>12211.397999999999</v>
      </c>
      <c r="E60" s="39">
        <f t="shared" si="3"/>
        <v>48321.838336557536</v>
      </c>
      <c r="F60" s="45">
        <f t="shared" si="4"/>
        <v>4028</v>
      </c>
      <c r="G60" s="10"/>
      <c r="H60" s="11"/>
      <c r="I60" s="11"/>
      <c r="J60" s="11"/>
      <c r="K60" s="11"/>
      <c r="L60" s="11"/>
      <c r="M60" s="11"/>
      <c r="N60" s="11"/>
      <c r="O60" s="11"/>
      <c r="P60" s="11"/>
      <c r="Q60" s="11"/>
      <c r="R60" s="11"/>
      <c r="S60" s="142">
        <f t="shared" si="5"/>
        <v>0</v>
      </c>
      <c r="T60" s="65" t="str">
        <f t="shared" si="1"/>
        <v/>
      </c>
      <c r="U60" s="66">
        <f t="shared" si="9"/>
        <v>0</v>
      </c>
      <c r="V60" s="66">
        <f t="shared" si="6"/>
        <v>0</v>
      </c>
      <c r="W60" s="66">
        <f t="shared" si="7"/>
        <v>0</v>
      </c>
      <c r="X60" s="67">
        <f t="shared" si="8"/>
        <v>0</v>
      </c>
    </row>
    <row r="61" spans="1:24" ht="15">
      <c r="A61" s="41">
        <v>56</v>
      </c>
      <c r="B61" s="42" t="s">
        <v>59</v>
      </c>
      <c r="C61" s="37">
        <f>tOPV!C61</f>
        <v>304096</v>
      </c>
      <c r="D61" s="38">
        <f t="shared" si="2"/>
        <v>13076.127999999999</v>
      </c>
      <c r="E61" s="39">
        <f t="shared" si="3"/>
        <v>51743.669585098563</v>
      </c>
      <c r="F61" s="45">
        <f t="shared" si="4"/>
        <v>4312</v>
      </c>
      <c r="G61" s="10"/>
      <c r="H61" s="11"/>
      <c r="I61" s="11"/>
      <c r="J61" s="11"/>
      <c r="K61" s="11"/>
      <c r="L61" s="11"/>
      <c r="M61" s="11"/>
      <c r="N61" s="11"/>
      <c r="O61" s="11"/>
      <c r="P61" s="11"/>
      <c r="Q61" s="11"/>
      <c r="R61" s="11"/>
      <c r="S61" s="142">
        <f t="shared" si="5"/>
        <v>0</v>
      </c>
      <c r="T61" s="65" t="str">
        <f t="shared" si="1"/>
        <v/>
      </c>
      <c r="U61" s="66">
        <f t="shared" si="9"/>
        <v>0</v>
      </c>
      <c r="V61" s="66">
        <f t="shared" si="6"/>
        <v>0</v>
      </c>
      <c r="W61" s="66">
        <f t="shared" si="7"/>
        <v>0</v>
      </c>
      <c r="X61" s="67">
        <f t="shared" si="8"/>
        <v>0</v>
      </c>
    </row>
    <row r="62" spans="1:24" ht="15">
      <c r="A62" s="41">
        <v>57</v>
      </c>
      <c r="B62" s="42" t="s">
        <v>60</v>
      </c>
      <c r="C62" s="37">
        <f>tOPV!C62</f>
        <v>216030</v>
      </c>
      <c r="D62" s="38">
        <f t="shared" si="2"/>
        <v>9289.2899999999991</v>
      </c>
      <c r="E62" s="39">
        <f t="shared" si="3"/>
        <v>36758.737176644354</v>
      </c>
      <c r="F62" s="45">
        <f t="shared" si="4"/>
        <v>3064</v>
      </c>
      <c r="G62" s="10"/>
      <c r="H62" s="11"/>
      <c r="I62" s="11"/>
      <c r="J62" s="11"/>
      <c r="K62" s="11"/>
      <c r="L62" s="11"/>
      <c r="M62" s="11"/>
      <c r="N62" s="11"/>
      <c r="O62" s="11"/>
      <c r="P62" s="11"/>
      <c r="Q62" s="11"/>
      <c r="R62" s="11"/>
      <c r="S62" s="142">
        <f t="shared" si="5"/>
        <v>0</v>
      </c>
      <c r="T62" s="65" t="str">
        <f t="shared" si="1"/>
        <v/>
      </c>
      <c r="U62" s="66">
        <f t="shared" si="9"/>
        <v>0</v>
      </c>
      <c r="V62" s="66">
        <f t="shared" si="6"/>
        <v>0</v>
      </c>
      <c r="W62" s="66">
        <f t="shared" si="7"/>
        <v>0</v>
      </c>
      <c r="X62" s="67">
        <f t="shared" si="8"/>
        <v>0</v>
      </c>
    </row>
    <row r="63" spans="1:24" ht="15">
      <c r="A63" s="41">
        <v>58</v>
      </c>
      <c r="B63" s="42" t="s">
        <v>61</v>
      </c>
      <c r="C63" s="37">
        <f>tOPV!C63</f>
        <v>220425</v>
      </c>
      <c r="D63" s="38">
        <f t="shared" si="2"/>
        <v>9478.2749999999996</v>
      </c>
      <c r="E63" s="39">
        <f t="shared" si="3"/>
        <v>37506.571504706902</v>
      </c>
      <c r="F63" s="45">
        <f t="shared" si="4"/>
        <v>3126</v>
      </c>
      <c r="G63" s="10"/>
      <c r="H63" s="11"/>
      <c r="I63" s="11"/>
      <c r="J63" s="11"/>
      <c r="K63" s="11"/>
      <c r="L63" s="11"/>
      <c r="M63" s="11"/>
      <c r="N63" s="11"/>
      <c r="O63" s="11"/>
      <c r="P63" s="11"/>
      <c r="Q63" s="11"/>
      <c r="R63" s="11"/>
      <c r="S63" s="142">
        <f t="shared" si="5"/>
        <v>0</v>
      </c>
      <c r="T63" s="65" t="str">
        <f t="shared" si="1"/>
        <v/>
      </c>
      <c r="U63" s="66">
        <f t="shared" si="9"/>
        <v>0</v>
      </c>
      <c r="V63" s="66">
        <f t="shared" si="6"/>
        <v>0</v>
      </c>
      <c r="W63" s="66">
        <f t="shared" si="7"/>
        <v>0</v>
      </c>
      <c r="X63" s="67">
        <f t="shared" si="8"/>
        <v>0</v>
      </c>
    </row>
    <row r="64" spans="1:24" ht="15">
      <c r="A64" s="41">
        <v>59</v>
      </c>
      <c r="B64" s="42" t="s">
        <v>62</v>
      </c>
      <c r="C64" s="37">
        <f>tOPV!C64</f>
        <v>256126</v>
      </c>
      <c r="D64" s="38">
        <f t="shared" si="2"/>
        <v>11013.418</v>
      </c>
      <c r="E64" s="39">
        <f t="shared" si="3"/>
        <v>43581.300366176976</v>
      </c>
      <c r="F64" s="45">
        <f t="shared" si="4"/>
        <v>3632</v>
      </c>
      <c r="G64" s="10"/>
      <c r="H64" s="11"/>
      <c r="I64" s="11"/>
      <c r="J64" s="11"/>
      <c r="K64" s="11"/>
      <c r="L64" s="11"/>
      <c r="M64" s="11"/>
      <c r="N64" s="11"/>
      <c r="O64" s="11"/>
      <c r="P64" s="11"/>
      <c r="Q64" s="11"/>
      <c r="R64" s="11"/>
      <c r="S64" s="142">
        <f t="shared" si="5"/>
        <v>0</v>
      </c>
      <c r="T64" s="65" t="str">
        <f t="shared" si="1"/>
        <v/>
      </c>
      <c r="U64" s="66">
        <f t="shared" si="9"/>
        <v>0</v>
      </c>
      <c r="V64" s="66">
        <f t="shared" si="6"/>
        <v>0</v>
      </c>
      <c r="W64" s="66">
        <f t="shared" si="7"/>
        <v>0</v>
      </c>
      <c r="X64" s="67">
        <f t="shared" si="8"/>
        <v>0</v>
      </c>
    </row>
    <row r="65" spans="1:24" ht="15">
      <c r="A65" s="41">
        <v>60</v>
      </c>
      <c r="B65" s="42" t="s">
        <v>63</v>
      </c>
      <c r="C65" s="37">
        <f>tOPV!C65</f>
        <v>189448</v>
      </c>
      <c r="D65" s="38">
        <f t="shared" si="2"/>
        <v>8146.2639999999992</v>
      </c>
      <c r="E65" s="39">
        <f t="shared" si="3"/>
        <v>32235.658198587786</v>
      </c>
      <c r="F65" s="45">
        <f t="shared" si="4"/>
        <v>2688</v>
      </c>
      <c r="G65" s="10"/>
      <c r="H65" s="11"/>
      <c r="I65" s="11"/>
      <c r="J65" s="11"/>
      <c r="K65" s="11"/>
      <c r="L65" s="11"/>
      <c r="M65" s="11"/>
      <c r="N65" s="11"/>
      <c r="O65" s="11"/>
      <c r="P65" s="11"/>
      <c r="Q65" s="11"/>
      <c r="R65" s="11"/>
      <c r="S65" s="142">
        <f t="shared" si="5"/>
        <v>0</v>
      </c>
      <c r="T65" s="65" t="str">
        <f t="shared" si="1"/>
        <v/>
      </c>
      <c r="U65" s="66">
        <f t="shared" si="9"/>
        <v>0</v>
      </c>
      <c r="V65" s="66">
        <f t="shared" si="6"/>
        <v>0</v>
      </c>
      <c r="W65" s="66">
        <f t="shared" si="7"/>
        <v>0</v>
      </c>
      <c r="X65" s="67">
        <f t="shared" si="8"/>
        <v>0</v>
      </c>
    </row>
    <row r="66" spans="1:24" ht="15">
      <c r="A66" s="41">
        <v>61</v>
      </c>
      <c r="B66" s="42" t="s">
        <v>64</v>
      </c>
      <c r="C66" s="37">
        <f>tOPV!C66</f>
        <v>273275</v>
      </c>
      <c r="D66" s="38">
        <f t="shared" si="2"/>
        <v>11750.824999999999</v>
      </c>
      <c r="E66" s="39">
        <f t="shared" si="3"/>
        <v>46499.300569122279</v>
      </c>
      <c r="F66" s="45">
        <f t="shared" si="4"/>
        <v>3876</v>
      </c>
      <c r="G66" s="10"/>
      <c r="H66" s="11"/>
      <c r="I66" s="11"/>
      <c r="J66" s="11"/>
      <c r="K66" s="11"/>
      <c r="L66" s="11"/>
      <c r="M66" s="11"/>
      <c r="N66" s="11"/>
      <c r="O66" s="11"/>
      <c r="P66" s="11"/>
      <c r="Q66" s="11"/>
      <c r="R66" s="11"/>
      <c r="S66" s="142">
        <f t="shared" si="5"/>
        <v>0</v>
      </c>
      <c r="T66" s="65" t="str">
        <f t="shared" si="1"/>
        <v/>
      </c>
      <c r="U66" s="66">
        <f t="shared" si="9"/>
        <v>0</v>
      </c>
      <c r="V66" s="66">
        <f t="shared" si="6"/>
        <v>0</v>
      </c>
      <c r="W66" s="66">
        <f t="shared" si="7"/>
        <v>0</v>
      </c>
      <c r="X66" s="67">
        <f t="shared" si="8"/>
        <v>0</v>
      </c>
    </row>
    <row r="67" spans="1:24" ht="15">
      <c r="A67" s="41">
        <v>62</v>
      </c>
      <c r="B67" s="42" t="s">
        <v>65</v>
      </c>
      <c r="C67" s="37">
        <f>tOPV!C67</f>
        <v>101256</v>
      </c>
      <c r="D67" s="38">
        <f t="shared" si="2"/>
        <v>4354.0079999999998</v>
      </c>
      <c r="E67" s="39">
        <f t="shared" si="3"/>
        <v>17229.286171172065</v>
      </c>
      <c r="F67" s="45">
        <f t="shared" si="4"/>
        <v>1436</v>
      </c>
      <c r="G67" s="10"/>
      <c r="H67" s="11"/>
      <c r="I67" s="11"/>
      <c r="J67" s="11"/>
      <c r="K67" s="11"/>
      <c r="L67" s="11"/>
      <c r="M67" s="11"/>
      <c r="N67" s="11"/>
      <c r="O67" s="11"/>
      <c r="P67" s="11"/>
      <c r="Q67" s="11"/>
      <c r="R67" s="11"/>
      <c r="S67" s="142">
        <f t="shared" si="5"/>
        <v>0</v>
      </c>
      <c r="T67" s="65" t="str">
        <f t="shared" si="1"/>
        <v/>
      </c>
      <c r="U67" s="66">
        <f t="shared" si="9"/>
        <v>0</v>
      </c>
      <c r="V67" s="66">
        <f t="shared" si="6"/>
        <v>0</v>
      </c>
      <c r="W67" s="66">
        <f t="shared" si="7"/>
        <v>0</v>
      </c>
      <c r="X67" s="67">
        <f t="shared" si="8"/>
        <v>0</v>
      </c>
    </row>
    <row r="68" spans="1:24" ht="15">
      <c r="A68" s="41">
        <v>63</v>
      </c>
      <c r="B68" s="42" t="s">
        <v>66</v>
      </c>
      <c r="C68" s="37">
        <f>tOPV!C68</f>
        <v>226666</v>
      </c>
      <c r="D68" s="38">
        <f t="shared" si="2"/>
        <v>9746.637999999999</v>
      </c>
      <c r="E68" s="39">
        <f t="shared" si="3"/>
        <v>38568.513266126327</v>
      </c>
      <c r="F68" s="45">
        <f t="shared" si="4"/>
        <v>3216</v>
      </c>
      <c r="G68" s="10"/>
      <c r="H68" s="11"/>
      <c r="I68" s="11"/>
      <c r="J68" s="11"/>
      <c r="K68" s="11"/>
      <c r="L68" s="11"/>
      <c r="M68" s="11"/>
      <c r="N68" s="11"/>
      <c r="O68" s="11"/>
      <c r="P68" s="11"/>
      <c r="Q68" s="11"/>
      <c r="R68" s="11"/>
      <c r="S68" s="142">
        <f t="shared" si="5"/>
        <v>0</v>
      </c>
      <c r="T68" s="65" t="str">
        <f t="shared" si="1"/>
        <v/>
      </c>
      <c r="U68" s="66">
        <f t="shared" si="9"/>
        <v>0</v>
      </c>
      <c r="V68" s="66">
        <f t="shared" si="6"/>
        <v>0</v>
      </c>
      <c r="W68" s="66">
        <f t="shared" si="7"/>
        <v>0</v>
      </c>
      <c r="X68" s="67">
        <f t="shared" si="8"/>
        <v>0</v>
      </c>
    </row>
    <row r="69" spans="1:24" ht="15">
      <c r="A69" s="41">
        <v>64</v>
      </c>
      <c r="B69" s="42" t="s">
        <v>67</v>
      </c>
      <c r="C69" s="37">
        <f>tOPV!C69</f>
        <v>293718</v>
      </c>
      <c r="D69" s="38">
        <f t="shared" si="2"/>
        <v>12629.874</v>
      </c>
      <c r="E69" s="39">
        <f t="shared" si="3"/>
        <v>49977.793667775899</v>
      </c>
      <c r="F69" s="45">
        <f t="shared" si="4"/>
        <v>4166</v>
      </c>
      <c r="G69" s="10"/>
      <c r="H69" s="11"/>
      <c r="I69" s="11"/>
      <c r="J69" s="11"/>
      <c r="K69" s="11"/>
      <c r="L69" s="11"/>
      <c r="M69" s="11"/>
      <c r="N69" s="11"/>
      <c r="O69" s="11"/>
      <c r="P69" s="11"/>
      <c r="Q69" s="11"/>
      <c r="R69" s="11"/>
      <c r="S69" s="142">
        <f t="shared" si="5"/>
        <v>0</v>
      </c>
      <c r="T69" s="65" t="str">
        <f t="shared" si="1"/>
        <v/>
      </c>
      <c r="U69" s="66">
        <f t="shared" si="9"/>
        <v>0</v>
      </c>
      <c r="V69" s="66">
        <f t="shared" si="6"/>
        <v>0</v>
      </c>
      <c r="W69" s="66">
        <f t="shared" si="7"/>
        <v>0</v>
      </c>
      <c r="X69" s="67">
        <f t="shared" si="8"/>
        <v>0</v>
      </c>
    </row>
    <row r="70" spans="1:24" ht="15">
      <c r="A70" s="41">
        <v>65</v>
      </c>
      <c r="B70" s="42" t="s">
        <v>68</v>
      </c>
      <c r="C70" s="37">
        <f>tOPV!C70</f>
        <v>448967</v>
      </c>
      <c r="D70" s="38">
        <f t="shared" si="2"/>
        <v>19305.580999999998</v>
      </c>
      <c r="E70" s="39">
        <f t="shared" si="3"/>
        <v>76394.296875371409</v>
      </c>
      <c r="F70" s="45">
        <f t="shared" si="4"/>
        <v>6368</v>
      </c>
      <c r="G70" s="10"/>
      <c r="H70" s="11"/>
      <c r="I70" s="11"/>
      <c r="J70" s="11"/>
      <c r="K70" s="11"/>
      <c r="L70" s="11"/>
      <c r="M70" s="11"/>
      <c r="N70" s="11"/>
      <c r="O70" s="11"/>
      <c r="P70" s="11"/>
      <c r="Q70" s="11"/>
      <c r="R70" s="11"/>
      <c r="S70" s="142">
        <f t="shared" si="5"/>
        <v>0</v>
      </c>
      <c r="T70" s="65" t="str">
        <f t="shared" ref="T70:T117" si="10">IFERROR((SUMIF(G70:R70,"&gt;0" )/COUNTIF(G70:R70,"&gt;0")),"")</f>
        <v/>
      </c>
      <c r="U70" s="66">
        <f t="shared" si="9"/>
        <v>0</v>
      </c>
      <c r="V70" s="66">
        <f t="shared" si="6"/>
        <v>0</v>
      </c>
      <c r="W70" s="66">
        <f t="shared" si="7"/>
        <v>0</v>
      </c>
      <c r="X70" s="67">
        <f t="shared" si="8"/>
        <v>0</v>
      </c>
    </row>
    <row r="71" spans="1:24" ht="15">
      <c r="A71" s="41">
        <v>66</v>
      </c>
      <c r="B71" s="42" t="s">
        <v>69</v>
      </c>
      <c r="C71" s="37">
        <f>tOPV!C71</f>
        <v>141946</v>
      </c>
      <c r="D71" s="38">
        <f t="shared" ref="D71:D117" si="11">C71*0.043</f>
        <v>6103.6779999999999</v>
      </c>
      <c r="E71" s="39">
        <f t="shared" ref="E71:E117" si="12">(D71/$D$118)*$E$118</f>
        <v>24152.92185009471</v>
      </c>
      <c r="F71" s="45">
        <f t="shared" ref="F71:F117" si="13">CEILING((E71/12),2)</f>
        <v>2014</v>
      </c>
      <c r="G71" s="10"/>
      <c r="H71" s="11"/>
      <c r="I71" s="11"/>
      <c r="J71" s="11"/>
      <c r="K71" s="11"/>
      <c r="L71" s="11"/>
      <c r="M71" s="11"/>
      <c r="N71" s="11"/>
      <c r="O71" s="11"/>
      <c r="P71" s="11"/>
      <c r="Q71" s="11"/>
      <c r="R71" s="11"/>
      <c r="S71" s="142">
        <f t="shared" ref="S71:S117" si="14">SUM(G71:R71)</f>
        <v>0</v>
      </c>
      <c r="T71" s="65" t="str">
        <f t="shared" si="10"/>
        <v/>
      </c>
      <c r="U71" s="66">
        <f t="shared" si="9"/>
        <v>0</v>
      </c>
      <c r="V71" s="66">
        <f t="shared" ref="V71:V117" si="15">SUM(J71:L71)</f>
        <v>0</v>
      </c>
      <c r="W71" s="66">
        <f t="shared" ref="W71:W117" si="16">SUM(M71:O71)</f>
        <v>0</v>
      </c>
      <c r="X71" s="67">
        <f t="shared" ref="X71:X117" si="17">SUM(P71:R71)</f>
        <v>0</v>
      </c>
    </row>
    <row r="72" spans="1:24" ht="15">
      <c r="A72" s="41">
        <v>67</v>
      </c>
      <c r="B72" s="42" t="s">
        <v>70</v>
      </c>
      <c r="C72" s="37">
        <f>tOPV!C72</f>
        <v>434698</v>
      </c>
      <c r="D72" s="38">
        <f t="shared" si="11"/>
        <v>18692.013999999999</v>
      </c>
      <c r="E72" s="39">
        <f t="shared" si="12"/>
        <v>73966.345105832283</v>
      </c>
      <c r="F72" s="45">
        <f t="shared" si="13"/>
        <v>6164</v>
      </c>
      <c r="G72" s="10"/>
      <c r="H72" s="11"/>
      <c r="I72" s="11"/>
      <c r="J72" s="11"/>
      <c r="K72" s="11"/>
      <c r="L72" s="11"/>
      <c r="M72" s="11"/>
      <c r="N72" s="11"/>
      <c r="O72" s="11"/>
      <c r="P72" s="11"/>
      <c r="Q72" s="11"/>
      <c r="R72" s="11"/>
      <c r="S72" s="142">
        <f t="shared" si="14"/>
        <v>0</v>
      </c>
      <c r="T72" s="65" t="str">
        <f t="shared" si="10"/>
        <v/>
      </c>
      <c r="U72" s="66">
        <f t="shared" ref="U72:U117" si="18">SUM(G72:I72)</f>
        <v>0</v>
      </c>
      <c r="V72" s="66">
        <f t="shared" si="15"/>
        <v>0</v>
      </c>
      <c r="W72" s="66">
        <f t="shared" si="16"/>
        <v>0</v>
      </c>
      <c r="X72" s="67">
        <f t="shared" si="17"/>
        <v>0</v>
      </c>
    </row>
    <row r="73" spans="1:24" ht="15">
      <c r="A73" s="41">
        <v>68</v>
      </c>
      <c r="B73" s="42" t="s">
        <v>71</v>
      </c>
      <c r="C73" s="37">
        <f>tOPV!C73</f>
        <v>255676</v>
      </c>
      <c r="D73" s="38">
        <f t="shared" si="11"/>
        <v>10994.067999999999</v>
      </c>
      <c r="E73" s="39">
        <f t="shared" si="12"/>
        <v>43504.730298457267</v>
      </c>
      <c r="F73" s="45">
        <f t="shared" si="13"/>
        <v>3626</v>
      </c>
      <c r="G73" s="10"/>
      <c r="H73" s="11"/>
      <c r="I73" s="11"/>
      <c r="J73" s="11"/>
      <c r="K73" s="11"/>
      <c r="L73" s="11"/>
      <c r="M73" s="11"/>
      <c r="N73" s="11"/>
      <c r="O73" s="11"/>
      <c r="P73" s="11"/>
      <c r="Q73" s="11"/>
      <c r="R73" s="11"/>
      <c r="S73" s="142">
        <f t="shared" si="14"/>
        <v>0</v>
      </c>
      <c r="T73" s="65" t="str">
        <f t="shared" si="10"/>
        <v/>
      </c>
      <c r="U73" s="66">
        <f t="shared" si="18"/>
        <v>0</v>
      </c>
      <c r="V73" s="66">
        <f t="shared" si="15"/>
        <v>0</v>
      </c>
      <c r="W73" s="66">
        <f t="shared" si="16"/>
        <v>0</v>
      </c>
      <c r="X73" s="67">
        <f t="shared" si="17"/>
        <v>0</v>
      </c>
    </row>
    <row r="74" spans="1:24" ht="15">
      <c r="A74" s="41">
        <v>69</v>
      </c>
      <c r="B74" s="42" t="s">
        <v>72</v>
      </c>
      <c r="C74" s="37">
        <f>tOPV!C74</f>
        <v>485147</v>
      </c>
      <c r="D74" s="38">
        <f t="shared" si="11"/>
        <v>20861.321</v>
      </c>
      <c r="E74" s="39">
        <f t="shared" si="12"/>
        <v>82550.530320036487</v>
      </c>
      <c r="F74" s="45">
        <f t="shared" si="13"/>
        <v>6880</v>
      </c>
      <c r="G74" s="10"/>
      <c r="H74" s="11"/>
      <c r="I74" s="11"/>
      <c r="J74" s="11"/>
      <c r="K74" s="11"/>
      <c r="L74" s="11"/>
      <c r="M74" s="11"/>
      <c r="N74" s="11"/>
      <c r="O74" s="11"/>
      <c r="P74" s="11"/>
      <c r="Q74" s="11"/>
      <c r="R74" s="11"/>
      <c r="S74" s="142">
        <f t="shared" si="14"/>
        <v>0</v>
      </c>
      <c r="T74" s="65" t="str">
        <f t="shared" si="10"/>
        <v/>
      </c>
      <c r="U74" s="66">
        <f t="shared" si="18"/>
        <v>0</v>
      </c>
      <c r="V74" s="66">
        <f t="shared" si="15"/>
        <v>0</v>
      </c>
      <c r="W74" s="66">
        <f t="shared" si="16"/>
        <v>0</v>
      </c>
      <c r="X74" s="67">
        <f t="shared" si="17"/>
        <v>0</v>
      </c>
    </row>
    <row r="75" spans="1:24" ht="15">
      <c r="A75" s="41">
        <v>70</v>
      </c>
      <c r="B75" s="42" t="s">
        <v>73</v>
      </c>
      <c r="C75" s="37">
        <f>tOPV!C75</f>
        <v>291676</v>
      </c>
      <c r="D75" s="38">
        <f t="shared" si="11"/>
        <v>12542.067999999999</v>
      </c>
      <c r="E75" s="39">
        <f t="shared" si="12"/>
        <v>49630.335716034439</v>
      </c>
      <c r="F75" s="45">
        <f t="shared" si="13"/>
        <v>4136</v>
      </c>
      <c r="G75" s="10"/>
      <c r="H75" s="11"/>
      <c r="I75" s="11"/>
      <c r="J75" s="11"/>
      <c r="K75" s="11"/>
      <c r="L75" s="11"/>
      <c r="M75" s="11"/>
      <c r="N75" s="11"/>
      <c r="O75" s="11"/>
      <c r="P75" s="11"/>
      <c r="Q75" s="11"/>
      <c r="R75" s="11"/>
      <c r="S75" s="142">
        <f t="shared" si="14"/>
        <v>0</v>
      </c>
      <c r="T75" s="65" t="str">
        <f t="shared" si="10"/>
        <v/>
      </c>
      <c r="U75" s="66">
        <f t="shared" si="18"/>
        <v>0</v>
      </c>
      <c r="V75" s="66">
        <f t="shared" si="15"/>
        <v>0</v>
      </c>
      <c r="W75" s="66">
        <f t="shared" si="16"/>
        <v>0</v>
      </c>
      <c r="X75" s="67">
        <f t="shared" si="17"/>
        <v>0</v>
      </c>
    </row>
    <row r="76" spans="1:24" ht="15">
      <c r="A76" s="41">
        <v>71</v>
      </c>
      <c r="B76" s="42" t="s">
        <v>74</v>
      </c>
      <c r="C76" s="37">
        <f>tOPV!C76</f>
        <v>100144</v>
      </c>
      <c r="D76" s="38">
        <f t="shared" si="11"/>
        <v>4306.192</v>
      </c>
      <c r="E76" s="39">
        <f t="shared" si="12"/>
        <v>17040.073026051348</v>
      </c>
      <c r="F76" s="45">
        <f t="shared" si="13"/>
        <v>1422</v>
      </c>
      <c r="G76" s="10"/>
      <c r="H76" s="11"/>
      <c r="I76" s="11"/>
      <c r="J76" s="11"/>
      <c r="K76" s="11"/>
      <c r="L76" s="11"/>
      <c r="M76" s="11"/>
      <c r="N76" s="11"/>
      <c r="O76" s="11"/>
      <c r="P76" s="11"/>
      <c r="Q76" s="11"/>
      <c r="R76" s="11"/>
      <c r="S76" s="142">
        <f t="shared" si="14"/>
        <v>0</v>
      </c>
      <c r="T76" s="65" t="str">
        <f t="shared" si="10"/>
        <v/>
      </c>
      <c r="U76" s="66">
        <f t="shared" si="18"/>
        <v>0</v>
      </c>
      <c r="V76" s="66">
        <f t="shared" si="15"/>
        <v>0</v>
      </c>
      <c r="W76" s="66">
        <f t="shared" si="16"/>
        <v>0</v>
      </c>
      <c r="X76" s="67">
        <f t="shared" si="17"/>
        <v>0</v>
      </c>
    </row>
    <row r="77" spans="1:24" ht="15">
      <c r="A77" s="41">
        <v>72</v>
      </c>
      <c r="B77" s="42" t="s">
        <v>75</v>
      </c>
      <c r="C77" s="37">
        <f>tOPV!C77</f>
        <v>373650</v>
      </c>
      <c r="D77" s="38">
        <f t="shared" si="11"/>
        <v>16066.949999999999</v>
      </c>
      <c r="E77" s="39">
        <f t="shared" si="12"/>
        <v>63578.679563269747</v>
      </c>
      <c r="F77" s="45">
        <f t="shared" si="13"/>
        <v>5300</v>
      </c>
      <c r="G77" s="10"/>
      <c r="H77" s="11"/>
      <c r="I77" s="11"/>
      <c r="J77" s="11"/>
      <c r="K77" s="11"/>
      <c r="L77" s="11"/>
      <c r="M77" s="11"/>
      <c r="N77" s="11"/>
      <c r="O77" s="11"/>
      <c r="P77" s="11"/>
      <c r="Q77" s="11"/>
      <c r="R77" s="11"/>
      <c r="S77" s="142">
        <f t="shared" si="14"/>
        <v>0</v>
      </c>
      <c r="T77" s="65" t="str">
        <f t="shared" si="10"/>
        <v/>
      </c>
      <c r="U77" s="66">
        <f t="shared" si="18"/>
        <v>0</v>
      </c>
      <c r="V77" s="66">
        <f t="shared" si="15"/>
        <v>0</v>
      </c>
      <c r="W77" s="66">
        <f t="shared" si="16"/>
        <v>0</v>
      </c>
      <c r="X77" s="67">
        <f t="shared" si="17"/>
        <v>0</v>
      </c>
    </row>
    <row r="78" spans="1:24" ht="15">
      <c r="A78" s="41">
        <v>73</v>
      </c>
      <c r="B78" s="42" t="s">
        <v>76</v>
      </c>
      <c r="C78" s="37">
        <f>tOPV!C78</f>
        <v>197143</v>
      </c>
      <c r="D78" s="38">
        <f t="shared" si="11"/>
        <v>8477.1489999999994</v>
      </c>
      <c r="E78" s="39">
        <f t="shared" si="12"/>
        <v>33545.006356594909</v>
      </c>
      <c r="F78" s="45">
        <f t="shared" si="13"/>
        <v>2796</v>
      </c>
      <c r="G78" s="10"/>
      <c r="H78" s="11"/>
      <c r="I78" s="11"/>
      <c r="J78" s="11"/>
      <c r="K78" s="11"/>
      <c r="L78" s="11"/>
      <c r="M78" s="11"/>
      <c r="N78" s="11"/>
      <c r="O78" s="11"/>
      <c r="P78" s="11"/>
      <c r="Q78" s="11"/>
      <c r="R78" s="11"/>
      <c r="S78" s="142">
        <f t="shared" si="14"/>
        <v>0</v>
      </c>
      <c r="T78" s="65" t="str">
        <f t="shared" si="10"/>
        <v/>
      </c>
      <c r="U78" s="66">
        <f t="shared" si="18"/>
        <v>0</v>
      </c>
      <c r="V78" s="66">
        <f t="shared" si="15"/>
        <v>0</v>
      </c>
      <c r="W78" s="66">
        <f t="shared" si="16"/>
        <v>0</v>
      </c>
      <c r="X78" s="67">
        <f t="shared" si="17"/>
        <v>0</v>
      </c>
    </row>
    <row r="79" spans="1:24" ht="15">
      <c r="A79" s="41">
        <v>74</v>
      </c>
      <c r="B79" s="42" t="s">
        <v>77</v>
      </c>
      <c r="C79" s="37">
        <f>tOPV!C79</f>
        <v>314124</v>
      </c>
      <c r="D79" s="38">
        <f t="shared" si="11"/>
        <v>13507.331999999999</v>
      </c>
      <c r="E79" s="39">
        <f t="shared" si="12"/>
        <v>53449.991005305892</v>
      </c>
      <c r="F79" s="45">
        <f t="shared" si="13"/>
        <v>4456</v>
      </c>
      <c r="G79" s="10"/>
      <c r="H79" s="11"/>
      <c r="I79" s="11"/>
      <c r="J79" s="11"/>
      <c r="K79" s="11"/>
      <c r="L79" s="11"/>
      <c r="M79" s="11"/>
      <c r="N79" s="11"/>
      <c r="O79" s="11"/>
      <c r="P79" s="11"/>
      <c r="Q79" s="11"/>
      <c r="R79" s="11"/>
      <c r="S79" s="142">
        <f t="shared" si="14"/>
        <v>0</v>
      </c>
      <c r="T79" s="65" t="str">
        <f t="shared" si="10"/>
        <v/>
      </c>
      <c r="U79" s="66">
        <f t="shared" si="18"/>
        <v>0</v>
      </c>
      <c r="V79" s="66">
        <f t="shared" si="15"/>
        <v>0</v>
      </c>
      <c r="W79" s="66">
        <f t="shared" si="16"/>
        <v>0</v>
      </c>
      <c r="X79" s="67">
        <f t="shared" si="17"/>
        <v>0</v>
      </c>
    </row>
    <row r="80" spans="1:24" ht="15">
      <c r="A80" s="41">
        <v>75</v>
      </c>
      <c r="B80" s="42" t="s">
        <v>78</v>
      </c>
      <c r="C80" s="37">
        <f>tOPV!C80</f>
        <v>310208</v>
      </c>
      <c r="D80" s="38">
        <f t="shared" si="11"/>
        <v>13338.944</v>
      </c>
      <c r="E80" s="39">
        <f t="shared" si="12"/>
        <v>52783.661260438334</v>
      </c>
      <c r="F80" s="45">
        <f t="shared" si="13"/>
        <v>4400</v>
      </c>
      <c r="G80" s="10"/>
      <c r="H80" s="11"/>
      <c r="I80" s="11"/>
      <c r="J80" s="11"/>
      <c r="K80" s="11"/>
      <c r="L80" s="11"/>
      <c r="M80" s="11"/>
      <c r="N80" s="11"/>
      <c r="O80" s="11"/>
      <c r="P80" s="11"/>
      <c r="Q80" s="11"/>
      <c r="R80" s="11"/>
      <c r="S80" s="142">
        <f t="shared" si="14"/>
        <v>0</v>
      </c>
      <c r="T80" s="65" t="str">
        <f t="shared" si="10"/>
        <v/>
      </c>
      <c r="U80" s="66">
        <f t="shared" si="18"/>
        <v>0</v>
      </c>
      <c r="V80" s="66">
        <f t="shared" si="15"/>
        <v>0</v>
      </c>
      <c r="W80" s="66">
        <f t="shared" si="16"/>
        <v>0</v>
      </c>
      <c r="X80" s="67">
        <f t="shared" si="17"/>
        <v>0</v>
      </c>
    </row>
    <row r="81" spans="1:24" ht="15">
      <c r="A81" s="41">
        <v>76</v>
      </c>
      <c r="B81" s="42" t="s">
        <v>79</v>
      </c>
      <c r="C81" s="37">
        <f>tOPV!C81</f>
        <v>507398</v>
      </c>
      <c r="D81" s="38">
        <f t="shared" si="11"/>
        <v>21818.113999999998</v>
      </c>
      <c r="E81" s="39">
        <f t="shared" si="12"/>
        <v>86336.664935217297</v>
      </c>
      <c r="F81" s="45">
        <f t="shared" si="13"/>
        <v>7196</v>
      </c>
      <c r="G81" s="10"/>
      <c r="H81" s="11"/>
      <c r="I81" s="11"/>
      <c r="J81" s="11"/>
      <c r="K81" s="11"/>
      <c r="L81" s="11"/>
      <c r="M81" s="11"/>
      <c r="N81" s="11"/>
      <c r="O81" s="11"/>
      <c r="P81" s="11"/>
      <c r="Q81" s="11"/>
      <c r="R81" s="11"/>
      <c r="S81" s="142">
        <f t="shared" si="14"/>
        <v>0</v>
      </c>
      <c r="T81" s="65" t="str">
        <f t="shared" si="10"/>
        <v/>
      </c>
      <c r="U81" s="66">
        <f t="shared" si="18"/>
        <v>0</v>
      </c>
      <c r="V81" s="66">
        <f t="shared" si="15"/>
        <v>0</v>
      </c>
      <c r="W81" s="66">
        <f t="shared" si="16"/>
        <v>0</v>
      </c>
      <c r="X81" s="67">
        <f t="shared" si="17"/>
        <v>0</v>
      </c>
    </row>
    <row r="82" spans="1:24" ht="15">
      <c r="A82" s="41">
        <v>77</v>
      </c>
      <c r="B82" s="42" t="s">
        <v>80</v>
      </c>
      <c r="C82" s="37">
        <f>tOPV!C82</f>
        <v>521833</v>
      </c>
      <c r="D82" s="38">
        <f t="shared" si="11"/>
        <v>22438.819</v>
      </c>
      <c r="E82" s="39">
        <f t="shared" si="12"/>
        <v>88792.862551959712</v>
      </c>
      <c r="F82" s="45">
        <f t="shared" si="13"/>
        <v>7400</v>
      </c>
      <c r="G82" s="10"/>
      <c r="H82" s="11"/>
      <c r="I82" s="11"/>
      <c r="J82" s="11"/>
      <c r="K82" s="11"/>
      <c r="L82" s="11"/>
      <c r="M82" s="11"/>
      <c r="N82" s="11"/>
      <c r="O82" s="11"/>
      <c r="P82" s="11"/>
      <c r="Q82" s="11"/>
      <c r="R82" s="11"/>
      <c r="S82" s="142">
        <f t="shared" si="14"/>
        <v>0</v>
      </c>
      <c r="T82" s="65" t="str">
        <f t="shared" si="10"/>
        <v/>
      </c>
      <c r="U82" s="66">
        <f t="shared" si="18"/>
        <v>0</v>
      </c>
      <c r="V82" s="66">
        <f t="shared" si="15"/>
        <v>0</v>
      </c>
      <c r="W82" s="66">
        <f t="shared" si="16"/>
        <v>0</v>
      </c>
      <c r="X82" s="67">
        <f t="shared" si="17"/>
        <v>0</v>
      </c>
    </row>
    <row r="83" spans="1:24" ht="15">
      <c r="A83" s="41">
        <v>78</v>
      </c>
      <c r="B83" s="42" t="s">
        <v>81</v>
      </c>
      <c r="C83" s="37">
        <f>tOPV!C83</f>
        <v>502074</v>
      </c>
      <c r="D83" s="38">
        <f t="shared" si="11"/>
        <v>21589.181999999997</v>
      </c>
      <c r="E83" s="39">
        <f t="shared" si="12"/>
        <v>85430.755956240042</v>
      </c>
      <c r="F83" s="45">
        <f t="shared" si="13"/>
        <v>7120</v>
      </c>
      <c r="G83" s="10"/>
      <c r="H83" s="11"/>
      <c r="I83" s="11"/>
      <c r="J83" s="11"/>
      <c r="K83" s="11"/>
      <c r="L83" s="11"/>
      <c r="M83" s="11"/>
      <c r="N83" s="11"/>
      <c r="O83" s="11"/>
      <c r="P83" s="11"/>
      <c r="Q83" s="11"/>
      <c r="R83" s="11"/>
      <c r="S83" s="142">
        <f t="shared" si="14"/>
        <v>0</v>
      </c>
      <c r="T83" s="65" t="str">
        <f t="shared" si="10"/>
        <v/>
      </c>
      <c r="U83" s="66">
        <f t="shared" si="18"/>
        <v>0</v>
      </c>
      <c r="V83" s="66">
        <f t="shared" si="15"/>
        <v>0</v>
      </c>
      <c r="W83" s="66">
        <f t="shared" si="16"/>
        <v>0</v>
      </c>
      <c r="X83" s="67">
        <f t="shared" si="17"/>
        <v>0</v>
      </c>
    </row>
    <row r="84" spans="1:24" ht="15">
      <c r="A84" s="41">
        <v>79</v>
      </c>
      <c r="B84" s="42" t="s">
        <v>82</v>
      </c>
      <c r="C84" s="37">
        <f>tOPV!C84</f>
        <v>196447</v>
      </c>
      <c r="D84" s="38">
        <f t="shared" si="11"/>
        <v>8447.2209999999995</v>
      </c>
      <c r="E84" s="39">
        <f t="shared" si="12"/>
        <v>33426.577985188414</v>
      </c>
      <c r="F84" s="45">
        <f t="shared" si="13"/>
        <v>2786</v>
      </c>
      <c r="G84" s="10"/>
      <c r="H84" s="11"/>
      <c r="I84" s="11"/>
      <c r="J84" s="11"/>
      <c r="K84" s="11"/>
      <c r="L84" s="11"/>
      <c r="M84" s="11"/>
      <c r="N84" s="11"/>
      <c r="O84" s="11"/>
      <c r="P84" s="11"/>
      <c r="Q84" s="11"/>
      <c r="R84" s="11"/>
      <c r="S84" s="142">
        <f t="shared" si="14"/>
        <v>0</v>
      </c>
      <c r="T84" s="65" t="str">
        <f t="shared" si="10"/>
        <v/>
      </c>
      <c r="U84" s="66">
        <f t="shared" si="18"/>
        <v>0</v>
      </c>
      <c r="V84" s="66">
        <f t="shared" si="15"/>
        <v>0</v>
      </c>
      <c r="W84" s="66">
        <f t="shared" si="16"/>
        <v>0</v>
      </c>
      <c r="X84" s="67">
        <f t="shared" si="17"/>
        <v>0</v>
      </c>
    </row>
    <row r="85" spans="1:24" ht="15">
      <c r="A85" s="41">
        <v>80</v>
      </c>
      <c r="B85" s="42" t="s">
        <v>83</v>
      </c>
      <c r="C85" s="37">
        <f>tOPV!C85</f>
        <v>350780</v>
      </c>
      <c r="D85" s="38">
        <f t="shared" si="11"/>
        <v>15083.539999999999</v>
      </c>
      <c r="E85" s="39">
        <f t="shared" si="12"/>
        <v>59687.218566047799</v>
      </c>
      <c r="F85" s="45">
        <f t="shared" si="13"/>
        <v>4974</v>
      </c>
      <c r="G85" s="10"/>
      <c r="H85" s="11"/>
      <c r="I85" s="11"/>
      <c r="J85" s="11"/>
      <c r="K85" s="11"/>
      <c r="L85" s="11"/>
      <c r="M85" s="11"/>
      <c r="N85" s="11"/>
      <c r="O85" s="11"/>
      <c r="P85" s="11"/>
      <c r="Q85" s="11"/>
      <c r="R85" s="11"/>
      <c r="S85" s="142">
        <f t="shared" si="14"/>
        <v>0</v>
      </c>
      <c r="T85" s="65" t="str">
        <f t="shared" si="10"/>
        <v/>
      </c>
      <c r="U85" s="66">
        <f t="shared" si="18"/>
        <v>0</v>
      </c>
      <c r="V85" s="66">
        <f t="shared" si="15"/>
        <v>0</v>
      </c>
      <c r="W85" s="66">
        <f t="shared" si="16"/>
        <v>0</v>
      </c>
      <c r="X85" s="67">
        <f t="shared" si="17"/>
        <v>0</v>
      </c>
    </row>
    <row r="86" spans="1:24" ht="15">
      <c r="A86" s="41">
        <v>81</v>
      </c>
      <c r="B86" s="42" t="s">
        <v>84</v>
      </c>
      <c r="C86" s="37">
        <f>tOPV!C86</f>
        <v>110697</v>
      </c>
      <c r="D86" s="38">
        <f t="shared" si="11"/>
        <v>4759.9709999999995</v>
      </c>
      <c r="E86" s="39">
        <f t="shared" si="12"/>
        <v>18835.726191931677</v>
      </c>
      <c r="F86" s="45">
        <f t="shared" si="13"/>
        <v>1570</v>
      </c>
      <c r="G86" s="10"/>
      <c r="H86" s="11"/>
      <c r="I86" s="11"/>
      <c r="J86" s="11"/>
      <c r="K86" s="11"/>
      <c r="L86" s="11"/>
      <c r="M86" s="11"/>
      <c r="N86" s="11"/>
      <c r="O86" s="11"/>
      <c r="P86" s="11"/>
      <c r="Q86" s="11"/>
      <c r="R86" s="11"/>
      <c r="S86" s="142">
        <f t="shared" si="14"/>
        <v>0</v>
      </c>
      <c r="T86" s="65" t="str">
        <f t="shared" si="10"/>
        <v/>
      </c>
      <c r="U86" s="66">
        <f t="shared" si="18"/>
        <v>0</v>
      </c>
      <c r="V86" s="66">
        <f t="shared" si="15"/>
        <v>0</v>
      </c>
      <c r="W86" s="66">
        <f t="shared" si="16"/>
        <v>0</v>
      </c>
      <c r="X86" s="67">
        <f t="shared" si="17"/>
        <v>0</v>
      </c>
    </row>
    <row r="87" spans="1:24" ht="15">
      <c r="A87" s="41">
        <v>82</v>
      </c>
      <c r="B87" s="42" t="s">
        <v>85</v>
      </c>
      <c r="C87" s="37">
        <f>tOPV!C87</f>
        <v>145588</v>
      </c>
      <c r="D87" s="38">
        <f t="shared" si="11"/>
        <v>6260.2839999999997</v>
      </c>
      <c r="E87" s="39">
        <f t="shared" si="12"/>
        <v>24772.628931506268</v>
      </c>
      <c r="F87" s="45">
        <f t="shared" si="13"/>
        <v>2066</v>
      </c>
      <c r="G87" s="10"/>
      <c r="H87" s="11"/>
      <c r="I87" s="11"/>
      <c r="J87" s="11"/>
      <c r="K87" s="11"/>
      <c r="L87" s="11"/>
      <c r="M87" s="11"/>
      <c r="N87" s="11"/>
      <c r="O87" s="11"/>
      <c r="P87" s="11"/>
      <c r="Q87" s="11"/>
      <c r="R87" s="11"/>
      <c r="S87" s="142">
        <f t="shared" si="14"/>
        <v>0</v>
      </c>
      <c r="T87" s="65" t="str">
        <f t="shared" si="10"/>
        <v/>
      </c>
      <c r="U87" s="66">
        <f t="shared" si="18"/>
        <v>0</v>
      </c>
      <c r="V87" s="66">
        <f t="shared" si="15"/>
        <v>0</v>
      </c>
      <c r="W87" s="66">
        <f t="shared" si="16"/>
        <v>0</v>
      </c>
      <c r="X87" s="67">
        <f t="shared" si="17"/>
        <v>0</v>
      </c>
    </row>
    <row r="88" spans="1:24" ht="15">
      <c r="A88" s="41">
        <v>83</v>
      </c>
      <c r="B88" s="42" t="s">
        <v>86</v>
      </c>
      <c r="C88" s="37">
        <f>tOPV!C88</f>
        <v>266328</v>
      </c>
      <c r="D88" s="38">
        <f t="shared" si="11"/>
        <v>11452.103999999999</v>
      </c>
      <c r="E88" s="39">
        <f t="shared" si="12"/>
        <v>45317.228879235932</v>
      </c>
      <c r="F88" s="45">
        <f t="shared" si="13"/>
        <v>3778</v>
      </c>
      <c r="G88" s="10"/>
      <c r="H88" s="11"/>
      <c r="I88" s="11"/>
      <c r="J88" s="11"/>
      <c r="K88" s="11"/>
      <c r="L88" s="11"/>
      <c r="M88" s="11"/>
      <c r="N88" s="11"/>
      <c r="O88" s="11"/>
      <c r="P88" s="11"/>
      <c r="Q88" s="11"/>
      <c r="R88" s="11"/>
      <c r="S88" s="142">
        <f t="shared" si="14"/>
        <v>0</v>
      </c>
      <c r="T88" s="65" t="str">
        <f t="shared" si="10"/>
        <v/>
      </c>
      <c r="U88" s="66">
        <f t="shared" si="18"/>
        <v>0</v>
      </c>
      <c r="V88" s="66">
        <f t="shared" si="15"/>
        <v>0</v>
      </c>
      <c r="W88" s="66">
        <f t="shared" si="16"/>
        <v>0</v>
      </c>
      <c r="X88" s="67">
        <f t="shared" si="17"/>
        <v>0</v>
      </c>
    </row>
    <row r="89" spans="1:24" ht="15">
      <c r="A89" s="41">
        <v>84</v>
      </c>
      <c r="B89" s="42" t="s">
        <v>87</v>
      </c>
      <c r="C89" s="37">
        <f>tOPV!C89</f>
        <v>729395</v>
      </c>
      <c r="D89" s="38">
        <f t="shared" si="11"/>
        <v>31363.984999999997</v>
      </c>
      <c r="E89" s="39">
        <f t="shared" si="12"/>
        <v>124110.72120982507</v>
      </c>
      <c r="F89" s="45">
        <f t="shared" si="13"/>
        <v>10344</v>
      </c>
      <c r="G89" s="10"/>
      <c r="H89" s="11"/>
      <c r="I89" s="11"/>
      <c r="J89" s="11"/>
      <c r="K89" s="11"/>
      <c r="L89" s="11"/>
      <c r="M89" s="11"/>
      <c r="N89" s="11"/>
      <c r="O89" s="11"/>
      <c r="P89" s="11"/>
      <c r="Q89" s="11"/>
      <c r="R89" s="11"/>
      <c r="S89" s="142">
        <f t="shared" si="14"/>
        <v>0</v>
      </c>
      <c r="T89" s="65" t="str">
        <f t="shared" si="10"/>
        <v/>
      </c>
      <c r="U89" s="66">
        <f t="shared" si="18"/>
        <v>0</v>
      </c>
      <c r="V89" s="66">
        <f t="shared" si="15"/>
        <v>0</v>
      </c>
      <c r="W89" s="66">
        <f t="shared" si="16"/>
        <v>0</v>
      </c>
      <c r="X89" s="67">
        <f t="shared" si="17"/>
        <v>0</v>
      </c>
    </row>
    <row r="90" spans="1:24" ht="15">
      <c r="A90" s="41">
        <v>85</v>
      </c>
      <c r="B90" s="42" t="s">
        <v>88</v>
      </c>
      <c r="C90" s="37">
        <f>tOPV!C90</f>
        <v>635150</v>
      </c>
      <c r="D90" s="38">
        <f t="shared" si="11"/>
        <v>27311.449999999997</v>
      </c>
      <c r="E90" s="39">
        <f t="shared" si="12"/>
        <v>108074.39669372617</v>
      </c>
      <c r="F90" s="45">
        <f t="shared" si="13"/>
        <v>9008</v>
      </c>
      <c r="G90" s="10"/>
      <c r="H90" s="11"/>
      <c r="I90" s="11"/>
      <c r="J90" s="11"/>
      <c r="K90" s="11"/>
      <c r="L90" s="11"/>
      <c r="M90" s="11"/>
      <c r="N90" s="11"/>
      <c r="O90" s="11"/>
      <c r="P90" s="11"/>
      <c r="Q90" s="11"/>
      <c r="R90" s="11"/>
      <c r="S90" s="142">
        <f t="shared" si="14"/>
        <v>0</v>
      </c>
      <c r="T90" s="65" t="str">
        <f t="shared" si="10"/>
        <v/>
      </c>
      <c r="U90" s="66">
        <f t="shared" si="18"/>
        <v>0</v>
      </c>
      <c r="V90" s="66">
        <f t="shared" si="15"/>
        <v>0</v>
      </c>
      <c r="W90" s="66">
        <f t="shared" si="16"/>
        <v>0</v>
      </c>
      <c r="X90" s="67">
        <f t="shared" si="17"/>
        <v>0</v>
      </c>
    </row>
    <row r="91" spans="1:24" ht="15">
      <c r="A91" s="41">
        <v>86</v>
      </c>
      <c r="B91" s="42" t="s">
        <v>89</v>
      </c>
      <c r="C91" s="37">
        <f>tOPV!C91</f>
        <v>179687</v>
      </c>
      <c r="D91" s="38">
        <f t="shared" si="11"/>
        <v>7726.5409999999993</v>
      </c>
      <c r="E91" s="39">
        <f t="shared" si="12"/>
        <v>30574.768351894156</v>
      </c>
      <c r="F91" s="45">
        <f t="shared" si="13"/>
        <v>2548</v>
      </c>
      <c r="G91" s="10"/>
      <c r="H91" s="11"/>
      <c r="I91" s="11"/>
      <c r="J91" s="11"/>
      <c r="K91" s="11"/>
      <c r="L91" s="11"/>
      <c r="M91" s="11"/>
      <c r="N91" s="11"/>
      <c r="O91" s="11"/>
      <c r="P91" s="11"/>
      <c r="Q91" s="11"/>
      <c r="R91" s="11"/>
      <c r="S91" s="142">
        <f t="shared" si="14"/>
        <v>0</v>
      </c>
      <c r="T91" s="65" t="str">
        <f t="shared" si="10"/>
        <v/>
      </c>
      <c r="U91" s="66">
        <f t="shared" si="18"/>
        <v>0</v>
      </c>
      <c r="V91" s="66">
        <f t="shared" si="15"/>
        <v>0</v>
      </c>
      <c r="W91" s="66">
        <f t="shared" si="16"/>
        <v>0</v>
      </c>
      <c r="X91" s="67">
        <f t="shared" si="17"/>
        <v>0</v>
      </c>
    </row>
    <row r="92" spans="1:24" ht="15">
      <c r="A92" s="41">
        <v>87</v>
      </c>
      <c r="B92" s="42" t="s">
        <v>90</v>
      </c>
      <c r="C92" s="37">
        <f>tOPV!C92</f>
        <v>209349</v>
      </c>
      <c r="D92" s="38">
        <f t="shared" si="11"/>
        <v>9002.0069999999996</v>
      </c>
      <c r="E92" s="39">
        <f t="shared" si="12"/>
        <v>35621.926904565662</v>
      </c>
      <c r="F92" s="45">
        <f t="shared" si="13"/>
        <v>2970</v>
      </c>
      <c r="G92" s="10"/>
      <c r="H92" s="11"/>
      <c r="I92" s="11"/>
      <c r="J92" s="11"/>
      <c r="K92" s="11"/>
      <c r="L92" s="11"/>
      <c r="M92" s="11"/>
      <c r="N92" s="11"/>
      <c r="O92" s="11"/>
      <c r="P92" s="11"/>
      <c r="Q92" s="11"/>
      <c r="R92" s="11"/>
      <c r="S92" s="142">
        <f t="shared" si="14"/>
        <v>0</v>
      </c>
      <c r="T92" s="65" t="str">
        <f t="shared" si="10"/>
        <v/>
      </c>
      <c r="U92" s="66">
        <f t="shared" si="18"/>
        <v>0</v>
      </c>
      <c r="V92" s="66">
        <f t="shared" si="15"/>
        <v>0</v>
      </c>
      <c r="W92" s="66">
        <f t="shared" si="16"/>
        <v>0</v>
      </c>
      <c r="X92" s="67">
        <f t="shared" si="17"/>
        <v>0</v>
      </c>
    </row>
    <row r="93" spans="1:24" ht="15">
      <c r="A93" s="41">
        <v>88</v>
      </c>
      <c r="B93" s="42" t="s">
        <v>91</v>
      </c>
      <c r="C93" s="37">
        <f>tOPV!C93</f>
        <v>192576</v>
      </c>
      <c r="D93" s="38">
        <f t="shared" si="11"/>
        <v>8280.768</v>
      </c>
      <c r="E93" s="39">
        <f t="shared" si="12"/>
        <v>32767.905247092833</v>
      </c>
      <c r="F93" s="45">
        <f t="shared" si="13"/>
        <v>2732</v>
      </c>
      <c r="G93" s="10"/>
      <c r="H93" s="11"/>
      <c r="I93" s="11"/>
      <c r="J93" s="11"/>
      <c r="K93" s="11"/>
      <c r="L93" s="11"/>
      <c r="M93" s="11"/>
      <c r="N93" s="11"/>
      <c r="O93" s="11"/>
      <c r="P93" s="11"/>
      <c r="Q93" s="11"/>
      <c r="R93" s="11"/>
      <c r="S93" s="142">
        <f t="shared" si="14"/>
        <v>0</v>
      </c>
      <c r="T93" s="65" t="str">
        <f t="shared" si="10"/>
        <v/>
      </c>
      <c r="U93" s="66">
        <f t="shared" si="18"/>
        <v>0</v>
      </c>
      <c r="V93" s="66">
        <f t="shared" si="15"/>
        <v>0</v>
      </c>
      <c r="W93" s="66">
        <f t="shared" si="16"/>
        <v>0</v>
      </c>
      <c r="X93" s="67">
        <f t="shared" si="17"/>
        <v>0</v>
      </c>
    </row>
    <row r="94" spans="1:24" ht="15">
      <c r="A94" s="41">
        <v>89</v>
      </c>
      <c r="B94" s="42" t="s">
        <v>127</v>
      </c>
      <c r="C94" s="37">
        <f>tOPV!C94</f>
        <v>236379</v>
      </c>
      <c r="D94" s="38">
        <f t="shared" si="11"/>
        <v>10164.296999999999</v>
      </c>
      <c r="E94" s="39">
        <f t="shared" si="12"/>
        <v>40221.235638929851</v>
      </c>
      <c r="F94" s="45">
        <f t="shared" si="13"/>
        <v>3352</v>
      </c>
      <c r="G94" s="10"/>
      <c r="H94" s="11"/>
      <c r="I94" s="11"/>
      <c r="J94" s="11"/>
      <c r="K94" s="11"/>
      <c r="L94" s="11"/>
      <c r="M94" s="11"/>
      <c r="N94" s="11"/>
      <c r="O94" s="11"/>
      <c r="P94" s="11"/>
      <c r="Q94" s="11"/>
      <c r="R94" s="11"/>
      <c r="S94" s="142">
        <f t="shared" si="14"/>
        <v>0</v>
      </c>
      <c r="T94" s="65" t="str">
        <f t="shared" si="10"/>
        <v/>
      </c>
      <c r="U94" s="66">
        <f t="shared" si="18"/>
        <v>0</v>
      </c>
      <c r="V94" s="66">
        <f t="shared" si="15"/>
        <v>0</v>
      </c>
      <c r="W94" s="66">
        <f t="shared" si="16"/>
        <v>0</v>
      </c>
      <c r="X94" s="67">
        <f t="shared" si="17"/>
        <v>0</v>
      </c>
    </row>
    <row r="95" spans="1:24" ht="15">
      <c r="A95" s="41">
        <v>90</v>
      </c>
      <c r="B95" s="42" t="s">
        <v>92</v>
      </c>
      <c r="C95" s="37">
        <f>tOPV!C95</f>
        <v>268179</v>
      </c>
      <c r="D95" s="38">
        <f t="shared" si="11"/>
        <v>11531.696999999998</v>
      </c>
      <c r="E95" s="39">
        <f t="shared" si="12"/>
        <v>45632.187091123022</v>
      </c>
      <c r="F95" s="45">
        <f t="shared" si="13"/>
        <v>3804</v>
      </c>
      <c r="G95" s="10"/>
      <c r="H95" s="11"/>
      <c r="I95" s="11"/>
      <c r="J95" s="11"/>
      <c r="K95" s="11"/>
      <c r="L95" s="11"/>
      <c r="M95" s="11"/>
      <c r="N95" s="11"/>
      <c r="O95" s="11"/>
      <c r="P95" s="11"/>
      <c r="Q95" s="11"/>
      <c r="R95" s="11"/>
      <c r="S95" s="142">
        <f t="shared" si="14"/>
        <v>0</v>
      </c>
      <c r="T95" s="65" t="str">
        <f t="shared" si="10"/>
        <v/>
      </c>
      <c r="U95" s="66">
        <f t="shared" si="18"/>
        <v>0</v>
      </c>
      <c r="V95" s="66">
        <f t="shared" si="15"/>
        <v>0</v>
      </c>
      <c r="W95" s="66">
        <f t="shared" si="16"/>
        <v>0</v>
      </c>
      <c r="X95" s="67">
        <f t="shared" si="17"/>
        <v>0</v>
      </c>
    </row>
    <row r="96" spans="1:24" ht="15">
      <c r="A96" s="41">
        <v>91</v>
      </c>
      <c r="B96" s="42" t="s">
        <v>93</v>
      </c>
      <c r="C96" s="37">
        <f>tOPV!C96</f>
        <v>153773</v>
      </c>
      <c r="D96" s="38">
        <f t="shared" si="11"/>
        <v>6612.2389999999996</v>
      </c>
      <c r="E96" s="39">
        <f t="shared" si="12"/>
        <v>26165.353385474857</v>
      </c>
      <c r="F96" s="45">
        <f t="shared" si="13"/>
        <v>2182</v>
      </c>
      <c r="G96" s="10"/>
      <c r="H96" s="11"/>
      <c r="I96" s="11"/>
      <c r="J96" s="11"/>
      <c r="K96" s="11"/>
      <c r="L96" s="11"/>
      <c r="M96" s="11"/>
      <c r="N96" s="11"/>
      <c r="O96" s="11"/>
      <c r="P96" s="11"/>
      <c r="Q96" s="11"/>
      <c r="R96" s="11"/>
      <c r="S96" s="142">
        <f t="shared" si="14"/>
        <v>0</v>
      </c>
      <c r="T96" s="65" t="str">
        <f t="shared" si="10"/>
        <v/>
      </c>
      <c r="U96" s="66">
        <f t="shared" si="18"/>
        <v>0</v>
      </c>
      <c r="V96" s="66">
        <f t="shared" si="15"/>
        <v>0</v>
      </c>
      <c r="W96" s="66">
        <f t="shared" si="16"/>
        <v>0</v>
      </c>
      <c r="X96" s="67">
        <f t="shared" si="17"/>
        <v>0</v>
      </c>
    </row>
    <row r="97" spans="1:24" ht="15">
      <c r="A97" s="41">
        <v>92</v>
      </c>
      <c r="B97" s="42" t="s">
        <v>94</v>
      </c>
      <c r="C97" s="37">
        <f>tOPV!C97</f>
        <v>407912</v>
      </c>
      <c r="D97" s="38">
        <f t="shared" si="11"/>
        <v>17540.216</v>
      </c>
      <c r="E97" s="39">
        <f t="shared" si="12"/>
        <v>69408.554363742791</v>
      </c>
      <c r="F97" s="45">
        <f t="shared" si="13"/>
        <v>5786</v>
      </c>
      <c r="G97" s="10"/>
      <c r="H97" s="11"/>
      <c r="I97" s="11"/>
      <c r="J97" s="11"/>
      <c r="K97" s="11"/>
      <c r="L97" s="11"/>
      <c r="M97" s="11"/>
      <c r="N97" s="11"/>
      <c r="O97" s="11"/>
      <c r="P97" s="11"/>
      <c r="Q97" s="11"/>
      <c r="R97" s="11"/>
      <c r="S97" s="142">
        <f t="shared" si="14"/>
        <v>0</v>
      </c>
      <c r="T97" s="65" t="str">
        <f t="shared" si="10"/>
        <v/>
      </c>
      <c r="U97" s="66">
        <f t="shared" si="18"/>
        <v>0</v>
      </c>
      <c r="V97" s="66">
        <f t="shared" si="15"/>
        <v>0</v>
      </c>
      <c r="W97" s="66">
        <f t="shared" si="16"/>
        <v>0</v>
      </c>
      <c r="X97" s="67">
        <f t="shared" si="17"/>
        <v>0</v>
      </c>
    </row>
    <row r="98" spans="1:24" ht="15">
      <c r="A98" s="41">
        <v>93</v>
      </c>
      <c r="B98" s="42" t="s">
        <v>95</v>
      </c>
      <c r="C98" s="37">
        <f>tOPV!C98</f>
        <v>150880</v>
      </c>
      <c r="D98" s="38">
        <f t="shared" si="11"/>
        <v>6487.8399999999992</v>
      </c>
      <c r="E98" s="39">
        <f t="shared" si="12"/>
        <v>25673.092927890109</v>
      </c>
      <c r="F98" s="45">
        <f t="shared" si="13"/>
        <v>2140</v>
      </c>
      <c r="G98" s="10"/>
      <c r="H98" s="11"/>
      <c r="I98" s="11"/>
      <c r="J98" s="11"/>
      <c r="K98" s="11"/>
      <c r="L98" s="11"/>
      <c r="M98" s="11"/>
      <c r="N98" s="11"/>
      <c r="O98" s="11"/>
      <c r="P98" s="11"/>
      <c r="Q98" s="11"/>
      <c r="R98" s="11"/>
      <c r="S98" s="142">
        <f t="shared" si="14"/>
        <v>0</v>
      </c>
      <c r="T98" s="65" t="str">
        <f t="shared" si="10"/>
        <v/>
      </c>
      <c r="U98" s="66">
        <f t="shared" si="18"/>
        <v>0</v>
      </c>
      <c r="V98" s="66">
        <f t="shared" si="15"/>
        <v>0</v>
      </c>
      <c r="W98" s="66">
        <f t="shared" si="16"/>
        <v>0</v>
      </c>
      <c r="X98" s="67">
        <f t="shared" si="17"/>
        <v>0</v>
      </c>
    </row>
    <row r="99" spans="1:24" ht="15">
      <c r="A99" s="41">
        <v>94</v>
      </c>
      <c r="B99" s="42" t="s">
        <v>96</v>
      </c>
      <c r="C99" s="37">
        <f>tOPV!C99</f>
        <v>70335</v>
      </c>
      <c r="D99" s="38">
        <f t="shared" si="11"/>
        <v>3024.4049999999997</v>
      </c>
      <c r="E99" s="39">
        <f t="shared" si="12"/>
        <v>11967.901584591404</v>
      </c>
      <c r="F99" s="45">
        <f t="shared" si="13"/>
        <v>998</v>
      </c>
      <c r="G99" s="10"/>
      <c r="H99" s="11"/>
      <c r="I99" s="11"/>
      <c r="J99" s="11"/>
      <c r="K99" s="11"/>
      <c r="L99" s="11"/>
      <c r="M99" s="11"/>
      <c r="N99" s="11"/>
      <c r="O99" s="11"/>
      <c r="P99" s="11"/>
      <c r="Q99" s="11"/>
      <c r="R99" s="11"/>
      <c r="S99" s="142">
        <f t="shared" si="14"/>
        <v>0</v>
      </c>
      <c r="T99" s="65" t="str">
        <f t="shared" si="10"/>
        <v/>
      </c>
      <c r="U99" s="66">
        <f t="shared" si="18"/>
        <v>0</v>
      </c>
      <c r="V99" s="66">
        <f t="shared" si="15"/>
        <v>0</v>
      </c>
      <c r="W99" s="66">
        <f t="shared" si="16"/>
        <v>0</v>
      </c>
      <c r="X99" s="67">
        <f t="shared" si="17"/>
        <v>0</v>
      </c>
    </row>
    <row r="100" spans="1:24" ht="15">
      <c r="A100" s="41">
        <v>95</v>
      </c>
      <c r="B100" s="42" t="s">
        <v>97</v>
      </c>
      <c r="C100" s="37">
        <f>tOPV!C100</f>
        <v>518147</v>
      </c>
      <c r="D100" s="38">
        <f t="shared" si="11"/>
        <v>22280.321</v>
      </c>
      <c r="E100" s="39">
        <f t="shared" si="12"/>
        <v>88165.668619482225</v>
      </c>
      <c r="F100" s="45">
        <f t="shared" si="13"/>
        <v>7348</v>
      </c>
      <c r="G100" s="10"/>
      <c r="H100" s="11"/>
      <c r="I100" s="11"/>
      <c r="J100" s="11"/>
      <c r="K100" s="11"/>
      <c r="L100" s="11"/>
      <c r="M100" s="11"/>
      <c r="N100" s="11"/>
      <c r="O100" s="11"/>
      <c r="P100" s="11"/>
      <c r="Q100" s="11"/>
      <c r="R100" s="11"/>
      <c r="S100" s="142">
        <f t="shared" si="14"/>
        <v>0</v>
      </c>
      <c r="T100" s="65" t="str">
        <f t="shared" si="10"/>
        <v/>
      </c>
      <c r="U100" s="66">
        <f t="shared" si="18"/>
        <v>0</v>
      </c>
      <c r="V100" s="66">
        <f t="shared" si="15"/>
        <v>0</v>
      </c>
      <c r="W100" s="66">
        <f t="shared" si="16"/>
        <v>0</v>
      </c>
      <c r="X100" s="67">
        <f t="shared" si="17"/>
        <v>0</v>
      </c>
    </row>
    <row r="101" spans="1:24" ht="15">
      <c r="A101" s="41">
        <v>96</v>
      </c>
      <c r="B101" s="42" t="s">
        <v>98</v>
      </c>
      <c r="C101" s="37">
        <f>tOPV!C101</f>
        <v>135640</v>
      </c>
      <c r="D101" s="38">
        <f t="shared" si="11"/>
        <v>5832.5199999999995</v>
      </c>
      <c r="E101" s="39">
        <f t="shared" si="12"/>
        <v>23079.91996778244</v>
      </c>
      <c r="F101" s="45">
        <f t="shared" si="13"/>
        <v>1924</v>
      </c>
      <c r="G101" s="10"/>
      <c r="H101" s="11"/>
      <c r="I101" s="11"/>
      <c r="J101" s="11"/>
      <c r="K101" s="11"/>
      <c r="L101" s="11"/>
      <c r="M101" s="11"/>
      <c r="N101" s="11"/>
      <c r="O101" s="11"/>
      <c r="P101" s="11"/>
      <c r="Q101" s="11"/>
      <c r="R101" s="11"/>
      <c r="S101" s="142">
        <f t="shared" si="14"/>
        <v>0</v>
      </c>
      <c r="T101" s="65" t="str">
        <f t="shared" si="10"/>
        <v/>
      </c>
      <c r="U101" s="66">
        <f t="shared" si="18"/>
        <v>0</v>
      </c>
      <c r="V101" s="66">
        <f t="shared" si="15"/>
        <v>0</v>
      </c>
      <c r="W101" s="66">
        <f t="shared" si="16"/>
        <v>0</v>
      </c>
      <c r="X101" s="67">
        <f t="shared" si="17"/>
        <v>0</v>
      </c>
    </row>
    <row r="102" spans="1:24" ht="15">
      <c r="A102" s="41">
        <v>97</v>
      </c>
      <c r="B102" s="42" t="s">
        <v>99</v>
      </c>
      <c r="C102" s="37">
        <f>tOPV!C102</f>
        <v>111839</v>
      </c>
      <c r="D102" s="38">
        <f t="shared" si="11"/>
        <v>4809.0769999999993</v>
      </c>
      <c r="E102" s="39">
        <f t="shared" si="12"/>
        <v>19030.044008233708</v>
      </c>
      <c r="F102" s="45">
        <f t="shared" si="13"/>
        <v>1586</v>
      </c>
      <c r="G102" s="10"/>
      <c r="H102" s="11"/>
      <c r="I102" s="11"/>
      <c r="J102" s="11"/>
      <c r="K102" s="11"/>
      <c r="L102" s="11"/>
      <c r="M102" s="11"/>
      <c r="N102" s="11"/>
      <c r="O102" s="11"/>
      <c r="P102" s="11"/>
      <c r="Q102" s="11"/>
      <c r="R102" s="11"/>
      <c r="S102" s="142">
        <f t="shared" si="14"/>
        <v>0</v>
      </c>
      <c r="T102" s="65" t="str">
        <f t="shared" si="10"/>
        <v/>
      </c>
      <c r="U102" s="66">
        <f t="shared" si="18"/>
        <v>0</v>
      </c>
      <c r="V102" s="66">
        <f t="shared" si="15"/>
        <v>0</v>
      </c>
      <c r="W102" s="66">
        <f t="shared" si="16"/>
        <v>0</v>
      </c>
      <c r="X102" s="67">
        <f t="shared" si="17"/>
        <v>0</v>
      </c>
    </row>
    <row r="103" spans="1:24" ht="15">
      <c r="A103" s="41">
        <v>98</v>
      </c>
      <c r="B103" s="42" t="s">
        <v>100</v>
      </c>
      <c r="C103" s="37">
        <f>tOPV!C103</f>
        <v>410867</v>
      </c>
      <c r="D103" s="38">
        <f t="shared" si="11"/>
        <v>17667.280999999999</v>
      </c>
      <c r="E103" s="39">
        <f t="shared" si="12"/>
        <v>69911.364475102251</v>
      </c>
      <c r="F103" s="45">
        <f t="shared" si="13"/>
        <v>5826</v>
      </c>
      <c r="G103" s="10"/>
      <c r="H103" s="11"/>
      <c r="I103" s="11"/>
      <c r="J103" s="11"/>
      <c r="K103" s="11"/>
      <c r="L103" s="11"/>
      <c r="M103" s="11"/>
      <c r="N103" s="11"/>
      <c r="O103" s="11"/>
      <c r="P103" s="11"/>
      <c r="Q103" s="11"/>
      <c r="R103" s="11"/>
      <c r="S103" s="142">
        <f t="shared" si="14"/>
        <v>0</v>
      </c>
      <c r="T103" s="65" t="str">
        <f t="shared" si="10"/>
        <v/>
      </c>
      <c r="U103" s="66">
        <f t="shared" si="18"/>
        <v>0</v>
      </c>
      <c r="V103" s="66">
        <f t="shared" si="15"/>
        <v>0</v>
      </c>
      <c r="W103" s="66">
        <f t="shared" si="16"/>
        <v>0</v>
      </c>
      <c r="X103" s="67">
        <f t="shared" si="17"/>
        <v>0</v>
      </c>
    </row>
    <row r="104" spans="1:24" ht="15">
      <c r="A104" s="41">
        <v>99</v>
      </c>
      <c r="B104" s="42" t="s">
        <v>101</v>
      </c>
      <c r="C104" s="37">
        <f>tOPV!C104</f>
        <v>194545</v>
      </c>
      <c r="D104" s="38">
        <f t="shared" si="11"/>
        <v>8365.4349999999995</v>
      </c>
      <c r="E104" s="39">
        <f t="shared" si="12"/>
        <v>33102.941832293087</v>
      </c>
      <c r="F104" s="45">
        <f t="shared" si="13"/>
        <v>2760</v>
      </c>
      <c r="G104" s="10"/>
      <c r="H104" s="11"/>
      <c r="I104" s="11"/>
      <c r="J104" s="11"/>
      <c r="K104" s="11"/>
      <c r="L104" s="11"/>
      <c r="M104" s="11"/>
      <c r="N104" s="11"/>
      <c r="O104" s="11"/>
      <c r="P104" s="11"/>
      <c r="Q104" s="11"/>
      <c r="R104" s="11"/>
      <c r="S104" s="142">
        <f t="shared" si="14"/>
        <v>0</v>
      </c>
      <c r="T104" s="65" t="str">
        <f t="shared" si="10"/>
        <v/>
      </c>
      <c r="U104" s="66">
        <f t="shared" si="18"/>
        <v>0</v>
      </c>
      <c r="V104" s="66">
        <f t="shared" si="15"/>
        <v>0</v>
      </c>
      <c r="W104" s="66">
        <f t="shared" si="16"/>
        <v>0</v>
      </c>
      <c r="X104" s="67">
        <f t="shared" si="17"/>
        <v>0</v>
      </c>
    </row>
    <row r="105" spans="1:24" ht="15">
      <c r="A105" s="41">
        <v>100</v>
      </c>
      <c r="B105" s="42" t="s">
        <v>102</v>
      </c>
      <c r="C105" s="37">
        <f>tOPV!C105</f>
        <v>408816</v>
      </c>
      <c r="D105" s="38">
        <f t="shared" si="11"/>
        <v>17579.088</v>
      </c>
      <c r="E105" s="39">
        <f t="shared" si="12"/>
        <v>69562.375122006386</v>
      </c>
      <c r="F105" s="45">
        <f t="shared" si="13"/>
        <v>5798</v>
      </c>
      <c r="G105" s="10"/>
      <c r="H105" s="11"/>
      <c r="I105" s="11"/>
      <c r="J105" s="11"/>
      <c r="K105" s="11"/>
      <c r="L105" s="11"/>
      <c r="M105" s="11"/>
      <c r="N105" s="11"/>
      <c r="O105" s="11"/>
      <c r="P105" s="11"/>
      <c r="Q105" s="11"/>
      <c r="R105" s="11"/>
      <c r="S105" s="142">
        <f t="shared" si="14"/>
        <v>0</v>
      </c>
      <c r="T105" s="65" t="str">
        <f t="shared" si="10"/>
        <v/>
      </c>
      <c r="U105" s="66">
        <f t="shared" si="18"/>
        <v>0</v>
      </c>
      <c r="V105" s="66">
        <f t="shared" si="15"/>
        <v>0</v>
      </c>
      <c r="W105" s="66">
        <f t="shared" si="16"/>
        <v>0</v>
      </c>
      <c r="X105" s="67">
        <f t="shared" si="17"/>
        <v>0</v>
      </c>
    </row>
    <row r="106" spans="1:24" ht="15">
      <c r="A106" s="41">
        <v>101</v>
      </c>
      <c r="B106" s="42" t="s">
        <v>103</v>
      </c>
      <c r="C106" s="37">
        <f>tOPV!C106</f>
        <v>548522</v>
      </c>
      <c r="D106" s="38">
        <f t="shared" si="11"/>
        <v>23586.446</v>
      </c>
      <c r="E106" s="39">
        <f t="shared" si="12"/>
        <v>93334.148190562963</v>
      </c>
      <c r="F106" s="45">
        <f t="shared" si="13"/>
        <v>7778</v>
      </c>
      <c r="G106" s="10"/>
      <c r="H106" s="11"/>
      <c r="I106" s="11"/>
      <c r="J106" s="11"/>
      <c r="K106" s="11"/>
      <c r="L106" s="11"/>
      <c r="M106" s="11"/>
      <c r="N106" s="11"/>
      <c r="O106" s="11"/>
      <c r="P106" s="11"/>
      <c r="Q106" s="11"/>
      <c r="R106" s="11"/>
      <c r="S106" s="142">
        <f t="shared" si="14"/>
        <v>0</v>
      </c>
      <c r="T106" s="65" t="str">
        <f t="shared" si="10"/>
        <v/>
      </c>
      <c r="U106" s="66">
        <f t="shared" si="18"/>
        <v>0</v>
      </c>
      <c r="V106" s="66">
        <f t="shared" si="15"/>
        <v>0</v>
      </c>
      <c r="W106" s="66">
        <f t="shared" si="16"/>
        <v>0</v>
      </c>
      <c r="X106" s="67">
        <f t="shared" si="17"/>
        <v>0</v>
      </c>
    </row>
    <row r="107" spans="1:24" ht="15">
      <c r="A107" s="41">
        <v>102</v>
      </c>
      <c r="B107" s="42" t="s">
        <v>104</v>
      </c>
      <c r="C107" s="37">
        <f>tOPV!C107</f>
        <v>136899</v>
      </c>
      <c r="D107" s="38">
        <f t="shared" si="11"/>
        <v>5886.6569999999992</v>
      </c>
      <c r="E107" s="39">
        <f t="shared" si="12"/>
        <v>23294.146001691595</v>
      </c>
      <c r="F107" s="45">
        <f t="shared" si="13"/>
        <v>1942</v>
      </c>
      <c r="G107" s="10"/>
      <c r="H107" s="11"/>
      <c r="I107" s="11"/>
      <c r="J107" s="11"/>
      <c r="K107" s="11"/>
      <c r="L107" s="11"/>
      <c r="M107" s="11"/>
      <c r="N107" s="11"/>
      <c r="O107" s="11"/>
      <c r="P107" s="11"/>
      <c r="Q107" s="11"/>
      <c r="R107" s="11"/>
      <c r="S107" s="142">
        <f t="shared" si="14"/>
        <v>0</v>
      </c>
      <c r="T107" s="65" t="str">
        <f t="shared" si="10"/>
        <v/>
      </c>
      <c r="U107" s="66">
        <f t="shared" si="18"/>
        <v>0</v>
      </c>
      <c r="V107" s="66">
        <f t="shared" si="15"/>
        <v>0</v>
      </c>
      <c r="W107" s="66">
        <f t="shared" si="16"/>
        <v>0</v>
      </c>
      <c r="X107" s="67">
        <f t="shared" si="17"/>
        <v>0</v>
      </c>
    </row>
    <row r="108" spans="1:24" ht="15">
      <c r="A108" s="41">
        <v>103</v>
      </c>
      <c r="B108" s="42" t="s">
        <v>105</v>
      </c>
      <c r="C108" s="37">
        <f>tOPV!C108</f>
        <v>339451</v>
      </c>
      <c r="D108" s="38">
        <f t="shared" si="11"/>
        <v>14596.392999999998</v>
      </c>
      <c r="E108" s="39">
        <f t="shared" si="12"/>
        <v>57759.524572277471</v>
      </c>
      <c r="F108" s="45">
        <f t="shared" si="13"/>
        <v>4814</v>
      </c>
      <c r="G108" s="10"/>
      <c r="H108" s="11"/>
      <c r="I108" s="11"/>
      <c r="J108" s="11"/>
      <c r="K108" s="11"/>
      <c r="L108" s="11"/>
      <c r="M108" s="11"/>
      <c r="N108" s="11"/>
      <c r="O108" s="11"/>
      <c r="P108" s="11"/>
      <c r="Q108" s="11"/>
      <c r="R108" s="11"/>
      <c r="S108" s="142">
        <f t="shared" si="14"/>
        <v>0</v>
      </c>
      <c r="T108" s="65" t="str">
        <f t="shared" si="10"/>
        <v/>
      </c>
      <c r="U108" s="66">
        <f t="shared" si="18"/>
        <v>0</v>
      </c>
      <c r="V108" s="66">
        <f t="shared" si="15"/>
        <v>0</v>
      </c>
      <c r="W108" s="66">
        <f t="shared" si="16"/>
        <v>0</v>
      </c>
      <c r="X108" s="67">
        <f t="shared" si="17"/>
        <v>0</v>
      </c>
    </row>
    <row r="109" spans="1:24" ht="15">
      <c r="A109" s="41">
        <v>104</v>
      </c>
      <c r="B109" s="42" t="s">
        <v>106</v>
      </c>
      <c r="C109" s="37">
        <f>tOPV!C109</f>
        <v>267897</v>
      </c>
      <c r="D109" s="38">
        <f t="shared" si="11"/>
        <v>11519.571</v>
      </c>
      <c r="E109" s="39">
        <f t="shared" si="12"/>
        <v>45584.203182018668</v>
      </c>
      <c r="F109" s="45">
        <f t="shared" si="13"/>
        <v>3800</v>
      </c>
      <c r="G109" s="10"/>
      <c r="H109" s="11"/>
      <c r="I109" s="11"/>
      <c r="J109" s="11"/>
      <c r="K109" s="11"/>
      <c r="L109" s="11"/>
      <c r="M109" s="11"/>
      <c r="N109" s="11"/>
      <c r="O109" s="11"/>
      <c r="P109" s="11"/>
      <c r="Q109" s="11"/>
      <c r="R109" s="11"/>
      <c r="S109" s="142">
        <f t="shared" si="14"/>
        <v>0</v>
      </c>
      <c r="T109" s="65" t="str">
        <f t="shared" si="10"/>
        <v/>
      </c>
      <c r="U109" s="66">
        <f t="shared" si="18"/>
        <v>0</v>
      </c>
      <c r="V109" s="66">
        <f t="shared" si="15"/>
        <v>0</v>
      </c>
      <c r="W109" s="66">
        <f t="shared" si="16"/>
        <v>0</v>
      </c>
      <c r="X109" s="67">
        <f t="shared" si="17"/>
        <v>0</v>
      </c>
    </row>
    <row r="110" spans="1:24" ht="15">
      <c r="A110" s="41">
        <v>105</v>
      </c>
      <c r="B110" s="42" t="s">
        <v>107</v>
      </c>
      <c r="C110" s="37">
        <f>tOPV!C110</f>
        <v>300338</v>
      </c>
      <c r="D110" s="38">
        <f t="shared" si="11"/>
        <v>12914.534</v>
      </c>
      <c r="E110" s="39">
        <f t="shared" si="12"/>
        <v>51104.224441785926</v>
      </c>
      <c r="F110" s="45">
        <f t="shared" si="13"/>
        <v>4260</v>
      </c>
      <c r="G110" s="10"/>
      <c r="H110" s="11"/>
      <c r="I110" s="11"/>
      <c r="J110" s="11"/>
      <c r="K110" s="11"/>
      <c r="L110" s="11"/>
      <c r="M110" s="11"/>
      <c r="N110" s="11"/>
      <c r="O110" s="11"/>
      <c r="P110" s="11"/>
      <c r="Q110" s="11"/>
      <c r="R110" s="11"/>
      <c r="S110" s="142">
        <f t="shared" si="14"/>
        <v>0</v>
      </c>
      <c r="T110" s="65" t="str">
        <f t="shared" si="10"/>
        <v/>
      </c>
      <c r="U110" s="66">
        <f t="shared" si="18"/>
        <v>0</v>
      </c>
      <c r="V110" s="66">
        <f t="shared" si="15"/>
        <v>0</v>
      </c>
      <c r="W110" s="66">
        <f t="shared" si="16"/>
        <v>0</v>
      </c>
      <c r="X110" s="67">
        <f t="shared" si="17"/>
        <v>0</v>
      </c>
    </row>
    <row r="111" spans="1:24" ht="15">
      <c r="A111" s="41">
        <v>106</v>
      </c>
      <c r="B111" s="42" t="s">
        <v>108</v>
      </c>
      <c r="C111" s="37">
        <f>tOPV!C111</f>
        <v>224192</v>
      </c>
      <c r="D111" s="38">
        <f t="shared" si="11"/>
        <v>9640.2559999999994</v>
      </c>
      <c r="E111" s="39">
        <f t="shared" si="12"/>
        <v>38147.548049373938</v>
      </c>
      <c r="F111" s="45">
        <f t="shared" si="13"/>
        <v>3180</v>
      </c>
      <c r="G111" s="10"/>
      <c r="H111" s="11"/>
      <c r="I111" s="11"/>
      <c r="J111" s="11"/>
      <c r="K111" s="11"/>
      <c r="L111" s="11"/>
      <c r="M111" s="11"/>
      <c r="N111" s="11"/>
      <c r="O111" s="11"/>
      <c r="P111" s="11"/>
      <c r="Q111" s="11"/>
      <c r="R111" s="11"/>
      <c r="S111" s="142">
        <f t="shared" si="14"/>
        <v>0</v>
      </c>
      <c r="T111" s="65" t="str">
        <f t="shared" si="10"/>
        <v/>
      </c>
      <c r="U111" s="66">
        <f t="shared" si="18"/>
        <v>0</v>
      </c>
      <c r="V111" s="66">
        <f t="shared" si="15"/>
        <v>0</v>
      </c>
      <c r="W111" s="66">
        <f t="shared" si="16"/>
        <v>0</v>
      </c>
      <c r="X111" s="67">
        <f t="shared" si="17"/>
        <v>0</v>
      </c>
    </row>
    <row r="112" spans="1:24" ht="15">
      <c r="A112" s="41">
        <v>107</v>
      </c>
      <c r="B112" s="42" t="s">
        <v>109</v>
      </c>
      <c r="C112" s="37">
        <f>tOPV!C112</f>
        <v>261164</v>
      </c>
      <c r="D112" s="38">
        <f t="shared" si="11"/>
        <v>11230.052</v>
      </c>
      <c r="E112" s="39">
        <f t="shared" si="12"/>
        <v>44438.544813225701</v>
      </c>
      <c r="F112" s="45">
        <f t="shared" si="13"/>
        <v>3704</v>
      </c>
      <c r="G112" s="10"/>
      <c r="H112" s="11"/>
      <c r="I112" s="11"/>
      <c r="J112" s="11"/>
      <c r="K112" s="11"/>
      <c r="L112" s="11"/>
      <c r="M112" s="11"/>
      <c r="N112" s="11"/>
      <c r="O112" s="11"/>
      <c r="P112" s="11"/>
      <c r="Q112" s="11"/>
      <c r="R112" s="11"/>
      <c r="S112" s="142">
        <f t="shared" si="14"/>
        <v>0</v>
      </c>
      <c r="T112" s="65" t="str">
        <f t="shared" si="10"/>
        <v/>
      </c>
      <c r="U112" s="66">
        <f t="shared" si="18"/>
        <v>0</v>
      </c>
      <c r="V112" s="66">
        <f t="shared" si="15"/>
        <v>0</v>
      </c>
      <c r="W112" s="66">
        <f t="shared" si="16"/>
        <v>0</v>
      </c>
      <c r="X112" s="67">
        <f t="shared" si="17"/>
        <v>0</v>
      </c>
    </row>
    <row r="113" spans="1:24" ht="15">
      <c r="A113" s="41">
        <v>108</v>
      </c>
      <c r="B113" s="42" t="s">
        <v>110</v>
      </c>
      <c r="C113" s="37">
        <f>tOPV!C113</f>
        <v>314658</v>
      </c>
      <c r="D113" s="38">
        <f t="shared" si="11"/>
        <v>13530.293999999998</v>
      </c>
      <c r="E113" s="39">
        <f t="shared" si="12"/>
        <v>53540.854152333282</v>
      </c>
      <c r="F113" s="45">
        <f t="shared" si="13"/>
        <v>4462</v>
      </c>
      <c r="G113" s="10"/>
      <c r="H113" s="11"/>
      <c r="I113" s="11"/>
      <c r="J113" s="11"/>
      <c r="K113" s="11"/>
      <c r="L113" s="11"/>
      <c r="M113" s="11"/>
      <c r="N113" s="11"/>
      <c r="O113" s="11"/>
      <c r="P113" s="11"/>
      <c r="Q113" s="11"/>
      <c r="R113" s="11"/>
      <c r="S113" s="142">
        <f t="shared" si="14"/>
        <v>0</v>
      </c>
      <c r="T113" s="65" t="str">
        <f t="shared" si="10"/>
        <v/>
      </c>
      <c r="U113" s="66">
        <f t="shared" si="18"/>
        <v>0</v>
      </c>
      <c r="V113" s="66">
        <f t="shared" si="15"/>
        <v>0</v>
      </c>
      <c r="W113" s="66">
        <f t="shared" si="16"/>
        <v>0</v>
      </c>
      <c r="X113" s="67">
        <f t="shared" si="17"/>
        <v>0</v>
      </c>
    </row>
    <row r="114" spans="1:24" ht="15">
      <c r="A114" s="41">
        <v>109</v>
      </c>
      <c r="B114" s="42" t="s">
        <v>111</v>
      </c>
      <c r="C114" s="37">
        <f>tOPV!C114</f>
        <v>557385</v>
      </c>
      <c r="D114" s="38">
        <f t="shared" si="11"/>
        <v>23967.554999999997</v>
      </c>
      <c r="E114" s="39">
        <f t="shared" si="12"/>
        <v>94842.238213229241</v>
      </c>
      <c r="F114" s="45">
        <f t="shared" si="13"/>
        <v>7904</v>
      </c>
      <c r="G114" s="10"/>
      <c r="H114" s="11"/>
      <c r="I114" s="11"/>
      <c r="J114" s="11"/>
      <c r="K114" s="11"/>
      <c r="L114" s="11"/>
      <c r="M114" s="11"/>
      <c r="N114" s="11"/>
      <c r="O114" s="11"/>
      <c r="P114" s="11"/>
      <c r="Q114" s="11"/>
      <c r="R114" s="11"/>
      <c r="S114" s="142">
        <f t="shared" si="14"/>
        <v>0</v>
      </c>
      <c r="T114" s="65" t="str">
        <f t="shared" si="10"/>
        <v/>
      </c>
      <c r="U114" s="66">
        <f t="shared" si="18"/>
        <v>0</v>
      </c>
      <c r="V114" s="66">
        <f t="shared" si="15"/>
        <v>0</v>
      </c>
      <c r="W114" s="66">
        <f t="shared" si="16"/>
        <v>0</v>
      </c>
      <c r="X114" s="67">
        <f t="shared" si="17"/>
        <v>0</v>
      </c>
    </row>
    <row r="115" spans="1:24" ht="15">
      <c r="A115" s="41">
        <v>110</v>
      </c>
      <c r="B115" s="42" t="s">
        <v>112</v>
      </c>
      <c r="C115" s="37">
        <f>tOPV!C115</f>
        <v>2125967</v>
      </c>
      <c r="D115" s="38">
        <f t="shared" si="11"/>
        <v>91416.580999999991</v>
      </c>
      <c r="E115" s="39">
        <f t="shared" si="12"/>
        <v>361745.41591084143</v>
      </c>
      <c r="F115" s="45">
        <f t="shared" si="13"/>
        <v>30146</v>
      </c>
      <c r="G115" s="10"/>
      <c r="H115" s="11"/>
      <c r="I115" s="11"/>
      <c r="J115" s="11"/>
      <c r="K115" s="11"/>
      <c r="L115" s="11"/>
      <c r="M115" s="11"/>
      <c r="N115" s="11"/>
      <c r="O115" s="11"/>
      <c r="P115" s="11"/>
      <c r="Q115" s="11"/>
      <c r="R115" s="11"/>
      <c r="S115" s="142">
        <f t="shared" si="14"/>
        <v>0</v>
      </c>
      <c r="T115" s="65" t="str">
        <f t="shared" si="10"/>
        <v/>
      </c>
      <c r="U115" s="66">
        <f t="shared" si="18"/>
        <v>0</v>
      </c>
      <c r="V115" s="66">
        <f t="shared" si="15"/>
        <v>0</v>
      </c>
      <c r="W115" s="66">
        <f t="shared" si="16"/>
        <v>0</v>
      </c>
      <c r="X115" s="67">
        <f t="shared" si="17"/>
        <v>0</v>
      </c>
    </row>
    <row r="116" spans="1:24" ht="15">
      <c r="A116" s="41">
        <v>111</v>
      </c>
      <c r="B116" s="42" t="s">
        <v>113</v>
      </c>
      <c r="C116" s="37">
        <f>tOPV!C116</f>
        <v>514186</v>
      </c>
      <c r="D116" s="38">
        <f t="shared" si="11"/>
        <v>22109.998</v>
      </c>
      <c r="E116" s="39">
        <f t="shared" si="12"/>
        <v>87491.681867842693</v>
      </c>
      <c r="F116" s="45">
        <f t="shared" si="13"/>
        <v>7292</v>
      </c>
      <c r="G116" s="10"/>
      <c r="H116" s="11"/>
      <c r="I116" s="11"/>
      <c r="J116" s="11"/>
      <c r="K116" s="11"/>
      <c r="L116" s="11"/>
      <c r="M116" s="11"/>
      <c r="N116" s="11"/>
      <c r="O116" s="11"/>
      <c r="P116" s="11"/>
      <c r="Q116" s="11"/>
      <c r="R116" s="11"/>
      <c r="S116" s="142">
        <f t="shared" si="14"/>
        <v>0</v>
      </c>
      <c r="T116" s="65" t="str">
        <f t="shared" si="10"/>
        <v/>
      </c>
      <c r="U116" s="66">
        <f t="shared" si="18"/>
        <v>0</v>
      </c>
      <c r="V116" s="66">
        <f t="shared" si="15"/>
        <v>0</v>
      </c>
      <c r="W116" s="66">
        <f t="shared" si="16"/>
        <v>0</v>
      </c>
      <c r="X116" s="67">
        <f t="shared" si="17"/>
        <v>0</v>
      </c>
    </row>
    <row r="117" spans="1:24" ht="16" thickBot="1">
      <c r="A117" s="46">
        <v>112</v>
      </c>
      <c r="B117" s="47" t="s">
        <v>114</v>
      </c>
      <c r="C117" s="86">
        <f>tOPV!C117</f>
        <v>254527</v>
      </c>
      <c r="D117" s="48">
        <f t="shared" si="11"/>
        <v>10944.660999999998</v>
      </c>
      <c r="E117" s="49">
        <f t="shared" si="12"/>
        <v>43309.221392212923</v>
      </c>
      <c r="F117" s="50">
        <f t="shared" si="13"/>
        <v>3610</v>
      </c>
      <c r="G117" s="76"/>
      <c r="H117" s="77"/>
      <c r="I117" s="77"/>
      <c r="J117" s="77"/>
      <c r="K117" s="77"/>
      <c r="L117" s="77"/>
      <c r="M117" s="77"/>
      <c r="N117" s="11"/>
      <c r="O117" s="11"/>
      <c r="P117" s="11"/>
      <c r="Q117" s="11"/>
      <c r="R117" s="11"/>
      <c r="S117" s="143">
        <f t="shared" si="14"/>
        <v>0</v>
      </c>
      <c r="T117" s="68" t="str">
        <f t="shared" si="10"/>
        <v/>
      </c>
      <c r="U117" s="69">
        <f t="shared" si="18"/>
        <v>0</v>
      </c>
      <c r="V117" s="69">
        <f t="shared" si="15"/>
        <v>0</v>
      </c>
      <c r="W117" s="69">
        <f t="shared" si="16"/>
        <v>0</v>
      </c>
      <c r="X117" s="70">
        <f t="shared" si="17"/>
        <v>0</v>
      </c>
    </row>
    <row r="118" spans="1:24" ht="14" thickBot="1">
      <c r="A118" s="51"/>
      <c r="B118" s="52"/>
      <c r="C118" s="75">
        <f>tOPV!C118</f>
        <v>36896641</v>
      </c>
      <c r="D118" s="75">
        <f t="shared" ref="D118:R118" si="19">SUM(D6:D117)</f>
        <v>1586555.5629999994</v>
      </c>
      <c r="E118" s="75">
        <f>+'2016 forecast'!J31+'2016 forecast'!K31</f>
        <v>6278174</v>
      </c>
      <c r="F118" s="55">
        <f t="shared" si="19"/>
        <v>523286</v>
      </c>
      <c r="G118" s="13">
        <f t="shared" si="19"/>
        <v>0</v>
      </c>
      <c r="H118" s="14">
        <f t="shared" si="19"/>
        <v>0</v>
      </c>
      <c r="I118" s="14">
        <f t="shared" si="19"/>
        <v>0</v>
      </c>
      <c r="J118" s="14">
        <f t="shared" si="19"/>
        <v>0</v>
      </c>
      <c r="K118" s="14">
        <f t="shared" si="19"/>
        <v>0</v>
      </c>
      <c r="L118" s="14">
        <f t="shared" si="19"/>
        <v>0</v>
      </c>
      <c r="M118" s="14">
        <f t="shared" si="19"/>
        <v>0</v>
      </c>
      <c r="N118" s="14">
        <f t="shared" si="19"/>
        <v>0</v>
      </c>
      <c r="O118" s="14">
        <f t="shared" si="19"/>
        <v>0</v>
      </c>
      <c r="P118" s="14">
        <f t="shared" si="19"/>
        <v>0</v>
      </c>
      <c r="Q118" s="14">
        <f t="shared" si="19"/>
        <v>0</v>
      </c>
      <c r="R118" s="15">
        <f t="shared" si="19"/>
        <v>0</v>
      </c>
      <c r="S118" s="71">
        <f>SUM(G118:R118)</f>
        <v>0</v>
      </c>
      <c r="T118" s="72" t="str">
        <f>IFERROR((SUMIF(G118:R118,"&gt;0" )/COUNTIF(G118:R118,"&gt;0")),"")</f>
        <v/>
      </c>
      <c r="U118" s="73">
        <f>SUM(G118:I118)</f>
        <v>0</v>
      </c>
      <c r="V118" s="73">
        <f>SUM(J118:L118)</f>
        <v>0</v>
      </c>
      <c r="W118" s="73">
        <f>SUM(M118:O118)</f>
        <v>0</v>
      </c>
      <c r="X118" s="74">
        <f>SUM(P118:R118)</f>
        <v>0</v>
      </c>
    </row>
    <row r="119" spans="1:24">
      <c r="F119" s="17"/>
    </row>
  </sheetData>
  <mergeCells count="3">
    <mergeCell ref="C4:F4"/>
    <mergeCell ref="G4:R4"/>
    <mergeCell ref="T4:X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X119"/>
  <sheetViews>
    <sheetView workbookViewId="0">
      <pane xSplit="6" ySplit="5" topLeftCell="G110" activePane="bottomRight" state="frozen"/>
      <selection pane="topRight" activeCell="G1" sqref="G1"/>
      <selection pane="bottomLeft" activeCell="A6" sqref="A6"/>
      <selection pane="bottomRight" activeCell="E117" sqref="E117"/>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4" bestFit="1" customWidth="1"/>
    <col min="5" max="5" width="12.83203125" style="1" customWidth="1"/>
    <col min="6" max="6" width="11.5" style="1" bestFit="1" customWidth="1"/>
    <col min="7" max="7" width="9.33203125" style="2" bestFit="1" customWidth="1"/>
    <col min="8" max="8" width="9.33203125" style="3" bestFit="1" customWidth="1"/>
    <col min="9" max="9" width="9.33203125" style="2" bestFit="1" customWidth="1"/>
    <col min="10" max="10" width="11" style="2" customWidth="1"/>
    <col min="11"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1.67</v>
      </c>
      <c r="D1" s="79"/>
      <c r="E1" s="21"/>
      <c r="F1" s="21"/>
    </row>
    <row r="2" spans="1:24">
      <c r="A2" s="18"/>
      <c r="B2" s="22" t="s">
        <v>121</v>
      </c>
      <c r="C2" s="23">
        <v>0.95</v>
      </c>
      <c r="D2" s="79"/>
      <c r="E2" s="21"/>
      <c r="F2" s="21"/>
    </row>
    <row r="3" spans="1:24" ht="14" thickBot="1">
      <c r="A3" s="24"/>
      <c r="B3" s="25" t="s">
        <v>122</v>
      </c>
      <c r="C3" s="26">
        <v>1</v>
      </c>
      <c r="D3" s="79"/>
      <c r="E3" s="21"/>
      <c r="F3" s="21"/>
      <c r="S3" s="52"/>
      <c r="T3" s="56"/>
      <c r="U3" s="56"/>
      <c r="V3" s="56"/>
      <c r="W3" s="56"/>
      <c r="X3" s="56"/>
    </row>
    <row r="4" spans="1:24" ht="14" thickBot="1">
      <c r="A4" s="27"/>
      <c r="B4" s="28"/>
      <c r="C4" s="535" t="s">
        <v>124</v>
      </c>
      <c r="D4" s="53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3" t="s">
        <v>3</v>
      </c>
      <c r="E5" s="33" t="s">
        <v>131</v>
      </c>
      <c r="F5" s="34" t="s">
        <v>148</v>
      </c>
      <c r="G5" s="5">
        <v>42005</v>
      </c>
      <c r="H5" s="6">
        <f>G5+31</f>
        <v>42036</v>
      </c>
      <c r="I5" s="6">
        <f t="shared" ref="I5:R5" si="0">H5+31</f>
        <v>42067</v>
      </c>
      <c r="J5" s="6">
        <f t="shared" si="0"/>
        <v>42098</v>
      </c>
      <c r="K5" s="6">
        <f t="shared" si="0"/>
        <v>42129</v>
      </c>
      <c r="L5" s="6">
        <f t="shared" si="0"/>
        <v>42160</v>
      </c>
      <c r="M5" s="6">
        <f t="shared" si="0"/>
        <v>42191</v>
      </c>
      <c r="N5" s="6">
        <f t="shared" si="0"/>
        <v>42222</v>
      </c>
      <c r="O5" s="6">
        <f t="shared" si="0"/>
        <v>42253</v>
      </c>
      <c r="P5" s="6">
        <f t="shared" si="0"/>
        <v>42284</v>
      </c>
      <c r="Q5" s="6">
        <f t="shared" si="0"/>
        <v>42315</v>
      </c>
      <c r="R5" s="158">
        <f t="shared" si="0"/>
        <v>42346</v>
      </c>
      <c r="S5" s="58" t="s">
        <v>126</v>
      </c>
      <c r="T5" s="59" t="s">
        <v>128</v>
      </c>
      <c r="U5" s="60" t="s">
        <v>133</v>
      </c>
      <c r="V5" s="60" t="s">
        <v>134</v>
      </c>
      <c r="W5" s="60" t="s">
        <v>135</v>
      </c>
      <c r="X5" s="61" t="s">
        <v>136</v>
      </c>
    </row>
    <row r="6" spans="1:24" ht="15">
      <c r="A6" s="35">
        <v>1</v>
      </c>
      <c r="B6" s="36" t="s">
        <v>4</v>
      </c>
      <c r="C6" s="37">
        <f>PCV!C6</f>
        <v>115462</v>
      </c>
      <c r="D6" s="38">
        <f>C6*0.043</f>
        <v>4964.866</v>
      </c>
      <c r="E6" s="39">
        <f>(D6/$D$118)*$E$118</f>
        <v>10368.99967896807</v>
      </c>
      <c r="F6" s="40">
        <f>CEILING((E6/12),10)</f>
        <v>870</v>
      </c>
      <c r="G6" s="8"/>
      <c r="H6" s="9"/>
      <c r="I6" s="9"/>
      <c r="J6" s="9"/>
      <c r="K6" s="9"/>
      <c r="L6" s="9"/>
      <c r="M6" s="9"/>
      <c r="N6" s="157"/>
      <c r="O6" s="157"/>
      <c r="P6" s="157"/>
      <c r="Q6" s="157"/>
      <c r="R6" s="157"/>
      <c r="S6" s="141">
        <f>SUM(G6:R6)</f>
        <v>0</v>
      </c>
      <c r="T6" s="62" t="str">
        <f t="shared" ref="T6:T69" si="1">IFERROR((SUMIF(G6:R6,"&gt;0" )/COUNTIF(G6:R6,"&gt;0")),"")</f>
        <v/>
      </c>
      <c r="U6" s="63">
        <f>SUM(G6:I6)</f>
        <v>0</v>
      </c>
      <c r="V6" s="63">
        <f>SUM(J6:L6)</f>
        <v>0</v>
      </c>
      <c r="W6" s="63">
        <f>SUM(M6:O6)</f>
        <v>0</v>
      </c>
      <c r="X6" s="64">
        <f>SUM(P6:R6)</f>
        <v>0</v>
      </c>
    </row>
    <row r="7" spans="1:24" ht="15">
      <c r="A7" s="41">
        <v>2</v>
      </c>
      <c r="B7" s="42" t="s">
        <v>5</v>
      </c>
      <c r="C7" s="37">
        <f>PCV!C7</f>
        <v>246527</v>
      </c>
      <c r="D7" s="38">
        <f t="shared" ref="D7:D70" si="2">C7*0.043</f>
        <v>10600.661</v>
      </c>
      <c r="E7" s="39">
        <f t="shared" ref="E7:E70" si="3">(D7/$D$118)*$E$118</f>
        <v>22139.217957916557</v>
      </c>
      <c r="F7" s="45">
        <f t="shared" ref="F7:F70" si="4">CEILING((E7/12),10)</f>
        <v>1850</v>
      </c>
      <c r="G7" s="10"/>
      <c r="H7" s="11"/>
      <c r="I7" s="11"/>
      <c r="J7" s="11"/>
      <c r="K7" s="11"/>
      <c r="L7" s="11"/>
      <c r="M7" s="11"/>
      <c r="N7" s="11"/>
      <c r="O7" s="11"/>
      <c r="P7" s="11"/>
      <c r="Q7" s="11"/>
      <c r="R7" s="11"/>
      <c r="S7" s="142">
        <f t="shared" ref="S7:S70" si="5">SUM(G7:R7)</f>
        <v>0</v>
      </c>
      <c r="T7" s="65" t="str">
        <f t="shared" si="1"/>
        <v/>
      </c>
      <c r="U7" s="66">
        <f>SUM(G7:I7)</f>
        <v>0</v>
      </c>
      <c r="V7" s="66">
        <f t="shared" ref="V7:V70" si="6">SUM(J7:L7)</f>
        <v>0</v>
      </c>
      <c r="W7" s="66">
        <f t="shared" ref="W7:W70" si="7">SUM(M7:O7)</f>
        <v>0</v>
      </c>
      <c r="X7" s="67">
        <f t="shared" ref="X7:X70" si="8">SUM(P7:R7)</f>
        <v>0</v>
      </c>
    </row>
    <row r="8" spans="1:24" ht="15">
      <c r="A8" s="41">
        <v>3</v>
      </c>
      <c r="B8" s="42" t="s">
        <v>6</v>
      </c>
      <c r="C8" s="37">
        <f>PCV!C8</f>
        <v>240886</v>
      </c>
      <c r="D8" s="38">
        <f t="shared" si="2"/>
        <v>10358.098</v>
      </c>
      <c r="E8" s="39">
        <f t="shared" si="3"/>
        <v>21632.631139837373</v>
      </c>
      <c r="F8" s="45">
        <f t="shared" si="4"/>
        <v>1810</v>
      </c>
      <c r="G8" s="10"/>
      <c r="H8" s="11"/>
      <c r="I8" s="11"/>
      <c r="J8" s="11"/>
      <c r="K8" s="11"/>
      <c r="L8" s="11"/>
      <c r="M8" s="11"/>
      <c r="N8" s="11"/>
      <c r="O8" s="11"/>
      <c r="P8" s="11"/>
      <c r="Q8" s="11"/>
      <c r="R8" s="11"/>
      <c r="S8" s="142">
        <f t="shared" si="5"/>
        <v>0</v>
      </c>
      <c r="T8" s="65" t="str">
        <f t="shared" si="1"/>
        <v/>
      </c>
      <c r="U8" s="66">
        <f t="shared" ref="U8:U71" si="9">SUM(G8:I8)</f>
        <v>0</v>
      </c>
      <c r="V8" s="66">
        <f t="shared" si="6"/>
        <v>0</v>
      </c>
      <c r="W8" s="66">
        <f t="shared" si="7"/>
        <v>0</v>
      </c>
      <c r="X8" s="67">
        <f t="shared" si="8"/>
        <v>0</v>
      </c>
    </row>
    <row r="9" spans="1:24" ht="15">
      <c r="A9" s="41">
        <v>4</v>
      </c>
      <c r="B9" s="42" t="s">
        <v>7</v>
      </c>
      <c r="C9" s="37">
        <f>PCV!C9</f>
        <v>238600</v>
      </c>
      <c r="D9" s="38">
        <f t="shared" si="2"/>
        <v>10259.799999999999</v>
      </c>
      <c r="E9" s="39">
        <f t="shared" si="3"/>
        <v>21427.338201328417</v>
      </c>
      <c r="F9" s="45">
        <f t="shared" si="4"/>
        <v>1790</v>
      </c>
      <c r="G9" s="10"/>
      <c r="H9" s="11"/>
      <c r="I9" s="11"/>
      <c r="J9" s="11"/>
      <c r="K9" s="11"/>
      <c r="L9" s="11"/>
      <c r="M9" s="11"/>
      <c r="N9" s="11"/>
      <c r="O9" s="11"/>
      <c r="P9" s="11"/>
      <c r="Q9" s="11"/>
      <c r="R9" s="11"/>
      <c r="S9" s="142">
        <f t="shared" si="5"/>
        <v>0</v>
      </c>
      <c r="T9" s="65" t="str">
        <f t="shared" si="1"/>
        <v/>
      </c>
      <c r="U9" s="66">
        <f t="shared" si="9"/>
        <v>0</v>
      </c>
      <c r="V9" s="66">
        <f t="shared" si="6"/>
        <v>0</v>
      </c>
      <c r="W9" s="66">
        <f t="shared" si="7"/>
        <v>0</v>
      </c>
      <c r="X9" s="67">
        <f t="shared" si="8"/>
        <v>0</v>
      </c>
    </row>
    <row r="10" spans="1:24" ht="15">
      <c r="A10" s="41">
        <v>5</v>
      </c>
      <c r="B10" s="42" t="s">
        <v>8</v>
      </c>
      <c r="C10" s="37">
        <f>PCV!C10</f>
        <v>155558</v>
      </c>
      <c r="D10" s="38">
        <f t="shared" si="2"/>
        <v>6688.9939999999997</v>
      </c>
      <c r="E10" s="39">
        <f t="shared" si="3"/>
        <v>13969.798306463728</v>
      </c>
      <c r="F10" s="45">
        <f t="shared" si="4"/>
        <v>1170</v>
      </c>
      <c r="G10" s="10"/>
      <c r="H10" s="11"/>
      <c r="I10" s="11"/>
      <c r="J10" s="11"/>
      <c r="K10" s="11"/>
      <c r="L10" s="11"/>
      <c r="M10" s="11"/>
      <c r="N10" s="11"/>
      <c r="O10" s="11"/>
      <c r="P10" s="11"/>
      <c r="Q10" s="11"/>
      <c r="R10" s="11"/>
      <c r="S10" s="142">
        <f t="shared" si="5"/>
        <v>0</v>
      </c>
      <c r="T10" s="65" t="str">
        <f t="shared" si="1"/>
        <v/>
      </c>
      <c r="U10" s="66">
        <f t="shared" si="9"/>
        <v>0</v>
      </c>
      <c r="V10" s="66">
        <f t="shared" si="6"/>
        <v>0</v>
      </c>
      <c r="W10" s="66">
        <f t="shared" si="7"/>
        <v>0</v>
      </c>
      <c r="X10" s="67">
        <f t="shared" si="8"/>
        <v>0</v>
      </c>
    </row>
    <row r="11" spans="1:24" ht="15">
      <c r="A11" s="41">
        <v>6</v>
      </c>
      <c r="B11" s="42" t="s">
        <v>9</v>
      </c>
      <c r="C11" s="37">
        <f>PCV!C11</f>
        <v>118341</v>
      </c>
      <c r="D11" s="38">
        <f t="shared" si="2"/>
        <v>5088.6629999999996</v>
      </c>
      <c r="E11" s="39">
        <f t="shared" si="3"/>
        <v>10627.546647457693</v>
      </c>
      <c r="F11" s="45">
        <f t="shared" si="4"/>
        <v>890</v>
      </c>
      <c r="G11" s="10"/>
      <c r="H11" s="11"/>
      <c r="I11" s="11"/>
      <c r="J11" s="11"/>
      <c r="K11" s="11"/>
      <c r="L11" s="11"/>
      <c r="M11" s="11"/>
      <c r="N11" s="11"/>
      <c r="O11" s="11"/>
      <c r="P11" s="11"/>
      <c r="Q11" s="11"/>
      <c r="R11" s="11"/>
      <c r="S11" s="142">
        <f t="shared" si="5"/>
        <v>0</v>
      </c>
      <c r="T11" s="65" t="str">
        <f t="shared" si="1"/>
        <v/>
      </c>
      <c r="U11" s="66">
        <f t="shared" si="9"/>
        <v>0</v>
      </c>
      <c r="V11" s="66">
        <f t="shared" si="6"/>
        <v>0</v>
      </c>
      <c r="W11" s="66">
        <f t="shared" si="7"/>
        <v>0</v>
      </c>
      <c r="X11" s="67">
        <f t="shared" si="8"/>
        <v>0</v>
      </c>
    </row>
    <row r="12" spans="1:24" ht="15">
      <c r="A12" s="41">
        <v>7</v>
      </c>
      <c r="B12" s="42" t="s">
        <v>10</v>
      </c>
      <c r="C12" s="37">
        <f>PCV!C12</f>
        <v>286541</v>
      </c>
      <c r="D12" s="38">
        <f t="shared" si="2"/>
        <v>12321.262999999999</v>
      </c>
      <c r="E12" s="39">
        <f t="shared" si="3"/>
        <v>25732.652621738664</v>
      </c>
      <c r="F12" s="45">
        <f t="shared" si="4"/>
        <v>2150</v>
      </c>
      <c r="G12" s="10"/>
      <c r="H12" s="11"/>
      <c r="I12" s="11"/>
      <c r="J12" s="11"/>
      <c r="K12" s="11"/>
      <c r="L12" s="11"/>
      <c r="M12" s="11"/>
      <c r="N12" s="11"/>
      <c r="O12" s="11"/>
      <c r="P12" s="11"/>
      <c r="Q12" s="11"/>
      <c r="R12" s="11"/>
      <c r="S12" s="142">
        <f t="shared" si="5"/>
        <v>0</v>
      </c>
      <c r="T12" s="65" t="str">
        <f t="shared" si="1"/>
        <v/>
      </c>
      <c r="U12" s="66">
        <f t="shared" si="9"/>
        <v>0</v>
      </c>
      <c r="V12" s="66">
        <f t="shared" si="6"/>
        <v>0</v>
      </c>
      <c r="W12" s="66">
        <f t="shared" si="7"/>
        <v>0</v>
      </c>
      <c r="X12" s="67">
        <f t="shared" si="8"/>
        <v>0</v>
      </c>
    </row>
    <row r="13" spans="1:24" ht="15">
      <c r="A13" s="41">
        <v>8</v>
      </c>
      <c r="B13" s="42" t="s">
        <v>11</v>
      </c>
      <c r="C13" s="37">
        <f>PCV!C13</f>
        <v>201739</v>
      </c>
      <c r="D13" s="38">
        <f t="shared" si="2"/>
        <v>8674.777</v>
      </c>
      <c r="E13" s="39">
        <f t="shared" si="3"/>
        <v>18117.056921197793</v>
      </c>
      <c r="F13" s="45">
        <f t="shared" si="4"/>
        <v>1510</v>
      </c>
      <c r="G13" s="10"/>
      <c r="H13" s="11"/>
      <c r="I13" s="11"/>
      <c r="J13" s="11"/>
      <c r="K13" s="11"/>
      <c r="L13" s="11"/>
      <c r="M13" s="11"/>
      <c r="N13" s="11"/>
      <c r="O13" s="11"/>
      <c r="P13" s="11"/>
      <c r="Q13" s="11"/>
      <c r="R13" s="11"/>
      <c r="S13" s="142">
        <f t="shared" si="5"/>
        <v>0</v>
      </c>
      <c r="T13" s="65" t="str">
        <f t="shared" si="1"/>
        <v/>
      </c>
      <c r="U13" s="66">
        <f t="shared" si="9"/>
        <v>0</v>
      </c>
      <c r="V13" s="66">
        <f t="shared" si="6"/>
        <v>0</v>
      </c>
      <c r="W13" s="66">
        <f t="shared" si="7"/>
        <v>0</v>
      </c>
      <c r="X13" s="67">
        <f t="shared" si="8"/>
        <v>0</v>
      </c>
    </row>
    <row r="14" spans="1:24" ht="15">
      <c r="A14" s="41">
        <v>9</v>
      </c>
      <c r="B14" s="42" t="s">
        <v>12</v>
      </c>
      <c r="C14" s="37">
        <f>PCV!C14</f>
        <v>390510</v>
      </c>
      <c r="D14" s="38">
        <f t="shared" si="2"/>
        <v>16791.93</v>
      </c>
      <c r="E14" s="39">
        <f t="shared" si="3"/>
        <v>35069.529928754237</v>
      </c>
      <c r="F14" s="45">
        <f t="shared" si="4"/>
        <v>2930</v>
      </c>
      <c r="G14" s="10"/>
      <c r="H14" s="11"/>
      <c r="I14" s="11"/>
      <c r="J14" s="11"/>
      <c r="K14" s="11"/>
      <c r="L14" s="11"/>
      <c r="M14" s="11"/>
      <c r="N14" s="11"/>
      <c r="O14" s="11"/>
      <c r="P14" s="11"/>
      <c r="Q14" s="11"/>
      <c r="R14" s="11"/>
      <c r="S14" s="142">
        <f t="shared" si="5"/>
        <v>0</v>
      </c>
      <c r="T14" s="65" t="str">
        <f t="shared" si="1"/>
        <v/>
      </c>
      <c r="U14" s="66">
        <f t="shared" si="9"/>
        <v>0</v>
      </c>
      <c r="V14" s="66">
        <f t="shared" si="6"/>
        <v>0</v>
      </c>
      <c r="W14" s="66">
        <f t="shared" si="7"/>
        <v>0</v>
      </c>
      <c r="X14" s="67">
        <f t="shared" si="8"/>
        <v>0</v>
      </c>
    </row>
    <row r="15" spans="1:24" ht="15">
      <c r="A15" s="41">
        <v>10</v>
      </c>
      <c r="B15" s="42" t="s">
        <v>13</v>
      </c>
      <c r="C15" s="37">
        <f>PCV!C15</f>
        <v>831442</v>
      </c>
      <c r="D15" s="38">
        <f t="shared" si="2"/>
        <v>35752.005999999994</v>
      </c>
      <c r="E15" s="39">
        <f t="shared" si="3"/>
        <v>74667.1790812611</v>
      </c>
      <c r="F15" s="45">
        <f t="shared" si="4"/>
        <v>6230</v>
      </c>
      <c r="G15" s="10"/>
      <c r="H15" s="11"/>
      <c r="I15" s="11"/>
      <c r="J15" s="11"/>
      <c r="K15" s="11"/>
      <c r="L15" s="11"/>
      <c r="M15" s="11"/>
      <c r="N15" s="11"/>
      <c r="O15" s="11"/>
      <c r="P15" s="11"/>
      <c r="Q15" s="11"/>
      <c r="R15" s="11"/>
      <c r="S15" s="142">
        <f t="shared" si="5"/>
        <v>0</v>
      </c>
      <c r="T15" s="65" t="str">
        <f t="shared" si="1"/>
        <v/>
      </c>
      <c r="U15" s="66">
        <f t="shared" si="9"/>
        <v>0</v>
      </c>
      <c r="V15" s="66">
        <f t="shared" si="6"/>
        <v>0</v>
      </c>
      <c r="W15" s="66">
        <f t="shared" si="7"/>
        <v>0</v>
      </c>
      <c r="X15" s="67">
        <f t="shared" si="8"/>
        <v>0</v>
      </c>
    </row>
    <row r="16" spans="1:24" ht="15">
      <c r="A16" s="41">
        <v>11</v>
      </c>
      <c r="B16" s="42" t="s">
        <v>14</v>
      </c>
      <c r="C16" s="37">
        <f>PCV!C16</f>
        <v>220717</v>
      </c>
      <c r="D16" s="38">
        <f t="shared" si="2"/>
        <v>9490.8310000000001</v>
      </c>
      <c r="E16" s="39">
        <f t="shared" si="3"/>
        <v>19821.365489449305</v>
      </c>
      <c r="F16" s="45">
        <f t="shared" si="4"/>
        <v>1660</v>
      </c>
      <c r="G16" s="10"/>
      <c r="H16" s="11"/>
      <c r="I16" s="11"/>
      <c r="J16" s="11"/>
      <c r="K16" s="11"/>
      <c r="L16" s="11"/>
      <c r="M16" s="11"/>
      <c r="N16" s="11"/>
      <c r="O16" s="11"/>
      <c r="P16" s="11"/>
      <c r="Q16" s="11"/>
      <c r="R16" s="11"/>
      <c r="S16" s="142">
        <f t="shared" si="5"/>
        <v>0</v>
      </c>
      <c r="T16" s="65" t="str">
        <f t="shared" si="1"/>
        <v/>
      </c>
      <c r="U16" s="66">
        <f t="shared" si="9"/>
        <v>0</v>
      </c>
      <c r="V16" s="66">
        <f t="shared" si="6"/>
        <v>0</v>
      </c>
      <c r="W16" s="66">
        <f t="shared" si="7"/>
        <v>0</v>
      </c>
      <c r="X16" s="67">
        <f t="shared" si="8"/>
        <v>0</v>
      </c>
    </row>
    <row r="17" spans="1:24" ht="15">
      <c r="A17" s="41">
        <v>12</v>
      </c>
      <c r="B17" s="42" t="s">
        <v>15</v>
      </c>
      <c r="C17" s="37">
        <f>PCV!C17</f>
        <v>224153</v>
      </c>
      <c r="D17" s="38">
        <f t="shared" si="2"/>
        <v>9638.5789999999997</v>
      </c>
      <c r="E17" s="39">
        <f t="shared" si="3"/>
        <v>20129.93352825804</v>
      </c>
      <c r="F17" s="45">
        <f t="shared" si="4"/>
        <v>1680</v>
      </c>
      <c r="G17" s="10"/>
      <c r="H17" s="11"/>
      <c r="I17" s="11"/>
      <c r="J17" s="11"/>
      <c r="K17" s="11"/>
      <c r="L17" s="11"/>
      <c r="M17" s="11"/>
      <c r="N17" s="11"/>
      <c r="O17" s="11"/>
      <c r="P17" s="11"/>
      <c r="Q17" s="11"/>
      <c r="R17" s="11"/>
      <c r="S17" s="142">
        <f t="shared" si="5"/>
        <v>0</v>
      </c>
      <c r="T17" s="65" t="str">
        <f t="shared" si="1"/>
        <v/>
      </c>
      <c r="U17" s="66">
        <f t="shared" si="9"/>
        <v>0</v>
      </c>
      <c r="V17" s="66">
        <f t="shared" si="6"/>
        <v>0</v>
      </c>
      <c r="W17" s="66">
        <f t="shared" si="7"/>
        <v>0</v>
      </c>
      <c r="X17" s="67">
        <f t="shared" si="8"/>
        <v>0</v>
      </c>
    </row>
    <row r="18" spans="1:24" ht="15">
      <c r="A18" s="41">
        <v>13</v>
      </c>
      <c r="B18" s="42" t="s">
        <v>16</v>
      </c>
      <c r="C18" s="37">
        <f>PCV!C18</f>
        <v>413054</v>
      </c>
      <c r="D18" s="38">
        <f t="shared" si="2"/>
        <v>17761.322</v>
      </c>
      <c r="E18" s="39">
        <f t="shared" si="3"/>
        <v>37094.081112370113</v>
      </c>
      <c r="F18" s="45">
        <f t="shared" si="4"/>
        <v>3100</v>
      </c>
      <c r="G18" s="10"/>
      <c r="H18" s="11"/>
      <c r="I18" s="11"/>
      <c r="J18" s="11"/>
      <c r="K18" s="11"/>
      <c r="L18" s="11"/>
      <c r="M18" s="11"/>
      <c r="N18" s="11"/>
      <c r="O18" s="11"/>
      <c r="P18" s="11"/>
      <c r="Q18" s="11"/>
      <c r="R18" s="11"/>
      <c r="S18" s="142">
        <f t="shared" si="5"/>
        <v>0</v>
      </c>
      <c r="T18" s="65" t="str">
        <f t="shared" si="1"/>
        <v/>
      </c>
      <c r="U18" s="66">
        <f t="shared" si="9"/>
        <v>0</v>
      </c>
      <c r="V18" s="66">
        <f t="shared" si="6"/>
        <v>0</v>
      </c>
      <c r="W18" s="66">
        <f t="shared" si="7"/>
        <v>0</v>
      </c>
      <c r="X18" s="67">
        <f t="shared" si="8"/>
        <v>0</v>
      </c>
    </row>
    <row r="19" spans="1:24" ht="15">
      <c r="A19" s="41">
        <v>14</v>
      </c>
      <c r="B19" s="42" t="s">
        <v>17</v>
      </c>
      <c r="C19" s="37">
        <f>PCV!C19</f>
        <v>131351</v>
      </c>
      <c r="D19" s="38">
        <f t="shared" si="2"/>
        <v>5648.0929999999998</v>
      </c>
      <c r="E19" s="39">
        <f t="shared" si="3"/>
        <v>11795.902347370866</v>
      </c>
      <c r="F19" s="45">
        <f t="shared" si="4"/>
        <v>990</v>
      </c>
      <c r="G19" s="10"/>
      <c r="H19" s="11"/>
      <c r="I19" s="11"/>
      <c r="J19" s="11"/>
      <c r="K19" s="11"/>
      <c r="L19" s="11"/>
      <c r="M19" s="11"/>
      <c r="N19" s="11"/>
      <c r="O19" s="11"/>
      <c r="P19" s="11"/>
      <c r="Q19" s="11"/>
      <c r="R19" s="11"/>
      <c r="S19" s="142">
        <f t="shared" si="5"/>
        <v>0</v>
      </c>
      <c r="T19" s="65" t="str">
        <f t="shared" si="1"/>
        <v/>
      </c>
      <c r="U19" s="66">
        <f t="shared" si="9"/>
        <v>0</v>
      </c>
      <c r="V19" s="66">
        <f t="shared" si="6"/>
        <v>0</v>
      </c>
      <c r="W19" s="66">
        <f t="shared" si="7"/>
        <v>0</v>
      </c>
      <c r="X19" s="67">
        <f t="shared" si="8"/>
        <v>0</v>
      </c>
    </row>
    <row r="20" spans="1:24" ht="15">
      <c r="A20" s="41">
        <v>15</v>
      </c>
      <c r="B20" s="42" t="s">
        <v>18</v>
      </c>
      <c r="C20" s="37">
        <f>PCV!C20</f>
        <v>462113</v>
      </c>
      <c r="D20" s="38">
        <f t="shared" si="2"/>
        <v>19870.858999999997</v>
      </c>
      <c r="E20" s="39">
        <f t="shared" si="3"/>
        <v>41499.796891158745</v>
      </c>
      <c r="F20" s="45">
        <f t="shared" si="4"/>
        <v>3460</v>
      </c>
      <c r="G20" s="10"/>
      <c r="H20" s="11"/>
      <c r="I20" s="11"/>
      <c r="J20" s="11"/>
      <c r="K20" s="11"/>
      <c r="L20" s="11"/>
      <c r="M20" s="11"/>
      <c r="N20" s="11"/>
      <c r="O20" s="11"/>
      <c r="P20" s="11"/>
      <c r="Q20" s="11"/>
      <c r="R20" s="11"/>
      <c r="S20" s="142">
        <f t="shared" si="5"/>
        <v>0</v>
      </c>
      <c r="T20" s="65" t="str">
        <f t="shared" si="1"/>
        <v/>
      </c>
      <c r="U20" s="66">
        <f t="shared" si="9"/>
        <v>0</v>
      </c>
      <c r="V20" s="66">
        <f t="shared" si="6"/>
        <v>0</v>
      </c>
      <c r="W20" s="66">
        <f t="shared" si="7"/>
        <v>0</v>
      </c>
      <c r="X20" s="67">
        <f t="shared" si="8"/>
        <v>0</v>
      </c>
    </row>
    <row r="21" spans="1:24" ht="15">
      <c r="A21" s="41">
        <v>16</v>
      </c>
      <c r="B21" s="42" t="s">
        <v>19</v>
      </c>
      <c r="C21" s="37">
        <f>PCV!C21</f>
        <v>200047</v>
      </c>
      <c r="D21" s="38">
        <f t="shared" si="2"/>
        <v>8602.0209999999988</v>
      </c>
      <c r="E21" s="39">
        <f t="shared" si="3"/>
        <v>17965.107817104548</v>
      </c>
      <c r="F21" s="45">
        <f t="shared" si="4"/>
        <v>1500</v>
      </c>
      <c r="G21" s="10"/>
      <c r="H21" s="11"/>
      <c r="I21" s="11"/>
      <c r="J21" s="11"/>
      <c r="K21" s="11"/>
      <c r="L21" s="11"/>
      <c r="M21" s="11"/>
      <c r="N21" s="11"/>
      <c r="O21" s="11"/>
      <c r="P21" s="11"/>
      <c r="Q21" s="11"/>
      <c r="R21" s="11"/>
      <c r="S21" s="142">
        <f t="shared" si="5"/>
        <v>0</v>
      </c>
      <c r="T21" s="65" t="str">
        <f t="shared" si="1"/>
        <v/>
      </c>
      <c r="U21" s="66">
        <f t="shared" si="9"/>
        <v>0</v>
      </c>
      <c r="V21" s="66">
        <f t="shared" si="6"/>
        <v>0</v>
      </c>
      <c r="W21" s="66">
        <f t="shared" si="7"/>
        <v>0</v>
      </c>
      <c r="X21" s="67">
        <f t="shared" si="8"/>
        <v>0</v>
      </c>
    </row>
    <row r="22" spans="1:24" ht="15">
      <c r="A22" s="41">
        <v>17</v>
      </c>
      <c r="B22" s="42" t="s">
        <v>20</v>
      </c>
      <c r="C22" s="37">
        <f>PCV!C22</f>
        <v>159974</v>
      </c>
      <c r="D22" s="38">
        <f t="shared" si="2"/>
        <v>6878.8819999999996</v>
      </c>
      <c r="E22" s="39">
        <f t="shared" si="3"/>
        <v>14366.374691614887</v>
      </c>
      <c r="F22" s="45">
        <f t="shared" si="4"/>
        <v>1200</v>
      </c>
      <c r="G22" s="10"/>
      <c r="H22" s="11"/>
      <c r="I22" s="11"/>
      <c r="J22" s="11"/>
      <c r="K22" s="11"/>
      <c r="L22" s="11"/>
      <c r="M22" s="11"/>
      <c r="N22" s="11"/>
      <c r="O22" s="11"/>
      <c r="P22" s="11"/>
      <c r="Q22" s="11"/>
      <c r="R22" s="11"/>
      <c r="S22" s="142">
        <f t="shared" si="5"/>
        <v>0</v>
      </c>
      <c r="T22" s="65" t="str">
        <f t="shared" si="1"/>
        <v/>
      </c>
      <c r="U22" s="66">
        <f t="shared" si="9"/>
        <v>0</v>
      </c>
      <c r="V22" s="66">
        <f t="shared" si="6"/>
        <v>0</v>
      </c>
      <c r="W22" s="66">
        <f t="shared" si="7"/>
        <v>0</v>
      </c>
      <c r="X22" s="67">
        <f t="shared" si="8"/>
        <v>0</v>
      </c>
    </row>
    <row r="23" spans="1:24" ht="15">
      <c r="A23" s="41">
        <v>18</v>
      </c>
      <c r="B23" s="42" t="s">
        <v>21</v>
      </c>
      <c r="C23" s="37">
        <f>PCV!C23</f>
        <v>94511</v>
      </c>
      <c r="D23" s="38">
        <f t="shared" si="2"/>
        <v>4063.9729999999995</v>
      </c>
      <c r="E23" s="39">
        <f t="shared" si="3"/>
        <v>8487.5069603761513</v>
      </c>
      <c r="F23" s="45">
        <f t="shared" si="4"/>
        <v>710</v>
      </c>
      <c r="G23" s="10"/>
      <c r="H23" s="11"/>
      <c r="I23" s="11"/>
      <c r="J23" s="11"/>
      <c r="K23" s="11"/>
      <c r="L23" s="11"/>
      <c r="M23" s="11"/>
      <c r="N23" s="11"/>
      <c r="O23" s="11"/>
      <c r="P23" s="11"/>
      <c r="Q23" s="11"/>
      <c r="R23" s="11"/>
      <c r="S23" s="142">
        <f t="shared" si="5"/>
        <v>0</v>
      </c>
      <c r="T23" s="65" t="str">
        <f t="shared" si="1"/>
        <v/>
      </c>
      <c r="U23" s="66">
        <f t="shared" si="9"/>
        <v>0</v>
      </c>
      <c r="V23" s="66">
        <f t="shared" si="6"/>
        <v>0</v>
      </c>
      <c r="W23" s="66">
        <f t="shared" si="7"/>
        <v>0</v>
      </c>
      <c r="X23" s="67">
        <f t="shared" si="8"/>
        <v>0</v>
      </c>
    </row>
    <row r="24" spans="1:24" ht="15">
      <c r="A24" s="41">
        <v>19</v>
      </c>
      <c r="B24" s="42" t="s">
        <v>22</v>
      </c>
      <c r="C24" s="37">
        <f>PCV!C24</f>
        <v>187767</v>
      </c>
      <c r="D24" s="38">
        <f t="shared" si="2"/>
        <v>8073.9809999999998</v>
      </c>
      <c r="E24" s="39">
        <f t="shared" si="3"/>
        <v>16862.309354772977</v>
      </c>
      <c r="F24" s="45">
        <f t="shared" si="4"/>
        <v>1410</v>
      </c>
      <c r="G24" s="10"/>
      <c r="H24" s="11"/>
      <c r="I24" s="11"/>
      <c r="J24" s="11"/>
      <c r="K24" s="11"/>
      <c r="L24" s="11"/>
      <c r="M24" s="11"/>
      <c r="N24" s="11"/>
      <c r="O24" s="11"/>
      <c r="P24" s="11"/>
      <c r="Q24" s="11"/>
      <c r="R24" s="11"/>
      <c r="S24" s="142">
        <f t="shared" si="5"/>
        <v>0</v>
      </c>
      <c r="T24" s="65" t="str">
        <f t="shared" si="1"/>
        <v/>
      </c>
      <c r="U24" s="66">
        <f t="shared" si="9"/>
        <v>0</v>
      </c>
      <c r="V24" s="66">
        <f t="shared" si="6"/>
        <v>0</v>
      </c>
      <c r="W24" s="66">
        <f t="shared" si="7"/>
        <v>0</v>
      </c>
      <c r="X24" s="67">
        <f t="shared" si="8"/>
        <v>0</v>
      </c>
    </row>
    <row r="25" spans="1:24" ht="15">
      <c r="A25" s="41">
        <v>20</v>
      </c>
      <c r="B25" s="42" t="s">
        <v>23</v>
      </c>
      <c r="C25" s="37">
        <f>PCV!C25</f>
        <v>120259</v>
      </c>
      <c r="D25" s="38">
        <f t="shared" si="2"/>
        <v>5171.1369999999997</v>
      </c>
      <c r="E25" s="39">
        <f t="shared" si="3"/>
        <v>10799.79155387072</v>
      </c>
      <c r="F25" s="45">
        <f t="shared" si="4"/>
        <v>900</v>
      </c>
      <c r="G25" s="10"/>
      <c r="H25" s="11"/>
      <c r="I25" s="11"/>
      <c r="J25" s="11"/>
      <c r="K25" s="11"/>
      <c r="L25" s="11"/>
      <c r="M25" s="11"/>
      <c r="N25" s="11"/>
      <c r="O25" s="11"/>
      <c r="P25" s="11"/>
      <c r="Q25" s="11"/>
      <c r="R25" s="11"/>
      <c r="S25" s="142">
        <f t="shared" si="5"/>
        <v>0</v>
      </c>
      <c r="T25" s="65" t="str">
        <f t="shared" si="1"/>
        <v/>
      </c>
      <c r="U25" s="66">
        <f t="shared" si="9"/>
        <v>0</v>
      </c>
      <c r="V25" s="66">
        <f t="shared" si="6"/>
        <v>0</v>
      </c>
      <c r="W25" s="66">
        <f t="shared" si="7"/>
        <v>0</v>
      </c>
      <c r="X25" s="67">
        <f t="shared" si="8"/>
        <v>0</v>
      </c>
    </row>
    <row r="26" spans="1:24" ht="15">
      <c r="A26" s="41">
        <v>21</v>
      </c>
      <c r="B26" s="42" t="s">
        <v>24</v>
      </c>
      <c r="C26" s="37">
        <f>PCV!C26</f>
        <v>237349</v>
      </c>
      <c r="D26" s="38">
        <f t="shared" si="2"/>
        <v>10206.007</v>
      </c>
      <c r="E26" s="39">
        <f t="shared" si="3"/>
        <v>21314.992853089265</v>
      </c>
      <c r="F26" s="45">
        <f t="shared" si="4"/>
        <v>1780</v>
      </c>
      <c r="G26" s="10"/>
      <c r="H26" s="11"/>
      <c r="I26" s="11"/>
      <c r="J26" s="11"/>
      <c r="K26" s="11"/>
      <c r="L26" s="11"/>
      <c r="M26" s="11"/>
      <c r="N26" s="11"/>
      <c r="O26" s="11"/>
      <c r="P26" s="11"/>
      <c r="Q26" s="11"/>
      <c r="R26" s="11"/>
      <c r="S26" s="142">
        <f t="shared" si="5"/>
        <v>0</v>
      </c>
      <c r="T26" s="65" t="str">
        <f t="shared" si="1"/>
        <v/>
      </c>
      <c r="U26" s="66">
        <f t="shared" si="9"/>
        <v>0</v>
      </c>
      <c r="V26" s="66">
        <f t="shared" si="6"/>
        <v>0</v>
      </c>
      <c r="W26" s="66">
        <f t="shared" si="7"/>
        <v>0</v>
      </c>
      <c r="X26" s="67">
        <f t="shared" si="8"/>
        <v>0</v>
      </c>
    </row>
    <row r="27" spans="1:24" ht="15">
      <c r="A27" s="41">
        <v>22</v>
      </c>
      <c r="B27" s="42" t="s">
        <v>25</v>
      </c>
      <c r="C27" s="37">
        <f>PCV!C27</f>
        <v>249501</v>
      </c>
      <c r="D27" s="38">
        <f t="shared" si="2"/>
        <v>10728.543</v>
      </c>
      <c r="E27" s="39">
        <f t="shared" si="3"/>
        <v>22406.296347735293</v>
      </c>
      <c r="F27" s="45">
        <f t="shared" si="4"/>
        <v>1870</v>
      </c>
      <c r="G27" s="10"/>
      <c r="H27" s="11"/>
      <c r="I27" s="11"/>
      <c r="J27" s="11"/>
      <c r="K27" s="11"/>
      <c r="L27" s="11"/>
      <c r="M27" s="11"/>
      <c r="N27" s="11"/>
      <c r="O27" s="11"/>
      <c r="P27" s="11"/>
      <c r="Q27" s="11"/>
      <c r="R27" s="11"/>
      <c r="S27" s="142">
        <f t="shared" si="5"/>
        <v>0</v>
      </c>
      <c r="T27" s="65" t="str">
        <f t="shared" si="1"/>
        <v/>
      </c>
      <c r="U27" s="66">
        <f t="shared" si="9"/>
        <v>0</v>
      </c>
      <c r="V27" s="66">
        <f t="shared" si="6"/>
        <v>0</v>
      </c>
      <c r="W27" s="66">
        <f t="shared" si="7"/>
        <v>0</v>
      </c>
      <c r="X27" s="67">
        <f t="shared" si="8"/>
        <v>0</v>
      </c>
    </row>
    <row r="28" spans="1:24" ht="15">
      <c r="A28" s="41">
        <v>23</v>
      </c>
      <c r="B28" s="42" t="s">
        <v>26</v>
      </c>
      <c r="C28" s="37">
        <f>PCV!C28</f>
        <v>344703</v>
      </c>
      <c r="D28" s="38">
        <f t="shared" si="2"/>
        <v>14822.228999999999</v>
      </c>
      <c r="E28" s="39">
        <f t="shared" si="3"/>
        <v>30955.858172726359</v>
      </c>
      <c r="F28" s="45">
        <f t="shared" si="4"/>
        <v>2580</v>
      </c>
      <c r="G28" s="10"/>
      <c r="H28" s="11"/>
      <c r="I28" s="11"/>
      <c r="J28" s="11"/>
      <c r="K28" s="11"/>
      <c r="L28" s="11"/>
      <c r="M28" s="11"/>
      <c r="N28" s="11"/>
      <c r="O28" s="11"/>
      <c r="P28" s="11"/>
      <c r="Q28" s="11"/>
      <c r="R28" s="11"/>
      <c r="S28" s="142">
        <f t="shared" si="5"/>
        <v>0</v>
      </c>
      <c r="T28" s="65" t="str">
        <f t="shared" si="1"/>
        <v/>
      </c>
      <c r="U28" s="66">
        <f t="shared" si="9"/>
        <v>0</v>
      </c>
      <c r="V28" s="66">
        <f t="shared" si="6"/>
        <v>0</v>
      </c>
      <c r="W28" s="66">
        <f t="shared" si="7"/>
        <v>0</v>
      </c>
      <c r="X28" s="67">
        <f t="shared" si="8"/>
        <v>0</v>
      </c>
    </row>
    <row r="29" spans="1:24" ht="15">
      <c r="A29" s="41">
        <v>24</v>
      </c>
      <c r="B29" s="42" t="s">
        <v>27</v>
      </c>
      <c r="C29" s="37">
        <f>PCV!C29</f>
        <v>260357</v>
      </c>
      <c r="D29" s="38">
        <f t="shared" si="2"/>
        <v>11195.350999999999</v>
      </c>
      <c r="E29" s="39">
        <f t="shared" si="3"/>
        <v>23381.213294565223</v>
      </c>
      <c r="F29" s="45">
        <f t="shared" si="4"/>
        <v>1950</v>
      </c>
      <c r="G29" s="10"/>
      <c r="H29" s="11"/>
      <c r="I29" s="11"/>
      <c r="J29" s="11"/>
      <c r="K29" s="11"/>
      <c r="L29" s="11"/>
      <c r="M29" s="11"/>
      <c r="N29" s="11"/>
      <c r="O29" s="11"/>
      <c r="P29" s="11"/>
      <c r="Q29" s="11"/>
      <c r="R29" s="11"/>
      <c r="S29" s="142">
        <f t="shared" si="5"/>
        <v>0</v>
      </c>
      <c r="T29" s="65" t="str">
        <f t="shared" si="1"/>
        <v/>
      </c>
      <c r="U29" s="66">
        <f t="shared" si="9"/>
        <v>0</v>
      </c>
      <c r="V29" s="66">
        <f t="shared" si="6"/>
        <v>0</v>
      </c>
      <c r="W29" s="66">
        <f t="shared" si="7"/>
        <v>0</v>
      </c>
      <c r="X29" s="67">
        <f t="shared" si="8"/>
        <v>0</v>
      </c>
    </row>
    <row r="30" spans="1:24" ht="15">
      <c r="A30" s="41">
        <v>25</v>
      </c>
      <c r="B30" s="42" t="s">
        <v>28</v>
      </c>
      <c r="C30" s="37">
        <f>PCV!C30</f>
        <v>106389</v>
      </c>
      <c r="D30" s="38">
        <f t="shared" si="2"/>
        <v>4574.7269999999999</v>
      </c>
      <c r="E30" s="39">
        <f t="shared" si="3"/>
        <v>9554.2040398203226</v>
      </c>
      <c r="F30" s="45">
        <f t="shared" si="4"/>
        <v>800</v>
      </c>
      <c r="G30" s="10"/>
      <c r="H30" s="11"/>
      <c r="I30" s="11"/>
      <c r="J30" s="11"/>
      <c r="K30" s="11"/>
      <c r="L30" s="11"/>
      <c r="M30" s="11"/>
      <c r="N30" s="11"/>
      <c r="O30" s="11"/>
      <c r="P30" s="11"/>
      <c r="Q30" s="11"/>
      <c r="R30" s="11"/>
      <c r="S30" s="142">
        <f t="shared" si="5"/>
        <v>0</v>
      </c>
      <c r="T30" s="65" t="str">
        <f t="shared" si="1"/>
        <v/>
      </c>
      <c r="U30" s="66">
        <f t="shared" si="9"/>
        <v>0</v>
      </c>
      <c r="V30" s="66">
        <f t="shared" si="6"/>
        <v>0</v>
      </c>
      <c r="W30" s="66">
        <f t="shared" si="7"/>
        <v>0</v>
      </c>
      <c r="X30" s="67">
        <f t="shared" si="8"/>
        <v>0</v>
      </c>
    </row>
    <row r="31" spans="1:24" ht="15">
      <c r="A31" s="41">
        <v>26</v>
      </c>
      <c r="B31" s="42" t="s">
        <v>29</v>
      </c>
      <c r="C31" s="37">
        <f>PCV!C31</f>
        <v>95259</v>
      </c>
      <c r="D31" s="38">
        <f t="shared" si="2"/>
        <v>4096.1369999999997</v>
      </c>
      <c r="E31" s="39">
        <f t="shared" si="3"/>
        <v>8554.6806777885322</v>
      </c>
      <c r="F31" s="45">
        <f t="shared" si="4"/>
        <v>720</v>
      </c>
      <c r="G31" s="10"/>
      <c r="H31" s="11"/>
      <c r="I31" s="11"/>
      <c r="J31" s="11"/>
      <c r="K31" s="11"/>
      <c r="L31" s="11"/>
      <c r="M31" s="11"/>
      <c r="N31" s="11"/>
      <c r="O31" s="11"/>
      <c r="P31" s="11"/>
      <c r="Q31" s="11"/>
      <c r="R31" s="11"/>
      <c r="S31" s="142">
        <f t="shared" si="5"/>
        <v>0</v>
      </c>
      <c r="T31" s="65" t="str">
        <f t="shared" si="1"/>
        <v/>
      </c>
      <c r="U31" s="66">
        <f t="shared" si="9"/>
        <v>0</v>
      </c>
      <c r="V31" s="66">
        <f t="shared" si="6"/>
        <v>0</v>
      </c>
      <c r="W31" s="66">
        <f t="shared" si="7"/>
        <v>0</v>
      </c>
      <c r="X31" s="67">
        <f t="shared" si="8"/>
        <v>0</v>
      </c>
    </row>
    <row r="32" spans="1:24" ht="15">
      <c r="A32" s="41">
        <v>27</v>
      </c>
      <c r="B32" s="42" t="s">
        <v>30</v>
      </c>
      <c r="C32" s="37">
        <f>PCV!C32</f>
        <v>339346</v>
      </c>
      <c r="D32" s="38">
        <f t="shared" si="2"/>
        <v>14591.877999999999</v>
      </c>
      <c r="E32" s="39">
        <f t="shared" si="3"/>
        <v>30474.775814199467</v>
      </c>
      <c r="F32" s="45">
        <f t="shared" si="4"/>
        <v>2540</v>
      </c>
      <c r="G32" s="10"/>
      <c r="H32" s="11"/>
      <c r="I32" s="11"/>
      <c r="J32" s="11"/>
      <c r="K32" s="11"/>
      <c r="L32" s="11"/>
      <c r="M32" s="11"/>
      <c r="N32" s="11"/>
      <c r="O32" s="11"/>
      <c r="P32" s="11"/>
      <c r="Q32" s="11"/>
      <c r="R32" s="11"/>
      <c r="S32" s="142">
        <f t="shared" si="5"/>
        <v>0</v>
      </c>
      <c r="T32" s="65" t="str">
        <f t="shared" si="1"/>
        <v/>
      </c>
      <c r="U32" s="66">
        <f t="shared" si="9"/>
        <v>0</v>
      </c>
      <c r="V32" s="66">
        <f t="shared" si="6"/>
        <v>0</v>
      </c>
      <c r="W32" s="66">
        <f t="shared" si="7"/>
        <v>0</v>
      </c>
      <c r="X32" s="67">
        <f t="shared" si="8"/>
        <v>0</v>
      </c>
    </row>
    <row r="33" spans="1:24" ht="15">
      <c r="A33" s="41">
        <v>28</v>
      </c>
      <c r="B33" s="42" t="s">
        <v>31</v>
      </c>
      <c r="C33" s="37">
        <f>PCV!C33</f>
        <v>193334</v>
      </c>
      <c r="D33" s="38">
        <f t="shared" si="2"/>
        <v>8313.3619999999992</v>
      </c>
      <c r="E33" s="39">
        <f t="shared" si="3"/>
        <v>17362.250644658958</v>
      </c>
      <c r="F33" s="45">
        <f t="shared" si="4"/>
        <v>1450</v>
      </c>
      <c r="G33" s="10"/>
      <c r="H33" s="11"/>
      <c r="I33" s="11"/>
      <c r="J33" s="11"/>
      <c r="K33" s="11"/>
      <c r="L33" s="11"/>
      <c r="M33" s="11"/>
      <c r="N33" s="11"/>
      <c r="O33" s="11"/>
      <c r="P33" s="11"/>
      <c r="Q33" s="11"/>
      <c r="R33" s="11"/>
      <c r="S33" s="142">
        <f t="shared" si="5"/>
        <v>0</v>
      </c>
      <c r="T33" s="65" t="str">
        <f t="shared" si="1"/>
        <v/>
      </c>
      <c r="U33" s="66">
        <f t="shared" si="9"/>
        <v>0</v>
      </c>
      <c r="V33" s="66">
        <f t="shared" si="6"/>
        <v>0</v>
      </c>
      <c r="W33" s="66">
        <f t="shared" si="7"/>
        <v>0</v>
      </c>
      <c r="X33" s="67">
        <f t="shared" si="8"/>
        <v>0</v>
      </c>
    </row>
    <row r="34" spans="1:24" ht="15">
      <c r="A34" s="41">
        <v>29</v>
      </c>
      <c r="B34" s="42" t="s">
        <v>32</v>
      </c>
      <c r="C34" s="37">
        <f>PCV!C34</f>
        <v>169504</v>
      </c>
      <c r="D34" s="38">
        <f t="shared" si="2"/>
        <v>7288.6719999999996</v>
      </c>
      <c r="E34" s="39">
        <f t="shared" si="3"/>
        <v>15222.210957577418</v>
      </c>
      <c r="F34" s="45">
        <f t="shared" si="4"/>
        <v>1270</v>
      </c>
      <c r="G34" s="10"/>
      <c r="H34" s="11"/>
      <c r="I34" s="11"/>
      <c r="J34" s="11"/>
      <c r="K34" s="11"/>
      <c r="L34" s="11"/>
      <c r="M34" s="11"/>
      <c r="N34" s="11"/>
      <c r="O34" s="11"/>
      <c r="P34" s="11"/>
      <c r="Q34" s="11"/>
      <c r="R34" s="11"/>
      <c r="S34" s="142">
        <f t="shared" si="5"/>
        <v>0</v>
      </c>
      <c r="T34" s="65" t="str">
        <f t="shared" si="1"/>
        <v/>
      </c>
      <c r="U34" s="66">
        <f t="shared" si="9"/>
        <v>0</v>
      </c>
      <c r="V34" s="66">
        <f t="shared" si="6"/>
        <v>0</v>
      </c>
      <c r="W34" s="66">
        <f t="shared" si="7"/>
        <v>0</v>
      </c>
      <c r="X34" s="67">
        <f t="shared" si="8"/>
        <v>0</v>
      </c>
    </row>
    <row r="35" spans="1:24" ht="15">
      <c r="A35" s="41">
        <v>30</v>
      </c>
      <c r="B35" s="42" t="s">
        <v>33</v>
      </c>
      <c r="C35" s="37">
        <f>PCV!C35</f>
        <v>469872</v>
      </c>
      <c r="D35" s="38">
        <f t="shared" si="2"/>
        <v>20204.495999999999</v>
      </c>
      <c r="E35" s="39">
        <f t="shared" si="3"/>
        <v>42196.589502659619</v>
      </c>
      <c r="F35" s="45">
        <f t="shared" si="4"/>
        <v>3520</v>
      </c>
      <c r="G35" s="10"/>
      <c r="H35" s="11"/>
      <c r="I35" s="11"/>
      <c r="J35" s="11"/>
      <c r="K35" s="11"/>
      <c r="L35" s="11"/>
      <c r="M35" s="11"/>
      <c r="N35" s="11"/>
      <c r="O35" s="11"/>
      <c r="P35" s="11"/>
      <c r="Q35" s="11"/>
      <c r="R35" s="11"/>
      <c r="S35" s="142">
        <f t="shared" si="5"/>
        <v>0</v>
      </c>
      <c r="T35" s="65" t="str">
        <f t="shared" si="1"/>
        <v/>
      </c>
      <c r="U35" s="66">
        <f t="shared" si="9"/>
        <v>0</v>
      </c>
      <c r="V35" s="66">
        <f t="shared" si="6"/>
        <v>0</v>
      </c>
      <c r="W35" s="66">
        <f t="shared" si="7"/>
        <v>0</v>
      </c>
      <c r="X35" s="67">
        <f t="shared" si="8"/>
        <v>0</v>
      </c>
    </row>
    <row r="36" spans="1:24" ht="15">
      <c r="A36" s="41">
        <v>31</v>
      </c>
      <c r="B36" s="42" t="s">
        <v>34</v>
      </c>
      <c r="C36" s="37">
        <f>PCV!C36</f>
        <v>607710</v>
      </c>
      <c r="D36" s="38">
        <f t="shared" si="2"/>
        <v>26131.53</v>
      </c>
      <c r="E36" s="39">
        <f t="shared" si="3"/>
        <v>54575.053220156289</v>
      </c>
      <c r="F36" s="45">
        <f t="shared" si="4"/>
        <v>4550</v>
      </c>
      <c r="G36" s="10"/>
      <c r="H36" s="11"/>
      <c r="I36" s="11"/>
      <c r="J36" s="11"/>
      <c r="K36" s="11"/>
      <c r="L36" s="11"/>
      <c r="M36" s="11"/>
      <c r="N36" s="11"/>
      <c r="O36" s="11"/>
      <c r="P36" s="11"/>
      <c r="Q36" s="11"/>
      <c r="R36" s="11"/>
      <c r="S36" s="142">
        <f t="shared" si="5"/>
        <v>0</v>
      </c>
      <c r="T36" s="65" t="str">
        <f t="shared" si="1"/>
        <v/>
      </c>
      <c r="U36" s="66">
        <f t="shared" si="9"/>
        <v>0</v>
      </c>
      <c r="V36" s="66">
        <f t="shared" si="6"/>
        <v>0</v>
      </c>
      <c r="W36" s="66">
        <f t="shared" si="7"/>
        <v>0</v>
      </c>
      <c r="X36" s="67">
        <f t="shared" si="8"/>
        <v>0</v>
      </c>
    </row>
    <row r="37" spans="1:24" ht="15">
      <c r="A37" s="41">
        <v>32</v>
      </c>
      <c r="B37" s="42" t="s">
        <v>35</v>
      </c>
      <c r="C37" s="37">
        <f>PCV!C37</f>
        <v>262697</v>
      </c>
      <c r="D37" s="38">
        <f t="shared" si="2"/>
        <v>11295.971</v>
      </c>
      <c r="E37" s="39">
        <f t="shared" si="3"/>
        <v>23591.355672566515</v>
      </c>
      <c r="F37" s="45">
        <f t="shared" si="4"/>
        <v>1970</v>
      </c>
      <c r="G37" s="10"/>
      <c r="H37" s="11"/>
      <c r="I37" s="11"/>
      <c r="J37" s="11"/>
      <c r="K37" s="11"/>
      <c r="L37" s="11"/>
      <c r="M37" s="11"/>
      <c r="N37" s="11"/>
      <c r="O37" s="11"/>
      <c r="P37" s="11"/>
      <c r="Q37" s="11"/>
      <c r="R37" s="11"/>
      <c r="S37" s="142">
        <f t="shared" si="5"/>
        <v>0</v>
      </c>
      <c r="T37" s="65" t="str">
        <f t="shared" si="1"/>
        <v/>
      </c>
      <c r="U37" s="66">
        <f t="shared" si="9"/>
        <v>0</v>
      </c>
      <c r="V37" s="66">
        <f t="shared" si="6"/>
        <v>0</v>
      </c>
      <c r="W37" s="66">
        <f t="shared" si="7"/>
        <v>0</v>
      </c>
      <c r="X37" s="67">
        <f t="shared" si="8"/>
        <v>0</v>
      </c>
    </row>
    <row r="38" spans="1:24" ht="15">
      <c r="A38" s="41">
        <v>33</v>
      </c>
      <c r="B38" s="42" t="s">
        <v>36</v>
      </c>
      <c r="C38" s="37">
        <f>PCV!C38</f>
        <v>536218</v>
      </c>
      <c r="D38" s="38">
        <f t="shared" si="2"/>
        <v>23057.374</v>
      </c>
      <c r="E38" s="39">
        <f t="shared" si="3"/>
        <v>48154.75455004158</v>
      </c>
      <c r="F38" s="45">
        <f t="shared" si="4"/>
        <v>4020</v>
      </c>
      <c r="G38" s="10"/>
      <c r="H38" s="11"/>
      <c r="I38" s="11"/>
      <c r="J38" s="11"/>
      <c r="K38" s="11"/>
      <c r="L38" s="11"/>
      <c r="M38" s="11"/>
      <c r="N38" s="11"/>
      <c r="O38" s="11"/>
      <c r="P38" s="11"/>
      <c r="Q38" s="11"/>
      <c r="R38" s="11"/>
      <c r="S38" s="142">
        <f t="shared" si="5"/>
        <v>0</v>
      </c>
      <c r="T38" s="65" t="str">
        <f t="shared" si="1"/>
        <v/>
      </c>
      <c r="U38" s="66">
        <f t="shared" si="9"/>
        <v>0</v>
      </c>
      <c r="V38" s="66">
        <f t="shared" si="6"/>
        <v>0</v>
      </c>
      <c r="W38" s="66">
        <f t="shared" si="7"/>
        <v>0</v>
      </c>
      <c r="X38" s="67">
        <f t="shared" si="8"/>
        <v>0</v>
      </c>
    </row>
    <row r="39" spans="1:24" ht="15">
      <c r="A39" s="41">
        <v>34</v>
      </c>
      <c r="B39" s="42" t="s">
        <v>37</v>
      </c>
      <c r="C39" s="37">
        <f>PCV!C39</f>
        <v>521105</v>
      </c>
      <c r="D39" s="38">
        <f t="shared" si="2"/>
        <v>22407.514999999999</v>
      </c>
      <c r="E39" s="39">
        <f t="shared" si="3"/>
        <v>46797.540123232371</v>
      </c>
      <c r="F39" s="45">
        <f t="shared" si="4"/>
        <v>3900</v>
      </c>
      <c r="G39" s="10"/>
      <c r="H39" s="11"/>
      <c r="I39" s="11"/>
      <c r="J39" s="11"/>
      <c r="K39" s="11"/>
      <c r="L39" s="11"/>
      <c r="M39" s="11"/>
      <c r="N39" s="11"/>
      <c r="O39" s="11"/>
      <c r="P39" s="11"/>
      <c r="Q39" s="11"/>
      <c r="R39" s="11"/>
      <c r="S39" s="142">
        <f t="shared" si="5"/>
        <v>0</v>
      </c>
      <c r="T39" s="65" t="str">
        <f t="shared" si="1"/>
        <v/>
      </c>
      <c r="U39" s="66">
        <f t="shared" si="9"/>
        <v>0</v>
      </c>
      <c r="V39" s="66">
        <f t="shared" si="6"/>
        <v>0</v>
      </c>
      <c r="W39" s="66">
        <f t="shared" si="7"/>
        <v>0</v>
      </c>
      <c r="X39" s="67">
        <f t="shared" si="8"/>
        <v>0</v>
      </c>
    </row>
    <row r="40" spans="1:24" ht="15">
      <c r="A40" s="41">
        <v>35</v>
      </c>
      <c r="B40" s="42" t="s">
        <v>38</v>
      </c>
      <c r="C40" s="37">
        <f>PCV!C40</f>
        <v>495839</v>
      </c>
      <c r="D40" s="38">
        <f t="shared" si="2"/>
        <v>21321.076999999997</v>
      </c>
      <c r="E40" s="39">
        <f t="shared" si="3"/>
        <v>44528.541267428664</v>
      </c>
      <c r="F40" s="45">
        <f t="shared" si="4"/>
        <v>3720</v>
      </c>
      <c r="G40" s="10"/>
      <c r="H40" s="11"/>
      <c r="I40" s="11"/>
      <c r="J40" s="11"/>
      <c r="K40" s="11"/>
      <c r="L40" s="11"/>
      <c r="M40" s="11"/>
      <c r="N40" s="11"/>
      <c r="O40" s="11"/>
      <c r="P40" s="11"/>
      <c r="Q40" s="11"/>
      <c r="R40" s="11"/>
      <c r="S40" s="142">
        <f t="shared" si="5"/>
        <v>0</v>
      </c>
      <c r="T40" s="65" t="str">
        <f t="shared" si="1"/>
        <v/>
      </c>
      <c r="U40" s="66">
        <f t="shared" si="9"/>
        <v>0</v>
      </c>
      <c r="V40" s="66">
        <f t="shared" si="6"/>
        <v>0</v>
      </c>
      <c r="W40" s="66">
        <f t="shared" si="7"/>
        <v>0</v>
      </c>
      <c r="X40" s="67">
        <f t="shared" si="8"/>
        <v>0</v>
      </c>
    </row>
    <row r="41" spans="1:24" ht="15">
      <c r="A41" s="41">
        <v>36</v>
      </c>
      <c r="B41" s="42" t="s">
        <v>39</v>
      </c>
      <c r="C41" s="37">
        <f>PCV!C41</f>
        <v>179245</v>
      </c>
      <c r="D41" s="38">
        <f t="shared" si="2"/>
        <v>7707.5349999999989</v>
      </c>
      <c r="E41" s="39">
        <f t="shared" si="3"/>
        <v>16096.995959334079</v>
      </c>
      <c r="F41" s="45">
        <f t="shared" si="4"/>
        <v>1350</v>
      </c>
      <c r="G41" s="10"/>
      <c r="H41" s="11"/>
      <c r="I41" s="11"/>
      <c r="J41" s="11"/>
      <c r="K41" s="11"/>
      <c r="L41" s="11"/>
      <c r="M41" s="11"/>
      <c r="N41" s="11"/>
      <c r="O41" s="11"/>
      <c r="P41" s="11"/>
      <c r="Q41" s="11"/>
      <c r="R41" s="11"/>
      <c r="S41" s="142">
        <f t="shared" si="5"/>
        <v>0</v>
      </c>
      <c r="T41" s="65" t="str">
        <f t="shared" si="1"/>
        <v/>
      </c>
      <c r="U41" s="66">
        <f t="shared" si="9"/>
        <v>0</v>
      </c>
      <c r="V41" s="66">
        <f t="shared" si="6"/>
        <v>0</v>
      </c>
      <c r="W41" s="66">
        <f t="shared" si="7"/>
        <v>0</v>
      </c>
      <c r="X41" s="67">
        <f t="shared" si="8"/>
        <v>0</v>
      </c>
    </row>
    <row r="42" spans="1:24" ht="15">
      <c r="A42" s="41">
        <v>37</v>
      </c>
      <c r="B42" s="42" t="s">
        <v>40</v>
      </c>
      <c r="C42" s="37">
        <f>PCV!C42</f>
        <v>565626</v>
      </c>
      <c r="D42" s="38">
        <f t="shared" si="2"/>
        <v>24321.917999999998</v>
      </c>
      <c r="E42" s="39">
        <f t="shared" si="3"/>
        <v>50795.72337579458</v>
      </c>
      <c r="F42" s="45">
        <f t="shared" si="4"/>
        <v>4240</v>
      </c>
      <c r="G42" s="10"/>
      <c r="H42" s="11"/>
      <c r="I42" s="11"/>
      <c r="J42" s="11"/>
      <c r="K42" s="11"/>
      <c r="L42" s="11"/>
      <c r="M42" s="11"/>
      <c r="N42" s="11"/>
      <c r="O42" s="11"/>
      <c r="P42" s="11"/>
      <c r="Q42" s="11"/>
      <c r="R42" s="11"/>
      <c r="S42" s="142">
        <f t="shared" si="5"/>
        <v>0</v>
      </c>
      <c r="T42" s="65" t="str">
        <f t="shared" si="1"/>
        <v/>
      </c>
      <c r="U42" s="66">
        <f t="shared" si="9"/>
        <v>0</v>
      </c>
      <c r="V42" s="66">
        <f t="shared" si="6"/>
        <v>0</v>
      </c>
      <c r="W42" s="66">
        <f t="shared" si="7"/>
        <v>0</v>
      </c>
      <c r="X42" s="67">
        <f t="shared" si="8"/>
        <v>0</v>
      </c>
    </row>
    <row r="43" spans="1:24" ht="15">
      <c r="A43" s="41">
        <v>38</v>
      </c>
      <c r="B43" s="42" t="s">
        <v>41</v>
      </c>
      <c r="C43" s="37">
        <f>PCV!C43</f>
        <v>502150</v>
      </c>
      <c r="D43" s="38">
        <f t="shared" si="2"/>
        <v>21592.449999999997</v>
      </c>
      <c r="E43" s="39">
        <f t="shared" si="3"/>
        <v>45095.297056986848</v>
      </c>
      <c r="F43" s="45">
        <f t="shared" si="4"/>
        <v>3760</v>
      </c>
      <c r="G43" s="10"/>
      <c r="H43" s="11"/>
      <c r="I43" s="11"/>
      <c r="J43" s="11"/>
      <c r="K43" s="11"/>
      <c r="L43" s="11"/>
      <c r="M43" s="11"/>
      <c r="N43" s="11"/>
      <c r="O43" s="11"/>
      <c r="P43" s="11"/>
      <c r="Q43" s="11"/>
      <c r="R43" s="11"/>
      <c r="S43" s="142">
        <f t="shared" si="5"/>
        <v>0</v>
      </c>
      <c r="T43" s="65" t="str">
        <f t="shared" si="1"/>
        <v/>
      </c>
      <c r="U43" s="66">
        <f t="shared" si="9"/>
        <v>0</v>
      </c>
      <c r="V43" s="66">
        <f t="shared" si="6"/>
        <v>0</v>
      </c>
      <c r="W43" s="66">
        <f t="shared" si="7"/>
        <v>0</v>
      </c>
      <c r="X43" s="67">
        <f t="shared" si="8"/>
        <v>0</v>
      </c>
    </row>
    <row r="44" spans="1:24" ht="15">
      <c r="A44" s="41">
        <v>39</v>
      </c>
      <c r="B44" s="42" t="s">
        <v>42</v>
      </c>
      <c r="C44" s="37">
        <f>PCV!C44</f>
        <v>225943</v>
      </c>
      <c r="D44" s="38">
        <f t="shared" si="2"/>
        <v>9715.5489999999991</v>
      </c>
      <c r="E44" s="39">
        <f t="shared" si="3"/>
        <v>20290.683466985523</v>
      </c>
      <c r="F44" s="45">
        <f t="shared" si="4"/>
        <v>1700</v>
      </c>
      <c r="G44" s="10"/>
      <c r="H44" s="11"/>
      <c r="I44" s="11"/>
      <c r="J44" s="11"/>
      <c r="K44" s="11"/>
      <c r="L44" s="11"/>
      <c r="M44" s="11"/>
      <c r="N44" s="11"/>
      <c r="O44" s="11"/>
      <c r="P44" s="11"/>
      <c r="Q44" s="11"/>
      <c r="R44" s="11"/>
      <c r="S44" s="142">
        <f t="shared" si="5"/>
        <v>0</v>
      </c>
      <c r="T44" s="65" t="str">
        <f t="shared" si="1"/>
        <v/>
      </c>
      <c r="U44" s="66">
        <f t="shared" si="9"/>
        <v>0</v>
      </c>
      <c r="V44" s="66">
        <f t="shared" si="6"/>
        <v>0</v>
      </c>
      <c r="W44" s="66">
        <f t="shared" si="7"/>
        <v>0</v>
      </c>
      <c r="X44" s="67">
        <f t="shared" si="8"/>
        <v>0</v>
      </c>
    </row>
    <row r="45" spans="1:24" ht="15">
      <c r="A45" s="41">
        <v>40</v>
      </c>
      <c r="B45" s="42" t="s">
        <v>43</v>
      </c>
      <c r="C45" s="37">
        <f>PCV!C45</f>
        <v>56552</v>
      </c>
      <c r="D45" s="38">
        <f t="shared" si="2"/>
        <v>2431.7359999999999</v>
      </c>
      <c r="E45" s="39">
        <f t="shared" si="3"/>
        <v>5078.620410567999</v>
      </c>
      <c r="F45" s="45">
        <f t="shared" si="4"/>
        <v>430</v>
      </c>
      <c r="G45" s="10"/>
      <c r="H45" s="11"/>
      <c r="I45" s="11"/>
      <c r="J45" s="11"/>
      <c r="K45" s="11"/>
      <c r="L45" s="11"/>
      <c r="M45" s="11"/>
      <c r="N45" s="11"/>
      <c r="O45" s="11"/>
      <c r="P45" s="11"/>
      <c r="Q45" s="11"/>
      <c r="R45" s="11"/>
      <c r="S45" s="142">
        <f t="shared" si="5"/>
        <v>0</v>
      </c>
      <c r="T45" s="65" t="str">
        <f t="shared" si="1"/>
        <v/>
      </c>
      <c r="U45" s="66">
        <f t="shared" si="9"/>
        <v>0</v>
      </c>
      <c r="V45" s="66">
        <f t="shared" si="6"/>
        <v>0</v>
      </c>
      <c r="W45" s="66">
        <f t="shared" si="7"/>
        <v>0</v>
      </c>
      <c r="X45" s="67">
        <f t="shared" si="8"/>
        <v>0</v>
      </c>
    </row>
    <row r="46" spans="1:24" ht="15">
      <c r="A46" s="41">
        <v>41</v>
      </c>
      <c r="B46" s="42" t="s">
        <v>44</v>
      </c>
      <c r="C46" s="37">
        <f>PCV!C46</f>
        <v>250884</v>
      </c>
      <c r="D46" s="38">
        <f t="shared" si="2"/>
        <v>10788.011999999999</v>
      </c>
      <c r="E46" s="39">
        <f t="shared" si="3"/>
        <v>22530.495881400158</v>
      </c>
      <c r="F46" s="45">
        <f t="shared" si="4"/>
        <v>1880</v>
      </c>
      <c r="G46" s="10"/>
      <c r="H46" s="11"/>
      <c r="I46" s="11"/>
      <c r="J46" s="11"/>
      <c r="K46" s="11"/>
      <c r="L46" s="11"/>
      <c r="M46" s="11"/>
      <c r="N46" s="11"/>
      <c r="O46" s="11"/>
      <c r="P46" s="11"/>
      <c r="Q46" s="11"/>
      <c r="R46" s="11"/>
      <c r="S46" s="142">
        <f t="shared" si="5"/>
        <v>0</v>
      </c>
      <c r="T46" s="65" t="str">
        <f t="shared" si="1"/>
        <v/>
      </c>
      <c r="U46" s="66">
        <f t="shared" si="9"/>
        <v>0</v>
      </c>
      <c r="V46" s="66">
        <f t="shared" si="6"/>
        <v>0</v>
      </c>
      <c r="W46" s="66">
        <f t="shared" si="7"/>
        <v>0</v>
      </c>
      <c r="X46" s="67">
        <f t="shared" si="8"/>
        <v>0</v>
      </c>
    </row>
    <row r="47" spans="1:24" ht="15">
      <c r="A47" s="41">
        <v>42</v>
      </c>
      <c r="B47" s="42" t="s">
        <v>45</v>
      </c>
      <c r="C47" s="37">
        <f>PCV!C47</f>
        <v>194978</v>
      </c>
      <c r="D47" s="38">
        <f t="shared" si="2"/>
        <v>8384.0540000000001</v>
      </c>
      <c r="E47" s="39">
        <f t="shared" si="3"/>
        <v>17509.889135870126</v>
      </c>
      <c r="F47" s="45">
        <f t="shared" si="4"/>
        <v>1460</v>
      </c>
      <c r="G47" s="10"/>
      <c r="H47" s="11"/>
      <c r="I47" s="11"/>
      <c r="J47" s="11"/>
      <c r="K47" s="11"/>
      <c r="L47" s="11"/>
      <c r="M47" s="11"/>
      <c r="N47" s="11"/>
      <c r="O47" s="11"/>
      <c r="P47" s="11"/>
      <c r="Q47" s="11"/>
      <c r="R47" s="11"/>
      <c r="S47" s="142">
        <f t="shared" si="5"/>
        <v>0</v>
      </c>
      <c r="T47" s="65" t="str">
        <f t="shared" si="1"/>
        <v/>
      </c>
      <c r="U47" s="66">
        <f t="shared" si="9"/>
        <v>0</v>
      </c>
      <c r="V47" s="66">
        <f t="shared" si="6"/>
        <v>0</v>
      </c>
      <c r="W47" s="66">
        <f t="shared" si="7"/>
        <v>0</v>
      </c>
      <c r="X47" s="67">
        <f t="shared" si="8"/>
        <v>0</v>
      </c>
    </row>
    <row r="48" spans="1:24" ht="15">
      <c r="A48" s="41">
        <v>43</v>
      </c>
      <c r="B48" s="42" t="s">
        <v>46</v>
      </c>
      <c r="C48" s="37">
        <f>PCV!C48</f>
        <v>1605525</v>
      </c>
      <c r="D48" s="38">
        <f t="shared" si="2"/>
        <v>69037.574999999997</v>
      </c>
      <c r="E48" s="39">
        <f t="shared" si="3"/>
        <v>144183.26557287428</v>
      </c>
      <c r="F48" s="45">
        <f t="shared" si="4"/>
        <v>12020</v>
      </c>
      <c r="G48" s="10"/>
      <c r="H48" s="11"/>
      <c r="I48" s="11"/>
      <c r="J48" s="11"/>
      <c r="K48" s="11"/>
      <c r="L48" s="11"/>
      <c r="M48" s="11"/>
      <c r="N48" s="11"/>
      <c r="O48" s="11"/>
      <c r="P48" s="11"/>
      <c r="Q48" s="11"/>
      <c r="R48" s="11"/>
      <c r="S48" s="142">
        <f t="shared" si="5"/>
        <v>0</v>
      </c>
      <c r="T48" s="65" t="str">
        <f t="shared" si="1"/>
        <v/>
      </c>
      <c r="U48" s="66">
        <f t="shared" si="9"/>
        <v>0</v>
      </c>
      <c r="V48" s="66">
        <f t="shared" si="6"/>
        <v>0</v>
      </c>
      <c r="W48" s="66">
        <f t="shared" si="7"/>
        <v>0</v>
      </c>
      <c r="X48" s="67">
        <f t="shared" si="8"/>
        <v>0</v>
      </c>
    </row>
    <row r="49" spans="1:24" ht="15">
      <c r="A49" s="41">
        <v>44</v>
      </c>
      <c r="B49" s="42" t="s">
        <v>47</v>
      </c>
      <c r="C49" s="37">
        <f>PCV!C49</f>
        <v>519134</v>
      </c>
      <c r="D49" s="38">
        <f t="shared" si="2"/>
        <v>22322.761999999999</v>
      </c>
      <c r="E49" s="39">
        <f t="shared" si="3"/>
        <v>46620.535581762051</v>
      </c>
      <c r="F49" s="45">
        <f t="shared" si="4"/>
        <v>3890</v>
      </c>
      <c r="G49" s="10"/>
      <c r="H49" s="11"/>
      <c r="I49" s="11"/>
      <c r="J49" s="11"/>
      <c r="K49" s="11"/>
      <c r="L49" s="11"/>
      <c r="M49" s="11"/>
      <c r="N49" s="11"/>
      <c r="O49" s="11"/>
      <c r="P49" s="11"/>
      <c r="Q49" s="11"/>
      <c r="R49" s="11"/>
      <c r="S49" s="142">
        <f t="shared" si="5"/>
        <v>0</v>
      </c>
      <c r="T49" s="65" t="str">
        <f t="shared" si="1"/>
        <v/>
      </c>
      <c r="U49" s="66">
        <f t="shared" si="9"/>
        <v>0</v>
      </c>
      <c r="V49" s="66">
        <f t="shared" si="6"/>
        <v>0</v>
      </c>
      <c r="W49" s="66">
        <f t="shared" si="7"/>
        <v>0</v>
      </c>
      <c r="X49" s="67">
        <f t="shared" si="8"/>
        <v>0</v>
      </c>
    </row>
    <row r="50" spans="1:24" ht="15">
      <c r="A50" s="41">
        <v>45</v>
      </c>
      <c r="B50" s="42" t="s">
        <v>48</v>
      </c>
      <c r="C50" s="37">
        <f>PCV!C50</f>
        <v>446297</v>
      </c>
      <c r="D50" s="38">
        <f t="shared" si="2"/>
        <v>19190.770999999997</v>
      </c>
      <c r="E50" s="39">
        <f t="shared" si="3"/>
        <v>40079.449946514113</v>
      </c>
      <c r="F50" s="45">
        <f t="shared" si="4"/>
        <v>3340</v>
      </c>
      <c r="G50" s="10"/>
      <c r="H50" s="11"/>
      <c r="I50" s="11"/>
      <c r="J50" s="11"/>
      <c r="K50" s="11"/>
      <c r="L50" s="11"/>
      <c r="M50" s="11"/>
      <c r="N50" s="11"/>
      <c r="O50" s="11"/>
      <c r="P50" s="11"/>
      <c r="Q50" s="11"/>
      <c r="R50" s="11"/>
      <c r="S50" s="142">
        <f t="shared" si="5"/>
        <v>0</v>
      </c>
      <c r="T50" s="65" t="str">
        <f t="shared" si="1"/>
        <v/>
      </c>
      <c r="U50" s="66">
        <f t="shared" si="9"/>
        <v>0</v>
      </c>
      <c r="V50" s="66">
        <f t="shared" si="6"/>
        <v>0</v>
      </c>
      <c r="W50" s="66">
        <f t="shared" si="7"/>
        <v>0</v>
      </c>
      <c r="X50" s="67">
        <f t="shared" si="8"/>
        <v>0</v>
      </c>
    </row>
    <row r="51" spans="1:24" ht="15">
      <c r="A51" s="41">
        <v>46</v>
      </c>
      <c r="B51" s="42" t="s">
        <v>49</v>
      </c>
      <c r="C51" s="37">
        <f>PCV!C51</f>
        <v>266924</v>
      </c>
      <c r="D51" s="38">
        <f t="shared" si="2"/>
        <v>11477.732</v>
      </c>
      <c r="E51" s="39">
        <f t="shared" si="3"/>
        <v>23970.959019494494</v>
      </c>
      <c r="F51" s="45">
        <f t="shared" si="4"/>
        <v>2000</v>
      </c>
      <c r="G51" s="10"/>
      <c r="H51" s="11"/>
      <c r="I51" s="11"/>
      <c r="J51" s="11"/>
      <c r="K51" s="11"/>
      <c r="L51" s="11"/>
      <c r="M51" s="11"/>
      <c r="N51" s="11"/>
      <c r="O51" s="11"/>
      <c r="P51" s="11"/>
      <c r="Q51" s="11"/>
      <c r="R51" s="11"/>
      <c r="S51" s="142">
        <f t="shared" si="5"/>
        <v>0</v>
      </c>
      <c r="T51" s="65" t="str">
        <f t="shared" si="1"/>
        <v/>
      </c>
      <c r="U51" s="66">
        <f t="shared" si="9"/>
        <v>0</v>
      </c>
      <c r="V51" s="66">
        <f t="shared" si="6"/>
        <v>0</v>
      </c>
      <c r="W51" s="66">
        <f t="shared" si="7"/>
        <v>0</v>
      </c>
      <c r="X51" s="67">
        <f t="shared" si="8"/>
        <v>0</v>
      </c>
    </row>
    <row r="52" spans="1:24" ht="15">
      <c r="A52" s="41">
        <v>47</v>
      </c>
      <c r="B52" s="42" t="s">
        <v>50</v>
      </c>
      <c r="C52" s="37">
        <f>PCV!C52</f>
        <v>110740</v>
      </c>
      <c r="D52" s="38">
        <f t="shared" si="2"/>
        <v>4761.82</v>
      </c>
      <c r="E52" s="39">
        <f t="shared" si="3"/>
        <v>9944.943136693666</v>
      </c>
      <c r="F52" s="45">
        <f t="shared" si="4"/>
        <v>830</v>
      </c>
      <c r="G52" s="10"/>
      <c r="H52" s="11"/>
      <c r="I52" s="11"/>
      <c r="J52" s="11"/>
      <c r="K52" s="11"/>
      <c r="L52" s="11"/>
      <c r="M52" s="11"/>
      <c r="N52" s="11"/>
      <c r="O52" s="11"/>
      <c r="P52" s="11"/>
      <c r="Q52" s="11"/>
      <c r="R52" s="11"/>
      <c r="S52" s="142">
        <f t="shared" si="5"/>
        <v>0</v>
      </c>
      <c r="T52" s="65" t="str">
        <f t="shared" si="1"/>
        <v/>
      </c>
      <c r="U52" s="66">
        <f t="shared" si="9"/>
        <v>0</v>
      </c>
      <c r="V52" s="66">
        <f t="shared" si="6"/>
        <v>0</v>
      </c>
      <c r="W52" s="66">
        <f t="shared" si="7"/>
        <v>0</v>
      </c>
      <c r="X52" s="67">
        <f t="shared" si="8"/>
        <v>0</v>
      </c>
    </row>
    <row r="53" spans="1:24" ht="15">
      <c r="A53" s="41">
        <v>48</v>
      </c>
      <c r="B53" s="42" t="s">
        <v>51</v>
      </c>
      <c r="C53" s="37">
        <f>PCV!C53</f>
        <v>743383</v>
      </c>
      <c r="D53" s="38">
        <f t="shared" si="2"/>
        <v>31965.468999999997</v>
      </c>
      <c r="E53" s="39">
        <f t="shared" si="3"/>
        <v>66759.090335784247</v>
      </c>
      <c r="F53" s="45">
        <f t="shared" si="4"/>
        <v>5570</v>
      </c>
      <c r="G53" s="10"/>
      <c r="H53" s="11"/>
      <c r="I53" s="11"/>
      <c r="J53" s="11"/>
      <c r="K53" s="11"/>
      <c r="L53" s="11"/>
      <c r="M53" s="11"/>
      <c r="N53" s="11"/>
      <c r="O53" s="11"/>
      <c r="P53" s="11"/>
      <c r="Q53" s="11"/>
      <c r="R53" s="11"/>
      <c r="S53" s="142">
        <f t="shared" si="5"/>
        <v>0</v>
      </c>
      <c r="T53" s="65" t="str">
        <f t="shared" si="1"/>
        <v/>
      </c>
      <c r="U53" s="66">
        <f t="shared" si="9"/>
        <v>0</v>
      </c>
      <c r="V53" s="66">
        <f t="shared" si="6"/>
        <v>0</v>
      </c>
      <c r="W53" s="66">
        <f t="shared" si="7"/>
        <v>0</v>
      </c>
      <c r="X53" s="67">
        <f t="shared" si="8"/>
        <v>0</v>
      </c>
    </row>
    <row r="54" spans="1:24" ht="15">
      <c r="A54" s="41">
        <v>49</v>
      </c>
      <c r="B54" s="42" t="s">
        <v>52</v>
      </c>
      <c r="C54" s="37">
        <f>PCV!C54</f>
        <v>175305</v>
      </c>
      <c r="D54" s="38">
        <f t="shared" si="2"/>
        <v>7538.1149999999998</v>
      </c>
      <c r="E54" s="39">
        <f t="shared" si="3"/>
        <v>15743.166485263529</v>
      </c>
      <c r="F54" s="45">
        <f t="shared" si="4"/>
        <v>1320</v>
      </c>
      <c r="G54" s="10"/>
      <c r="H54" s="11"/>
      <c r="I54" s="11"/>
      <c r="J54" s="11"/>
      <c r="K54" s="11"/>
      <c r="L54" s="11"/>
      <c r="M54" s="11"/>
      <c r="N54" s="11"/>
      <c r="O54" s="11"/>
      <c r="P54" s="11"/>
      <c r="Q54" s="11"/>
      <c r="R54" s="11"/>
      <c r="S54" s="142">
        <f t="shared" si="5"/>
        <v>0</v>
      </c>
      <c r="T54" s="65" t="str">
        <f t="shared" si="1"/>
        <v/>
      </c>
      <c r="U54" s="66">
        <f t="shared" si="9"/>
        <v>0</v>
      </c>
      <c r="V54" s="66">
        <f t="shared" si="6"/>
        <v>0</v>
      </c>
      <c r="W54" s="66">
        <f t="shared" si="7"/>
        <v>0</v>
      </c>
      <c r="X54" s="67">
        <f t="shared" si="8"/>
        <v>0</v>
      </c>
    </row>
    <row r="55" spans="1:24" ht="15">
      <c r="A55" s="41">
        <v>50</v>
      </c>
      <c r="B55" s="42" t="s">
        <v>53</v>
      </c>
      <c r="C55" s="37">
        <f>PCV!C55</f>
        <v>392018</v>
      </c>
      <c r="D55" s="38">
        <f t="shared" si="2"/>
        <v>16856.773999999998</v>
      </c>
      <c r="E55" s="39">
        <f t="shared" si="3"/>
        <v>35204.955016799504</v>
      </c>
      <c r="F55" s="45">
        <f t="shared" si="4"/>
        <v>2940</v>
      </c>
      <c r="G55" s="10"/>
      <c r="H55" s="11"/>
      <c r="I55" s="11"/>
      <c r="J55" s="11"/>
      <c r="K55" s="11"/>
      <c r="L55" s="11"/>
      <c r="M55" s="11"/>
      <c r="N55" s="11"/>
      <c r="O55" s="11"/>
      <c r="P55" s="11"/>
      <c r="Q55" s="11"/>
      <c r="R55" s="11"/>
      <c r="S55" s="142">
        <f t="shared" si="5"/>
        <v>0</v>
      </c>
      <c r="T55" s="65" t="str">
        <f t="shared" si="1"/>
        <v/>
      </c>
      <c r="U55" s="66">
        <f t="shared" si="9"/>
        <v>0</v>
      </c>
      <c r="V55" s="66">
        <f t="shared" si="6"/>
        <v>0</v>
      </c>
      <c r="W55" s="66">
        <f t="shared" si="7"/>
        <v>0</v>
      </c>
      <c r="X55" s="67">
        <f t="shared" si="8"/>
        <v>0</v>
      </c>
    </row>
    <row r="56" spans="1:24" ht="15">
      <c r="A56" s="41">
        <v>51</v>
      </c>
      <c r="B56" s="42" t="s">
        <v>54</v>
      </c>
      <c r="C56" s="37">
        <f>PCV!C56</f>
        <v>835174</v>
      </c>
      <c r="D56" s="38">
        <f t="shared" si="2"/>
        <v>35912.481999999996</v>
      </c>
      <c r="E56" s="39">
        <f t="shared" si="3"/>
        <v>75002.329232842647</v>
      </c>
      <c r="F56" s="45">
        <f t="shared" si="4"/>
        <v>6260</v>
      </c>
      <c r="G56" s="10"/>
      <c r="H56" s="11"/>
      <c r="I56" s="11"/>
      <c r="J56" s="11"/>
      <c r="K56" s="11"/>
      <c r="L56" s="11"/>
      <c r="M56" s="11"/>
      <c r="N56" s="11"/>
      <c r="O56" s="11"/>
      <c r="P56" s="11"/>
      <c r="Q56" s="11"/>
      <c r="R56" s="11"/>
      <c r="S56" s="142">
        <f t="shared" si="5"/>
        <v>0</v>
      </c>
      <c r="T56" s="65" t="str">
        <f t="shared" si="1"/>
        <v/>
      </c>
      <c r="U56" s="66">
        <f t="shared" si="9"/>
        <v>0</v>
      </c>
      <c r="V56" s="66">
        <f t="shared" si="6"/>
        <v>0</v>
      </c>
      <c r="W56" s="66">
        <f t="shared" si="7"/>
        <v>0</v>
      </c>
      <c r="X56" s="67">
        <f t="shared" si="8"/>
        <v>0</v>
      </c>
    </row>
    <row r="57" spans="1:24" ht="15">
      <c r="A57" s="41">
        <v>52</v>
      </c>
      <c r="B57" s="42" t="s">
        <v>55</v>
      </c>
      <c r="C57" s="37">
        <f>PCV!C57</f>
        <v>157360</v>
      </c>
      <c r="D57" s="38">
        <f t="shared" si="2"/>
        <v>6766.48</v>
      </c>
      <c r="E57" s="39">
        <f t="shared" si="3"/>
        <v>14131.625898411732</v>
      </c>
      <c r="F57" s="45">
        <f t="shared" si="4"/>
        <v>1180</v>
      </c>
      <c r="G57" s="10"/>
      <c r="H57" s="11"/>
      <c r="I57" s="11"/>
      <c r="J57" s="11"/>
      <c r="K57" s="11"/>
      <c r="L57" s="11"/>
      <c r="M57" s="11"/>
      <c r="N57" s="11"/>
      <c r="O57" s="11"/>
      <c r="P57" s="11"/>
      <c r="Q57" s="11"/>
      <c r="R57" s="11"/>
      <c r="S57" s="142">
        <f t="shared" si="5"/>
        <v>0</v>
      </c>
      <c r="T57" s="65" t="str">
        <f t="shared" si="1"/>
        <v/>
      </c>
      <c r="U57" s="66">
        <f t="shared" si="9"/>
        <v>0</v>
      </c>
      <c r="V57" s="66">
        <f t="shared" si="6"/>
        <v>0</v>
      </c>
      <c r="W57" s="66">
        <f t="shared" si="7"/>
        <v>0</v>
      </c>
      <c r="X57" s="67">
        <f t="shared" si="8"/>
        <v>0</v>
      </c>
    </row>
    <row r="58" spans="1:24" ht="15">
      <c r="A58" s="41">
        <v>53</v>
      </c>
      <c r="B58" s="42" t="s">
        <v>56</v>
      </c>
      <c r="C58" s="37">
        <f>PCV!C58</f>
        <v>214566</v>
      </c>
      <c r="D58" s="38">
        <f t="shared" si="2"/>
        <v>9226.3379999999997</v>
      </c>
      <c r="E58" s="39">
        <f t="shared" si="3"/>
        <v>19268.978409498042</v>
      </c>
      <c r="F58" s="45">
        <f t="shared" si="4"/>
        <v>1610</v>
      </c>
      <c r="G58" s="10"/>
      <c r="H58" s="11"/>
      <c r="I58" s="11"/>
      <c r="J58" s="11"/>
      <c r="K58" s="11"/>
      <c r="L58" s="11"/>
      <c r="M58" s="11"/>
      <c r="N58" s="11"/>
      <c r="O58" s="11"/>
      <c r="P58" s="11"/>
      <c r="Q58" s="11"/>
      <c r="R58" s="11"/>
      <c r="S58" s="142">
        <f t="shared" si="5"/>
        <v>0</v>
      </c>
      <c r="T58" s="65" t="str">
        <f t="shared" si="1"/>
        <v/>
      </c>
      <c r="U58" s="66">
        <f t="shared" si="9"/>
        <v>0</v>
      </c>
      <c r="V58" s="66">
        <f t="shared" si="6"/>
        <v>0</v>
      </c>
      <c r="W58" s="66">
        <f t="shared" si="7"/>
        <v>0</v>
      </c>
      <c r="X58" s="67">
        <f t="shared" si="8"/>
        <v>0</v>
      </c>
    </row>
    <row r="59" spans="1:24" ht="15">
      <c r="A59" s="41">
        <v>54</v>
      </c>
      <c r="B59" s="42" t="s">
        <v>57</v>
      </c>
      <c r="C59" s="37">
        <f>PCV!C59</f>
        <v>347897</v>
      </c>
      <c r="D59" s="38">
        <f t="shared" si="2"/>
        <v>14959.570999999998</v>
      </c>
      <c r="E59" s="39">
        <f t="shared" si="3"/>
        <v>31242.693538254614</v>
      </c>
      <c r="F59" s="45">
        <f t="shared" si="4"/>
        <v>2610</v>
      </c>
      <c r="G59" s="10"/>
      <c r="H59" s="11"/>
      <c r="I59" s="11"/>
      <c r="J59" s="11"/>
      <c r="K59" s="11"/>
      <c r="L59" s="11"/>
      <c r="M59" s="11"/>
      <c r="N59" s="11"/>
      <c r="O59" s="11"/>
      <c r="P59" s="11"/>
      <c r="Q59" s="11"/>
      <c r="R59" s="11"/>
      <c r="S59" s="142">
        <f t="shared" si="5"/>
        <v>0</v>
      </c>
      <c r="T59" s="65" t="str">
        <f t="shared" si="1"/>
        <v/>
      </c>
      <c r="U59" s="66">
        <f t="shared" si="9"/>
        <v>0</v>
      </c>
      <c r="V59" s="66">
        <f t="shared" si="6"/>
        <v>0</v>
      </c>
      <c r="W59" s="66">
        <f t="shared" si="7"/>
        <v>0</v>
      </c>
      <c r="X59" s="67">
        <f t="shared" si="8"/>
        <v>0</v>
      </c>
    </row>
    <row r="60" spans="1:24" ht="15">
      <c r="A60" s="41">
        <v>55</v>
      </c>
      <c r="B60" s="42" t="s">
        <v>58</v>
      </c>
      <c r="C60" s="37">
        <f>PCV!C60</f>
        <v>283986</v>
      </c>
      <c r="D60" s="38">
        <f t="shared" si="2"/>
        <v>12211.397999999999</v>
      </c>
      <c r="E60" s="39">
        <f t="shared" si="3"/>
        <v>25503.202290203066</v>
      </c>
      <c r="F60" s="45">
        <f t="shared" si="4"/>
        <v>2130</v>
      </c>
      <c r="G60" s="10"/>
      <c r="H60" s="11"/>
      <c r="I60" s="11"/>
      <c r="J60" s="11"/>
      <c r="K60" s="11"/>
      <c r="L60" s="11"/>
      <c r="M60" s="11"/>
      <c r="N60" s="11"/>
      <c r="O60" s="11"/>
      <c r="P60" s="11"/>
      <c r="Q60" s="11"/>
      <c r="R60" s="11"/>
      <c r="S60" s="142">
        <f t="shared" si="5"/>
        <v>0</v>
      </c>
      <c r="T60" s="65" t="str">
        <f t="shared" si="1"/>
        <v/>
      </c>
      <c r="U60" s="66">
        <f t="shared" si="9"/>
        <v>0</v>
      </c>
      <c r="V60" s="66">
        <f t="shared" si="6"/>
        <v>0</v>
      </c>
      <c r="W60" s="66">
        <f t="shared" si="7"/>
        <v>0</v>
      </c>
      <c r="X60" s="67">
        <f t="shared" si="8"/>
        <v>0</v>
      </c>
    </row>
    <row r="61" spans="1:24" ht="15">
      <c r="A61" s="41">
        <v>56</v>
      </c>
      <c r="B61" s="42" t="s">
        <v>59</v>
      </c>
      <c r="C61" s="37">
        <f>PCV!C61</f>
        <v>304096</v>
      </c>
      <c r="D61" s="38">
        <f t="shared" si="2"/>
        <v>13076.127999999999</v>
      </c>
      <c r="E61" s="39">
        <f t="shared" si="3"/>
        <v>27309.169478923577</v>
      </c>
      <c r="F61" s="45">
        <f t="shared" si="4"/>
        <v>2280</v>
      </c>
      <c r="G61" s="10"/>
      <c r="H61" s="11"/>
      <c r="I61" s="11"/>
      <c r="J61" s="11"/>
      <c r="K61" s="11"/>
      <c r="L61" s="11"/>
      <c r="M61" s="11"/>
      <c r="N61" s="11"/>
      <c r="O61" s="11"/>
      <c r="P61" s="11"/>
      <c r="Q61" s="11"/>
      <c r="R61" s="11"/>
      <c r="S61" s="142">
        <f t="shared" si="5"/>
        <v>0</v>
      </c>
      <c r="T61" s="65" t="str">
        <f t="shared" si="1"/>
        <v/>
      </c>
      <c r="U61" s="66">
        <f t="shared" si="9"/>
        <v>0</v>
      </c>
      <c r="V61" s="66">
        <f t="shared" si="6"/>
        <v>0</v>
      </c>
      <c r="W61" s="66">
        <f t="shared" si="7"/>
        <v>0</v>
      </c>
      <c r="X61" s="67">
        <f t="shared" si="8"/>
        <v>0</v>
      </c>
    </row>
    <row r="62" spans="1:24" ht="15">
      <c r="A62" s="41">
        <v>57</v>
      </c>
      <c r="B62" s="42" t="s">
        <v>60</v>
      </c>
      <c r="C62" s="37">
        <f>PCV!C62</f>
        <v>216030</v>
      </c>
      <c r="D62" s="38">
        <f t="shared" si="2"/>
        <v>9289.2899999999991</v>
      </c>
      <c r="E62" s="39">
        <f t="shared" si="3"/>
        <v>19400.452102401414</v>
      </c>
      <c r="F62" s="45">
        <f t="shared" si="4"/>
        <v>1620</v>
      </c>
      <c r="G62" s="10"/>
      <c r="H62" s="11"/>
      <c r="I62" s="11"/>
      <c r="J62" s="11"/>
      <c r="K62" s="11"/>
      <c r="L62" s="11"/>
      <c r="M62" s="11"/>
      <c r="N62" s="11"/>
      <c r="O62" s="11"/>
      <c r="P62" s="11"/>
      <c r="Q62" s="11"/>
      <c r="R62" s="11"/>
      <c r="S62" s="142">
        <f t="shared" si="5"/>
        <v>0</v>
      </c>
      <c r="T62" s="65" t="str">
        <f t="shared" si="1"/>
        <v/>
      </c>
      <c r="U62" s="66">
        <f t="shared" si="9"/>
        <v>0</v>
      </c>
      <c r="V62" s="66">
        <f t="shared" si="6"/>
        <v>0</v>
      </c>
      <c r="W62" s="66">
        <f t="shared" si="7"/>
        <v>0</v>
      </c>
      <c r="X62" s="67">
        <f t="shared" si="8"/>
        <v>0</v>
      </c>
    </row>
    <row r="63" spans="1:24" ht="15">
      <c r="A63" s="41">
        <v>58</v>
      </c>
      <c r="B63" s="42" t="s">
        <v>61</v>
      </c>
      <c r="C63" s="37">
        <f>PCV!C63</f>
        <v>220425</v>
      </c>
      <c r="D63" s="38">
        <f t="shared" si="2"/>
        <v>9478.2749999999996</v>
      </c>
      <c r="E63" s="39">
        <f t="shared" si="3"/>
        <v>19795.142594416662</v>
      </c>
      <c r="F63" s="45">
        <f t="shared" si="4"/>
        <v>1650</v>
      </c>
      <c r="G63" s="10"/>
      <c r="H63" s="11"/>
      <c r="I63" s="11"/>
      <c r="J63" s="11"/>
      <c r="K63" s="11"/>
      <c r="L63" s="11"/>
      <c r="M63" s="11"/>
      <c r="N63" s="11"/>
      <c r="O63" s="11"/>
      <c r="P63" s="11"/>
      <c r="Q63" s="11"/>
      <c r="R63" s="11"/>
      <c r="S63" s="142">
        <f t="shared" si="5"/>
        <v>0</v>
      </c>
      <c r="T63" s="65" t="str">
        <f t="shared" si="1"/>
        <v/>
      </c>
      <c r="U63" s="66">
        <f t="shared" si="9"/>
        <v>0</v>
      </c>
      <c r="V63" s="66">
        <f t="shared" si="6"/>
        <v>0</v>
      </c>
      <c r="W63" s="66">
        <f t="shared" si="7"/>
        <v>0</v>
      </c>
      <c r="X63" s="67">
        <f t="shared" si="8"/>
        <v>0</v>
      </c>
    </row>
    <row r="64" spans="1:24" ht="15">
      <c r="A64" s="41">
        <v>59</v>
      </c>
      <c r="B64" s="42" t="s">
        <v>62</v>
      </c>
      <c r="C64" s="37">
        <f>PCV!C64</f>
        <v>256126</v>
      </c>
      <c r="D64" s="38">
        <f t="shared" si="2"/>
        <v>11013.418</v>
      </c>
      <c r="E64" s="39">
        <f t="shared" si="3"/>
        <v>23001.250729897074</v>
      </c>
      <c r="F64" s="45">
        <f t="shared" si="4"/>
        <v>1920</v>
      </c>
      <c r="G64" s="10"/>
      <c r="H64" s="11"/>
      <c r="I64" s="11"/>
      <c r="J64" s="11"/>
      <c r="K64" s="11"/>
      <c r="L64" s="11"/>
      <c r="M64" s="11"/>
      <c r="N64" s="11"/>
      <c r="O64" s="11"/>
      <c r="P64" s="11"/>
      <c r="Q64" s="11"/>
      <c r="R64" s="11"/>
      <c r="S64" s="142">
        <f t="shared" si="5"/>
        <v>0</v>
      </c>
      <c r="T64" s="65" t="str">
        <f t="shared" si="1"/>
        <v/>
      </c>
      <c r="U64" s="66">
        <f t="shared" si="9"/>
        <v>0</v>
      </c>
      <c r="V64" s="66">
        <f t="shared" si="6"/>
        <v>0</v>
      </c>
      <c r="W64" s="66">
        <f t="shared" si="7"/>
        <v>0</v>
      </c>
      <c r="X64" s="67">
        <f t="shared" si="8"/>
        <v>0</v>
      </c>
    </row>
    <row r="65" spans="1:24" ht="15">
      <c r="A65" s="41">
        <v>60</v>
      </c>
      <c r="B65" s="42" t="s">
        <v>63</v>
      </c>
      <c r="C65" s="37">
        <f>PCV!C65</f>
        <v>189448</v>
      </c>
      <c r="D65" s="38">
        <f t="shared" si="2"/>
        <v>8146.2639999999992</v>
      </c>
      <c r="E65" s="39">
        <f t="shared" si="3"/>
        <v>17013.270610080745</v>
      </c>
      <c r="F65" s="45">
        <f t="shared" si="4"/>
        <v>1420</v>
      </c>
      <c r="G65" s="10"/>
      <c r="H65" s="11"/>
      <c r="I65" s="11"/>
      <c r="J65" s="11"/>
      <c r="K65" s="11"/>
      <c r="L65" s="11"/>
      <c r="M65" s="11"/>
      <c r="N65" s="11"/>
      <c r="O65" s="11"/>
      <c r="P65" s="11"/>
      <c r="Q65" s="11"/>
      <c r="R65" s="11"/>
      <c r="S65" s="142">
        <f t="shared" si="5"/>
        <v>0</v>
      </c>
      <c r="T65" s="65" t="str">
        <f t="shared" si="1"/>
        <v/>
      </c>
      <c r="U65" s="66">
        <f t="shared" si="9"/>
        <v>0</v>
      </c>
      <c r="V65" s="66">
        <f t="shared" si="6"/>
        <v>0</v>
      </c>
      <c r="W65" s="66">
        <f t="shared" si="7"/>
        <v>0</v>
      </c>
      <c r="X65" s="67">
        <f t="shared" si="8"/>
        <v>0</v>
      </c>
    </row>
    <row r="66" spans="1:24" ht="15">
      <c r="A66" s="41">
        <v>61</v>
      </c>
      <c r="B66" s="42" t="s">
        <v>64</v>
      </c>
      <c r="C66" s="37">
        <f>PCV!C66</f>
        <v>273275</v>
      </c>
      <c r="D66" s="38">
        <f t="shared" si="2"/>
        <v>11750.824999999999</v>
      </c>
      <c r="E66" s="39">
        <f t="shared" si="3"/>
        <v>24541.306986454409</v>
      </c>
      <c r="F66" s="45">
        <f t="shared" si="4"/>
        <v>2050</v>
      </c>
      <c r="G66" s="10"/>
      <c r="H66" s="11"/>
      <c r="I66" s="11"/>
      <c r="J66" s="11"/>
      <c r="K66" s="11"/>
      <c r="L66" s="11"/>
      <c r="M66" s="11"/>
      <c r="N66" s="11"/>
      <c r="O66" s="11"/>
      <c r="P66" s="11"/>
      <c r="Q66" s="11"/>
      <c r="R66" s="11"/>
      <c r="S66" s="142">
        <f t="shared" si="5"/>
        <v>0</v>
      </c>
      <c r="T66" s="65" t="str">
        <f t="shared" si="1"/>
        <v/>
      </c>
      <c r="U66" s="66">
        <f t="shared" si="9"/>
        <v>0</v>
      </c>
      <c r="V66" s="66">
        <f t="shared" si="6"/>
        <v>0</v>
      </c>
      <c r="W66" s="66">
        <f t="shared" si="7"/>
        <v>0</v>
      </c>
      <c r="X66" s="67">
        <f t="shared" si="8"/>
        <v>0</v>
      </c>
    </row>
    <row r="67" spans="1:24" ht="15">
      <c r="A67" s="41">
        <v>62</v>
      </c>
      <c r="B67" s="42" t="s">
        <v>65</v>
      </c>
      <c r="C67" s="37">
        <f>PCV!C67</f>
        <v>101256</v>
      </c>
      <c r="D67" s="38">
        <f t="shared" si="2"/>
        <v>4354.0079999999998</v>
      </c>
      <c r="E67" s="39">
        <f t="shared" si="3"/>
        <v>9093.2378747431267</v>
      </c>
      <c r="F67" s="45">
        <f t="shared" si="4"/>
        <v>760</v>
      </c>
      <c r="G67" s="10"/>
      <c r="H67" s="11"/>
      <c r="I67" s="11"/>
      <c r="J67" s="11"/>
      <c r="K67" s="11"/>
      <c r="L67" s="11"/>
      <c r="M67" s="11"/>
      <c r="N67" s="11"/>
      <c r="O67" s="11"/>
      <c r="P67" s="11"/>
      <c r="Q67" s="11"/>
      <c r="R67" s="11"/>
      <c r="S67" s="142">
        <f t="shared" si="5"/>
        <v>0</v>
      </c>
      <c r="T67" s="65" t="str">
        <f t="shared" si="1"/>
        <v/>
      </c>
      <c r="U67" s="66">
        <f t="shared" si="9"/>
        <v>0</v>
      </c>
      <c r="V67" s="66">
        <f t="shared" si="6"/>
        <v>0</v>
      </c>
      <c r="W67" s="66">
        <f t="shared" si="7"/>
        <v>0</v>
      </c>
      <c r="X67" s="67">
        <f t="shared" si="8"/>
        <v>0</v>
      </c>
    </row>
    <row r="68" spans="1:24" ht="15">
      <c r="A68" s="41">
        <v>63</v>
      </c>
      <c r="B68" s="42" t="s">
        <v>66</v>
      </c>
      <c r="C68" s="37">
        <f>PCV!C68</f>
        <v>226666</v>
      </c>
      <c r="D68" s="38">
        <f t="shared" si="2"/>
        <v>9746.637999999999</v>
      </c>
      <c r="E68" s="39">
        <f t="shared" si="3"/>
        <v>20355.612073521821</v>
      </c>
      <c r="F68" s="45">
        <f t="shared" si="4"/>
        <v>1700</v>
      </c>
      <c r="G68" s="10"/>
      <c r="H68" s="11"/>
      <c r="I68" s="11"/>
      <c r="J68" s="11"/>
      <c r="K68" s="11"/>
      <c r="L68" s="11"/>
      <c r="M68" s="11"/>
      <c r="N68" s="11"/>
      <c r="O68" s="11"/>
      <c r="P68" s="11"/>
      <c r="Q68" s="11"/>
      <c r="R68" s="11"/>
      <c r="S68" s="142">
        <f t="shared" si="5"/>
        <v>0</v>
      </c>
      <c r="T68" s="65" t="str">
        <f t="shared" si="1"/>
        <v/>
      </c>
      <c r="U68" s="66">
        <f t="shared" si="9"/>
        <v>0</v>
      </c>
      <c r="V68" s="66">
        <f t="shared" si="6"/>
        <v>0</v>
      </c>
      <c r="W68" s="66">
        <f t="shared" si="7"/>
        <v>0</v>
      </c>
      <c r="X68" s="67">
        <f t="shared" si="8"/>
        <v>0</v>
      </c>
    </row>
    <row r="69" spans="1:24" ht="15">
      <c r="A69" s="41">
        <v>64</v>
      </c>
      <c r="B69" s="42" t="s">
        <v>67</v>
      </c>
      <c r="C69" s="37">
        <f>PCV!C69</f>
        <v>293718</v>
      </c>
      <c r="D69" s="38">
        <f t="shared" si="2"/>
        <v>12629.874</v>
      </c>
      <c r="E69" s="39">
        <f t="shared" si="3"/>
        <v>26377.179052044339</v>
      </c>
      <c r="F69" s="45">
        <f t="shared" si="4"/>
        <v>2200</v>
      </c>
      <c r="G69" s="10"/>
      <c r="H69" s="11"/>
      <c r="I69" s="11"/>
      <c r="J69" s="11"/>
      <c r="K69" s="11"/>
      <c r="L69" s="11"/>
      <c r="M69" s="11"/>
      <c r="N69" s="11"/>
      <c r="O69" s="11"/>
      <c r="P69" s="11"/>
      <c r="Q69" s="11"/>
      <c r="R69" s="11"/>
      <c r="S69" s="142">
        <f t="shared" si="5"/>
        <v>0</v>
      </c>
      <c r="T69" s="65" t="str">
        <f t="shared" si="1"/>
        <v/>
      </c>
      <c r="U69" s="66">
        <f t="shared" si="9"/>
        <v>0</v>
      </c>
      <c r="V69" s="66">
        <f t="shared" si="6"/>
        <v>0</v>
      </c>
      <c r="W69" s="66">
        <f t="shared" si="7"/>
        <v>0</v>
      </c>
      <c r="X69" s="67">
        <f t="shared" si="8"/>
        <v>0</v>
      </c>
    </row>
    <row r="70" spans="1:24" ht="15">
      <c r="A70" s="41">
        <v>65</v>
      </c>
      <c r="B70" s="42" t="s">
        <v>68</v>
      </c>
      <c r="C70" s="37">
        <f>PCV!C70</f>
        <v>448967</v>
      </c>
      <c r="D70" s="38">
        <f t="shared" si="2"/>
        <v>19305.580999999998</v>
      </c>
      <c r="E70" s="39">
        <f t="shared" si="3"/>
        <v>40319.22778807969</v>
      </c>
      <c r="F70" s="45">
        <f t="shared" si="4"/>
        <v>3360</v>
      </c>
      <c r="G70" s="10"/>
      <c r="H70" s="11"/>
      <c r="I70" s="11"/>
      <c r="J70" s="11"/>
      <c r="K70" s="11"/>
      <c r="L70" s="11"/>
      <c r="M70" s="11"/>
      <c r="N70" s="11"/>
      <c r="O70" s="11"/>
      <c r="P70" s="11"/>
      <c r="Q70" s="11"/>
      <c r="R70" s="11"/>
      <c r="S70" s="142">
        <f t="shared" si="5"/>
        <v>0</v>
      </c>
      <c r="T70" s="65" t="str">
        <f t="shared" ref="T70:T118" si="10">IFERROR((SUMIF(G70:R70,"&gt;0" )/COUNTIF(G70:R70,"&gt;0")),"")</f>
        <v/>
      </c>
      <c r="U70" s="66">
        <f t="shared" si="9"/>
        <v>0</v>
      </c>
      <c r="V70" s="66">
        <f t="shared" si="6"/>
        <v>0</v>
      </c>
      <c r="W70" s="66">
        <f t="shared" si="7"/>
        <v>0</v>
      </c>
      <c r="X70" s="67">
        <f t="shared" si="8"/>
        <v>0</v>
      </c>
    </row>
    <row r="71" spans="1:24" ht="15">
      <c r="A71" s="41">
        <v>66</v>
      </c>
      <c r="B71" s="42" t="s">
        <v>69</v>
      </c>
      <c r="C71" s="37">
        <f>PCV!C71</f>
        <v>141946</v>
      </c>
      <c r="D71" s="38">
        <f t="shared" ref="D71:D117" si="11">C71*0.043</f>
        <v>6103.6779999999999</v>
      </c>
      <c r="E71" s="39">
        <f t="shared" ref="E71:E117" si="12">(D71/$D$118)*$E$118</f>
        <v>12747.380336654498</v>
      </c>
      <c r="F71" s="45">
        <f t="shared" ref="F71:F117" si="13">CEILING((E71/12),10)</f>
        <v>1070</v>
      </c>
      <c r="G71" s="10"/>
      <c r="H71" s="11"/>
      <c r="I71" s="11"/>
      <c r="J71" s="11"/>
      <c r="K71" s="11"/>
      <c r="L71" s="11"/>
      <c r="M71" s="11"/>
      <c r="N71" s="11"/>
      <c r="O71" s="11"/>
      <c r="P71" s="11"/>
      <c r="Q71" s="11"/>
      <c r="R71" s="11"/>
      <c r="S71" s="142">
        <f t="shared" ref="S71:S117" si="14">SUM(G71:R71)</f>
        <v>0</v>
      </c>
      <c r="T71" s="65" t="str">
        <f t="shared" si="10"/>
        <v/>
      </c>
      <c r="U71" s="66">
        <f t="shared" si="9"/>
        <v>0</v>
      </c>
      <c r="V71" s="66">
        <f t="shared" ref="V71:V118" si="15">SUM(J71:L71)</f>
        <v>0</v>
      </c>
      <c r="W71" s="66">
        <f t="shared" ref="W71:W118" si="16">SUM(M71:O71)</f>
        <v>0</v>
      </c>
      <c r="X71" s="67">
        <f t="shared" ref="X71:X118" si="17">SUM(P71:R71)</f>
        <v>0</v>
      </c>
    </row>
    <row r="72" spans="1:24" ht="15">
      <c r="A72" s="41">
        <v>67</v>
      </c>
      <c r="B72" s="42" t="s">
        <v>70</v>
      </c>
      <c r="C72" s="37">
        <f>PCV!C72</f>
        <v>434698</v>
      </c>
      <c r="D72" s="38">
        <f t="shared" si="11"/>
        <v>18692.013999999999</v>
      </c>
      <c r="E72" s="39">
        <f t="shared" si="12"/>
        <v>39037.808304447019</v>
      </c>
      <c r="F72" s="45">
        <f t="shared" si="13"/>
        <v>3260</v>
      </c>
      <c r="G72" s="10"/>
      <c r="H72" s="11"/>
      <c r="I72" s="11"/>
      <c r="J72" s="11"/>
      <c r="K72" s="11"/>
      <c r="L72" s="11"/>
      <c r="M72" s="11"/>
      <c r="N72" s="11"/>
      <c r="O72" s="11"/>
      <c r="P72" s="11"/>
      <c r="Q72" s="11"/>
      <c r="R72" s="11"/>
      <c r="S72" s="142">
        <f t="shared" si="14"/>
        <v>0</v>
      </c>
      <c r="T72" s="65" t="str">
        <f t="shared" si="10"/>
        <v/>
      </c>
      <c r="U72" s="66">
        <f t="shared" ref="U72:U118" si="18">SUM(G72:I72)</f>
        <v>0</v>
      </c>
      <c r="V72" s="66">
        <f t="shared" si="15"/>
        <v>0</v>
      </c>
      <c r="W72" s="66">
        <f t="shared" si="16"/>
        <v>0</v>
      </c>
      <c r="X72" s="67">
        <f t="shared" si="17"/>
        <v>0</v>
      </c>
    </row>
    <row r="73" spans="1:24" ht="15">
      <c r="A73" s="41">
        <v>68</v>
      </c>
      <c r="B73" s="42" t="s">
        <v>71</v>
      </c>
      <c r="C73" s="37">
        <f>PCV!C73</f>
        <v>255676</v>
      </c>
      <c r="D73" s="38">
        <f t="shared" si="11"/>
        <v>10994.067999999999</v>
      </c>
      <c r="E73" s="39">
        <f t="shared" si="12"/>
        <v>22960.838734127596</v>
      </c>
      <c r="F73" s="45">
        <f t="shared" si="13"/>
        <v>1920</v>
      </c>
      <c r="G73" s="10"/>
      <c r="H73" s="11"/>
      <c r="I73" s="11"/>
      <c r="J73" s="11"/>
      <c r="K73" s="11"/>
      <c r="L73" s="11"/>
      <c r="M73" s="11"/>
      <c r="N73" s="11"/>
      <c r="O73" s="11"/>
      <c r="P73" s="11"/>
      <c r="Q73" s="11"/>
      <c r="R73" s="11"/>
      <c r="S73" s="142">
        <f t="shared" si="14"/>
        <v>0</v>
      </c>
      <c r="T73" s="65" t="str">
        <f t="shared" si="10"/>
        <v/>
      </c>
      <c r="U73" s="66">
        <f t="shared" si="18"/>
        <v>0</v>
      </c>
      <c r="V73" s="66">
        <f t="shared" si="15"/>
        <v>0</v>
      </c>
      <c r="W73" s="66">
        <f t="shared" si="16"/>
        <v>0</v>
      </c>
      <c r="X73" s="67">
        <f t="shared" si="17"/>
        <v>0</v>
      </c>
    </row>
    <row r="74" spans="1:24" ht="15">
      <c r="A74" s="41">
        <v>69</v>
      </c>
      <c r="B74" s="42" t="s">
        <v>72</v>
      </c>
      <c r="C74" s="37">
        <f>PCV!C74</f>
        <v>485147</v>
      </c>
      <c r="D74" s="38">
        <f t="shared" si="11"/>
        <v>20861.321</v>
      </c>
      <c r="E74" s="39">
        <f t="shared" si="12"/>
        <v>43568.352247945841</v>
      </c>
      <c r="F74" s="45">
        <f t="shared" si="13"/>
        <v>3640</v>
      </c>
      <c r="G74" s="10"/>
      <c r="H74" s="11"/>
      <c r="I74" s="11"/>
      <c r="J74" s="11"/>
      <c r="K74" s="11"/>
      <c r="L74" s="11"/>
      <c r="M74" s="11"/>
      <c r="N74" s="11"/>
      <c r="O74" s="11"/>
      <c r="P74" s="11"/>
      <c r="Q74" s="11"/>
      <c r="R74" s="11"/>
      <c r="S74" s="142">
        <f t="shared" si="14"/>
        <v>0</v>
      </c>
      <c r="T74" s="65" t="str">
        <f t="shared" si="10"/>
        <v/>
      </c>
      <c r="U74" s="66">
        <f t="shared" si="18"/>
        <v>0</v>
      </c>
      <c r="V74" s="66">
        <f t="shared" si="15"/>
        <v>0</v>
      </c>
      <c r="W74" s="66">
        <f t="shared" si="16"/>
        <v>0</v>
      </c>
      <c r="X74" s="67">
        <f t="shared" si="17"/>
        <v>0</v>
      </c>
    </row>
    <row r="75" spans="1:24" ht="15">
      <c r="A75" s="41">
        <v>70</v>
      </c>
      <c r="B75" s="42" t="s">
        <v>73</v>
      </c>
      <c r="C75" s="37">
        <f>PCV!C75</f>
        <v>291676</v>
      </c>
      <c r="D75" s="38">
        <f t="shared" si="11"/>
        <v>12542.067999999999</v>
      </c>
      <c r="E75" s="39">
        <f t="shared" si="12"/>
        <v>26193.798395685946</v>
      </c>
      <c r="F75" s="45">
        <f t="shared" si="13"/>
        <v>2190</v>
      </c>
      <c r="G75" s="10"/>
      <c r="H75" s="11"/>
      <c r="I75" s="11"/>
      <c r="J75" s="11"/>
      <c r="K75" s="11"/>
      <c r="L75" s="11"/>
      <c r="M75" s="11"/>
      <c r="N75" s="11"/>
      <c r="O75" s="11"/>
      <c r="P75" s="11"/>
      <c r="Q75" s="11"/>
      <c r="R75" s="11"/>
      <c r="S75" s="142">
        <f t="shared" si="14"/>
        <v>0</v>
      </c>
      <c r="T75" s="65" t="str">
        <f t="shared" si="10"/>
        <v/>
      </c>
      <c r="U75" s="66">
        <f t="shared" si="18"/>
        <v>0</v>
      </c>
      <c r="V75" s="66">
        <f t="shared" si="15"/>
        <v>0</v>
      </c>
      <c r="W75" s="66">
        <f t="shared" si="16"/>
        <v>0</v>
      </c>
      <c r="X75" s="67">
        <f t="shared" si="17"/>
        <v>0</v>
      </c>
    </row>
    <row r="76" spans="1:24" ht="15">
      <c r="A76" s="41">
        <v>71</v>
      </c>
      <c r="B76" s="42" t="s">
        <v>74</v>
      </c>
      <c r="C76" s="37">
        <f>PCV!C76</f>
        <v>100144</v>
      </c>
      <c r="D76" s="38">
        <f t="shared" si="11"/>
        <v>4306.192</v>
      </c>
      <c r="E76" s="39">
        <f t="shared" si="12"/>
        <v>8993.3753429749904</v>
      </c>
      <c r="F76" s="45">
        <f t="shared" si="13"/>
        <v>750</v>
      </c>
      <c r="G76" s="10"/>
      <c r="H76" s="11"/>
      <c r="I76" s="11"/>
      <c r="J76" s="11"/>
      <c r="K76" s="11"/>
      <c r="L76" s="11"/>
      <c r="M76" s="11"/>
      <c r="N76" s="11"/>
      <c r="O76" s="11"/>
      <c r="P76" s="11"/>
      <c r="Q76" s="11"/>
      <c r="R76" s="11"/>
      <c r="S76" s="142">
        <f t="shared" si="14"/>
        <v>0</v>
      </c>
      <c r="T76" s="65" t="str">
        <f t="shared" si="10"/>
        <v/>
      </c>
      <c r="U76" s="66">
        <f t="shared" si="18"/>
        <v>0</v>
      </c>
      <c r="V76" s="66">
        <f t="shared" si="15"/>
        <v>0</v>
      </c>
      <c r="W76" s="66">
        <f t="shared" si="16"/>
        <v>0</v>
      </c>
      <c r="X76" s="67">
        <f t="shared" si="17"/>
        <v>0</v>
      </c>
    </row>
    <row r="77" spans="1:24" ht="15">
      <c r="A77" s="41">
        <v>72</v>
      </c>
      <c r="B77" s="42" t="s">
        <v>75</v>
      </c>
      <c r="C77" s="37">
        <f>PCV!C77</f>
        <v>373650</v>
      </c>
      <c r="D77" s="38">
        <f t="shared" si="11"/>
        <v>16066.949999999999</v>
      </c>
      <c r="E77" s="39">
        <f t="shared" si="12"/>
        <v>33555.4271539244</v>
      </c>
      <c r="F77" s="45">
        <f t="shared" si="13"/>
        <v>2800</v>
      </c>
      <c r="G77" s="10"/>
      <c r="H77" s="11"/>
      <c r="I77" s="11"/>
      <c r="J77" s="11"/>
      <c r="K77" s="11"/>
      <c r="L77" s="11"/>
      <c r="M77" s="11"/>
      <c r="N77" s="11"/>
      <c r="O77" s="11"/>
      <c r="P77" s="11"/>
      <c r="Q77" s="11"/>
      <c r="R77" s="11"/>
      <c r="S77" s="142">
        <f t="shared" si="14"/>
        <v>0</v>
      </c>
      <c r="T77" s="65" t="str">
        <f t="shared" si="10"/>
        <v/>
      </c>
      <c r="U77" s="66">
        <f t="shared" si="18"/>
        <v>0</v>
      </c>
      <c r="V77" s="66">
        <f t="shared" si="15"/>
        <v>0</v>
      </c>
      <c r="W77" s="66">
        <f t="shared" si="16"/>
        <v>0</v>
      </c>
      <c r="X77" s="67">
        <f t="shared" si="17"/>
        <v>0</v>
      </c>
    </row>
    <row r="78" spans="1:24" ht="15">
      <c r="A78" s="41">
        <v>73</v>
      </c>
      <c r="B78" s="42" t="s">
        <v>76</v>
      </c>
      <c r="C78" s="37">
        <f>PCV!C78</f>
        <v>197143</v>
      </c>
      <c r="D78" s="38">
        <f t="shared" si="11"/>
        <v>8477.1489999999994</v>
      </c>
      <c r="E78" s="39">
        <f t="shared" si="12"/>
        <v>17704.315737738842</v>
      </c>
      <c r="F78" s="45">
        <f t="shared" si="13"/>
        <v>1480</v>
      </c>
      <c r="G78" s="10"/>
      <c r="H78" s="11"/>
      <c r="I78" s="11"/>
      <c r="J78" s="11"/>
      <c r="K78" s="11"/>
      <c r="L78" s="11"/>
      <c r="M78" s="11"/>
      <c r="N78" s="11"/>
      <c r="O78" s="11"/>
      <c r="P78" s="11"/>
      <c r="Q78" s="11"/>
      <c r="R78" s="11"/>
      <c r="S78" s="142">
        <f t="shared" si="14"/>
        <v>0</v>
      </c>
      <c r="T78" s="65" t="str">
        <f t="shared" si="10"/>
        <v/>
      </c>
      <c r="U78" s="66">
        <f t="shared" si="18"/>
        <v>0</v>
      </c>
      <c r="V78" s="66">
        <f t="shared" si="15"/>
        <v>0</v>
      </c>
      <c r="W78" s="66">
        <f t="shared" si="16"/>
        <v>0</v>
      </c>
      <c r="X78" s="67">
        <f t="shared" si="17"/>
        <v>0</v>
      </c>
    </row>
    <row r="79" spans="1:24" ht="15">
      <c r="A79" s="41">
        <v>74</v>
      </c>
      <c r="B79" s="42" t="s">
        <v>77</v>
      </c>
      <c r="C79" s="37">
        <f>PCV!C79</f>
        <v>314124</v>
      </c>
      <c r="D79" s="38">
        <f t="shared" si="11"/>
        <v>13507.331999999999</v>
      </c>
      <c r="E79" s="39">
        <f t="shared" si="12"/>
        <v>28209.728353537666</v>
      </c>
      <c r="F79" s="45">
        <f t="shared" si="13"/>
        <v>2360</v>
      </c>
      <c r="G79" s="10"/>
      <c r="H79" s="11"/>
      <c r="I79" s="11"/>
      <c r="J79" s="11"/>
      <c r="K79" s="11"/>
      <c r="L79" s="11"/>
      <c r="M79" s="11"/>
      <c r="N79" s="11"/>
      <c r="O79" s="11"/>
      <c r="P79" s="11"/>
      <c r="Q79" s="11"/>
      <c r="R79" s="11"/>
      <c r="S79" s="142">
        <f t="shared" si="14"/>
        <v>0</v>
      </c>
      <c r="T79" s="65" t="str">
        <f t="shared" si="10"/>
        <v/>
      </c>
      <c r="U79" s="66">
        <f t="shared" si="18"/>
        <v>0</v>
      </c>
      <c r="V79" s="66">
        <f t="shared" si="15"/>
        <v>0</v>
      </c>
      <c r="W79" s="66">
        <f t="shared" si="16"/>
        <v>0</v>
      </c>
      <c r="X79" s="67">
        <f t="shared" si="17"/>
        <v>0</v>
      </c>
    </row>
    <row r="80" spans="1:24" ht="15">
      <c r="A80" s="41">
        <v>75</v>
      </c>
      <c r="B80" s="42" t="s">
        <v>78</v>
      </c>
      <c r="C80" s="37">
        <f>PCV!C80</f>
        <v>310208</v>
      </c>
      <c r="D80" s="38">
        <f t="shared" si="11"/>
        <v>13338.944</v>
      </c>
      <c r="E80" s="39">
        <f t="shared" si="12"/>
        <v>27858.05418590815</v>
      </c>
      <c r="F80" s="45">
        <f t="shared" si="13"/>
        <v>2330</v>
      </c>
      <c r="G80" s="10"/>
      <c r="H80" s="11"/>
      <c r="I80" s="11"/>
      <c r="J80" s="11"/>
      <c r="K80" s="11"/>
      <c r="L80" s="11"/>
      <c r="M80" s="11"/>
      <c r="N80" s="11"/>
      <c r="O80" s="11"/>
      <c r="P80" s="11"/>
      <c r="Q80" s="11"/>
      <c r="R80" s="11"/>
      <c r="S80" s="142">
        <f t="shared" si="14"/>
        <v>0</v>
      </c>
      <c r="T80" s="65" t="str">
        <f t="shared" si="10"/>
        <v/>
      </c>
      <c r="U80" s="66">
        <f t="shared" si="18"/>
        <v>0</v>
      </c>
      <c r="V80" s="66">
        <f t="shared" si="15"/>
        <v>0</v>
      </c>
      <c r="W80" s="66">
        <f t="shared" si="16"/>
        <v>0</v>
      </c>
      <c r="X80" s="67">
        <f t="shared" si="17"/>
        <v>0</v>
      </c>
    </row>
    <row r="81" spans="1:24" ht="15">
      <c r="A81" s="41">
        <v>76</v>
      </c>
      <c r="B81" s="42" t="s">
        <v>79</v>
      </c>
      <c r="C81" s="37">
        <f>PCV!C81</f>
        <v>507398</v>
      </c>
      <c r="D81" s="38">
        <f t="shared" si="11"/>
        <v>21818.113999999998</v>
      </c>
      <c r="E81" s="39">
        <f t="shared" si="12"/>
        <v>45566.590732094024</v>
      </c>
      <c r="F81" s="45">
        <f t="shared" si="13"/>
        <v>3800</v>
      </c>
      <c r="G81" s="10"/>
      <c r="H81" s="11"/>
      <c r="I81" s="11"/>
      <c r="J81" s="11"/>
      <c r="K81" s="11"/>
      <c r="L81" s="11"/>
      <c r="M81" s="11"/>
      <c r="N81" s="11"/>
      <c r="O81" s="11"/>
      <c r="P81" s="11"/>
      <c r="Q81" s="11"/>
      <c r="R81" s="11"/>
      <c r="S81" s="142">
        <f t="shared" si="14"/>
        <v>0</v>
      </c>
      <c r="T81" s="65" t="str">
        <f t="shared" si="10"/>
        <v/>
      </c>
      <c r="U81" s="66">
        <f t="shared" si="18"/>
        <v>0</v>
      </c>
      <c r="V81" s="66">
        <f t="shared" si="15"/>
        <v>0</v>
      </c>
      <c r="W81" s="66">
        <f t="shared" si="16"/>
        <v>0</v>
      </c>
      <c r="X81" s="67">
        <f t="shared" si="17"/>
        <v>0</v>
      </c>
    </row>
    <row r="82" spans="1:24" ht="15">
      <c r="A82" s="41">
        <v>77</v>
      </c>
      <c r="B82" s="42" t="s">
        <v>80</v>
      </c>
      <c r="C82" s="37">
        <f>PCV!C82</f>
        <v>521833</v>
      </c>
      <c r="D82" s="38">
        <f t="shared" si="11"/>
        <v>22438.819</v>
      </c>
      <c r="E82" s="39">
        <f t="shared" si="12"/>
        <v>46862.917751943889</v>
      </c>
      <c r="F82" s="45">
        <f t="shared" si="13"/>
        <v>3910</v>
      </c>
      <c r="G82" s="10"/>
      <c r="H82" s="11"/>
      <c r="I82" s="11"/>
      <c r="J82" s="11"/>
      <c r="K82" s="11"/>
      <c r="L82" s="11"/>
      <c r="M82" s="11"/>
      <c r="N82" s="11"/>
      <c r="O82" s="11"/>
      <c r="P82" s="11"/>
      <c r="Q82" s="11"/>
      <c r="R82" s="11"/>
      <c r="S82" s="142">
        <f t="shared" si="14"/>
        <v>0</v>
      </c>
      <c r="T82" s="65" t="str">
        <f t="shared" si="10"/>
        <v/>
      </c>
      <c r="U82" s="66">
        <f t="shared" si="18"/>
        <v>0</v>
      </c>
      <c r="V82" s="66">
        <f t="shared" si="15"/>
        <v>0</v>
      </c>
      <c r="W82" s="66">
        <f t="shared" si="16"/>
        <v>0</v>
      </c>
      <c r="X82" s="67">
        <f t="shared" si="17"/>
        <v>0</v>
      </c>
    </row>
    <row r="83" spans="1:24" ht="15">
      <c r="A83" s="41">
        <v>78</v>
      </c>
      <c r="B83" s="42" t="s">
        <v>81</v>
      </c>
      <c r="C83" s="37">
        <f>PCV!C83</f>
        <v>502074</v>
      </c>
      <c r="D83" s="38">
        <f t="shared" si="11"/>
        <v>21589.181999999997</v>
      </c>
      <c r="E83" s="39">
        <f t="shared" si="12"/>
        <v>45088.471919923562</v>
      </c>
      <c r="F83" s="45">
        <f t="shared" si="13"/>
        <v>3760</v>
      </c>
      <c r="G83" s="10"/>
      <c r="H83" s="11"/>
      <c r="I83" s="11"/>
      <c r="J83" s="11"/>
      <c r="K83" s="11"/>
      <c r="L83" s="11"/>
      <c r="M83" s="11"/>
      <c r="N83" s="11"/>
      <c r="O83" s="11"/>
      <c r="P83" s="11"/>
      <c r="Q83" s="11"/>
      <c r="R83" s="11"/>
      <c r="S83" s="142">
        <f t="shared" si="14"/>
        <v>0</v>
      </c>
      <c r="T83" s="65" t="str">
        <f t="shared" si="10"/>
        <v/>
      </c>
      <c r="U83" s="66">
        <f t="shared" si="18"/>
        <v>0</v>
      </c>
      <c r="V83" s="66">
        <f t="shared" si="15"/>
        <v>0</v>
      </c>
      <c r="W83" s="66">
        <f t="shared" si="16"/>
        <v>0</v>
      </c>
      <c r="X83" s="67">
        <f t="shared" si="17"/>
        <v>0</v>
      </c>
    </row>
    <row r="84" spans="1:24" ht="15">
      <c r="A84" s="41">
        <v>79</v>
      </c>
      <c r="B84" s="42" t="s">
        <v>82</v>
      </c>
      <c r="C84" s="37">
        <f>PCV!C84</f>
        <v>196447</v>
      </c>
      <c r="D84" s="38">
        <f t="shared" si="11"/>
        <v>8447.2209999999995</v>
      </c>
      <c r="E84" s="39">
        <f t="shared" si="12"/>
        <v>17641.811850948714</v>
      </c>
      <c r="F84" s="45">
        <f t="shared" si="13"/>
        <v>1480</v>
      </c>
      <c r="G84" s="10"/>
      <c r="H84" s="11"/>
      <c r="I84" s="11"/>
      <c r="J84" s="11"/>
      <c r="K84" s="11"/>
      <c r="L84" s="11"/>
      <c r="M84" s="11"/>
      <c r="N84" s="11"/>
      <c r="O84" s="11"/>
      <c r="P84" s="11"/>
      <c r="Q84" s="11"/>
      <c r="R84" s="11"/>
      <c r="S84" s="142">
        <f t="shared" si="14"/>
        <v>0</v>
      </c>
      <c r="T84" s="65" t="str">
        <f t="shared" si="10"/>
        <v/>
      </c>
      <c r="U84" s="66">
        <f t="shared" si="18"/>
        <v>0</v>
      </c>
      <c r="V84" s="66">
        <f t="shared" si="15"/>
        <v>0</v>
      </c>
      <c r="W84" s="66">
        <f t="shared" si="16"/>
        <v>0</v>
      </c>
      <c r="X84" s="67">
        <f t="shared" si="17"/>
        <v>0</v>
      </c>
    </row>
    <row r="85" spans="1:24" ht="15">
      <c r="A85" s="41">
        <v>80</v>
      </c>
      <c r="B85" s="42" t="s">
        <v>83</v>
      </c>
      <c r="C85" s="37">
        <f>PCV!C85</f>
        <v>350780</v>
      </c>
      <c r="D85" s="38">
        <f t="shared" si="11"/>
        <v>15083.539999999999</v>
      </c>
      <c r="E85" s="39">
        <f t="shared" si="12"/>
        <v>31501.599724484411</v>
      </c>
      <c r="F85" s="45">
        <f t="shared" si="13"/>
        <v>2630</v>
      </c>
      <c r="G85" s="10"/>
      <c r="H85" s="11"/>
      <c r="I85" s="11"/>
      <c r="J85" s="11"/>
      <c r="K85" s="11"/>
      <c r="L85" s="11"/>
      <c r="M85" s="11"/>
      <c r="N85" s="11"/>
      <c r="O85" s="11"/>
      <c r="P85" s="11"/>
      <c r="Q85" s="11"/>
      <c r="R85" s="11"/>
      <c r="S85" s="142">
        <f t="shared" si="14"/>
        <v>0</v>
      </c>
      <c r="T85" s="65" t="str">
        <f t="shared" si="10"/>
        <v/>
      </c>
      <c r="U85" s="66">
        <f t="shared" si="18"/>
        <v>0</v>
      </c>
      <c r="V85" s="66">
        <f t="shared" si="15"/>
        <v>0</v>
      </c>
      <c r="W85" s="66">
        <f t="shared" si="16"/>
        <v>0</v>
      </c>
      <c r="X85" s="67">
        <f t="shared" si="17"/>
        <v>0</v>
      </c>
    </row>
    <row r="86" spans="1:24" ht="15">
      <c r="A86" s="41">
        <v>81</v>
      </c>
      <c r="B86" s="42" t="s">
        <v>84</v>
      </c>
      <c r="C86" s="37">
        <f>PCV!C86</f>
        <v>110697</v>
      </c>
      <c r="D86" s="38">
        <f t="shared" si="11"/>
        <v>4759.9709999999995</v>
      </c>
      <c r="E86" s="39">
        <f t="shared" si="12"/>
        <v>9941.0815459868045</v>
      </c>
      <c r="F86" s="45">
        <f t="shared" si="13"/>
        <v>830</v>
      </c>
      <c r="G86" s="10"/>
      <c r="H86" s="11"/>
      <c r="I86" s="11"/>
      <c r="J86" s="11"/>
      <c r="K86" s="11"/>
      <c r="L86" s="11"/>
      <c r="M86" s="11"/>
      <c r="N86" s="11"/>
      <c r="O86" s="11"/>
      <c r="P86" s="11"/>
      <c r="Q86" s="11"/>
      <c r="R86" s="11"/>
      <c r="S86" s="142">
        <f t="shared" si="14"/>
        <v>0</v>
      </c>
      <c r="T86" s="65" t="str">
        <f t="shared" si="10"/>
        <v/>
      </c>
      <c r="U86" s="66">
        <f t="shared" si="18"/>
        <v>0</v>
      </c>
      <c r="V86" s="66">
        <f t="shared" si="15"/>
        <v>0</v>
      </c>
      <c r="W86" s="66">
        <f t="shared" si="16"/>
        <v>0</v>
      </c>
      <c r="X86" s="67">
        <f t="shared" si="17"/>
        <v>0</v>
      </c>
    </row>
    <row r="87" spans="1:24" ht="15">
      <c r="A87" s="41">
        <v>82</v>
      </c>
      <c r="B87" s="42" t="s">
        <v>85</v>
      </c>
      <c r="C87" s="37">
        <f>PCV!C87</f>
        <v>145588</v>
      </c>
      <c r="D87" s="38">
        <f t="shared" si="11"/>
        <v>6260.2839999999997</v>
      </c>
      <c r="E87" s="39">
        <f t="shared" si="12"/>
        <v>13074.448089082152</v>
      </c>
      <c r="F87" s="45">
        <f t="shared" si="13"/>
        <v>1090</v>
      </c>
      <c r="G87" s="10"/>
      <c r="H87" s="11"/>
      <c r="I87" s="11"/>
      <c r="J87" s="11"/>
      <c r="K87" s="11"/>
      <c r="L87" s="11"/>
      <c r="M87" s="11"/>
      <c r="N87" s="11"/>
      <c r="O87" s="11"/>
      <c r="P87" s="11"/>
      <c r="Q87" s="11"/>
      <c r="R87" s="11"/>
      <c r="S87" s="142">
        <f t="shared" si="14"/>
        <v>0</v>
      </c>
      <c r="T87" s="65" t="str">
        <f t="shared" si="10"/>
        <v/>
      </c>
      <c r="U87" s="66">
        <f t="shared" si="18"/>
        <v>0</v>
      </c>
      <c r="V87" s="66">
        <f t="shared" si="15"/>
        <v>0</v>
      </c>
      <c r="W87" s="66">
        <f t="shared" si="16"/>
        <v>0</v>
      </c>
      <c r="X87" s="67">
        <f t="shared" si="17"/>
        <v>0</v>
      </c>
    </row>
    <row r="88" spans="1:24" ht="15">
      <c r="A88" s="41">
        <v>83</v>
      </c>
      <c r="B88" s="42" t="s">
        <v>86</v>
      </c>
      <c r="C88" s="37">
        <f>PCV!C88</f>
        <v>266328</v>
      </c>
      <c r="D88" s="38">
        <f t="shared" si="11"/>
        <v>11452.103999999999</v>
      </c>
      <c r="E88" s="39">
        <f t="shared" si="12"/>
        <v>23917.435576208693</v>
      </c>
      <c r="F88" s="45">
        <f t="shared" si="13"/>
        <v>2000</v>
      </c>
      <c r="G88" s="10"/>
      <c r="H88" s="11"/>
      <c r="I88" s="11"/>
      <c r="J88" s="11"/>
      <c r="K88" s="11"/>
      <c r="L88" s="11"/>
      <c r="M88" s="11"/>
      <c r="N88" s="11"/>
      <c r="O88" s="11"/>
      <c r="P88" s="11"/>
      <c r="Q88" s="11"/>
      <c r="R88" s="11"/>
      <c r="S88" s="142">
        <f t="shared" si="14"/>
        <v>0</v>
      </c>
      <c r="T88" s="65" t="str">
        <f t="shared" si="10"/>
        <v/>
      </c>
      <c r="U88" s="66">
        <f t="shared" si="18"/>
        <v>0</v>
      </c>
      <c r="V88" s="66">
        <f t="shared" si="15"/>
        <v>0</v>
      </c>
      <c r="W88" s="66">
        <f t="shared" si="16"/>
        <v>0</v>
      </c>
      <c r="X88" s="67">
        <f t="shared" si="17"/>
        <v>0</v>
      </c>
    </row>
    <row r="89" spans="1:24" ht="15">
      <c r="A89" s="41">
        <v>84</v>
      </c>
      <c r="B89" s="42" t="s">
        <v>87</v>
      </c>
      <c r="C89" s="37">
        <f>PCV!C89</f>
        <v>729395</v>
      </c>
      <c r="D89" s="38">
        <f t="shared" si="11"/>
        <v>31363.984999999997</v>
      </c>
      <c r="E89" s="39">
        <f t="shared" si="12"/>
        <v>65502.905898398734</v>
      </c>
      <c r="F89" s="45">
        <f t="shared" si="13"/>
        <v>5460</v>
      </c>
      <c r="G89" s="10"/>
      <c r="H89" s="11"/>
      <c r="I89" s="11"/>
      <c r="J89" s="11"/>
      <c r="K89" s="11"/>
      <c r="L89" s="11"/>
      <c r="M89" s="11"/>
      <c r="N89" s="11"/>
      <c r="O89" s="11"/>
      <c r="P89" s="11"/>
      <c r="Q89" s="11"/>
      <c r="R89" s="11"/>
      <c r="S89" s="142">
        <f t="shared" si="14"/>
        <v>0</v>
      </c>
      <c r="T89" s="65" t="str">
        <f t="shared" si="10"/>
        <v/>
      </c>
      <c r="U89" s="66">
        <f t="shared" si="18"/>
        <v>0</v>
      </c>
      <c r="V89" s="66">
        <f t="shared" si="15"/>
        <v>0</v>
      </c>
      <c r="W89" s="66">
        <f t="shared" si="16"/>
        <v>0</v>
      </c>
      <c r="X89" s="67">
        <f t="shared" si="17"/>
        <v>0</v>
      </c>
    </row>
    <row r="90" spans="1:24" ht="15">
      <c r="A90" s="41">
        <v>85</v>
      </c>
      <c r="B90" s="42" t="s">
        <v>88</v>
      </c>
      <c r="C90" s="37">
        <f>PCV!C90</f>
        <v>635150</v>
      </c>
      <c r="D90" s="38">
        <f t="shared" si="11"/>
        <v>27311.449999999997</v>
      </c>
      <c r="E90" s="39">
        <f t="shared" si="12"/>
        <v>57039.286917744103</v>
      </c>
      <c r="F90" s="45">
        <f t="shared" si="13"/>
        <v>4760</v>
      </c>
      <c r="G90" s="10"/>
      <c r="H90" s="11"/>
      <c r="I90" s="11"/>
      <c r="J90" s="11"/>
      <c r="K90" s="11"/>
      <c r="L90" s="11"/>
      <c r="M90" s="11"/>
      <c r="N90" s="11"/>
      <c r="O90" s="11"/>
      <c r="P90" s="11"/>
      <c r="Q90" s="11"/>
      <c r="R90" s="11"/>
      <c r="S90" s="142">
        <f t="shared" si="14"/>
        <v>0</v>
      </c>
      <c r="T90" s="65" t="str">
        <f t="shared" si="10"/>
        <v/>
      </c>
      <c r="U90" s="66">
        <f t="shared" si="18"/>
        <v>0</v>
      </c>
      <c r="V90" s="66">
        <f t="shared" si="15"/>
        <v>0</v>
      </c>
      <c r="W90" s="66">
        <f t="shared" si="16"/>
        <v>0</v>
      </c>
      <c r="X90" s="67">
        <f t="shared" si="17"/>
        <v>0</v>
      </c>
    </row>
    <row r="91" spans="1:24" ht="15">
      <c r="A91" s="41">
        <v>86</v>
      </c>
      <c r="B91" s="42" t="s">
        <v>89</v>
      </c>
      <c r="C91" s="37">
        <f>PCV!C91</f>
        <v>179687</v>
      </c>
      <c r="D91" s="38">
        <f t="shared" si="11"/>
        <v>7726.5409999999993</v>
      </c>
      <c r="E91" s="39">
        <f t="shared" si="12"/>
        <v>16136.689519623214</v>
      </c>
      <c r="F91" s="45">
        <f t="shared" si="13"/>
        <v>1350</v>
      </c>
      <c r="G91" s="10"/>
      <c r="H91" s="11"/>
      <c r="I91" s="11"/>
      <c r="J91" s="11"/>
      <c r="K91" s="11"/>
      <c r="L91" s="11"/>
      <c r="M91" s="11"/>
      <c r="N91" s="11"/>
      <c r="O91" s="11"/>
      <c r="P91" s="11"/>
      <c r="Q91" s="11"/>
      <c r="R91" s="11"/>
      <c r="S91" s="142">
        <f t="shared" si="14"/>
        <v>0</v>
      </c>
      <c r="T91" s="65" t="str">
        <f t="shared" si="10"/>
        <v/>
      </c>
      <c r="U91" s="66">
        <f t="shared" si="18"/>
        <v>0</v>
      </c>
      <c r="V91" s="66">
        <f t="shared" si="15"/>
        <v>0</v>
      </c>
      <c r="W91" s="66">
        <f t="shared" si="16"/>
        <v>0</v>
      </c>
      <c r="X91" s="67">
        <f t="shared" si="17"/>
        <v>0</v>
      </c>
    </row>
    <row r="92" spans="1:24" ht="15">
      <c r="A92" s="41">
        <v>87</v>
      </c>
      <c r="B92" s="42" t="s">
        <v>90</v>
      </c>
      <c r="C92" s="37">
        <f>PCV!C92</f>
        <v>209349</v>
      </c>
      <c r="D92" s="38">
        <f t="shared" si="11"/>
        <v>9002.0069999999996</v>
      </c>
      <c r="E92" s="39">
        <f t="shared" si="12"/>
        <v>18800.46867187721</v>
      </c>
      <c r="F92" s="45">
        <f t="shared" si="13"/>
        <v>1570</v>
      </c>
      <c r="G92" s="10"/>
      <c r="H92" s="11"/>
      <c r="I92" s="11"/>
      <c r="J92" s="11"/>
      <c r="K92" s="11"/>
      <c r="L92" s="11"/>
      <c r="M92" s="11"/>
      <c r="N92" s="11"/>
      <c r="O92" s="11"/>
      <c r="P92" s="11"/>
      <c r="Q92" s="11"/>
      <c r="R92" s="11"/>
      <c r="S92" s="142">
        <f t="shared" si="14"/>
        <v>0</v>
      </c>
      <c r="T92" s="65" t="str">
        <f t="shared" si="10"/>
        <v/>
      </c>
      <c r="U92" s="66">
        <f t="shared" si="18"/>
        <v>0</v>
      </c>
      <c r="V92" s="66">
        <f t="shared" si="15"/>
        <v>0</v>
      </c>
      <c r="W92" s="66">
        <f t="shared" si="16"/>
        <v>0</v>
      </c>
      <c r="X92" s="67">
        <f t="shared" si="17"/>
        <v>0</v>
      </c>
    </row>
    <row r="93" spans="1:24" ht="15">
      <c r="A93" s="41">
        <v>88</v>
      </c>
      <c r="B93" s="42" t="s">
        <v>91</v>
      </c>
      <c r="C93" s="37">
        <f>PCV!C93</f>
        <v>192576</v>
      </c>
      <c r="D93" s="38">
        <f t="shared" si="11"/>
        <v>8280.768</v>
      </c>
      <c r="E93" s="39">
        <f t="shared" si="12"/>
        <v>17294.178882896151</v>
      </c>
      <c r="F93" s="45">
        <f t="shared" si="13"/>
        <v>1450</v>
      </c>
      <c r="G93" s="10"/>
      <c r="H93" s="11"/>
      <c r="I93" s="11"/>
      <c r="J93" s="11"/>
      <c r="K93" s="11"/>
      <c r="L93" s="11"/>
      <c r="M93" s="11"/>
      <c r="N93" s="11"/>
      <c r="O93" s="11"/>
      <c r="P93" s="11"/>
      <c r="Q93" s="11"/>
      <c r="R93" s="11"/>
      <c r="S93" s="142">
        <f t="shared" si="14"/>
        <v>0</v>
      </c>
      <c r="T93" s="65" t="str">
        <f t="shared" si="10"/>
        <v/>
      </c>
      <c r="U93" s="66">
        <f t="shared" si="18"/>
        <v>0</v>
      </c>
      <c r="V93" s="66">
        <f t="shared" si="15"/>
        <v>0</v>
      </c>
      <c r="W93" s="66">
        <f t="shared" si="16"/>
        <v>0</v>
      </c>
      <c r="X93" s="67">
        <f t="shared" si="17"/>
        <v>0</v>
      </c>
    </row>
    <row r="94" spans="1:24" ht="15">
      <c r="A94" s="41">
        <v>89</v>
      </c>
      <c r="B94" s="42" t="s">
        <v>127</v>
      </c>
      <c r="C94" s="37">
        <f>PCV!C94</f>
        <v>236379</v>
      </c>
      <c r="D94" s="38">
        <f t="shared" si="11"/>
        <v>10164.296999999999</v>
      </c>
      <c r="E94" s="39">
        <f t="shared" si="12"/>
        <v>21227.882551097271</v>
      </c>
      <c r="F94" s="45">
        <f t="shared" si="13"/>
        <v>1770</v>
      </c>
      <c r="G94" s="10"/>
      <c r="H94" s="11"/>
      <c r="I94" s="11"/>
      <c r="J94" s="11"/>
      <c r="K94" s="11"/>
      <c r="L94" s="11"/>
      <c r="M94" s="11"/>
      <c r="N94" s="11"/>
      <c r="O94" s="11"/>
      <c r="P94" s="11"/>
      <c r="Q94" s="11"/>
      <c r="R94" s="11"/>
      <c r="S94" s="142">
        <f t="shared" si="14"/>
        <v>0</v>
      </c>
      <c r="T94" s="65" t="str">
        <f t="shared" si="10"/>
        <v/>
      </c>
      <c r="U94" s="66">
        <f t="shared" si="18"/>
        <v>0</v>
      </c>
      <c r="V94" s="66">
        <f t="shared" si="15"/>
        <v>0</v>
      </c>
      <c r="W94" s="66">
        <f t="shared" si="16"/>
        <v>0</v>
      </c>
      <c r="X94" s="67">
        <f t="shared" si="17"/>
        <v>0</v>
      </c>
    </row>
    <row r="95" spans="1:24" ht="15">
      <c r="A95" s="41">
        <v>90</v>
      </c>
      <c r="B95" s="42" t="s">
        <v>92</v>
      </c>
      <c r="C95" s="37">
        <f>PCV!C95</f>
        <v>268179</v>
      </c>
      <c r="D95" s="38">
        <f t="shared" si="11"/>
        <v>11531.696999999998</v>
      </c>
      <c r="E95" s="39">
        <f t="shared" si="12"/>
        <v>24083.663585473816</v>
      </c>
      <c r="F95" s="45">
        <f t="shared" si="13"/>
        <v>2010</v>
      </c>
      <c r="G95" s="10"/>
      <c r="H95" s="11"/>
      <c r="I95" s="11"/>
      <c r="J95" s="11"/>
      <c r="K95" s="11"/>
      <c r="L95" s="11"/>
      <c r="M95" s="11"/>
      <c r="N95" s="11"/>
      <c r="O95" s="11"/>
      <c r="P95" s="11"/>
      <c r="Q95" s="11"/>
      <c r="R95" s="11"/>
      <c r="S95" s="142">
        <f t="shared" si="14"/>
        <v>0</v>
      </c>
      <c r="T95" s="65" t="str">
        <f t="shared" si="10"/>
        <v/>
      </c>
      <c r="U95" s="66">
        <f t="shared" si="18"/>
        <v>0</v>
      </c>
      <c r="V95" s="66">
        <f t="shared" si="15"/>
        <v>0</v>
      </c>
      <c r="W95" s="66">
        <f t="shared" si="16"/>
        <v>0</v>
      </c>
      <c r="X95" s="67">
        <f t="shared" si="17"/>
        <v>0</v>
      </c>
    </row>
    <row r="96" spans="1:24" ht="15">
      <c r="A96" s="41">
        <v>91</v>
      </c>
      <c r="B96" s="42" t="s">
        <v>93</v>
      </c>
      <c r="C96" s="37">
        <f>PCV!C96</f>
        <v>153773</v>
      </c>
      <c r="D96" s="38">
        <f t="shared" si="11"/>
        <v>6612.2389999999996</v>
      </c>
      <c r="E96" s="39">
        <f t="shared" si="12"/>
        <v>13809.497389911461</v>
      </c>
      <c r="F96" s="45">
        <f t="shared" si="13"/>
        <v>1160</v>
      </c>
      <c r="G96" s="10"/>
      <c r="H96" s="11"/>
      <c r="I96" s="11"/>
      <c r="J96" s="11"/>
      <c r="K96" s="11"/>
      <c r="L96" s="11"/>
      <c r="M96" s="11"/>
      <c r="N96" s="11"/>
      <c r="O96" s="11"/>
      <c r="P96" s="11"/>
      <c r="Q96" s="11"/>
      <c r="R96" s="11"/>
      <c r="S96" s="142">
        <f t="shared" si="14"/>
        <v>0</v>
      </c>
      <c r="T96" s="65" t="str">
        <f t="shared" si="10"/>
        <v/>
      </c>
      <c r="U96" s="66">
        <f t="shared" si="18"/>
        <v>0</v>
      </c>
      <c r="V96" s="66">
        <f t="shared" si="15"/>
        <v>0</v>
      </c>
      <c r="W96" s="66">
        <f t="shared" si="16"/>
        <v>0</v>
      </c>
      <c r="X96" s="67">
        <f t="shared" si="17"/>
        <v>0</v>
      </c>
    </row>
    <row r="97" spans="1:24" ht="15">
      <c r="A97" s="41">
        <v>92</v>
      </c>
      <c r="B97" s="42" t="s">
        <v>94</v>
      </c>
      <c r="C97" s="37">
        <f>PCV!C97</f>
        <v>407912</v>
      </c>
      <c r="D97" s="38">
        <f t="shared" si="11"/>
        <v>17540.216</v>
      </c>
      <c r="E97" s="39">
        <f t="shared" si="12"/>
        <v>36632.306707377524</v>
      </c>
      <c r="F97" s="45">
        <f t="shared" si="13"/>
        <v>3060</v>
      </c>
      <c r="G97" s="10"/>
      <c r="H97" s="11"/>
      <c r="I97" s="11"/>
      <c r="J97" s="11"/>
      <c r="K97" s="11"/>
      <c r="L97" s="11"/>
      <c r="M97" s="11"/>
      <c r="N97" s="11"/>
      <c r="O97" s="11"/>
      <c r="P97" s="11"/>
      <c r="Q97" s="11"/>
      <c r="R97" s="11"/>
      <c r="S97" s="142">
        <f t="shared" si="14"/>
        <v>0</v>
      </c>
      <c r="T97" s="65" t="str">
        <f t="shared" si="10"/>
        <v/>
      </c>
      <c r="U97" s="66">
        <f t="shared" si="18"/>
        <v>0</v>
      </c>
      <c r="V97" s="66">
        <f t="shared" si="15"/>
        <v>0</v>
      </c>
      <c r="W97" s="66">
        <f t="shared" si="16"/>
        <v>0</v>
      </c>
      <c r="X97" s="67">
        <f t="shared" si="17"/>
        <v>0</v>
      </c>
    </row>
    <row r="98" spans="1:24" ht="15">
      <c r="A98" s="41">
        <v>93</v>
      </c>
      <c r="B98" s="42" t="s">
        <v>95</v>
      </c>
      <c r="C98" s="37">
        <f>PCV!C98</f>
        <v>150880</v>
      </c>
      <c r="D98" s="38">
        <f t="shared" si="11"/>
        <v>6487.8399999999992</v>
      </c>
      <c r="E98" s="39">
        <f t="shared" si="12"/>
        <v>13549.693159331227</v>
      </c>
      <c r="F98" s="45">
        <f t="shared" si="13"/>
        <v>1130</v>
      </c>
      <c r="G98" s="10"/>
      <c r="H98" s="11"/>
      <c r="I98" s="11"/>
      <c r="J98" s="11"/>
      <c r="K98" s="11"/>
      <c r="L98" s="11"/>
      <c r="M98" s="11"/>
      <c r="N98" s="11"/>
      <c r="O98" s="11"/>
      <c r="P98" s="11"/>
      <c r="Q98" s="11"/>
      <c r="R98" s="11"/>
      <c r="S98" s="142">
        <f t="shared" si="14"/>
        <v>0</v>
      </c>
      <c r="T98" s="65" t="str">
        <f t="shared" si="10"/>
        <v/>
      </c>
      <c r="U98" s="66">
        <f t="shared" si="18"/>
        <v>0</v>
      </c>
      <c r="V98" s="66">
        <f t="shared" si="15"/>
        <v>0</v>
      </c>
      <c r="W98" s="66">
        <f t="shared" si="16"/>
        <v>0</v>
      </c>
      <c r="X98" s="67">
        <f t="shared" si="17"/>
        <v>0</v>
      </c>
    </row>
    <row r="99" spans="1:24" ht="15">
      <c r="A99" s="41">
        <v>94</v>
      </c>
      <c r="B99" s="42" t="s">
        <v>96</v>
      </c>
      <c r="C99" s="37">
        <f>PCV!C99</f>
        <v>70335</v>
      </c>
      <c r="D99" s="38">
        <f t="shared" si="11"/>
        <v>3024.4049999999997</v>
      </c>
      <c r="E99" s="39">
        <f t="shared" si="12"/>
        <v>6316.3949387696312</v>
      </c>
      <c r="F99" s="45">
        <f t="shared" si="13"/>
        <v>530</v>
      </c>
      <c r="G99" s="10"/>
      <c r="H99" s="11"/>
      <c r="I99" s="11"/>
      <c r="J99" s="11"/>
      <c r="K99" s="11"/>
      <c r="L99" s="11"/>
      <c r="M99" s="11"/>
      <c r="N99" s="11"/>
      <c r="O99" s="11"/>
      <c r="P99" s="11"/>
      <c r="Q99" s="11"/>
      <c r="R99" s="11"/>
      <c r="S99" s="142">
        <f t="shared" si="14"/>
        <v>0</v>
      </c>
      <c r="T99" s="65" t="str">
        <f t="shared" si="10"/>
        <v/>
      </c>
      <c r="U99" s="66">
        <f t="shared" si="18"/>
        <v>0</v>
      </c>
      <c r="V99" s="66">
        <f t="shared" si="15"/>
        <v>0</v>
      </c>
      <c r="W99" s="66">
        <f t="shared" si="16"/>
        <v>0</v>
      </c>
      <c r="X99" s="67">
        <f t="shared" si="17"/>
        <v>0</v>
      </c>
    </row>
    <row r="100" spans="1:24" ht="15">
      <c r="A100" s="41">
        <v>95</v>
      </c>
      <c r="B100" s="42" t="s">
        <v>97</v>
      </c>
      <c r="C100" s="37">
        <f>PCV!C100</f>
        <v>518147</v>
      </c>
      <c r="D100" s="38">
        <f t="shared" si="11"/>
        <v>22280.321</v>
      </c>
      <c r="E100" s="39">
        <f t="shared" si="12"/>
        <v>46531.898604374328</v>
      </c>
      <c r="F100" s="45">
        <f t="shared" si="13"/>
        <v>3880</v>
      </c>
      <c r="G100" s="10"/>
      <c r="H100" s="11"/>
      <c r="I100" s="11"/>
      <c r="J100" s="11"/>
      <c r="K100" s="11"/>
      <c r="L100" s="11"/>
      <c r="M100" s="11"/>
      <c r="N100" s="11"/>
      <c r="O100" s="11"/>
      <c r="P100" s="11"/>
      <c r="Q100" s="11"/>
      <c r="R100" s="11"/>
      <c r="S100" s="142">
        <f t="shared" si="14"/>
        <v>0</v>
      </c>
      <c r="T100" s="65" t="str">
        <f t="shared" si="10"/>
        <v/>
      </c>
      <c r="U100" s="66">
        <f t="shared" si="18"/>
        <v>0</v>
      </c>
      <c r="V100" s="66">
        <f t="shared" si="15"/>
        <v>0</v>
      </c>
      <c r="W100" s="66">
        <f t="shared" si="16"/>
        <v>0</v>
      </c>
      <c r="X100" s="67">
        <f t="shared" si="17"/>
        <v>0</v>
      </c>
    </row>
    <row r="101" spans="1:24" ht="15">
      <c r="A101" s="41">
        <v>96</v>
      </c>
      <c r="B101" s="42" t="s">
        <v>98</v>
      </c>
      <c r="C101" s="37">
        <f>PCV!C101</f>
        <v>135640</v>
      </c>
      <c r="D101" s="38">
        <f t="shared" si="11"/>
        <v>5832.5199999999995</v>
      </c>
      <c r="E101" s="39">
        <f t="shared" si="12"/>
        <v>12181.073569271526</v>
      </c>
      <c r="F101" s="45">
        <f t="shared" si="13"/>
        <v>1020</v>
      </c>
      <c r="G101" s="10"/>
      <c r="H101" s="11"/>
      <c r="I101" s="11"/>
      <c r="J101" s="11"/>
      <c r="K101" s="11"/>
      <c r="L101" s="11"/>
      <c r="M101" s="11"/>
      <c r="N101" s="11"/>
      <c r="O101" s="11"/>
      <c r="P101" s="11"/>
      <c r="Q101" s="11"/>
      <c r="R101" s="11"/>
      <c r="S101" s="142">
        <f t="shared" si="14"/>
        <v>0</v>
      </c>
      <c r="T101" s="65" t="str">
        <f t="shared" si="10"/>
        <v/>
      </c>
      <c r="U101" s="66">
        <f t="shared" si="18"/>
        <v>0</v>
      </c>
      <c r="V101" s="66">
        <f t="shared" si="15"/>
        <v>0</v>
      </c>
      <c r="W101" s="66">
        <f t="shared" si="16"/>
        <v>0</v>
      </c>
      <c r="X101" s="67">
        <f t="shared" si="17"/>
        <v>0</v>
      </c>
    </row>
    <row r="102" spans="1:24" ht="15">
      <c r="A102" s="41">
        <v>97</v>
      </c>
      <c r="B102" s="42" t="s">
        <v>99</v>
      </c>
      <c r="C102" s="37">
        <f>PCV!C102</f>
        <v>111839</v>
      </c>
      <c r="D102" s="38">
        <f t="shared" si="11"/>
        <v>4809.0769999999993</v>
      </c>
      <c r="E102" s="39">
        <f t="shared" si="12"/>
        <v>10043.638210806239</v>
      </c>
      <c r="F102" s="45">
        <f t="shared" si="13"/>
        <v>840</v>
      </c>
      <c r="G102" s="10"/>
      <c r="H102" s="11"/>
      <c r="I102" s="11"/>
      <c r="J102" s="11"/>
      <c r="K102" s="11"/>
      <c r="L102" s="11"/>
      <c r="M102" s="11"/>
      <c r="N102" s="11"/>
      <c r="O102" s="11"/>
      <c r="P102" s="11"/>
      <c r="Q102" s="11"/>
      <c r="R102" s="11"/>
      <c r="S102" s="142">
        <f t="shared" si="14"/>
        <v>0</v>
      </c>
      <c r="T102" s="65" t="str">
        <f t="shared" si="10"/>
        <v/>
      </c>
      <c r="U102" s="66">
        <f t="shared" si="18"/>
        <v>0</v>
      </c>
      <c r="V102" s="66">
        <f t="shared" si="15"/>
        <v>0</v>
      </c>
      <c r="W102" s="66">
        <f t="shared" si="16"/>
        <v>0</v>
      </c>
      <c r="X102" s="67">
        <f t="shared" si="17"/>
        <v>0</v>
      </c>
    </row>
    <row r="103" spans="1:24" ht="15">
      <c r="A103" s="41">
        <v>98</v>
      </c>
      <c r="B103" s="42" t="s">
        <v>100</v>
      </c>
      <c r="C103" s="37">
        <f>PCV!C103</f>
        <v>410867</v>
      </c>
      <c r="D103" s="38">
        <f t="shared" si="11"/>
        <v>17667.280999999999</v>
      </c>
      <c r="E103" s="39">
        <f t="shared" si="12"/>
        <v>36897.67881293044</v>
      </c>
      <c r="F103" s="45">
        <f t="shared" si="13"/>
        <v>3080</v>
      </c>
      <c r="G103" s="10"/>
      <c r="H103" s="11"/>
      <c r="I103" s="11"/>
      <c r="J103" s="11"/>
      <c r="K103" s="11"/>
      <c r="L103" s="11"/>
      <c r="M103" s="11"/>
      <c r="N103" s="11"/>
      <c r="O103" s="11"/>
      <c r="P103" s="11"/>
      <c r="Q103" s="11"/>
      <c r="R103" s="11"/>
      <c r="S103" s="142">
        <f t="shared" si="14"/>
        <v>0</v>
      </c>
      <c r="T103" s="65" t="str">
        <f t="shared" si="10"/>
        <v/>
      </c>
      <c r="U103" s="66">
        <f t="shared" si="18"/>
        <v>0</v>
      </c>
      <c r="V103" s="66">
        <f t="shared" si="15"/>
        <v>0</v>
      </c>
      <c r="W103" s="66">
        <f t="shared" si="16"/>
        <v>0</v>
      </c>
      <c r="X103" s="67">
        <f t="shared" si="17"/>
        <v>0</v>
      </c>
    </row>
    <row r="104" spans="1:24" ht="15">
      <c r="A104" s="41">
        <v>99</v>
      </c>
      <c r="B104" s="42" t="s">
        <v>101</v>
      </c>
      <c r="C104" s="37">
        <f>PCV!C104</f>
        <v>194545</v>
      </c>
      <c r="D104" s="38">
        <f t="shared" si="11"/>
        <v>8365.4349999999995</v>
      </c>
      <c r="E104" s="39">
        <f t="shared" si="12"/>
        <v>17471.00381549638</v>
      </c>
      <c r="F104" s="45">
        <f t="shared" si="13"/>
        <v>1460</v>
      </c>
      <c r="G104" s="10"/>
      <c r="H104" s="11"/>
      <c r="I104" s="11"/>
      <c r="J104" s="11"/>
      <c r="K104" s="11"/>
      <c r="L104" s="11"/>
      <c r="M104" s="11"/>
      <c r="N104" s="11"/>
      <c r="O104" s="11"/>
      <c r="P104" s="11"/>
      <c r="Q104" s="11"/>
      <c r="R104" s="11"/>
      <c r="S104" s="142">
        <f t="shared" si="14"/>
        <v>0</v>
      </c>
      <c r="T104" s="65" t="str">
        <f t="shared" si="10"/>
        <v/>
      </c>
      <c r="U104" s="66">
        <f t="shared" si="18"/>
        <v>0</v>
      </c>
      <c r="V104" s="66">
        <f t="shared" si="15"/>
        <v>0</v>
      </c>
      <c r="W104" s="66">
        <f t="shared" si="16"/>
        <v>0</v>
      </c>
      <c r="X104" s="67">
        <f t="shared" si="17"/>
        <v>0</v>
      </c>
    </row>
    <row r="105" spans="1:24" ht="15">
      <c r="A105" s="41">
        <v>100</v>
      </c>
      <c r="B105" s="42" t="s">
        <v>102</v>
      </c>
      <c r="C105" s="37">
        <f>PCV!C105</f>
        <v>408816</v>
      </c>
      <c r="D105" s="38">
        <f t="shared" si="11"/>
        <v>17579.088</v>
      </c>
      <c r="E105" s="39">
        <f t="shared" si="12"/>
        <v>36713.489916656654</v>
      </c>
      <c r="F105" s="45">
        <f t="shared" si="13"/>
        <v>3060</v>
      </c>
      <c r="G105" s="10"/>
      <c r="H105" s="11"/>
      <c r="I105" s="11"/>
      <c r="J105" s="11"/>
      <c r="K105" s="11"/>
      <c r="L105" s="11"/>
      <c r="M105" s="11"/>
      <c r="N105" s="11"/>
      <c r="O105" s="11"/>
      <c r="P105" s="11"/>
      <c r="Q105" s="11"/>
      <c r="R105" s="11"/>
      <c r="S105" s="142">
        <f t="shared" si="14"/>
        <v>0</v>
      </c>
      <c r="T105" s="65" t="str">
        <f t="shared" si="10"/>
        <v/>
      </c>
      <c r="U105" s="66">
        <f t="shared" si="18"/>
        <v>0</v>
      </c>
      <c r="V105" s="66">
        <f t="shared" si="15"/>
        <v>0</v>
      </c>
      <c r="W105" s="66">
        <f t="shared" si="16"/>
        <v>0</v>
      </c>
      <c r="X105" s="67">
        <f t="shared" si="17"/>
        <v>0</v>
      </c>
    </row>
    <row r="106" spans="1:24" ht="15">
      <c r="A106" s="41">
        <v>101</v>
      </c>
      <c r="B106" s="42" t="s">
        <v>103</v>
      </c>
      <c r="C106" s="37">
        <f>PCV!C106</f>
        <v>548522</v>
      </c>
      <c r="D106" s="38">
        <f t="shared" si="11"/>
        <v>23586.446</v>
      </c>
      <c r="E106" s="39">
        <f t="shared" si="12"/>
        <v>49259.708318814184</v>
      </c>
      <c r="F106" s="45">
        <f t="shared" si="13"/>
        <v>4110</v>
      </c>
      <c r="G106" s="10"/>
      <c r="H106" s="11"/>
      <c r="I106" s="11"/>
      <c r="J106" s="11"/>
      <c r="K106" s="11"/>
      <c r="L106" s="11"/>
      <c r="M106" s="11"/>
      <c r="N106" s="11"/>
      <c r="O106" s="11"/>
      <c r="P106" s="11"/>
      <c r="Q106" s="11"/>
      <c r="R106" s="11"/>
      <c r="S106" s="142">
        <f t="shared" si="14"/>
        <v>0</v>
      </c>
      <c r="T106" s="65" t="str">
        <f t="shared" si="10"/>
        <v/>
      </c>
      <c r="U106" s="66">
        <f t="shared" si="18"/>
        <v>0</v>
      </c>
      <c r="V106" s="66">
        <f t="shared" si="15"/>
        <v>0</v>
      </c>
      <c r="W106" s="66">
        <f t="shared" si="16"/>
        <v>0</v>
      </c>
      <c r="X106" s="67">
        <f t="shared" si="17"/>
        <v>0</v>
      </c>
    </row>
    <row r="107" spans="1:24" ht="15">
      <c r="A107" s="41">
        <v>102</v>
      </c>
      <c r="B107" s="42" t="s">
        <v>104</v>
      </c>
      <c r="C107" s="37">
        <f>PCV!C107</f>
        <v>136899</v>
      </c>
      <c r="D107" s="38">
        <f t="shared" si="11"/>
        <v>5886.6569999999992</v>
      </c>
      <c r="E107" s="39">
        <f t="shared" si="12"/>
        <v>12294.137352991025</v>
      </c>
      <c r="F107" s="45">
        <f t="shared" si="13"/>
        <v>1030</v>
      </c>
      <c r="G107" s="10"/>
      <c r="H107" s="11"/>
      <c r="I107" s="11"/>
      <c r="J107" s="11"/>
      <c r="K107" s="11"/>
      <c r="L107" s="11"/>
      <c r="M107" s="11"/>
      <c r="N107" s="11"/>
      <c r="O107" s="11"/>
      <c r="P107" s="11"/>
      <c r="Q107" s="11"/>
      <c r="R107" s="11"/>
      <c r="S107" s="142">
        <f t="shared" si="14"/>
        <v>0</v>
      </c>
      <c r="T107" s="65" t="str">
        <f t="shared" si="10"/>
        <v/>
      </c>
      <c r="U107" s="66">
        <f t="shared" si="18"/>
        <v>0</v>
      </c>
      <c r="V107" s="66">
        <f t="shared" si="15"/>
        <v>0</v>
      </c>
      <c r="W107" s="66">
        <f t="shared" si="16"/>
        <v>0</v>
      </c>
      <c r="X107" s="67">
        <f t="shared" si="17"/>
        <v>0</v>
      </c>
    </row>
    <row r="108" spans="1:24" ht="15">
      <c r="A108" s="41">
        <v>103</v>
      </c>
      <c r="B108" s="42" t="s">
        <v>105</v>
      </c>
      <c r="C108" s="37">
        <f>PCV!C108</f>
        <v>339451</v>
      </c>
      <c r="D108" s="38">
        <f t="shared" si="11"/>
        <v>14596.392999999998</v>
      </c>
      <c r="E108" s="39">
        <f t="shared" si="12"/>
        <v>30484.205279879006</v>
      </c>
      <c r="F108" s="45">
        <f t="shared" si="13"/>
        <v>2550</v>
      </c>
      <c r="G108" s="10"/>
      <c r="H108" s="11"/>
      <c r="I108" s="11"/>
      <c r="J108" s="11"/>
      <c r="K108" s="11"/>
      <c r="L108" s="11"/>
      <c r="M108" s="11"/>
      <c r="N108" s="11"/>
      <c r="O108" s="11"/>
      <c r="P108" s="11"/>
      <c r="Q108" s="11"/>
      <c r="R108" s="11"/>
      <c r="S108" s="142">
        <f t="shared" si="14"/>
        <v>0</v>
      </c>
      <c r="T108" s="65" t="str">
        <f t="shared" si="10"/>
        <v/>
      </c>
      <c r="U108" s="66">
        <f t="shared" si="18"/>
        <v>0</v>
      </c>
      <c r="V108" s="66">
        <f t="shared" si="15"/>
        <v>0</v>
      </c>
      <c r="W108" s="66">
        <f t="shared" si="16"/>
        <v>0</v>
      </c>
      <c r="X108" s="67">
        <f t="shared" si="17"/>
        <v>0</v>
      </c>
    </row>
    <row r="109" spans="1:24" ht="15">
      <c r="A109" s="41">
        <v>104</v>
      </c>
      <c r="B109" s="42" t="s">
        <v>106</v>
      </c>
      <c r="C109" s="37">
        <f>PCV!C109</f>
        <v>267897</v>
      </c>
      <c r="D109" s="38">
        <f t="shared" si="11"/>
        <v>11519.571</v>
      </c>
      <c r="E109" s="39">
        <f t="shared" si="12"/>
        <v>24058.33873479161</v>
      </c>
      <c r="F109" s="45">
        <f t="shared" si="13"/>
        <v>2010</v>
      </c>
      <c r="G109" s="10"/>
      <c r="H109" s="11"/>
      <c r="I109" s="11"/>
      <c r="J109" s="11"/>
      <c r="K109" s="11"/>
      <c r="L109" s="11"/>
      <c r="M109" s="11"/>
      <c r="N109" s="11"/>
      <c r="O109" s="11"/>
      <c r="P109" s="11"/>
      <c r="Q109" s="11"/>
      <c r="R109" s="11"/>
      <c r="S109" s="142">
        <f t="shared" si="14"/>
        <v>0</v>
      </c>
      <c r="T109" s="65" t="str">
        <f t="shared" si="10"/>
        <v/>
      </c>
      <c r="U109" s="66">
        <f t="shared" si="18"/>
        <v>0</v>
      </c>
      <c r="V109" s="66">
        <f t="shared" si="15"/>
        <v>0</v>
      </c>
      <c r="W109" s="66">
        <f t="shared" si="16"/>
        <v>0</v>
      </c>
      <c r="X109" s="67">
        <f t="shared" si="17"/>
        <v>0</v>
      </c>
    </row>
    <row r="110" spans="1:24" ht="15">
      <c r="A110" s="41">
        <v>105</v>
      </c>
      <c r="B110" s="42" t="s">
        <v>107</v>
      </c>
      <c r="C110" s="37">
        <f>PCV!C110</f>
        <v>300338</v>
      </c>
      <c r="D110" s="38">
        <f t="shared" si="11"/>
        <v>12914.534</v>
      </c>
      <c r="E110" s="39">
        <f t="shared" si="12"/>
        <v>26971.684412030903</v>
      </c>
      <c r="F110" s="45">
        <f t="shared" si="13"/>
        <v>2250</v>
      </c>
      <c r="G110" s="10"/>
      <c r="H110" s="11"/>
      <c r="I110" s="11"/>
      <c r="J110" s="11"/>
      <c r="K110" s="11"/>
      <c r="L110" s="11"/>
      <c r="M110" s="11"/>
      <c r="N110" s="11"/>
      <c r="O110" s="11"/>
      <c r="P110" s="11"/>
      <c r="Q110" s="11"/>
      <c r="R110" s="11"/>
      <c r="S110" s="142">
        <f t="shared" si="14"/>
        <v>0</v>
      </c>
      <c r="T110" s="65" t="str">
        <f t="shared" si="10"/>
        <v/>
      </c>
      <c r="U110" s="66">
        <f t="shared" si="18"/>
        <v>0</v>
      </c>
      <c r="V110" s="66">
        <f t="shared" si="15"/>
        <v>0</v>
      </c>
      <c r="W110" s="66">
        <f t="shared" si="16"/>
        <v>0</v>
      </c>
      <c r="X110" s="67">
        <f t="shared" si="17"/>
        <v>0</v>
      </c>
    </row>
    <row r="111" spans="1:24" ht="15">
      <c r="A111" s="41">
        <v>106</v>
      </c>
      <c r="B111" s="42" t="s">
        <v>108</v>
      </c>
      <c r="C111" s="37">
        <f>PCV!C111</f>
        <v>224192</v>
      </c>
      <c r="D111" s="38">
        <f t="shared" si="11"/>
        <v>9640.2559999999994</v>
      </c>
      <c r="E111" s="39">
        <f t="shared" si="12"/>
        <v>20133.43590122473</v>
      </c>
      <c r="F111" s="45">
        <f t="shared" si="13"/>
        <v>1680</v>
      </c>
      <c r="G111" s="10"/>
      <c r="H111" s="11"/>
      <c r="I111" s="11"/>
      <c r="J111" s="11"/>
      <c r="K111" s="11"/>
      <c r="L111" s="11"/>
      <c r="M111" s="11"/>
      <c r="N111" s="11"/>
      <c r="O111" s="11"/>
      <c r="P111" s="11"/>
      <c r="Q111" s="11"/>
      <c r="R111" s="11"/>
      <c r="S111" s="142">
        <f t="shared" si="14"/>
        <v>0</v>
      </c>
      <c r="T111" s="65" t="str">
        <f t="shared" si="10"/>
        <v/>
      </c>
      <c r="U111" s="66">
        <f t="shared" si="18"/>
        <v>0</v>
      </c>
      <c r="V111" s="66">
        <f t="shared" si="15"/>
        <v>0</v>
      </c>
      <c r="W111" s="66">
        <f t="shared" si="16"/>
        <v>0</v>
      </c>
      <c r="X111" s="67">
        <f t="shared" si="17"/>
        <v>0</v>
      </c>
    </row>
    <row r="112" spans="1:24" ht="15">
      <c r="A112" s="41">
        <v>107</v>
      </c>
      <c r="B112" s="42" t="s">
        <v>109</v>
      </c>
      <c r="C112" s="37">
        <f>PCV!C112</f>
        <v>261164</v>
      </c>
      <c r="D112" s="38">
        <f t="shared" si="11"/>
        <v>11230.052</v>
      </c>
      <c r="E112" s="39">
        <f t="shared" si="12"/>
        <v>23453.685473645157</v>
      </c>
      <c r="F112" s="45">
        <f t="shared" si="13"/>
        <v>1960</v>
      </c>
      <c r="G112" s="10"/>
      <c r="H112" s="11"/>
      <c r="I112" s="11"/>
      <c r="J112" s="11"/>
      <c r="K112" s="11"/>
      <c r="L112" s="11"/>
      <c r="M112" s="11"/>
      <c r="N112" s="11"/>
      <c r="O112" s="11"/>
      <c r="P112" s="11"/>
      <c r="Q112" s="11"/>
      <c r="R112" s="11"/>
      <c r="S112" s="142">
        <f t="shared" si="14"/>
        <v>0</v>
      </c>
      <c r="T112" s="65" t="str">
        <f t="shared" si="10"/>
        <v/>
      </c>
      <c r="U112" s="66">
        <f t="shared" si="18"/>
        <v>0</v>
      </c>
      <c r="V112" s="66">
        <f t="shared" si="15"/>
        <v>0</v>
      </c>
      <c r="W112" s="66">
        <f t="shared" si="16"/>
        <v>0</v>
      </c>
      <c r="X112" s="67">
        <f t="shared" si="17"/>
        <v>0</v>
      </c>
    </row>
    <row r="113" spans="1:24" ht="15">
      <c r="A113" s="41">
        <v>108</v>
      </c>
      <c r="B113" s="42" t="s">
        <v>110</v>
      </c>
      <c r="C113" s="37">
        <f>PCV!C113</f>
        <v>314658</v>
      </c>
      <c r="D113" s="38">
        <f t="shared" si="11"/>
        <v>13530.293999999998</v>
      </c>
      <c r="E113" s="39">
        <f t="shared" si="12"/>
        <v>28257.683921850781</v>
      </c>
      <c r="F113" s="45">
        <f t="shared" si="13"/>
        <v>2360</v>
      </c>
      <c r="G113" s="10"/>
      <c r="H113" s="11"/>
      <c r="I113" s="11"/>
      <c r="J113" s="11"/>
      <c r="K113" s="11"/>
      <c r="L113" s="11"/>
      <c r="M113" s="11"/>
      <c r="N113" s="11"/>
      <c r="O113" s="11"/>
      <c r="P113" s="11"/>
      <c r="Q113" s="11"/>
      <c r="R113" s="11"/>
      <c r="S113" s="142">
        <f t="shared" si="14"/>
        <v>0</v>
      </c>
      <c r="T113" s="65" t="str">
        <f t="shared" si="10"/>
        <v/>
      </c>
      <c r="U113" s="66">
        <f t="shared" si="18"/>
        <v>0</v>
      </c>
      <c r="V113" s="66">
        <f t="shared" si="15"/>
        <v>0</v>
      </c>
      <c r="W113" s="66">
        <f t="shared" si="16"/>
        <v>0</v>
      </c>
      <c r="X113" s="67">
        <f t="shared" si="17"/>
        <v>0</v>
      </c>
    </row>
    <row r="114" spans="1:24" ht="15">
      <c r="A114" s="41">
        <v>109</v>
      </c>
      <c r="B114" s="42" t="s">
        <v>111</v>
      </c>
      <c r="C114" s="37">
        <f>PCV!C114</f>
        <v>557385</v>
      </c>
      <c r="D114" s="38">
        <f t="shared" si="11"/>
        <v>23967.554999999997</v>
      </c>
      <c r="E114" s="39">
        <f t="shared" si="12"/>
        <v>50055.645026602841</v>
      </c>
      <c r="F114" s="45">
        <f>CEILING((E114/12),10)</f>
        <v>4180</v>
      </c>
      <c r="G114" s="10"/>
      <c r="H114" s="11"/>
      <c r="I114" s="11"/>
      <c r="J114" s="11"/>
      <c r="K114" s="11"/>
      <c r="L114" s="11"/>
      <c r="M114" s="11"/>
      <c r="N114" s="11"/>
      <c r="O114" s="11"/>
      <c r="P114" s="11"/>
      <c r="Q114" s="11"/>
      <c r="R114" s="11"/>
      <c r="S114" s="142">
        <f t="shared" si="14"/>
        <v>0</v>
      </c>
      <c r="T114" s="65" t="str">
        <f t="shared" si="10"/>
        <v/>
      </c>
      <c r="U114" s="66">
        <f t="shared" si="18"/>
        <v>0</v>
      </c>
      <c r="V114" s="66">
        <f t="shared" si="15"/>
        <v>0</v>
      </c>
      <c r="W114" s="66">
        <f t="shared" si="16"/>
        <v>0</v>
      </c>
      <c r="X114" s="67">
        <f t="shared" si="17"/>
        <v>0</v>
      </c>
    </row>
    <row r="115" spans="1:24" ht="15">
      <c r="A115" s="41">
        <v>110</v>
      </c>
      <c r="B115" s="42" t="s">
        <v>112</v>
      </c>
      <c r="C115" s="37">
        <f>PCV!C115</f>
        <v>2125967</v>
      </c>
      <c r="D115" s="38">
        <f t="shared" si="11"/>
        <v>91416.580999999991</v>
      </c>
      <c r="E115" s="39">
        <f t="shared" si="12"/>
        <v>190921.26535567295</v>
      </c>
      <c r="F115" s="45">
        <f t="shared" si="13"/>
        <v>15920</v>
      </c>
      <c r="G115" s="10"/>
      <c r="H115" s="11"/>
      <c r="I115" s="11"/>
      <c r="J115" s="11"/>
      <c r="K115" s="11"/>
      <c r="L115" s="11"/>
      <c r="M115" s="11"/>
      <c r="N115" s="11"/>
      <c r="O115" s="11"/>
      <c r="P115" s="11"/>
      <c r="Q115" s="11"/>
      <c r="R115" s="11"/>
      <c r="S115" s="142">
        <f t="shared" si="14"/>
        <v>0</v>
      </c>
      <c r="T115" s="65" t="str">
        <f t="shared" si="10"/>
        <v/>
      </c>
      <c r="U115" s="66">
        <f t="shared" si="18"/>
        <v>0</v>
      </c>
      <c r="V115" s="66">
        <f t="shared" si="15"/>
        <v>0</v>
      </c>
      <c r="W115" s="66">
        <f t="shared" si="16"/>
        <v>0</v>
      </c>
      <c r="X115" s="67">
        <f t="shared" si="17"/>
        <v>0</v>
      </c>
    </row>
    <row r="116" spans="1:24" ht="15">
      <c r="A116" s="41">
        <v>111</v>
      </c>
      <c r="B116" s="42" t="s">
        <v>113</v>
      </c>
      <c r="C116" s="37">
        <f>PCV!C116</f>
        <v>514186</v>
      </c>
      <c r="D116" s="38">
        <f t="shared" si="11"/>
        <v>22109.998</v>
      </c>
      <c r="E116" s="39">
        <f t="shared" si="12"/>
        <v>46176.183237167868</v>
      </c>
      <c r="F116" s="45">
        <f t="shared" si="13"/>
        <v>3850</v>
      </c>
      <c r="G116" s="10"/>
      <c r="H116" s="11"/>
      <c r="I116" s="11"/>
      <c r="J116" s="11"/>
      <c r="K116" s="11"/>
      <c r="L116" s="11"/>
      <c r="M116" s="11"/>
      <c r="N116" s="11"/>
      <c r="O116" s="11"/>
      <c r="P116" s="11"/>
      <c r="Q116" s="11"/>
      <c r="R116" s="11"/>
      <c r="S116" s="142">
        <f t="shared" si="14"/>
        <v>0</v>
      </c>
      <c r="T116" s="65" t="str">
        <f t="shared" si="10"/>
        <v/>
      </c>
      <c r="U116" s="66">
        <f t="shared" si="18"/>
        <v>0</v>
      </c>
      <c r="V116" s="66">
        <f t="shared" si="15"/>
        <v>0</v>
      </c>
      <c r="W116" s="66">
        <f t="shared" si="16"/>
        <v>0</v>
      </c>
      <c r="X116" s="67">
        <f t="shared" si="17"/>
        <v>0</v>
      </c>
    </row>
    <row r="117" spans="1:24" ht="16" thickBot="1">
      <c r="A117" s="46">
        <v>112</v>
      </c>
      <c r="B117" s="47" t="s">
        <v>114</v>
      </c>
      <c r="C117" s="37">
        <f>PCV!C117</f>
        <v>254527</v>
      </c>
      <c r="D117" s="38">
        <f t="shared" si="11"/>
        <v>10944.660999999998</v>
      </c>
      <c r="E117" s="39">
        <f t="shared" si="12"/>
        <v>22857.653438262852</v>
      </c>
      <c r="F117" s="50">
        <f t="shared" si="13"/>
        <v>1910</v>
      </c>
      <c r="G117" s="76"/>
      <c r="H117" s="77"/>
      <c r="I117" s="77"/>
      <c r="J117" s="77"/>
      <c r="K117" s="77"/>
      <c r="L117" s="77"/>
      <c r="M117" s="77"/>
      <c r="N117" s="11"/>
      <c r="O117" s="11"/>
      <c r="P117" s="11"/>
      <c r="Q117" s="11"/>
      <c r="R117" s="11"/>
      <c r="S117" s="143">
        <f t="shared" si="14"/>
        <v>0</v>
      </c>
      <c r="T117" s="68" t="str">
        <f t="shared" si="10"/>
        <v/>
      </c>
      <c r="U117" s="69">
        <f t="shared" si="18"/>
        <v>0</v>
      </c>
      <c r="V117" s="69">
        <f t="shared" si="15"/>
        <v>0</v>
      </c>
      <c r="W117" s="69">
        <f t="shared" si="16"/>
        <v>0</v>
      </c>
      <c r="X117" s="70">
        <f t="shared" si="17"/>
        <v>0</v>
      </c>
    </row>
    <row r="118" spans="1:24" ht="14" thickBot="1">
      <c r="A118" s="51"/>
      <c r="B118" s="52"/>
      <c r="C118" s="53">
        <f>SUM(C6:C117)</f>
        <v>36896641</v>
      </c>
      <c r="D118" s="75">
        <f>SUM(D6:D117)</f>
        <v>1586555.5629999994</v>
      </c>
      <c r="E118" s="54">
        <f>+'2016 forecast'!J32+'2016 forecast'!K32</f>
        <v>3313482</v>
      </c>
      <c r="F118" s="55">
        <f>SUM(F6:F117)</f>
        <v>276630</v>
      </c>
      <c r="G118" s="13">
        <f t="shared" ref="G118:R118" si="19">SUM(G6:G117)</f>
        <v>0</v>
      </c>
      <c r="H118" s="14">
        <f t="shared" si="19"/>
        <v>0</v>
      </c>
      <c r="I118" s="14">
        <f t="shared" si="19"/>
        <v>0</v>
      </c>
      <c r="J118" s="14">
        <f t="shared" si="19"/>
        <v>0</v>
      </c>
      <c r="K118" s="14">
        <f t="shared" si="19"/>
        <v>0</v>
      </c>
      <c r="L118" s="14">
        <f t="shared" si="19"/>
        <v>0</v>
      </c>
      <c r="M118" s="14">
        <f t="shared" si="19"/>
        <v>0</v>
      </c>
      <c r="N118" s="14">
        <f>SUM(N6:N117)</f>
        <v>0</v>
      </c>
      <c r="O118" s="14">
        <f t="shared" si="19"/>
        <v>0</v>
      </c>
      <c r="P118" s="14">
        <f t="shared" si="19"/>
        <v>0</v>
      </c>
      <c r="Q118" s="14">
        <f t="shared" si="19"/>
        <v>0</v>
      </c>
      <c r="R118" s="15">
        <f t="shared" si="19"/>
        <v>0</v>
      </c>
      <c r="S118" s="71">
        <f>SUM(G118:R118)</f>
        <v>0</v>
      </c>
      <c r="T118" s="72" t="str">
        <f t="shared" si="10"/>
        <v/>
      </c>
      <c r="U118" s="73">
        <f t="shared" si="18"/>
        <v>0</v>
      </c>
      <c r="V118" s="73">
        <f t="shared" si="15"/>
        <v>0</v>
      </c>
      <c r="W118" s="73">
        <f t="shared" si="16"/>
        <v>0</v>
      </c>
      <c r="X118" s="74">
        <f t="shared" si="17"/>
        <v>0</v>
      </c>
    </row>
    <row r="119" spans="1:24">
      <c r="F119" s="17"/>
    </row>
  </sheetData>
  <mergeCells count="3">
    <mergeCell ref="C4:F4"/>
    <mergeCell ref="G4:R4"/>
    <mergeCell ref="T4:X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Y120"/>
  <sheetViews>
    <sheetView workbookViewId="0">
      <pane xSplit="7" ySplit="6" topLeftCell="H112" activePane="bottomRight" state="frozen"/>
      <selection pane="topRight" activeCell="H1" sqref="H1"/>
      <selection pane="bottomLeft" activeCell="A6" sqref="A6"/>
      <selection pane="bottomRight" activeCell="I11" sqref="I11"/>
    </sheetView>
  </sheetViews>
  <sheetFormatPr baseColWidth="10" defaultColWidth="8.83203125" defaultRowHeight="13" x14ac:dyDescent="0"/>
  <cols>
    <col min="1" max="1" width="4.1640625" style="12" customWidth="1"/>
    <col min="2" max="2" width="13.6640625" style="2" bestFit="1" customWidth="1"/>
    <col min="3" max="3" width="11" style="16" bestFit="1" customWidth="1"/>
    <col min="4" max="4" width="10" style="4" bestFit="1" customWidth="1"/>
    <col min="5" max="5" width="10" style="4" customWidth="1"/>
    <col min="6" max="6" width="12.83203125" style="1" customWidth="1"/>
    <col min="7" max="7" width="11.5" style="1" bestFit="1" customWidth="1"/>
    <col min="8" max="8" width="9.33203125" style="2" bestFit="1" customWidth="1"/>
    <col min="9" max="9" width="9.33203125" style="3" bestFit="1" customWidth="1"/>
    <col min="10" max="10" width="9.33203125" style="2" bestFit="1" customWidth="1"/>
    <col min="11" max="11" width="10" style="2" bestFit="1" customWidth="1"/>
    <col min="12" max="13" width="9.33203125" style="2" bestFit="1" customWidth="1"/>
    <col min="14" max="14" width="10" style="2" bestFit="1" customWidth="1"/>
    <col min="15" max="15" width="11" style="2" bestFit="1" customWidth="1"/>
    <col min="16" max="17" width="9.33203125" style="2" bestFit="1" customWidth="1"/>
    <col min="18" max="18" width="9.33203125" style="3" bestFit="1" customWidth="1"/>
    <col min="19" max="19" width="9.33203125" style="2" bestFit="1" customWidth="1"/>
    <col min="20" max="20" width="13.33203125" style="2" customWidth="1"/>
    <col min="21" max="21" width="13.33203125" style="4" customWidth="1"/>
    <col min="22" max="25" width="10.83203125" style="4" bestFit="1" customWidth="1"/>
    <col min="26" max="16384" width="8.83203125" style="2"/>
  </cols>
  <sheetData>
    <row r="1" spans="1:25" ht="14" thickBot="1">
      <c r="D1" s="113" t="s">
        <v>150</v>
      </c>
      <c r="E1" s="114" t="s">
        <v>151</v>
      </c>
    </row>
    <row r="2" spans="1:25" ht="14" thickBot="1">
      <c r="A2" s="18"/>
      <c r="B2" s="538" t="s">
        <v>118</v>
      </c>
      <c r="C2" s="539"/>
      <c r="D2" s="544">
        <v>1.18</v>
      </c>
      <c r="E2" s="545"/>
      <c r="F2" s="21"/>
      <c r="G2" s="21"/>
    </row>
    <row r="3" spans="1:25">
      <c r="A3" s="18"/>
      <c r="B3" s="540" t="s">
        <v>121</v>
      </c>
      <c r="C3" s="541"/>
      <c r="D3" s="115">
        <v>0.7</v>
      </c>
      <c r="E3" s="116">
        <v>0.3</v>
      </c>
      <c r="F3" s="21"/>
      <c r="G3" s="21"/>
    </row>
    <row r="4" spans="1:25" ht="14" thickBot="1">
      <c r="A4" s="24"/>
      <c r="B4" s="542" t="s">
        <v>122</v>
      </c>
      <c r="C4" s="543"/>
      <c r="D4" s="112">
        <v>2</v>
      </c>
      <c r="E4" s="26">
        <v>2</v>
      </c>
      <c r="F4" s="21"/>
      <c r="G4" s="21"/>
      <c r="T4" s="52"/>
      <c r="U4" s="56"/>
      <c r="V4" s="56"/>
      <c r="W4" s="56"/>
      <c r="X4" s="56"/>
      <c r="Y4" s="56"/>
    </row>
    <row r="5" spans="1:25" ht="14" thickBot="1">
      <c r="A5" s="27"/>
      <c r="B5" s="28"/>
      <c r="C5" s="535" t="s">
        <v>137</v>
      </c>
      <c r="D5" s="536"/>
      <c r="E5" s="536"/>
      <c r="F5" s="536"/>
      <c r="G5" s="537"/>
      <c r="H5" s="532" t="s">
        <v>130</v>
      </c>
      <c r="I5" s="533"/>
      <c r="J5" s="533"/>
      <c r="K5" s="533"/>
      <c r="L5" s="533"/>
      <c r="M5" s="533"/>
      <c r="N5" s="533"/>
      <c r="O5" s="533"/>
      <c r="P5" s="533"/>
      <c r="Q5" s="533"/>
      <c r="R5" s="533"/>
      <c r="S5" s="534"/>
      <c r="T5" s="57"/>
      <c r="U5" s="529" t="s">
        <v>129</v>
      </c>
      <c r="V5" s="530"/>
      <c r="W5" s="530"/>
      <c r="X5" s="530"/>
      <c r="Y5" s="531"/>
    </row>
    <row r="6" spans="1:25" s="7" customFormat="1" ht="63.75" customHeight="1" thickBot="1">
      <c r="A6" s="29" t="s">
        <v>0</v>
      </c>
      <c r="B6" s="30" t="s">
        <v>1</v>
      </c>
      <c r="C6" s="31" t="s">
        <v>155</v>
      </c>
      <c r="D6" s="31" t="s">
        <v>278</v>
      </c>
      <c r="E6" s="33" t="s">
        <v>279</v>
      </c>
      <c r="F6" s="33" t="s">
        <v>131</v>
      </c>
      <c r="G6" s="34" t="s">
        <v>148</v>
      </c>
      <c r="H6" s="5">
        <v>42005</v>
      </c>
      <c r="I6" s="6">
        <f>H6+31</f>
        <v>42036</v>
      </c>
      <c r="J6" s="6">
        <f t="shared" ref="J6:S6" si="0">I6+31</f>
        <v>42067</v>
      </c>
      <c r="K6" s="6">
        <f t="shared" si="0"/>
        <v>42098</v>
      </c>
      <c r="L6" s="6">
        <f t="shared" si="0"/>
        <v>42129</v>
      </c>
      <c r="M6" s="6">
        <f t="shared" si="0"/>
        <v>42160</v>
      </c>
      <c r="N6" s="6">
        <f t="shared" si="0"/>
        <v>42191</v>
      </c>
      <c r="O6" s="140">
        <f t="shared" si="0"/>
        <v>42222</v>
      </c>
      <c r="P6" s="140">
        <f t="shared" si="0"/>
        <v>42253</v>
      </c>
      <c r="Q6" s="140">
        <f t="shared" si="0"/>
        <v>42284</v>
      </c>
      <c r="R6" s="140">
        <f t="shared" si="0"/>
        <v>42315</v>
      </c>
      <c r="S6" s="140">
        <f t="shared" si="0"/>
        <v>42346</v>
      </c>
      <c r="T6" s="58" t="s">
        <v>126</v>
      </c>
      <c r="U6" s="59" t="s">
        <v>128</v>
      </c>
      <c r="V6" s="60" t="s">
        <v>133</v>
      </c>
      <c r="W6" s="60" t="s">
        <v>134</v>
      </c>
      <c r="X6" s="60" t="s">
        <v>135</v>
      </c>
      <c r="Y6" s="61" t="s">
        <v>136</v>
      </c>
    </row>
    <row r="7" spans="1:25" ht="15">
      <c r="A7" s="35">
        <v>1</v>
      </c>
      <c r="B7" s="36" t="s">
        <v>4</v>
      </c>
      <c r="C7" s="37">
        <f>Measles!C6</f>
        <v>115462</v>
      </c>
      <c r="D7" s="82">
        <f>C7*0.05</f>
        <v>5773.1</v>
      </c>
      <c r="E7" s="82">
        <f>C7*0.022</f>
        <v>2540.1639999999998</v>
      </c>
      <c r="F7" s="82">
        <f>+((D7+E7)/($D$119+$E$119))*$F$119</f>
        <v>13617.275848497968</v>
      </c>
      <c r="G7" s="83">
        <f>CEILING((F7/12),20)</f>
        <v>1140</v>
      </c>
      <c r="H7" s="8"/>
      <c r="I7" s="9"/>
      <c r="J7" s="9"/>
      <c r="K7" s="9"/>
      <c r="L7" s="110"/>
      <c r="M7" s="9"/>
      <c r="N7" s="9"/>
      <c r="O7" s="11"/>
      <c r="P7" s="11"/>
      <c r="Q7" s="11"/>
      <c r="R7" s="11"/>
      <c r="S7" s="11"/>
      <c r="T7" s="141">
        <f>SUM(H7:S7)</f>
        <v>0</v>
      </c>
      <c r="U7" s="62" t="str">
        <f t="shared" ref="U7:U70" si="1">IFERROR((SUMIF(H7:S7,"&gt;0" )/COUNTIF(H7:S7,"&gt;0")),"")</f>
        <v/>
      </c>
      <c r="V7" s="63">
        <f>SUM(H7:J7)</f>
        <v>0</v>
      </c>
      <c r="W7" s="63">
        <f>SUM(K7:M7)</f>
        <v>0</v>
      </c>
      <c r="X7" s="63">
        <f>SUM(N7:P7)</f>
        <v>0</v>
      </c>
      <c r="Y7" s="64">
        <f>SUM(Q7:S7)</f>
        <v>0</v>
      </c>
    </row>
    <row r="8" spans="1:25" ht="15">
      <c r="A8" s="41">
        <v>2</v>
      </c>
      <c r="B8" s="42" t="s">
        <v>5</v>
      </c>
      <c r="C8" s="37">
        <f>Measles!C7</f>
        <v>246527</v>
      </c>
      <c r="D8" s="44">
        <f t="shared" ref="D8:D71" si="2">C8*0.05</f>
        <v>12326.35</v>
      </c>
      <c r="E8" s="44">
        <f t="shared" ref="E8:E71" si="3">C8*0.022</f>
        <v>5423.5940000000001</v>
      </c>
      <c r="F8" s="44">
        <f t="shared" ref="F8:F71" si="4">+((D8+E8)/($D$119+$E$119))*$F$119</f>
        <v>29074.727296449561</v>
      </c>
      <c r="G8" s="45">
        <f t="shared" ref="G8:G71" si="5">CEILING((F8/12),20)</f>
        <v>2440</v>
      </c>
      <c r="H8" s="10"/>
      <c r="I8" s="11"/>
      <c r="J8" s="11"/>
      <c r="K8" s="11"/>
      <c r="L8" s="111"/>
      <c r="M8" s="11"/>
      <c r="N8" s="11"/>
      <c r="O8" s="11"/>
      <c r="P8" s="11"/>
      <c r="Q8" s="11"/>
      <c r="R8" s="11"/>
      <c r="S8" s="11"/>
      <c r="T8" s="142">
        <f t="shared" ref="T8:T71" si="6">SUM(H8:S8)</f>
        <v>0</v>
      </c>
      <c r="U8" s="65" t="str">
        <f t="shared" si="1"/>
        <v/>
      </c>
      <c r="V8" s="66">
        <f>SUM(H8:J8)</f>
        <v>0</v>
      </c>
      <c r="W8" s="66">
        <f t="shared" ref="W8:W71" si="7">SUM(K8:M8)</f>
        <v>0</v>
      </c>
      <c r="X8" s="66">
        <f t="shared" ref="X8:X71" si="8">SUM(N8:P8)</f>
        <v>0</v>
      </c>
      <c r="Y8" s="67">
        <f t="shared" ref="Y8:Y71" si="9">SUM(Q8:S8)</f>
        <v>0</v>
      </c>
    </row>
    <row r="9" spans="1:25" ht="15">
      <c r="A9" s="41">
        <v>3</v>
      </c>
      <c r="B9" s="42" t="s">
        <v>6</v>
      </c>
      <c r="C9" s="37">
        <f>Measles!C8</f>
        <v>240886</v>
      </c>
      <c r="D9" s="44">
        <f t="shared" si="2"/>
        <v>12044.300000000001</v>
      </c>
      <c r="E9" s="44">
        <f t="shared" si="3"/>
        <v>5299.4919999999993</v>
      </c>
      <c r="F9" s="44">
        <f t="shared" si="4"/>
        <v>28409.44302057198</v>
      </c>
      <c r="G9" s="85">
        <f t="shared" si="5"/>
        <v>2380</v>
      </c>
      <c r="H9" s="10"/>
      <c r="I9" s="11"/>
      <c r="J9" s="11"/>
      <c r="K9" s="11"/>
      <c r="L9" s="111"/>
      <c r="M9" s="11"/>
      <c r="N9" s="11"/>
      <c r="O9" s="11"/>
      <c r="P9" s="11"/>
      <c r="Q9" s="11"/>
      <c r="R9" s="11"/>
      <c r="S9" s="11"/>
      <c r="T9" s="142">
        <f t="shared" si="6"/>
        <v>0</v>
      </c>
      <c r="U9" s="65" t="str">
        <f t="shared" si="1"/>
        <v/>
      </c>
      <c r="V9" s="66">
        <f t="shared" ref="V9:V72" si="10">SUM(H9:J9)</f>
        <v>0</v>
      </c>
      <c r="W9" s="66">
        <f t="shared" si="7"/>
        <v>0</v>
      </c>
      <c r="X9" s="66">
        <f t="shared" si="8"/>
        <v>0</v>
      </c>
      <c r="Y9" s="67">
        <f t="shared" si="9"/>
        <v>0</v>
      </c>
    </row>
    <row r="10" spans="1:25" ht="15">
      <c r="A10" s="41">
        <v>4</v>
      </c>
      <c r="B10" s="42" t="s">
        <v>7</v>
      </c>
      <c r="C10" s="37">
        <f>Measles!C9</f>
        <v>238600</v>
      </c>
      <c r="D10" s="44">
        <f t="shared" si="2"/>
        <v>11930</v>
      </c>
      <c r="E10" s="44">
        <f t="shared" si="3"/>
        <v>5249.2</v>
      </c>
      <c r="F10" s="44">
        <f t="shared" si="4"/>
        <v>28139.838366316326</v>
      </c>
      <c r="G10" s="85">
        <f t="shared" si="5"/>
        <v>2360</v>
      </c>
      <c r="H10" s="10"/>
      <c r="I10" s="11"/>
      <c r="J10" s="11"/>
      <c r="K10" s="11"/>
      <c r="L10" s="11"/>
      <c r="M10" s="11"/>
      <c r="N10" s="11"/>
      <c r="O10" s="11"/>
      <c r="P10" s="11"/>
      <c r="Q10" s="11"/>
      <c r="R10" s="11"/>
      <c r="S10" s="11"/>
      <c r="T10" s="142">
        <f t="shared" si="6"/>
        <v>0</v>
      </c>
      <c r="U10" s="65" t="str">
        <f t="shared" si="1"/>
        <v/>
      </c>
      <c r="V10" s="66">
        <f t="shared" si="10"/>
        <v>0</v>
      </c>
      <c r="W10" s="66">
        <f t="shared" si="7"/>
        <v>0</v>
      </c>
      <c r="X10" s="66">
        <f t="shared" si="8"/>
        <v>0</v>
      </c>
      <c r="Y10" s="67">
        <f t="shared" si="9"/>
        <v>0</v>
      </c>
    </row>
    <row r="11" spans="1:25" ht="15">
      <c r="A11" s="41">
        <v>5</v>
      </c>
      <c r="B11" s="42" t="s">
        <v>8</v>
      </c>
      <c r="C11" s="37">
        <f>Measles!C10</f>
        <v>155558</v>
      </c>
      <c r="D11" s="44">
        <f t="shared" si="2"/>
        <v>7777.9000000000005</v>
      </c>
      <c r="E11" s="44">
        <f t="shared" si="3"/>
        <v>3422.2759999999998</v>
      </c>
      <c r="F11" s="44">
        <f t="shared" si="4"/>
        <v>18346.089591732754</v>
      </c>
      <c r="G11" s="85">
        <f t="shared" si="5"/>
        <v>1540</v>
      </c>
      <c r="H11" s="10"/>
      <c r="I11" s="11"/>
      <c r="J11" s="11"/>
      <c r="K11" s="11"/>
      <c r="L11" s="111"/>
      <c r="M11" s="11"/>
      <c r="N11" s="11"/>
      <c r="O11" s="11"/>
      <c r="P11" s="11"/>
      <c r="Q11" s="11"/>
      <c r="R11" s="11"/>
      <c r="S11" s="11"/>
      <c r="T11" s="142">
        <f t="shared" si="6"/>
        <v>0</v>
      </c>
      <c r="U11" s="65" t="str">
        <f t="shared" si="1"/>
        <v/>
      </c>
      <c r="V11" s="66">
        <f t="shared" si="10"/>
        <v>0</v>
      </c>
      <c r="W11" s="66">
        <f t="shared" si="7"/>
        <v>0</v>
      </c>
      <c r="X11" s="66">
        <f t="shared" si="8"/>
        <v>0</v>
      </c>
      <c r="Y11" s="67">
        <f t="shared" si="9"/>
        <v>0</v>
      </c>
    </row>
    <row r="12" spans="1:25" ht="15">
      <c r="A12" s="41">
        <v>6</v>
      </c>
      <c r="B12" s="42" t="s">
        <v>9</v>
      </c>
      <c r="C12" s="37">
        <f>Measles!C11</f>
        <v>118341</v>
      </c>
      <c r="D12" s="44">
        <f t="shared" si="2"/>
        <v>5917.05</v>
      </c>
      <c r="E12" s="44">
        <f t="shared" si="3"/>
        <v>2603.502</v>
      </c>
      <c r="F12" s="44">
        <f t="shared" si="4"/>
        <v>13956.817318140151</v>
      </c>
      <c r="G12" s="85">
        <f t="shared" si="5"/>
        <v>1180</v>
      </c>
      <c r="H12" s="10"/>
      <c r="I12" s="11"/>
      <c r="J12" s="11"/>
      <c r="K12" s="11"/>
      <c r="L12" s="111"/>
      <c r="M12" s="11"/>
      <c r="N12" s="11"/>
      <c r="O12" s="11"/>
      <c r="P12" s="11"/>
      <c r="Q12" s="11"/>
      <c r="R12" s="11"/>
      <c r="S12" s="11"/>
      <c r="T12" s="142">
        <f t="shared" si="6"/>
        <v>0</v>
      </c>
      <c r="U12" s="65" t="str">
        <f t="shared" si="1"/>
        <v/>
      </c>
      <c r="V12" s="66">
        <f t="shared" si="10"/>
        <v>0</v>
      </c>
      <c r="W12" s="66">
        <f t="shared" si="7"/>
        <v>0</v>
      </c>
      <c r="X12" s="66">
        <f t="shared" si="8"/>
        <v>0</v>
      </c>
      <c r="Y12" s="67">
        <f t="shared" si="9"/>
        <v>0</v>
      </c>
    </row>
    <row r="13" spans="1:25" ht="15">
      <c r="A13" s="41">
        <v>7</v>
      </c>
      <c r="B13" s="42" t="s">
        <v>10</v>
      </c>
      <c r="C13" s="37">
        <f>Measles!C12</f>
        <v>286541</v>
      </c>
      <c r="D13" s="44">
        <f t="shared" si="2"/>
        <v>14327.050000000001</v>
      </c>
      <c r="E13" s="44">
        <f t="shared" si="3"/>
        <v>6303.902</v>
      </c>
      <c r="F13" s="44">
        <f t="shared" si="4"/>
        <v>33793.870181570186</v>
      </c>
      <c r="G13" s="85">
        <f t="shared" si="5"/>
        <v>2820</v>
      </c>
      <c r="H13" s="10"/>
      <c r="I13" s="11"/>
      <c r="J13" s="11"/>
      <c r="K13" s="11"/>
      <c r="L13" s="11"/>
      <c r="M13" s="11"/>
      <c r="N13" s="11"/>
      <c r="O13" s="11"/>
      <c r="P13" s="11"/>
      <c r="Q13" s="11"/>
      <c r="R13" s="11"/>
      <c r="S13" s="11"/>
      <c r="T13" s="142">
        <f t="shared" si="6"/>
        <v>0</v>
      </c>
      <c r="U13" s="65" t="str">
        <f t="shared" si="1"/>
        <v/>
      </c>
      <c r="V13" s="66">
        <f t="shared" si="10"/>
        <v>0</v>
      </c>
      <c r="W13" s="66">
        <f t="shared" si="7"/>
        <v>0</v>
      </c>
      <c r="X13" s="66">
        <f t="shared" si="8"/>
        <v>0</v>
      </c>
      <c r="Y13" s="67">
        <f t="shared" si="9"/>
        <v>0</v>
      </c>
    </row>
    <row r="14" spans="1:25" ht="15">
      <c r="A14" s="41">
        <v>8</v>
      </c>
      <c r="B14" s="42" t="s">
        <v>11</v>
      </c>
      <c r="C14" s="37">
        <f>Measles!C13</f>
        <v>201739</v>
      </c>
      <c r="D14" s="44">
        <f>C14*0.05</f>
        <v>10086.950000000001</v>
      </c>
      <c r="E14" s="44">
        <f t="shared" si="3"/>
        <v>4438.2579999999998</v>
      </c>
      <c r="F14" s="44">
        <f t="shared" si="4"/>
        <v>23792.551769414458</v>
      </c>
      <c r="G14" s="85">
        <f t="shared" si="5"/>
        <v>2000</v>
      </c>
      <c r="H14" s="10"/>
      <c r="I14" s="11"/>
      <c r="J14" s="11"/>
      <c r="K14" s="11"/>
      <c r="L14" s="111"/>
      <c r="M14" s="11"/>
      <c r="N14" s="11"/>
      <c r="O14" s="11"/>
      <c r="P14" s="11"/>
      <c r="Q14" s="11"/>
      <c r="R14" s="11"/>
      <c r="S14" s="11"/>
      <c r="T14" s="142">
        <f t="shared" si="6"/>
        <v>0</v>
      </c>
      <c r="U14" s="65" t="str">
        <f t="shared" si="1"/>
        <v/>
      </c>
      <c r="V14" s="66">
        <f t="shared" si="10"/>
        <v>0</v>
      </c>
      <c r="W14" s="66">
        <f t="shared" si="7"/>
        <v>0</v>
      </c>
      <c r="X14" s="66">
        <f t="shared" si="8"/>
        <v>0</v>
      </c>
      <c r="Y14" s="67">
        <f t="shared" si="9"/>
        <v>0</v>
      </c>
    </row>
    <row r="15" spans="1:25" ht="15">
      <c r="A15" s="41">
        <v>9</v>
      </c>
      <c r="B15" s="42" t="s">
        <v>12</v>
      </c>
      <c r="C15" s="37">
        <f>Measles!C14</f>
        <v>390510</v>
      </c>
      <c r="D15" s="44">
        <f t="shared" si="2"/>
        <v>19525.5</v>
      </c>
      <c r="E15" s="44">
        <f t="shared" si="3"/>
        <v>8591.2199999999993</v>
      </c>
      <c r="F15" s="44">
        <f t="shared" si="4"/>
        <v>46055.692709263152</v>
      </c>
      <c r="G15" s="85">
        <f t="shared" si="5"/>
        <v>3840</v>
      </c>
      <c r="H15" s="10"/>
      <c r="I15" s="11"/>
      <c r="J15" s="11"/>
      <c r="K15" s="11"/>
      <c r="L15" s="111"/>
      <c r="M15" s="11"/>
      <c r="N15" s="11"/>
      <c r="O15" s="11"/>
      <c r="P15" s="11"/>
      <c r="Q15" s="11"/>
      <c r="R15" s="11"/>
      <c r="S15" s="11"/>
      <c r="T15" s="142">
        <f t="shared" si="6"/>
        <v>0</v>
      </c>
      <c r="U15" s="65" t="str">
        <f t="shared" si="1"/>
        <v/>
      </c>
      <c r="V15" s="66">
        <f t="shared" si="10"/>
        <v>0</v>
      </c>
      <c r="W15" s="66">
        <f t="shared" si="7"/>
        <v>0</v>
      </c>
      <c r="X15" s="66">
        <f t="shared" si="8"/>
        <v>0</v>
      </c>
      <c r="Y15" s="67">
        <f t="shared" si="9"/>
        <v>0</v>
      </c>
    </row>
    <row r="16" spans="1:25" ht="15">
      <c r="A16" s="41">
        <v>10</v>
      </c>
      <c r="B16" s="42" t="s">
        <v>13</v>
      </c>
      <c r="C16" s="37">
        <f>Measles!C15</f>
        <v>831442</v>
      </c>
      <c r="D16" s="44">
        <f t="shared" si="2"/>
        <v>41572.100000000006</v>
      </c>
      <c r="E16" s="44">
        <f t="shared" si="3"/>
        <v>18291.723999999998</v>
      </c>
      <c r="F16" s="44">
        <f t="shared" si="4"/>
        <v>98058.019660380465</v>
      </c>
      <c r="G16" s="85">
        <f t="shared" si="5"/>
        <v>8180</v>
      </c>
      <c r="H16" s="10"/>
      <c r="I16" s="11"/>
      <c r="J16" s="11"/>
      <c r="K16" s="11"/>
      <c r="L16" s="11"/>
      <c r="M16" s="11"/>
      <c r="N16" s="11"/>
      <c r="O16" s="11"/>
      <c r="P16" s="11"/>
      <c r="Q16" s="11"/>
      <c r="R16" s="11"/>
      <c r="S16" s="11"/>
      <c r="T16" s="142">
        <f t="shared" si="6"/>
        <v>0</v>
      </c>
      <c r="U16" s="65" t="str">
        <f t="shared" si="1"/>
        <v/>
      </c>
      <c r="V16" s="66">
        <f t="shared" si="10"/>
        <v>0</v>
      </c>
      <c r="W16" s="66">
        <f t="shared" si="7"/>
        <v>0</v>
      </c>
      <c r="X16" s="66">
        <f t="shared" si="8"/>
        <v>0</v>
      </c>
      <c r="Y16" s="67">
        <f t="shared" si="9"/>
        <v>0</v>
      </c>
    </row>
    <row r="17" spans="1:25" ht="15">
      <c r="A17" s="41">
        <v>11</v>
      </c>
      <c r="B17" s="42" t="s">
        <v>14</v>
      </c>
      <c r="C17" s="37">
        <f>Measles!C16</f>
        <v>220717</v>
      </c>
      <c r="D17" s="44">
        <f t="shared" si="2"/>
        <v>11035.85</v>
      </c>
      <c r="E17" s="44">
        <f t="shared" si="3"/>
        <v>4855.7739999999994</v>
      </c>
      <c r="F17" s="44">
        <f t="shared" si="4"/>
        <v>26030.765736371501</v>
      </c>
      <c r="G17" s="85">
        <f t="shared" si="5"/>
        <v>2180</v>
      </c>
      <c r="H17" s="10"/>
      <c r="I17" s="11"/>
      <c r="J17" s="11"/>
      <c r="K17" s="11"/>
      <c r="L17" s="11"/>
      <c r="M17" s="11"/>
      <c r="N17" s="11"/>
      <c r="O17" s="11"/>
      <c r="P17" s="11"/>
      <c r="Q17" s="11"/>
      <c r="R17" s="11"/>
      <c r="S17" s="11"/>
      <c r="T17" s="142">
        <f t="shared" si="6"/>
        <v>0</v>
      </c>
      <c r="U17" s="65" t="str">
        <f t="shared" si="1"/>
        <v/>
      </c>
      <c r="V17" s="66">
        <f t="shared" si="10"/>
        <v>0</v>
      </c>
      <c r="W17" s="66">
        <f t="shared" si="7"/>
        <v>0</v>
      </c>
      <c r="X17" s="66">
        <f t="shared" si="8"/>
        <v>0</v>
      </c>
      <c r="Y17" s="67">
        <f t="shared" si="9"/>
        <v>0</v>
      </c>
    </row>
    <row r="18" spans="1:25" ht="15">
      <c r="A18" s="41">
        <v>12</v>
      </c>
      <c r="B18" s="42" t="s">
        <v>15</v>
      </c>
      <c r="C18" s="37">
        <f>Measles!C17</f>
        <v>224153</v>
      </c>
      <c r="D18" s="44">
        <f t="shared" si="2"/>
        <v>11207.650000000001</v>
      </c>
      <c r="E18" s="44">
        <f t="shared" si="3"/>
        <v>4931.366</v>
      </c>
      <c r="F18" s="44">
        <f t="shared" si="4"/>
        <v>26435.998278813509</v>
      </c>
      <c r="G18" s="85">
        <f t="shared" si="5"/>
        <v>2220</v>
      </c>
      <c r="H18" s="10"/>
      <c r="I18" s="11"/>
      <c r="J18" s="11"/>
      <c r="K18" s="11"/>
      <c r="L18" s="111"/>
      <c r="M18" s="11"/>
      <c r="N18" s="11"/>
      <c r="O18" s="11"/>
      <c r="P18" s="11"/>
      <c r="Q18" s="11"/>
      <c r="R18" s="11"/>
      <c r="S18" s="11"/>
      <c r="T18" s="142">
        <f t="shared" si="6"/>
        <v>0</v>
      </c>
      <c r="U18" s="65" t="str">
        <f t="shared" si="1"/>
        <v/>
      </c>
      <c r="V18" s="66">
        <f t="shared" si="10"/>
        <v>0</v>
      </c>
      <c r="W18" s="66">
        <f t="shared" si="7"/>
        <v>0</v>
      </c>
      <c r="X18" s="66">
        <f t="shared" si="8"/>
        <v>0</v>
      </c>
      <c r="Y18" s="67">
        <f t="shared" si="9"/>
        <v>0</v>
      </c>
    </row>
    <row r="19" spans="1:25" ht="15">
      <c r="A19" s="41">
        <v>13</v>
      </c>
      <c r="B19" s="42" t="s">
        <v>16</v>
      </c>
      <c r="C19" s="37">
        <f>Measles!C18</f>
        <v>413054</v>
      </c>
      <c r="D19" s="44">
        <f t="shared" si="2"/>
        <v>20652.7</v>
      </c>
      <c r="E19" s="44">
        <f t="shared" si="3"/>
        <v>9087.1880000000001</v>
      </c>
      <c r="F19" s="44">
        <f t="shared" si="4"/>
        <v>48714.471066891958</v>
      </c>
      <c r="G19" s="85">
        <f t="shared" si="5"/>
        <v>4060</v>
      </c>
      <c r="H19" s="10"/>
      <c r="I19" s="11"/>
      <c r="J19" s="11"/>
      <c r="K19" s="11"/>
      <c r="L19" s="111"/>
      <c r="M19" s="11"/>
      <c r="N19" s="11"/>
      <c r="O19" s="11"/>
      <c r="P19" s="11"/>
      <c r="Q19" s="11"/>
      <c r="R19" s="11"/>
      <c r="S19" s="11"/>
      <c r="T19" s="142">
        <f t="shared" si="6"/>
        <v>0</v>
      </c>
      <c r="U19" s="65" t="str">
        <f t="shared" si="1"/>
        <v/>
      </c>
      <c r="V19" s="66">
        <f t="shared" si="10"/>
        <v>0</v>
      </c>
      <c r="W19" s="66">
        <f t="shared" si="7"/>
        <v>0</v>
      </c>
      <c r="X19" s="66">
        <f t="shared" si="8"/>
        <v>0</v>
      </c>
      <c r="Y19" s="67">
        <f t="shared" si="9"/>
        <v>0</v>
      </c>
    </row>
    <row r="20" spans="1:25" ht="15">
      <c r="A20" s="41">
        <v>14</v>
      </c>
      <c r="B20" s="42" t="s">
        <v>17</v>
      </c>
      <c r="C20" s="37">
        <f>Measles!C19</f>
        <v>131351</v>
      </c>
      <c r="D20" s="44">
        <f t="shared" si="2"/>
        <v>6567.55</v>
      </c>
      <c r="E20" s="44">
        <f t="shared" si="3"/>
        <v>2889.7219999999998</v>
      </c>
      <c r="F20" s="44">
        <f t="shared" si="4"/>
        <v>15491.181514057065</v>
      </c>
      <c r="G20" s="85">
        <f t="shared" si="5"/>
        <v>1300</v>
      </c>
      <c r="H20" s="10"/>
      <c r="I20" s="11"/>
      <c r="J20" s="11"/>
      <c r="K20" s="11"/>
      <c r="L20" s="11"/>
      <c r="M20" s="11"/>
      <c r="N20" s="11"/>
      <c r="O20" s="11"/>
      <c r="P20" s="11"/>
      <c r="Q20" s="11"/>
      <c r="R20" s="11"/>
      <c r="S20" s="11"/>
      <c r="T20" s="142">
        <f t="shared" si="6"/>
        <v>0</v>
      </c>
      <c r="U20" s="65" t="str">
        <f t="shared" si="1"/>
        <v/>
      </c>
      <c r="V20" s="66">
        <f t="shared" si="10"/>
        <v>0</v>
      </c>
      <c r="W20" s="66">
        <f t="shared" si="7"/>
        <v>0</v>
      </c>
      <c r="X20" s="66">
        <f t="shared" si="8"/>
        <v>0</v>
      </c>
      <c r="Y20" s="67">
        <f t="shared" si="9"/>
        <v>0</v>
      </c>
    </row>
    <row r="21" spans="1:25" ht="15">
      <c r="A21" s="41">
        <v>15</v>
      </c>
      <c r="B21" s="42" t="s">
        <v>18</v>
      </c>
      <c r="C21" s="37">
        <f>Measles!C20</f>
        <v>462113</v>
      </c>
      <c r="D21" s="44">
        <f t="shared" si="2"/>
        <v>23105.65</v>
      </c>
      <c r="E21" s="44">
        <f t="shared" si="3"/>
        <v>10166.485999999999</v>
      </c>
      <c r="F21" s="44">
        <f t="shared" si="4"/>
        <v>54500.356776921777</v>
      </c>
      <c r="G21" s="85">
        <f t="shared" si="5"/>
        <v>4560</v>
      </c>
      <c r="H21" s="10"/>
      <c r="I21" s="11"/>
      <c r="J21" s="11"/>
      <c r="K21" s="11"/>
      <c r="L21" s="111"/>
      <c r="M21" s="11"/>
      <c r="N21" s="11"/>
      <c r="O21" s="11"/>
      <c r="P21" s="11"/>
      <c r="Q21" s="11"/>
      <c r="R21" s="11"/>
      <c r="S21" s="11"/>
      <c r="T21" s="142">
        <f t="shared" si="6"/>
        <v>0</v>
      </c>
      <c r="U21" s="65" t="str">
        <f t="shared" si="1"/>
        <v/>
      </c>
      <c r="V21" s="66">
        <f t="shared" si="10"/>
        <v>0</v>
      </c>
      <c r="W21" s="66">
        <f t="shared" si="7"/>
        <v>0</v>
      </c>
      <c r="X21" s="66">
        <f t="shared" si="8"/>
        <v>0</v>
      </c>
      <c r="Y21" s="67">
        <f t="shared" si="9"/>
        <v>0</v>
      </c>
    </row>
    <row r="22" spans="1:25" ht="15">
      <c r="A22" s="41">
        <v>16</v>
      </c>
      <c r="B22" s="42" t="s">
        <v>19</v>
      </c>
      <c r="C22" s="37">
        <f>Measles!C21</f>
        <v>200047</v>
      </c>
      <c r="D22" s="44">
        <f t="shared" si="2"/>
        <v>10002.35</v>
      </c>
      <c r="E22" s="44">
        <f t="shared" si="3"/>
        <v>4401.0339999999997</v>
      </c>
      <c r="F22" s="44">
        <f t="shared" si="4"/>
        <v>23593.001867839404</v>
      </c>
      <c r="G22" s="85">
        <f t="shared" si="5"/>
        <v>1980</v>
      </c>
      <c r="H22" s="10"/>
      <c r="I22" s="11"/>
      <c r="J22" s="11"/>
      <c r="K22" s="11"/>
      <c r="L22" s="111"/>
      <c r="M22" s="11"/>
      <c r="N22" s="11"/>
      <c r="O22" s="11"/>
      <c r="P22" s="11"/>
      <c r="Q22" s="11"/>
      <c r="R22" s="11"/>
      <c r="S22" s="11"/>
      <c r="T22" s="142">
        <f t="shared" si="6"/>
        <v>0</v>
      </c>
      <c r="U22" s="65" t="str">
        <f t="shared" si="1"/>
        <v/>
      </c>
      <c r="V22" s="66">
        <f t="shared" si="10"/>
        <v>0</v>
      </c>
      <c r="W22" s="66">
        <f t="shared" si="7"/>
        <v>0</v>
      </c>
      <c r="X22" s="66">
        <f t="shared" si="8"/>
        <v>0</v>
      </c>
      <c r="Y22" s="67">
        <f t="shared" si="9"/>
        <v>0</v>
      </c>
    </row>
    <row r="23" spans="1:25" ht="15">
      <c r="A23" s="41">
        <v>17</v>
      </c>
      <c r="B23" s="42" t="s">
        <v>20</v>
      </c>
      <c r="C23" s="37">
        <f>Measles!C22</f>
        <v>159974</v>
      </c>
      <c r="D23" s="44">
        <f t="shared" si="2"/>
        <v>7998.7000000000007</v>
      </c>
      <c r="E23" s="44">
        <f t="shared" si="3"/>
        <v>3519.4279999999999</v>
      </c>
      <c r="F23" s="44">
        <f t="shared" si="4"/>
        <v>18866.900682368348</v>
      </c>
      <c r="G23" s="85">
        <f t="shared" si="5"/>
        <v>1580</v>
      </c>
      <c r="H23" s="10"/>
      <c r="I23" s="11"/>
      <c r="J23" s="11"/>
      <c r="K23" s="11"/>
      <c r="L23" s="11"/>
      <c r="M23" s="11"/>
      <c r="N23" s="11"/>
      <c r="O23" s="11"/>
      <c r="P23" s="11"/>
      <c r="Q23" s="11"/>
      <c r="R23" s="11"/>
      <c r="S23" s="11"/>
      <c r="T23" s="142">
        <f t="shared" si="6"/>
        <v>0</v>
      </c>
      <c r="U23" s="65" t="str">
        <f t="shared" si="1"/>
        <v/>
      </c>
      <c r="V23" s="66">
        <f t="shared" si="10"/>
        <v>0</v>
      </c>
      <c r="W23" s="66">
        <f t="shared" si="7"/>
        <v>0</v>
      </c>
      <c r="X23" s="66">
        <f t="shared" si="8"/>
        <v>0</v>
      </c>
      <c r="Y23" s="67">
        <f t="shared" si="9"/>
        <v>0</v>
      </c>
    </row>
    <row r="24" spans="1:25" ht="15">
      <c r="A24" s="41">
        <v>18</v>
      </c>
      <c r="B24" s="42" t="s">
        <v>21</v>
      </c>
      <c r="C24" s="37">
        <f>Measles!C23</f>
        <v>94511</v>
      </c>
      <c r="D24" s="44">
        <f t="shared" si="2"/>
        <v>4725.55</v>
      </c>
      <c r="E24" s="44">
        <f t="shared" si="3"/>
        <v>2079.2419999999997</v>
      </c>
      <c r="F24" s="44">
        <f t="shared" si="4"/>
        <v>11146.371600330771</v>
      </c>
      <c r="G24" s="85">
        <f t="shared" si="5"/>
        <v>940</v>
      </c>
      <c r="H24" s="10"/>
      <c r="I24" s="11"/>
      <c r="J24" s="11"/>
      <c r="K24" s="11"/>
      <c r="L24" s="111"/>
      <c r="M24" s="11"/>
      <c r="N24" s="11"/>
      <c r="O24" s="11"/>
      <c r="P24" s="11"/>
      <c r="Q24" s="11"/>
      <c r="R24" s="11"/>
      <c r="S24" s="11"/>
      <c r="T24" s="142">
        <f t="shared" si="6"/>
        <v>0</v>
      </c>
      <c r="U24" s="65" t="str">
        <f t="shared" si="1"/>
        <v/>
      </c>
      <c r="V24" s="66">
        <f t="shared" si="10"/>
        <v>0</v>
      </c>
      <c r="W24" s="66">
        <f t="shared" si="7"/>
        <v>0</v>
      </c>
      <c r="X24" s="66">
        <f t="shared" si="8"/>
        <v>0</v>
      </c>
      <c r="Y24" s="67">
        <f t="shared" si="9"/>
        <v>0</v>
      </c>
    </row>
    <row r="25" spans="1:25" ht="15">
      <c r="A25" s="41">
        <v>19</v>
      </c>
      <c r="B25" s="42" t="s">
        <v>22</v>
      </c>
      <c r="C25" s="37">
        <f>Measles!C24</f>
        <v>187767</v>
      </c>
      <c r="D25" s="44">
        <f t="shared" si="2"/>
        <v>9388.35</v>
      </c>
      <c r="E25" s="44">
        <f t="shared" si="3"/>
        <v>4130.8739999999998</v>
      </c>
      <c r="F25" s="44">
        <f t="shared" si="4"/>
        <v>22144.731896597306</v>
      </c>
      <c r="G25" s="85">
        <f t="shared" si="5"/>
        <v>1860</v>
      </c>
      <c r="H25" s="10"/>
      <c r="I25" s="11"/>
      <c r="J25" s="11"/>
      <c r="K25" s="11"/>
      <c r="L25" s="111"/>
      <c r="M25" s="11"/>
      <c r="N25" s="11"/>
      <c r="O25" s="11"/>
      <c r="P25" s="11"/>
      <c r="Q25" s="11"/>
      <c r="R25" s="11"/>
      <c r="S25" s="11"/>
      <c r="T25" s="142">
        <f t="shared" si="6"/>
        <v>0</v>
      </c>
      <c r="U25" s="65" t="str">
        <f t="shared" si="1"/>
        <v/>
      </c>
      <c r="V25" s="66">
        <f t="shared" si="10"/>
        <v>0</v>
      </c>
      <c r="W25" s="66">
        <f t="shared" si="7"/>
        <v>0</v>
      </c>
      <c r="X25" s="66">
        <f t="shared" si="8"/>
        <v>0</v>
      </c>
      <c r="Y25" s="67">
        <f t="shared" si="9"/>
        <v>0</v>
      </c>
    </row>
    <row r="26" spans="1:25" ht="15">
      <c r="A26" s="41">
        <v>20</v>
      </c>
      <c r="B26" s="42" t="s">
        <v>23</v>
      </c>
      <c r="C26" s="37">
        <f>Measles!C25</f>
        <v>120259</v>
      </c>
      <c r="D26" s="44">
        <f t="shared" si="2"/>
        <v>6012.9500000000007</v>
      </c>
      <c r="E26" s="44">
        <f t="shared" si="3"/>
        <v>2645.6979999999999</v>
      </c>
      <c r="F26" s="44">
        <f t="shared" si="4"/>
        <v>14183.021048176175</v>
      </c>
      <c r="G26" s="85">
        <f t="shared" si="5"/>
        <v>1200</v>
      </c>
      <c r="H26" s="10"/>
      <c r="I26" s="11"/>
      <c r="J26" s="11"/>
      <c r="K26" s="11"/>
      <c r="L26" s="11"/>
      <c r="M26" s="11"/>
      <c r="N26" s="11"/>
      <c r="O26" s="11"/>
      <c r="P26" s="11"/>
      <c r="Q26" s="11"/>
      <c r="R26" s="11"/>
      <c r="S26" s="11"/>
      <c r="T26" s="142">
        <f t="shared" si="6"/>
        <v>0</v>
      </c>
      <c r="U26" s="65" t="str">
        <f t="shared" si="1"/>
        <v/>
      </c>
      <c r="V26" s="66">
        <f t="shared" si="10"/>
        <v>0</v>
      </c>
      <c r="W26" s="66">
        <f t="shared" si="7"/>
        <v>0</v>
      </c>
      <c r="X26" s="66">
        <f t="shared" si="8"/>
        <v>0</v>
      </c>
      <c r="Y26" s="67">
        <f t="shared" si="9"/>
        <v>0</v>
      </c>
    </row>
    <row r="27" spans="1:25" ht="15">
      <c r="A27" s="41">
        <v>21</v>
      </c>
      <c r="B27" s="42" t="s">
        <v>24</v>
      </c>
      <c r="C27" s="37">
        <f>Measles!C26</f>
        <v>237349</v>
      </c>
      <c r="D27" s="44">
        <f t="shared" si="2"/>
        <v>11867.45</v>
      </c>
      <c r="E27" s="44">
        <f t="shared" si="3"/>
        <v>5221.6779999999999</v>
      </c>
      <c r="F27" s="44">
        <f t="shared" si="4"/>
        <v>27992.298811428391</v>
      </c>
      <c r="G27" s="85">
        <f t="shared" si="5"/>
        <v>2340</v>
      </c>
      <c r="H27" s="10"/>
      <c r="I27" s="11"/>
      <c r="J27" s="11"/>
      <c r="K27" s="11"/>
      <c r="L27" s="11"/>
      <c r="M27" s="11"/>
      <c r="N27" s="11"/>
      <c r="O27" s="11"/>
      <c r="P27" s="11"/>
      <c r="Q27" s="11"/>
      <c r="R27" s="11"/>
      <c r="S27" s="11"/>
      <c r="T27" s="142">
        <f t="shared" si="6"/>
        <v>0</v>
      </c>
      <c r="U27" s="65" t="str">
        <f t="shared" si="1"/>
        <v/>
      </c>
      <c r="V27" s="66">
        <f t="shared" si="10"/>
        <v>0</v>
      </c>
      <c r="W27" s="66">
        <f t="shared" si="7"/>
        <v>0</v>
      </c>
      <c r="X27" s="66">
        <f t="shared" si="8"/>
        <v>0</v>
      </c>
      <c r="Y27" s="67">
        <f t="shared" si="9"/>
        <v>0</v>
      </c>
    </row>
    <row r="28" spans="1:25" ht="15">
      <c r="A28" s="41">
        <v>22</v>
      </c>
      <c r="B28" s="42" t="s">
        <v>25</v>
      </c>
      <c r="C28" s="37">
        <f>Measles!C27</f>
        <v>249501</v>
      </c>
      <c r="D28" s="44">
        <f t="shared" si="2"/>
        <v>12475.050000000001</v>
      </c>
      <c r="E28" s="44">
        <f t="shared" si="3"/>
        <v>5489.0219999999999</v>
      </c>
      <c r="F28" s="44">
        <f t="shared" si="4"/>
        <v>29425.472809028874</v>
      </c>
      <c r="G28" s="85">
        <f t="shared" si="5"/>
        <v>2460</v>
      </c>
      <c r="H28" s="10"/>
      <c r="I28" s="11"/>
      <c r="J28" s="11"/>
      <c r="K28" s="11"/>
      <c r="L28" s="11"/>
      <c r="M28" s="11"/>
      <c r="N28" s="11"/>
      <c r="O28" s="11"/>
      <c r="P28" s="11"/>
      <c r="Q28" s="11"/>
      <c r="R28" s="11"/>
      <c r="S28" s="11"/>
      <c r="T28" s="142">
        <f t="shared" si="6"/>
        <v>0</v>
      </c>
      <c r="U28" s="65" t="str">
        <f t="shared" si="1"/>
        <v/>
      </c>
      <c r="V28" s="66">
        <f t="shared" si="10"/>
        <v>0</v>
      </c>
      <c r="W28" s="66">
        <f t="shared" si="7"/>
        <v>0</v>
      </c>
      <c r="X28" s="66">
        <f t="shared" si="8"/>
        <v>0</v>
      </c>
      <c r="Y28" s="67">
        <f t="shared" si="9"/>
        <v>0</v>
      </c>
    </row>
    <row r="29" spans="1:25" ht="15">
      <c r="A29" s="41">
        <v>23</v>
      </c>
      <c r="B29" s="42" t="s">
        <v>26</v>
      </c>
      <c r="C29" s="37">
        <f>Measles!C28</f>
        <v>344703</v>
      </c>
      <c r="D29" s="44">
        <f t="shared" si="2"/>
        <v>17235.150000000001</v>
      </c>
      <c r="E29" s="44">
        <f t="shared" si="3"/>
        <v>7583.4659999999994</v>
      </c>
      <c r="F29" s="44">
        <f t="shared" si="4"/>
        <v>40653.339079565536</v>
      </c>
      <c r="G29" s="85">
        <f t="shared" si="5"/>
        <v>3400</v>
      </c>
      <c r="H29" s="10"/>
      <c r="I29" s="11"/>
      <c r="J29" s="11"/>
      <c r="K29" s="11"/>
      <c r="L29" s="111"/>
      <c r="M29" s="11"/>
      <c r="N29" s="11"/>
      <c r="O29" s="11"/>
      <c r="P29" s="11"/>
      <c r="Q29" s="11"/>
      <c r="R29" s="11"/>
      <c r="S29" s="11"/>
      <c r="T29" s="142">
        <f t="shared" si="6"/>
        <v>0</v>
      </c>
      <c r="U29" s="65" t="str">
        <f t="shared" si="1"/>
        <v/>
      </c>
      <c r="V29" s="66">
        <f t="shared" si="10"/>
        <v>0</v>
      </c>
      <c r="W29" s="66">
        <f t="shared" si="7"/>
        <v>0</v>
      </c>
      <c r="X29" s="66">
        <f t="shared" si="8"/>
        <v>0</v>
      </c>
      <c r="Y29" s="67">
        <f t="shared" si="9"/>
        <v>0</v>
      </c>
    </row>
    <row r="30" spans="1:25" ht="15">
      <c r="A30" s="41">
        <v>24</v>
      </c>
      <c r="B30" s="42" t="s">
        <v>27</v>
      </c>
      <c r="C30" s="37">
        <f>Measles!C29</f>
        <v>260357</v>
      </c>
      <c r="D30" s="44">
        <f t="shared" si="2"/>
        <v>13017.85</v>
      </c>
      <c r="E30" s="44">
        <f t="shared" si="3"/>
        <v>5727.8539999999994</v>
      </c>
      <c r="F30" s="44">
        <f t="shared" si="4"/>
        <v>30705.800073508042</v>
      </c>
      <c r="G30" s="85">
        <f t="shared" si="5"/>
        <v>2560</v>
      </c>
      <c r="H30" s="10"/>
      <c r="I30" s="11"/>
      <c r="J30" s="11"/>
      <c r="K30" s="11"/>
      <c r="L30" s="111"/>
      <c r="M30" s="11"/>
      <c r="N30" s="11"/>
      <c r="O30" s="11"/>
      <c r="P30" s="11"/>
      <c r="Q30" s="11"/>
      <c r="R30" s="11"/>
      <c r="S30" s="11"/>
      <c r="T30" s="142">
        <f t="shared" si="6"/>
        <v>0</v>
      </c>
      <c r="U30" s="65" t="str">
        <f t="shared" si="1"/>
        <v/>
      </c>
      <c r="V30" s="66">
        <f t="shared" si="10"/>
        <v>0</v>
      </c>
      <c r="W30" s="66">
        <f t="shared" si="7"/>
        <v>0</v>
      </c>
      <c r="X30" s="66">
        <f t="shared" si="8"/>
        <v>0</v>
      </c>
      <c r="Y30" s="67">
        <f t="shared" si="9"/>
        <v>0</v>
      </c>
    </row>
    <row r="31" spans="1:25" ht="15">
      <c r="A31" s="41">
        <v>25</v>
      </c>
      <c r="B31" s="42" t="s">
        <v>28</v>
      </c>
      <c r="C31" s="37">
        <f>Measles!C30</f>
        <v>106389</v>
      </c>
      <c r="D31" s="44">
        <f t="shared" si="2"/>
        <v>5319.4500000000007</v>
      </c>
      <c r="E31" s="44">
        <f t="shared" si="3"/>
        <v>2340.558</v>
      </c>
      <c r="F31" s="44">
        <f t="shared" si="4"/>
        <v>12547.230779354684</v>
      </c>
      <c r="G31" s="85">
        <f t="shared" si="5"/>
        <v>1060</v>
      </c>
      <c r="H31" s="10"/>
      <c r="I31" s="11"/>
      <c r="J31" s="11"/>
      <c r="K31" s="11"/>
      <c r="L31" s="111"/>
      <c r="M31" s="11"/>
      <c r="N31" s="11"/>
      <c r="O31" s="11"/>
      <c r="P31" s="11"/>
      <c r="Q31" s="11"/>
      <c r="R31" s="11"/>
      <c r="S31" s="11"/>
      <c r="T31" s="142">
        <f t="shared" si="6"/>
        <v>0</v>
      </c>
      <c r="U31" s="65" t="str">
        <f t="shared" si="1"/>
        <v/>
      </c>
      <c r="V31" s="66">
        <f t="shared" si="10"/>
        <v>0</v>
      </c>
      <c r="W31" s="66">
        <f t="shared" si="7"/>
        <v>0</v>
      </c>
      <c r="X31" s="66">
        <f t="shared" si="8"/>
        <v>0</v>
      </c>
      <c r="Y31" s="67">
        <f t="shared" si="9"/>
        <v>0</v>
      </c>
    </row>
    <row r="32" spans="1:25" ht="15">
      <c r="A32" s="41">
        <v>26</v>
      </c>
      <c r="B32" s="42" t="s">
        <v>29</v>
      </c>
      <c r="C32" s="37">
        <f>Measles!C31</f>
        <v>95259</v>
      </c>
      <c r="D32" s="44">
        <f t="shared" si="2"/>
        <v>4762.95</v>
      </c>
      <c r="E32" s="44">
        <f t="shared" si="3"/>
        <v>2095.6979999999999</v>
      </c>
      <c r="F32" s="44">
        <f t="shared" si="4"/>
        <v>11234.588696298939</v>
      </c>
      <c r="G32" s="85">
        <f t="shared" si="5"/>
        <v>940</v>
      </c>
      <c r="H32" s="10"/>
      <c r="I32" s="11"/>
      <c r="J32" s="11"/>
      <c r="K32" s="11"/>
      <c r="L32" s="11"/>
      <c r="M32" s="11"/>
      <c r="N32" s="11"/>
      <c r="O32" s="11"/>
      <c r="P32" s="11"/>
      <c r="Q32" s="11"/>
      <c r="R32" s="11"/>
      <c r="S32" s="11"/>
      <c r="T32" s="142">
        <f t="shared" si="6"/>
        <v>0</v>
      </c>
      <c r="U32" s="65" t="str">
        <f t="shared" si="1"/>
        <v/>
      </c>
      <c r="V32" s="66">
        <f t="shared" si="10"/>
        <v>0</v>
      </c>
      <c r="W32" s="66">
        <f t="shared" si="7"/>
        <v>0</v>
      </c>
      <c r="X32" s="66">
        <f t="shared" si="8"/>
        <v>0</v>
      </c>
      <c r="Y32" s="67">
        <f t="shared" si="9"/>
        <v>0</v>
      </c>
    </row>
    <row r="33" spans="1:25" ht="15">
      <c r="A33" s="41">
        <v>27</v>
      </c>
      <c r="B33" s="42" t="s">
        <v>30</v>
      </c>
      <c r="C33" s="37">
        <f>Measles!C32</f>
        <v>339346</v>
      </c>
      <c r="D33" s="44">
        <f t="shared" si="2"/>
        <v>16967.3</v>
      </c>
      <c r="E33" s="44">
        <f t="shared" si="3"/>
        <v>7465.6119999999992</v>
      </c>
      <c r="F33" s="44">
        <f t="shared" si="4"/>
        <v>40021.548995205274</v>
      </c>
      <c r="G33" s="85">
        <f t="shared" si="5"/>
        <v>3340</v>
      </c>
      <c r="H33" s="10"/>
      <c r="I33" s="11"/>
      <c r="J33" s="11"/>
      <c r="K33" s="11"/>
      <c r="L33" s="11"/>
      <c r="M33" s="11"/>
      <c r="N33" s="11"/>
      <c r="O33" s="11"/>
      <c r="P33" s="11"/>
      <c r="Q33" s="11"/>
      <c r="R33" s="11"/>
      <c r="S33" s="11"/>
      <c r="T33" s="142">
        <f t="shared" si="6"/>
        <v>0</v>
      </c>
      <c r="U33" s="65" t="str">
        <f t="shared" si="1"/>
        <v/>
      </c>
      <c r="V33" s="66">
        <f t="shared" si="10"/>
        <v>0</v>
      </c>
      <c r="W33" s="66">
        <f t="shared" si="7"/>
        <v>0</v>
      </c>
      <c r="X33" s="66">
        <f t="shared" si="8"/>
        <v>0</v>
      </c>
      <c r="Y33" s="67">
        <f t="shared" si="9"/>
        <v>0</v>
      </c>
    </row>
    <row r="34" spans="1:25" ht="15">
      <c r="A34" s="41">
        <v>28</v>
      </c>
      <c r="B34" s="42" t="s">
        <v>31</v>
      </c>
      <c r="C34" s="37">
        <f>Measles!C33</f>
        <v>193334</v>
      </c>
      <c r="D34" s="44">
        <f t="shared" si="2"/>
        <v>9666.7000000000007</v>
      </c>
      <c r="E34" s="44">
        <f t="shared" si="3"/>
        <v>4253.348</v>
      </c>
      <c r="F34" s="44">
        <f t="shared" si="4"/>
        <v>22801.28881271333</v>
      </c>
      <c r="G34" s="85">
        <f t="shared" si="5"/>
        <v>1920</v>
      </c>
      <c r="H34" s="10"/>
      <c r="I34" s="11"/>
      <c r="J34" s="11"/>
      <c r="K34" s="11"/>
      <c r="L34" s="111"/>
      <c r="M34" s="11"/>
      <c r="N34" s="11"/>
      <c r="O34" s="11"/>
      <c r="P34" s="11"/>
      <c r="Q34" s="11"/>
      <c r="R34" s="11"/>
      <c r="S34" s="11"/>
      <c r="T34" s="142">
        <f t="shared" si="6"/>
        <v>0</v>
      </c>
      <c r="U34" s="65" t="str">
        <f t="shared" si="1"/>
        <v/>
      </c>
      <c r="V34" s="66">
        <f t="shared" si="10"/>
        <v>0</v>
      </c>
      <c r="W34" s="66">
        <f t="shared" si="7"/>
        <v>0</v>
      </c>
      <c r="X34" s="66">
        <f t="shared" si="8"/>
        <v>0</v>
      </c>
      <c r="Y34" s="67">
        <f t="shared" si="9"/>
        <v>0</v>
      </c>
    </row>
    <row r="35" spans="1:25" ht="15">
      <c r="A35" s="41">
        <v>29</v>
      </c>
      <c r="B35" s="42" t="s">
        <v>32</v>
      </c>
      <c r="C35" s="37">
        <f>Measles!C34</f>
        <v>169504</v>
      </c>
      <c r="D35" s="44">
        <f t="shared" si="2"/>
        <v>8475.2000000000007</v>
      </c>
      <c r="E35" s="44">
        <f t="shared" si="3"/>
        <v>3729.0879999999997</v>
      </c>
      <c r="F35" s="44">
        <f t="shared" si="4"/>
        <v>19990.84309490395</v>
      </c>
      <c r="G35" s="85">
        <f t="shared" si="5"/>
        <v>1680</v>
      </c>
      <c r="H35" s="10"/>
      <c r="I35" s="11"/>
      <c r="J35" s="11"/>
      <c r="K35" s="11"/>
      <c r="L35" s="11"/>
      <c r="M35" s="11"/>
      <c r="N35" s="11"/>
      <c r="O35" s="11"/>
      <c r="P35" s="11"/>
      <c r="Q35" s="11"/>
      <c r="R35" s="11"/>
      <c r="S35" s="11"/>
      <c r="T35" s="142">
        <f t="shared" si="6"/>
        <v>0</v>
      </c>
      <c r="U35" s="65" t="str">
        <f t="shared" si="1"/>
        <v/>
      </c>
      <c r="V35" s="66">
        <f t="shared" si="10"/>
        <v>0</v>
      </c>
      <c r="W35" s="66">
        <f t="shared" si="7"/>
        <v>0</v>
      </c>
      <c r="X35" s="66">
        <f t="shared" si="8"/>
        <v>0</v>
      </c>
      <c r="Y35" s="67">
        <f t="shared" si="9"/>
        <v>0</v>
      </c>
    </row>
    <row r="36" spans="1:25" ht="15">
      <c r="A36" s="41">
        <v>30</v>
      </c>
      <c r="B36" s="42" t="s">
        <v>33</v>
      </c>
      <c r="C36" s="37">
        <f>Measles!C35</f>
        <v>469872</v>
      </c>
      <c r="D36" s="44">
        <f t="shared" si="2"/>
        <v>23493.600000000002</v>
      </c>
      <c r="E36" s="44">
        <f t="shared" si="3"/>
        <v>10337.183999999999</v>
      </c>
      <c r="F36" s="44">
        <f t="shared" si="4"/>
        <v>55415.432241650393</v>
      </c>
      <c r="G36" s="85">
        <f t="shared" si="5"/>
        <v>4620</v>
      </c>
      <c r="H36" s="10"/>
      <c r="I36" s="11"/>
      <c r="J36" s="11"/>
      <c r="K36" s="11"/>
      <c r="L36" s="111"/>
      <c r="M36" s="11"/>
      <c r="N36" s="11"/>
      <c r="O36" s="11"/>
      <c r="P36" s="11"/>
      <c r="Q36" s="11"/>
      <c r="R36" s="11"/>
      <c r="S36" s="11"/>
      <c r="T36" s="142">
        <f t="shared" si="6"/>
        <v>0</v>
      </c>
      <c r="U36" s="65" t="str">
        <f t="shared" si="1"/>
        <v/>
      </c>
      <c r="V36" s="66">
        <f t="shared" si="10"/>
        <v>0</v>
      </c>
      <c r="W36" s="66">
        <f t="shared" si="7"/>
        <v>0</v>
      </c>
      <c r="X36" s="66">
        <f t="shared" si="8"/>
        <v>0</v>
      </c>
      <c r="Y36" s="67">
        <f t="shared" si="9"/>
        <v>0</v>
      </c>
    </row>
    <row r="37" spans="1:25" ht="15">
      <c r="A37" s="41">
        <v>31</v>
      </c>
      <c r="B37" s="42" t="s">
        <v>34</v>
      </c>
      <c r="C37" s="37">
        <f>Measles!C36</f>
        <v>607710</v>
      </c>
      <c r="D37" s="44">
        <f t="shared" si="2"/>
        <v>30385.5</v>
      </c>
      <c r="E37" s="44">
        <f t="shared" si="3"/>
        <v>13369.619999999999</v>
      </c>
      <c r="F37" s="44">
        <f t="shared" si="4"/>
        <v>71671.672982372562</v>
      </c>
      <c r="G37" s="85">
        <f t="shared" si="5"/>
        <v>5980</v>
      </c>
      <c r="H37" s="10"/>
      <c r="I37" s="11"/>
      <c r="J37" s="11"/>
      <c r="K37" s="11"/>
      <c r="L37" s="111"/>
      <c r="M37" s="11"/>
      <c r="N37" s="11"/>
      <c r="O37" s="11"/>
      <c r="P37" s="11"/>
      <c r="Q37" s="11"/>
      <c r="R37" s="11"/>
      <c r="S37" s="11"/>
      <c r="T37" s="142">
        <f t="shared" si="6"/>
        <v>0</v>
      </c>
      <c r="U37" s="65" t="str">
        <f t="shared" si="1"/>
        <v/>
      </c>
      <c r="V37" s="66">
        <f t="shared" si="10"/>
        <v>0</v>
      </c>
      <c r="W37" s="66">
        <f t="shared" si="7"/>
        <v>0</v>
      </c>
      <c r="X37" s="66">
        <f t="shared" si="8"/>
        <v>0</v>
      </c>
      <c r="Y37" s="67">
        <f t="shared" si="9"/>
        <v>0</v>
      </c>
    </row>
    <row r="38" spans="1:25" ht="15">
      <c r="A38" s="41">
        <v>32</v>
      </c>
      <c r="B38" s="42" t="s">
        <v>35</v>
      </c>
      <c r="C38" s="37">
        <f>Measles!C37</f>
        <v>262697</v>
      </c>
      <c r="D38" s="44">
        <f t="shared" si="2"/>
        <v>13134.85</v>
      </c>
      <c r="E38" s="44">
        <f t="shared" si="3"/>
        <v>5779.3339999999998</v>
      </c>
      <c r="F38" s="44">
        <f t="shared" si="4"/>
        <v>30981.773341643755</v>
      </c>
      <c r="G38" s="85">
        <f t="shared" si="5"/>
        <v>2600</v>
      </c>
      <c r="H38" s="10"/>
      <c r="I38" s="11"/>
      <c r="J38" s="11"/>
      <c r="K38" s="11"/>
      <c r="L38" s="111"/>
      <c r="M38" s="11"/>
      <c r="N38" s="11"/>
      <c r="O38" s="11"/>
      <c r="P38" s="11"/>
      <c r="Q38" s="11"/>
      <c r="R38" s="11"/>
      <c r="S38" s="11"/>
      <c r="T38" s="142">
        <f t="shared" si="6"/>
        <v>0</v>
      </c>
      <c r="U38" s="65" t="str">
        <f t="shared" si="1"/>
        <v/>
      </c>
      <c r="V38" s="66">
        <f t="shared" si="10"/>
        <v>0</v>
      </c>
      <c r="W38" s="66">
        <f t="shared" si="7"/>
        <v>0</v>
      </c>
      <c r="X38" s="66">
        <f t="shared" si="8"/>
        <v>0</v>
      </c>
      <c r="Y38" s="67">
        <f t="shared" si="9"/>
        <v>0</v>
      </c>
    </row>
    <row r="39" spans="1:25" ht="15">
      <c r="A39" s="41">
        <v>33</v>
      </c>
      <c r="B39" s="42" t="s">
        <v>36</v>
      </c>
      <c r="C39" s="37">
        <f>Measles!C38</f>
        <v>536218</v>
      </c>
      <c r="D39" s="44">
        <f t="shared" si="2"/>
        <v>26810.9</v>
      </c>
      <c r="E39" s="44">
        <f t="shared" si="3"/>
        <v>11796.795999999998</v>
      </c>
      <c r="F39" s="44">
        <f t="shared" si="4"/>
        <v>63240.099954356272</v>
      </c>
      <c r="G39" s="85">
        <f t="shared" si="5"/>
        <v>5280</v>
      </c>
      <c r="H39" s="10"/>
      <c r="I39" s="11"/>
      <c r="J39" s="11"/>
      <c r="K39" s="11"/>
      <c r="L39" s="111"/>
      <c r="M39" s="11"/>
      <c r="N39" s="11"/>
      <c r="O39" s="11"/>
      <c r="P39" s="11"/>
      <c r="Q39" s="11"/>
      <c r="R39" s="11"/>
      <c r="S39" s="11"/>
      <c r="T39" s="142">
        <f t="shared" si="6"/>
        <v>0</v>
      </c>
      <c r="U39" s="65" t="str">
        <f t="shared" si="1"/>
        <v/>
      </c>
      <c r="V39" s="66">
        <f t="shared" si="10"/>
        <v>0</v>
      </c>
      <c r="W39" s="66">
        <f t="shared" si="7"/>
        <v>0</v>
      </c>
      <c r="X39" s="66">
        <f t="shared" si="8"/>
        <v>0</v>
      </c>
      <c r="Y39" s="67">
        <f t="shared" si="9"/>
        <v>0</v>
      </c>
    </row>
    <row r="40" spans="1:25" ht="15">
      <c r="A40" s="41">
        <v>34</v>
      </c>
      <c r="B40" s="42" t="s">
        <v>37</v>
      </c>
      <c r="C40" s="37">
        <f>Measles!C39</f>
        <v>521105</v>
      </c>
      <c r="D40" s="44">
        <f t="shared" si="2"/>
        <v>26055.25</v>
      </c>
      <c r="E40" s="44">
        <f t="shared" si="3"/>
        <v>11464.31</v>
      </c>
      <c r="F40" s="44">
        <f t="shared" si="4"/>
        <v>61457.713628999445</v>
      </c>
      <c r="G40" s="85">
        <f t="shared" si="5"/>
        <v>5140</v>
      </c>
      <c r="H40" s="10"/>
      <c r="I40" s="11"/>
      <c r="J40" s="11"/>
      <c r="K40" s="11"/>
      <c r="L40" s="111"/>
      <c r="M40" s="11"/>
      <c r="N40" s="11"/>
      <c r="O40" s="11"/>
      <c r="P40" s="11"/>
      <c r="Q40" s="11"/>
      <c r="R40" s="11"/>
      <c r="S40" s="11"/>
      <c r="T40" s="142">
        <f t="shared" si="6"/>
        <v>0</v>
      </c>
      <c r="U40" s="65" t="str">
        <f t="shared" si="1"/>
        <v/>
      </c>
      <c r="V40" s="66">
        <f t="shared" si="10"/>
        <v>0</v>
      </c>
      <c r="W40" s="66">
        <f t="shared" si="7"/>
        <v>0</v>
      </c>
      <c r="X40" s="66">
        <f t="shared" si="8"/>
        <v>0</v>
      </c>
      <c r="Y40" s="67">
        <f t="shared" si="9"/>
        <v>0</v>
      </c>
    </row>
    <row r="41" spans="1:25" ht="15">
      <c r="A41" s="41">
        <v>35</v>
      </c>
      <c r="B41" s="42" t="s">
        <v>38</v>
      </c>
      <c r="C41" s="37">
        <f>Measles!C40</f>
        <v>495839</v>
      </c>
      <c r="D41" s="44">
        <f t="shared" si="2"/>
        <v>24791.95</v>
      </c>
      <c r="E41" s="44">
        <f t="shared" si="3"/>
        <v>10908.457999999999</v>
      </c>
      <c r="F41" s="44">
        <f t="shared" si="4"/>
        <v>58477.909956898235</v>
      </c>
      <c r="G41" s="85">
        <f t="shared" si="5"/>
        <v>4880</v>
      </c>
      <c r="H41" s="10"/>
      <c r="I41" s="11"/>
      <c r="J41" s="11"/>
      <c r="K41" s="11"/>
      <c r="L41" s="111"/>
      <c r="M41" s="11"/>
      <c r="N41" s="11"/>
      <c r="O41" s="11"/>
      <c r="P41" s="11"/>
      <c r="Q41" s="11"/>
      <c r="R41" s="11"/>
      <c r="S41" s="11"/>
      <c r="T41" s="142">
        <f t="shared" si="6"/>
        <v>0</v>
      </c>
      <c r="U41" s="65" t="str">
        <f t="shared" si="1"/>
        <v/>
      </c>
      <c r="V41" s="66">
        <f t="shared" si="10"/>
        <v>0</v>
      </c>
      <c r="W41" s="66">
        <f t="shared" si="7"/>
        <v>0</v>
      </c>
      <c r="X41" s="66">
        <f t="shared" si="8"/>
        <v>0</v>
      </c>
      <c r="Y41" s="67">
        <f t="shared" si="9"/>
        <v>0</v>
      </c>
    </row>
    <row r="42" spans="1:25" ht="15">
      <c r="A42" s="41">
        <v>36</v>
      </c>
      <c r="B42" s="42" t="s">
        <v>39</v>
      </c>
      <c r="C42" s="37">
        <f>Measles!C41</f>
        <v>179245</v>
      </c>
      <c r="D42" s="44">
        <f t="shared" si="2"/>
        <v>8962.25</v>
      </c>
      <c r="E42" s="44">
        <f t="shared" si="3"/>
        <v>3943.39</v>
      </c>
      <c r="F42" s="44">
        <f t="shared" si="4"/>
        <v>21139.670276489393</v>
      </c>
      <c r="G42" s="85">
        <f t="shared" si="5"/>
        <v>1780</v>
      </c>
      <c r="H42" s="10"/>
      <c r="I42" s="11"/>
      <c r="J42" s="11"/>
      <c r="K42" s="11"/>
      <c r="L42" s="111"/>
      <c r="M42" s="11"/>
      <c r="N42" s="11"/>
      <c r="O42" s="11"/>
      <c r="P42" s="11"/>
      <c r="Q42" s="11"/>
      <c r="R42" s="11"/>
      <c r="S42" s="11"/>
      <c r="T42" s="142">
        <f t="shared" si="6"/>
        <v>0</v>
      </c>
      <c r="U42" s="65" t="str">
        <f t="shared" si="1"/>
        <v/>
      </c>
      <c r="V42" s="66">
        <f t="shared" si="10"/>
        <v>0</v>
      </c>
      <c r="W42" s="66">
        <f t="shared" si="7"/>
        <v>0</v>
      </c>
      <c r="X42" s="66">
        <f t="shared" si="8"/>
        <v>0</v>
      </c>
      <c r="Y42" s="67">
        <f t="shared" si="9"/>
        <v>0</v>
      </c>
    </row>
    <row r="43" spans="1:25" ht="15">
      <c r="A43" s="41">
        <v>37</v>
      </c>
      <c r="B43" s="42" t="s">
        <v>40</v>
      </c>
      <c r="C43" s="37">
        <f>Measles!C42</f>
        <v>565626</v>
      </c>
      <c r="D43" s="44">
        <f t="shared" si="2"/>
        <v>28281.300000000003</v>
      </c>
      <c r="E43" s="44">
        <f t="shared" si="3"/>
        <v>12443.771999999999</v>
      </c>
      <c r="F43" s="44">
        <f t="shared" si="4"/>
        <v>66708.399898516509</v>
      </c>
      <c r="G43" s="85">
        <f t="shared" si="5"/>
        <v>5560</v>
      </c>
      <c r="H43" s="10"/>
      <c r="I43" s="11"/>
      <c r="J43" s="11"/>
      <c r="K43" s="11"/>
      <c r="L43" s="111"/>
      <c r="M43" s="11"/>
      <c r="N43" s="11"/>
      <c r="O43" s="11"/>
      <c r="P43" s="11"/>
      <c r="Q43" s="11"/>
      <c r="R43" s="11"/>
      <c r="S43" s="11"/>
      <c r="T43" s="142">
        <f t="shared" si="6"/>
        <v>0</v>
      </c>
      <c r="U43" s="65" t="str">
        <f t="shared" si="1"/>
        <v/>
      </c>
      <c r="V43" s="66">
        <f t="shared" si="10"/>
        <v>0</v>
      </c>
      <c r="W43" s="66">
        <f t="shared" si="7"/>
        <v>0</v>
      </c>
      <c r="X43" s="66">
        <f t="shared" si="8"/>
        <v>0</v>
      </c>
      <c r="Y43" s="67">
        <f t="shared" si="9"/>
        <v>0</v>
      </c>
    </row>
    <row r="44" spans="1:25" ht="15">
      <c r="A44" s="41">
        <v>38</v>
      </c>
      <c r="B44" s="42" t="s">
        <v>41</v>
      </c>
      <c r="C44" s="37">
        <f>Measles!C43</f>
        <v>502150</v>
      </c>
      <c r="D44" s="44">
        <f t="shared" si="2"/>
        <v>25107.5</v>
      </c>
      <c r="E44" s="44">
        <f t="shared" si="3"/>
        <v>11047.3</v>
      </c>
      <c r="F44" s="44">
        <f t="shared" si="4"/>
        <v>59222.212219806133</v>
      </c>
      <c r="G44" s="85">
        <f t="shared" si="5"/>
        <v>4940</v>
      </c>
      <c r="H44" s="10"/>
      <c r="I44" s="11"/>
      <c r="J44" s="11"/>
      <c r="K44" s="11"/>
      <c r="L44" s="111"/>
      <c r="M44" s="11"/>
      <c r="N44" s="11"/>
      <c r="O44" s="11"/>
      <c r="P44" s="11"/>
      <c r="Q44" s="11"/>
      <c r="R44" s="11"/>
      <c r="S44" s="11"/>
      <c r="T44" s="142">
        <f t="shared" si="6"/>
        <v>0</v>
      </c>
      <c r="U44" s="65" t="str">
        <f t="shared" si="1"/>
        <v/>
      </c>
      <c r="V44" s="66">
        <f t="shared" si="10"/>
        <v>0</v>
      </c>
      <c r="W44" s="66">
        <f t="shared" si="7"/>
        <v>0</v>
      </c>
      <c r="X44" s="66">
        <f t="shared" si="8"/>
        <v>0</v>
      </c>
      <c r="Y44" s="67">
        <f t="shared" si="9"/>
        <v>0</v>
      </c>
    </row>
    <row r="45" spans="1:25" ht="15">
      <c r="A45" s="41">
        <v>39</v>
      </c>
      <c r="B45" s="42" t="s">
        <v>42</v>
      </c>
      <c r="C45" s="37">
        <f>Measles!C44</f>
        <v>225943</v>
      </c>
      <c r="D45" s="44">
        <f t="shared" si="2"/>
        <v>11297.150000000001</v>
      </c>
      <c r="E45" s="44">
        <f t="shared" si="3"/>
        <v>4970.7460000000001</v>
      </c>
      <c r="F45" s="44">
        <f t="shared" si="4"/>
        <v>26647.106035207922</v>
      </c>
      <c r="G45" s="85">
        <f t="shared" si="5"/>
        <v>2240</v>
      </c>
      <c r="H45" s="10"/>
      <c r="I45" s="11"/>
      <c r="J45" s="11"/>
      <c r="K45" s="11"/>
      <c r="L45" s="111"/>
      <c r="M45" s="11"/>
      <c r="N45" s="11"/>
      <c r="O45" s="11"/>
      <c r="P45" s="11"/>
      <c r="Q45" s="11"/>
      <c r="R45" s="11"/>
      <c r="S45" s="11"/>
      <c r="T45" s="142">
        <f t="shared" si="6"/>
        <v>0</v>
      </c>
      <c r="U45" s="65" t="str">
        <f t="shared" si="1"/>
        <v/>
      </c>
      <c r="V45" s="66">
        <f t="shared" si="10"/>
        <v>0</v>
      </c>
      <c r="W45" s="66">
        <f t="shared" si="7"/>
        <v>0</v>
      </c>
      <c r="X45" s="66">
        <f t="shared" si="8"/>
        <v>0</v>
      </c>
      <c r="Y45" s="67">
        <f t="shared" si="9"/>
        <v>0</v>
      </c>
    </row>
    <row r="46" spans="1:25" ht="15">
      <c r="A46" s="41">
        <v>40</v>
      </c>
      <c r="B46" s="42" t="s">
        <v>43</v>
      </c>
      <c r="C46" s="37">
        <f>Measles!C45</f>
        <v>56552</v>
      </c>
      <c r="D46" s="44">
        <f t="shared" si="2"/>
        <v>2827.6000000000004</v>
      </c>
      <c r="E46" s="44">
        <f t="shared" si="3"/>
        <v>1244.144</v>
      </c>
      <c r="F46" s="44">
        <f t="shared" si="4"/>
        <v>6669.5898545344544</v>
      </c>
      <c r="G46" s="85">
        <f t="shared" si="5"/>
        <v>560</v>
      </c>
      <c r="H46" s="10"/>
      <c r="I46" s="11"/>
      <c r="J46" s="11"/>
      <c r="K46" s="11"/>
      <c r="L46" s="111"/>
      <c r="M46" s="11"/>
      <c r="N46" s="11"/>
      <c r="O46" s="11"/>
      <c r="P46" s="11"/>
      <c r="Q46" s="11"/>
      <c r="R46" s="11"/>
      <c r="S46" s="11"/>
      <c r="T46" s="142">
        <f t="shared" si="6"/>
        <v>0</v>
      </c>
      <c r="U46" s="65" t="str">
        <f t="shared" si="1"/>
        <v/>
      </c>
      <c r="V46" s="66">
        <f t="shared" si="10"/>
        <v>0</v>
      </c>
      <c r="W46" s="66">
        <f t="shared" si="7"/>
        <v>0</v>
      </c>
      <c r="X46" s="66">
        <f t="shared" si="8"/>
        <v>0</v>
      </c>
      <c r="Y46" s="67">
        <f t="shared" si="9"/>
        <v>0</v>
      </c>
    </row>
    <row r="47" spans="1:25" ht="15">
      <c r="A47" s="41">
        <v>41</v>
      </c>
      <c r="B47" s="42" t="s">
        <v>44</v>
      </c>
      <c r="C47" s="37">
        <f>Measles!C46</f>
        <v>250884</v>
      </c>
      <c r="D47" s="44">
        <f t="shared" si="2"/>
        <v>12544.2</v>
      </c>
      <c r="E47" s="44">
        <f t="shared" si="3"/>
        <v>5519.4479999999994</v>
      </c>
      <c r="F47" s="44">
        <f t="shared" si="4"/>
        <v>29588.580086734724</v>
      </c>
      <c r="G47" s="85">
        <f t="shared" si="5"/>
        <v>2480</v>
      </c>
      <c r="H47" s="10"/>
      <c r="I47" s="11"/>
      <c r="J47" s="11"/>
      <c r="K47" s="11"/>
      <c r="L47" s="111"/>
      <c r="M47" s="11"/>
      <c r="N47" s="11"/>
      <c r="O47" s="11"/>
      <c r="P47" s="11"/>
      <c r="Q47" s="11"/>
      <c r="R47" s="11"/>
      <c r="S47" s="11"/>
      <c r="T47" s="142">
        <f t="shared" si="6"/>
        <v>0</v>
      </c>
      <c r="U47" s="65" t="str">
        <f t="shared" si="1"/>
        <v/>
      </c>
      <c r="V47" s="66">
        <f t="shared" si="10"/>
        <v>0</v>
      </c>
      <c r="W47" s="66">
        <f t="shared" si="7"/>
        <v>0</v>
      </c>
      <c r="X47" s="66">
        <f t="shared" si="8"/>
        <v>0</v>
      </c>
      <c r="Y47" s="67">
        <f t="shared" si="9"/>
        <v>0</v>
      </c>
    </row>
    <row r="48" spans="1:25" ht="15">
      <c r="A48" s="41">
        <v>42</v>
      </c>
      <c r="B48" s="42" t="s">
        <v>45</v>
      </c>
      <c r="C48" s="37">
        <f>Measles!C47</f>
        <v>194978</v>
      </c>
      <c r="D48" s="44">
        <f t="shared" si="2"/>
        <v>9748.9</v>
      </c>
      <c r="E48" s="44">
        <f t="shared" si="3"/>
        <v>4289.5159999999996</v>
      </c>
      <c r="F48" s="44">
        <f t="shared" si="4"/>
        <v>22995.177724172772</v>
      </c>
      <c r="G48" s="85">
        <f t="shared" si="5"/>
        <v>1920</v>
      </c>
      <c r="H48" s="10"/>
      <c r="I48" s="11"/>
      <c r="J48" s="11"/>
      <c r="K48" s="11"/>
      <c r="L48" s="111"/>
      <c r="M48" s="11"/>
      <c r="N48" s="11"/>
      <c r="O48" s="11"/>
      <c r="P48" s="11"/>
      <c r="Q48" s="11"/>
      <c r="R48" s="11"/>
      <c r="S48" s="11"/>
      <c r="T48" s="142">
        <f t="shared" si="6"/>
        <v>0</v>
      </c>
      <c r="U48" s="65" t="str">
        <f t="shared" si="1"/>
        <v/>
      </c>
      <c r="V48" s="66">
        <f t="shared" si="10"/>
        <v>0</v>
      </c>
      <c r="W48" s="66">
        <f t="shared" si="7"/>
        <v>0</v>
      </c>
      <c r="X48" s="66">
        <f t="shared" si="8"/>
        <v>0</v>
      </c>
      <c r="Y48" s="67">
        <f t="shared" si="9"/>
        <v>0</v>
      </c>
    </row>
    <row r="49" spans="1:25" ht="15">
      <c r="A49" s="41">
        <v>43</v>
      </c>
      <c r="B49" s="42" t="s">
        <v>46</v>
      </c>
      <c r="C49" s="37">
        <f>Measles!C48</f>
        <v>1605525</v>
      </c>
      <c r="D49" s="44">
        <f t="shared" si="2"/>
        <v>80276.25</v>
      </c>
      <c r="E49" s="44">
        <f t="shared" si="3"/>
        <v>35321.549999999996</v>
      </c>
      <c r="F49" s="44">
        <f t="shared" si="4"/>
        <v>189351.27406990784</v>
      </c>
      <c r="G49" s="85">
        <f t="shared" si="5"/>
        <v>15780</v>
      </c>
      <c r="H49" s="10"/>
      <c r="I49" s="11"/>
      <c r="J49" s="11"/>
      <c r="K49" s="11"/>
      <c r="L49" s="111"/>
      <c r="M49" s="11"/>
      <c r="N49" s="11"/>
      <c r="O49" s="11"/>
      <c r="P49" s="11"/>
      <c r="Q49" s="11"/>
      <c r="R49" s="11"/>
      <c r="S49" s="11"/>
      <c r="T49" s="142">
        <f t="shared" si="6"/>
        <v>0</v>
      </c>
      <c r="U49" s="65" t="str">
        <f t="shared" si="1"/>
        <v/>
      </c>
      <c r="V49" s="66">
        <f t="shared" si="10"/>
        <v>0</v>
      </c>
      <c r="W49" s="66">
        <f t="shared" si="7"/>
        <v>0</v>
      </c>
      <c r="X49" s="66">
        <f t="shared" si="8"/>
        <v>0</v>
      </c>
      <c r="Y49" s="67">
        <f t="shared" si="9"/>
        <v>0</v>
      </c>
    </row>
    <row r="50" spans="1:25" ht="15">
      <c r="A50" s="41">
        <v>44</v>
      </c>
      <c r="B50" s="42" t="s">
        <v>47</v>
      </c>
      <c r="C50" s="37">
        <f>Measles!C49</f>
        <v>519134</v>
      </c>
      <c r="D50" s="44">
        <f t="shared" si="2"/>
        <v>25956.7</v>
      </c>
      <c r="E50" s="44">
        <f t="shared" si="3"/>
        <v>11420.947999999999</v>
      </c>
      <c r="F50" s="44">
        <f t="shared" si="4"/>
        <v>61225.259222377448</v>
      </c>
      <c r="G50" s="85">
        <f t="shared" si="5"/>
        <v>5120</v>
      </c>
      <c r="H50" s="10"/>
      <c r="I50" s="11"/>
      <c r="J50" s="11"/>
      <c r="K50" s="11"/>
      <c r="L50" s="111"/>
      <c r="M50" s="11"/>
      <c r="N50" s="11"/>
      <c r="O50" s="11"/>
      <c r="P50" s="11"/>
      <c r="Q50" s="11"/>
      <c r="R50" s="11"/>
      <c r="S50" s="11"/>
      <c r="T50" s="142">
        <f t="shared" si="6"/>
        <v>0</v>
      </c>
      <c r="U50" s="65" t="str">
        <f t="shared" si="1"/>
        <v/>
      </c>
      <c r="V50" s="66">
        <f t="shared" si="10"/>
        <v>0</v>
      </c>
      <c r="W50" s="66">
        <f t="shared" si="7"/>
        <v>0</v>
      </c>
      <c r="X50" s="66">
        <f t="shared" si="8"/>
        <v>0</v>
      </c>
      <c r="Y50" s="67">
        <f t="shared" si="9"/>
        <v>0</v>
      </c>
    </row>
    <row r="51" spans="1:25" ht="15">
      <c r="A51" s="41">
        <v>45</v>
      </c>
      <c r="B51" s="42" t="s">
        <v>48</v>
      </c>
      <c r="C51" s="37">
        <f>Measles!C50</f>
        <v>446297</v>
      </c>
      <c r="D51" s="44">
        <f t="shared" si="2"/>
        <v>22314.850000000002</v>
      </c>
      <c r="E51" s="44">
        <f t="shared" si="3"/>
        <v>9818.5339999999997</v>
      </c>
      <c r="F51" s="44">
        <f t="shared" si="4"/>
        <v>52635.060533830161</v>
      </c>
      <c r="G51" s="85">
        <f t="shared" si="5"/>
        <v>4400</v>
      </c>
      <c r="H51" s="10"/>
      <c r="I51" s="11"/>
      <c r="J51" s="11"/>
      <c r="K51" s="11"/>
      <c r="L51" s="11"/>
      <c r="M51" s="11"/>
      <c r="N51" s="11"/>
      <c r="O51" s="11"/>
      <c r="P51" s="11"/>
      <c r="Q51" s="11"/>
      <c r="R51" s="11"/>
      <c r="S51" s="11"/>
      <c r="T51" s="142">
        <f t="shared" si="6"/>
        <v>0</v>
      </c>
      <c r="U51" s="65" t="str">
        <f t="shared" si="1"/>
        <v/>
      </c>
      <c r="V51" s="66">
        <f t="shared" si="10"/>
        <v>0</v>
      </c>
      <c r="W51" s="66">
        <f t="shared" si="7"/>
        <v>0</v>
      </c>
      <c r="X51" s="66">
        <f t="shared" si="8"/>
        <v>0</v>
      </c>
      <c r="Y51" s="67">
        <f t="shared" si="9"/>
        <v>0</v>
      </c>
    </row>
    <row r="52" spans="1:25" ht="15">
      <c r="A52" s="41">
        <v>46</v>
      </c>
      <c r="B52" s="42" t="s">
        <v>49</v>
      </c>
      <c r="C52" s="37">
        <f>Measles!C51</f>
        <v>266924</v>
      </c>
      <c r="D52" s="44">
        <f t="shared" si="2"/>
        <v>13346.2</v>
      </c>
      <c r="E52" s="44">
        <f t="shared" si="3"/>
        <v>5872.3279999999995</v>
      </c>
      <c r="F52" s="44">
        <f t="shared" si="4"/>
        <v>31480.294283699153</v>
      </c>
      <c r="G52" s="85">
        <f t="shared" si="5"/>
        <v>2640</v>
      </c>
      <c r="H52" s="10"/>
      <c r="I52" s="11"/>
      <c r="J52" s="11"/>
      <c r="K52" s="11"/>
      <c r="L52" s="111"/>
      <c r="M52" s="11"/>
      <c r="N52" s="11"/>
      <c r="O52" s="11"/>
      <c r="P52" s="11"/>
      <c r="Q52" s="11"/>
      <c r="R52" s="11"/>
      <c r="S52" s="11"/>
      <c r="T52" s="142">
        <f t="shared" si="6"/>
        <v>0</v>
      </c>
      <c r="U52" s="65" t="str">
        <f t="shared" si="1"/>
        <v/>
      </c>
      <c r="V52" s="66">
        <f t="shared" si="10"/>
        <v>0</v>
      </c>
      <c r="W52" s="66">
        <f t="shared" si="7"/>
        <v>0</v>
      </c>
      <c r="X52" s="66">
        <f t="shared" si="8"/>
        <v>0</v>
      </c>
      <c r="Y52" s="67">
        <f t="shared" si="9"/>
        <v>0</v>
      </c>
    </row>
    <row r="53" spans="1:25" ht="15">
      <c r="A53" s="41">
        <v>47</v>
      </c>
      <c r="B53" s="42" t="s">
        <v>50</v>
      </c>
      <c r="C53" s="37">
        <f>Measles!C52</f>
        <v>110740</v>
      </c>
      <c r="D53" s="44">
        <f t="shared" si="2"/>
        <v>5537</v>
      </c>
      <c r="E53" s="44">
        <f t="shared" si="3"/>
        <v>2436.2799999999997</v>
      </c>
      <c r="F53" s="44">
        <f t="shared" si="4"/>
        <v>13060.375945875396</v>
      </c>
      <c r="G53" s="85">
        <f t="shared" si="5"/>
        <v>1100</v>
      </c>
      <c r="H53" s="10"/>
      <c r="I53" s="11"/>
      <c r="J53" s="11"/>
      <c r="K53" s="11"/>
      <c r="L53" s="111"/>
      <c r="M53" s="11"/>
      <c r="N53" s="11"/>
      <c r="O53" s="11"/>
      <c r="P53" s="11"/>
      <c r="Q53" s="11"/>
      <c r="R53" s="11"/>
      <c r="S53" s="11"/>
      <c r="T53" s="142">
        <f t="shared" si="6"/>
        <v>0</v>
      </c>
      <c r="U53" s="65" t="str">
        <f t="shared" si="1"/>
        <v/>
      </c>
      <c r="V53" s="66">
        <f t="shared" si="10"/>
        <v>0</v>
      </c>
      <c r="W53" s="66">
        <f t="shared" si="7"/>
        <v>0</v>
      </c>
      <c r="X53" s="66">
        <f t="shared" si="8"/>
        <v>0</v>
      </c>
      <c r="Y53" s="67">
        <f t="shared" si="9"/>
        <v>0</v>
      </c>
    </row>
    <row r="54" spans="1:25" ht="15">
      <c r="A54" s="41">
        <v>48</v>
      </c>
      <c r="B54" s="42" t="s">
        <v>51</v>
      </c>
      <c r="C54" s="37">
        <f>Measles!C53</f>
        <v>743383</v>
      </c>
      <c r="D54" s="44">
        <f t="shared" si="2"/>
        <v>37169.15</v>
      </c>
      <c r="E54" s="44">
        <f t="shared" si="3"/>
        <v>16354.425999999999</v>
      </c>
      <c r="F54" s="44">
        <f t="shared" si="4"/>
        <v>87672.579481422159</v>
      </c>
      <c r="G54" s="85">
        <f t="shared" si="5"/>
        <v>7320</v>
      </c>
      <c r="H54" s="10"/>
      <c r="I54" s="11"/>
      <c r="J54" s="11"/>
      <c r="K54" s="11"/>
      <c r="L54" s="111"/>
      <c r="M54" s="11"/>
      <c r="N54" s="11"/>
      <c r="O54" s="11"/>
      <c r="P54" s="11"/>
      <c r="Q54" s="11"/>
      <c r="R54" s="11"/>
      <c r="S54" s="11"/>
      <c r="T54" s="142">
        <f t="shared" si="6"/>
        <v>0</v>
      </c>
      <c r="U54" s="65" t="str">
        <f t="shared" si="1"/>
        <v/>
      </c>
      <c r="V54" s="66">
        <f t="shared" si="10"/>
        <v>0</v>
      </c>
      <c r="W54" s="66">
        <f t="shared" si="7"/>
        <v>0</v>
      </c>
      <c r="X54" s="66">
        <f t="shared" si="8"/>
        <v>0</v>
      </c>
      <c r="Y54" s="67">
        <f t="shared" si="9"/>
        <v>0</v>
      </c>
    </row>
    <row r="55" spans="1:25" ht="15">
      <c r="A55" s="41">
        <v>49</v>
      </c>
      <c r="B55" s="42" t="s">
        <v>52</v>
      </c>
      <c r="C55" s="37">
        <f>Measles!C54</f>
        <v>175305</v>
      </c>
      <c r="D55" s="44">
        <f t="shared" si="2"/>
        <v>8765.25</v>
      </c>
      <c r="E55" s="44">
        <f t="shared" si="3"/>
        <v>3856.7099999999996</v>
      </c>
      <c r="F55" s="44">
        <f t="shared" si="4"/>
        <v>20674.997337833542</v>
      </c>
      <c r="G55" s="85">
        <f t="shared" si="5"/>
        <v>1740</v>
      </c>
      <c r="H55" s="10"/>
      <c r="I55" s="11"/>
      <c r="J55" s="11"/>
      <c r="K55" s="11"/>
      <c r="L55" s="111"/>
      <c r="M55" s="11"/>
      <c r="N55" s="11"/>
      <c r="O55" s="11"/>
      <c r="P55" s="11"/>
      <c r="Q55" s="11"/>
      <c r="R55" s="11"/>
      <c r="S55" s="11"/>
      <c r="T55" s="142">
        <f t="shared" si="6"/>
        <v>0</v>
      </c>
      <c r="U55" s="65" t="str">
        <f t="shared" si="1"/>
        <v/>
      </c>
      <c r="V55" s="66">
        <f t="shared" si="10"/>
        <v>0</v>
      </c>
      <c r="W55" s="66">
        <f t="shared" si="7"/>
        <v>0</v>
      </c>
      <c r="X55" s="66">
        <f t="shared" si="8"/>
        <v>0</v>
      </c>
      <c r="Y55" s="67">
        <f t="shared" si="9"/>
        <v>0</v>
      </c>
    </row>
    <row r="56" spans="1:25" ht="15">
      <c r="A56" s="41">
        <v>50</v>
      </c>
      <c r="B56" s="42" t="s">
        <v>53</v>
      </c>
      <c r="C56" s="37">
        <f>Measles!C55</f>
        <v>392018</v>
      </c>
      <c r="D56" s="44">
        <f t="shared" si="2"/>
        <v>19600.900000000001</v>
      </c>
      <c r="E56" s="44">
        <f t="shared" si="3"/>
        <v>8624.3959999999988</v>
      </c>
      <c r="F56" s="44">
        <f t="shared" si="4"/>
        <v>46233.542148728389</v>
      </c>
      <c r="G56" s="85">
        <f t="shared" si="5"/>
        <v>3860</v>
      </c>
      <c r="H56" s="10"/>
      <c r="I56" s="11"/>
      <c r="J56" s="11"/>
      <c r="K56" s="11"/>
      <c r="L56" s="11"/>
      <c r="M56" s="11"/>
      <c r="N56" s="11"/>
      <c r="O56" s="11"/>
      <c r="P56" s="11"/>
      <c r="Q56" s="11"/>
      <c r="R56" s="11"/>
      <c r="S56" s="11"/>
      <c r="T56" s="142">
        <f t="shared" si="6"/>
        <v>0</v>
      </c>
      <c r="U56" s="65" t="str">
        <f t="shared" si="1"/>
        <v/>
      </c>
      <c r="V56" s="66">
        <f t="shared" si="10"/>
        <v>0</v>
      </c>
      <c r="W56" s="66">
        <f t="shared" si="7"/>
        <v>0</v>
      </c>
      <c r="X56" s="66">
        <f t="shared" si="8"/>
        <v>0</v>
      </c>
      <c r="Y56" s="67">
        <f t="shared" si="9"/>
        <v>0</v>
      </c>
    </row>
    <row r="57" spans="1:25" ht="15">
      <c r="A57" s="41">
        <v>51</v>
      </c>
      <c r="B57" s="42" t="s">
        <v>54</v>
      </c>
      <c r="C57" s="37">
        <f>Measles!C56</f>
        <v>835174</v>
      </c>
      <c r="D57" s="44">
        <f t="shared" si="2"/>
        <v>41758.700000000004</v>
      </c>
      <c r="E57" s="44">
        <f t="shared" si="3"/>
        <v>18373.827999999998</v>
      </c>
      <c r="F57" s="44">
        <f t="shared" si="4"/>
        <v>98498.161641868704</v>
      </c>
      <c r="G57" s="85">
        <f t="shared" si="5"/>
        <v>8220</v>
      </c>
      <c r="H57" s="10"/>
      <c r="I57" s="11"/>
      <c r="J57" s="11"/>
      <c r="K57" s="11"/>
      <c r="L57" s="111"/>
      <c r="M57" s="11"/>
      <c r="N57" s="11"/>
      <c r="O57" s="11"/>
      <c r="P57" s="11"/>
      <c r="Q57" s="11"/>
      <c r="R57" s="11"/>
      <c r="S57" s="11"/>
      <c r="T57" s="142">
        <f t="shared" si="6"/>
        <v>0</v>
      </c>
      <c r="U57" s="65" t="str">
        <f t="shared" si="1"/>
        <v/>
      </c>
      <c r="V57" s="66">
        <f t="shared" si="10"/>
        <v>0</v>
      </c>
      <c r="W57" s="66">
        <f t="shared" si="7"/>
        <v>0</v>
      </c>
      <c r="X57" s="66">
        <f t="shared" si="8"/>
        <v>0</v>
      </c>
      <c r="Y57" s="67">
        <f t="shared" si="9"/>
        <v>0</v>
      </c>
    </row>
    <row r="58" spans="1:25" ht="15">
      <c r="A58" s="41">
        <v>52</v>
      </c>
      <c r="B58" s="42" t="s">
        <v>55</v>
      </c>
      <c r="C58" s="37">
        <f>Measles!C57</f>
        <v>157360</v>
      </c>
      <c r="D58" s="44">
        <f t="shared" si="2"/>
        <v>7868</v>
      </c>
      <c r="E58" s="44">
        <f t="shared" si="3"/>
        <v>3461.9199999999996</v>
      </c>
      <c r="F58" s="44">
        <f t="shared" si="4"/>
        <v>18558.612595656065</v>
      </c>
      <c r="G58" s="85">
        <f t="shared" si="5"/>
        <v>1560</v>
      </c>
      <c r="H58" s="10"/>
      <c r="I58" s="11"/>
      <c r="J58" s="11"/>
      <c r="K58" s="11"/>
      <c r="L58" s="111"/>
      <c r="M58" s="11"/>
      <c r="N58" s="11"/>
      <c r="O58" s="11"/>
      <c r="P58" s="11"/>
      <c r="Q58" s="11"/>
      <c r="R58" s="11"/>
      <c r="S58" s="11"/>
      <c r="T58" s="142">
        <f t="shared" si="6"/>
        <v>0</v>
      </c>
      <c r="U58" s="65" t="str">
        <f t="shared" si="1"/>
        <v/>
      </c>
      <c r="V58" s="66">
        <f t="shared" si="10"/>
        <v>0</v>
      </c>
      <c r="W58" s="66">
        <f t="shared" si="7"/>
        <v>0</v>
      </c>
      <c r="X58" s="66">
        <f t="shared" si="8"/>
        <v>0</v>
      </c>
      <c r="Y58" s="67">
        <f t="shared" si="9"/>
        <v>0</v>
      </c>
    </row>
    <row r="59" spans="1:25" ht="15">
      <c r="A59" s="41">
        <v>53</v>
      </c>
      <c r="B59" s="42" t="s">
        <v>56</v>
      </c>
      <c r="C59" s="37">
        <f>Measles!C58</f>
        <v>214566</v>
      </c>
      <c r="D59" s="44">
        <f t="shared" si="2"/>
        <v>10728.300000000001</v>
      </c>
      <c r="E59" s="44">
        <f t="shared" si="3"/>
        <v>4720.4519999999993</v>
      </c>
      <c r="F59" s="44">
        <f t="shared" si="4"/>
        <v>25305.333440515627</v>
      </c>
      <c r="G59" s="85">
        <f t="shared" si="5"/>
        <v>2120</v>
      </c>
      <c r="H59" s="10"/>
      <c r="I59" s="11"/>
      <c r="J59" s="11"/>
      <c r="K59" s="11"/>
      <c r="L59" s="111"/>
      <c r="M59" s="11"/>
      <c r="N59" s="11"/>
      <c r="O59" s="11"/>
      <c r="P59" s="11"/>
      <c r="Q59" s="11"/>
      <c r="R59" s="11"/>
      <c r="S59" s="11"/>
      <c r="T59" s="142">
        <f t="shared" si="6"/>
        <v>0</v>
      </c>
      <c r="U59" s="65" t="str">
        <f t="shared" si="1"/>
        <v/>
      </c>
      <c r="V59" s="66">
        <f t="shared" si="10"/>
        <v>0</v>
      </c>
      <c r="W59" s="66">
        <f t="shared" si="7"/>
        <v>0</v>
      </c>
      <c r="X59" s="66">
        <f t="shared" si="8"/>
        <v>0</v>
      </c>
      <c r="Y59" s="67">
        <f t="shared" si="9"/>
        <v>0</v>
      </c>
    </row>
    <row r="60" spans="1:25" ht="15">
      <c r="A60" s="41">
        <v>54</v>
      </c>
      <c r="B60" s="42" t="s">
        <v>57</v>
      </c>
      <c r="C60" s="37">
        <f>Measles!C59</f>
        <v>347897</v>
      </c>
      <c r="D60" s="44">
        <f t="shared" si="2"/>
        <v>17394.850000000002</v>
      </c>
      <c r="E60" s="44">
        <f t="shared" si="3"/>
        <v>7653.7339999999995</v>
      </c>
      <c r="F60" s="44">
        <f t="shared" si="4"/>
        <v>41030.030796841376</v>
      </c>
      <c r="G60" s="85">
        <f t="shared" si="5"/>
        <v>3420</v>
      </c>
      <c r="H60" s="10"/>
      <c r="I60" s="11"/>
      <c r="J60" s="11"/>
      <c r="K60" s="11"/>
      <c r="L60" s="111"/>
      <c r="M60" s="11"/>
      <c r="N60" s="11"/>
      <c r="O60" s="11"/>
      <c r="P60" s="11"/>
      <c r="Q60" s="11"/>
      <c r="R60" s="11"/>
      <c r="S60" s="11"/>
      <c r="T60" s="142">
        <f t="shared" si="6"/>
        <v>0</v>
      </c>
      <c r="U60" s="65" t="str">
        <f t="shared" si="1"/>
        <v/>
      </c>
      <c r="V60" s="66">
        <f t="shared" si="10"/>
        <v>0</v>
      </c>
      <c r="W60" s="66">
        <f t="shared" si="7"/>
        <v>0</v>
      </c>
      <c r="X60" s="66">
        <f t="shared" si="8"/>
        <v>0</v>
      </c>
      <c r="Y60" s="67">
        <f t="shared" si="9"/>
        <v>0</v>
      </c>
    </row>
    <row r="61" spans="1:25" ht="15">
      <c r="A61" s="41">
        <v>55</v>
      </c>
      <c r="B61" s="42" t="s">
        <v>58</v>
      </c>
      <c r="C61" s="37">
        <f>Measles!C60</f>
        <v>283986</v>
      </c>
      <c r="D61" s="44">
        <f t="shared" si="2"/>
        <v>14199.300000000001</v>
      </c>
      <c r="E61" s="44">
        <f t="shared" si="3"/>
        <v>6247.692</v>
      </c>
      <c r="F61" s="44">
        <f t="shared" si="4"/>
        <v>33492.540395208336</v>
      </c>
      <c r="G61" s="85">
        <f t="shared" si="5"/>
        <v>2800</v>
      </c>
      <c r="H61" s="10"/>
      <c r="I61" s="11"/>
      <c r="J61" s="11"/>
      <c r="K61" s="11"/>
      <c r="L61" s="111"/>
      <c r="M61" s="11"/>
      <c r="N61" s="11"/>
      <c r="O61" s="11"/>
      <c r="P61" s="11"/>
      <c r="Q61" s="11"/>
      <c r="R61" s="11"/>
      <c r="S61" s="11"/>
      <c r="T61" s="142">
        <f t="shared" si="6"/>
        <v>0</v>
      </c>
      <c r="U61" s="65" t="str">
        <f t="shared" si="1"/>
        <v/>
      </c>
      <c r="V61" s="66">
        <f t="shared" si="10"/>
        <v>0</v>
      </c>
      <c r="W61" s="66">
        <f t="shared" si="7"/>
        <v>0</v>
      </c>
      <c r="X61" s="66">
        <f t="shared" si="8"/>
        <v>0</v>
      </c>
      <c r="Y61" s="67">
        <f t="shared" si="9"/>
        <v>0</v>
      </c>
    </row>
    <row r="62" spans="1:25" ht="15">
      <c r="A62" s="41">
        <v>56</v>
      </c>
      <c r="B62" s="42" t="s">
        <v>59</v>
      </c>
      <c r="C62" s="37">
        <f>Measles!C61</f>
        <v>304096</v>
      </c>
      <c r="D62" s="44">
        <f t="shared" si="2"/>
        <v>15204.800000000001</v>
      </c>
      <c r="E62" s="44">
        <f t="shared" si="3"/>
        <v>6690.1119999999992</v>
      </c>
      <c r="F62" s="44">
        <f t="shared" si="4"/>
        <v>35864.259379058378</v>
      </c>
      <c r="G62" s="85">
        <f t="shared" si="5"/>
        <v>3000</v>
      </c>
      <c r="H62" s="10"/>
      <c r="I62" s="11"/>
      <c r="J62" s="11"/>
      <c r="K62" s="11"/>
      <c r="L62" s="111"/>
      <c r="M62" s="11"/>
      <c r="N62" s="11"/>
      <c r="O62" s="11"/>
      <c r="P62" s="11"/>
      <c r="Q62" s="11"/>
      <c r="R62" s="11"/>
      <c r="S62" s="11"/>
      <c r="T62" s="142">
        <f t="shared" si="6"/>
        <v>0</v>
      </c>
      <c r="U62" s="65" t="str">
        <f t="shared" si="1"/>
        <v/>
      </c>
      <c r="V62" s="66">
        <f t="shared" si="10"/>
        <v>0</v>
      </c>
      <c r="W62" s="66">
        <f t="shared" si="7"/>
        <v>0</v>
      </c>
      <c r="X62" s="66">
        <f t="shared" si="8"/>
        <v>0</v>
      </c>
      <c r="Y62" s="67">
        <f t="shared" si="9"/>
        <v>0</v>
      </c>
    </row>
    <row r="63" spans="1:25" ht="15">
      <c r="A63" s="41">
        <v>57</v>
      </c>
      <c r="B63" s="42" t="s">
        <v>60</v>
      </c>
      <c r="C63" s="37">
        <f>Measles!C62</f>
        <v>216030</v>
      </c>
      <c r="D63" s="44">
        <f t="shared" si="2"/>
        <v>10801.5</v>
      </c>
      <c r="E63" s="44">
        <f t="shared" si="3"/>
        <v>4752.66</v>
      </c>
      <c r="F63" s="44">
        <f t="shared" si="4"/>
        <v>25477.993639041557</v>
      </c>
      <c r="G63" s="85">
        <f t="shared" si="5"/>
        <v>2140</v>
      </c>
      <c r="H63" s="10"/>
      <c r="I63" s="11"/>
      <c r="J63" s="11"/>
      <c r="K63" s="11"/>
      <c r="L63" s="111"/>
      <c r="M63" s="11"/>
      <c r="N63" s="11"/>
      <c r="O63" s="11"/>
      <c r="P63" s="11"/>
      <c r="Q63" s="11"/>
      <c r="R63" s="11"/>
      <c r="S63" s="11"/>
      <c r="T63" s="142">
        <f t="shared" si="6"/>
        <v>0</v>
      </c>
      <c r="U63" s="65" t="str">
        <f t="shared" si="1"/>
        <v/>
      </c>
      <c r="V63" s="66">
        <f t="shared" si="10"/>
        <v>0</v>
      </c>
      <c r="W63" s="66">
        <f t="shared" si="7"/>
        <v>0</v>
      </c>
      <c r="X63" s="66">
        <f t="shared" si="8"/>
        <v>0</v>
      </c>
      <c r="Y63" s="67">
        <f t="shared" si="9"/>
        <v>0</v>
      </c>
    </row>
    <row r="64" spans="1:25" ht="15">
      <c r="A64" s="41">
        <v>58</v>
      </c>
      <c r="B64" s="42" t="s">
        <v>61</v>
      </c>
      <c r="C64" s="37">
        <f>Measles!C63</f>
        <v>220425</v>
      </c>
      <c r="D64" s="44">
        <f t="shared" si="2"/>
        <v>11021.25</v>
      </c>
      <c r="E64" s="44">
        <f t="shared" si="3"/>
        <v>4849.3499999999995</v>
      </c>
      <c r="F64" s="44">
        <f t="shared" si="4"/>
        <v>25996.328046501574</v>
      </c>
      <c r="G64" s="85">
        <f t="shared" si="5"/>
        <v>2180</v>
      </c>
      <c r="H64" s="10"/>
      <c r="I64" s="11"/>
      <c r="J64" s="11"/>
      <c r="K64" s="11"/>
      <c r="L64" s="111"/>
      <c r="M64" s="11"/>
      <c r="N64" s="11"/>
      <c r="O64" s="11"/>
      <c r="P64" s="11"/>
      <c r="Q64" s="11"/>
      <c r="R64" s="11"/>
      <c r="S64" s="11"/>
      <c r="T64" s="142">
        <f t="shared" si="6"/>
        <v>0</v>
      </c>
      <c r="U64" s="65" t="str">
        <f t="shared" si="1"/>
        <v/>
      </c>
      <c r="V64" s="66">
        <f t="shared" si="10"/>
        <v>0</v>
      </c>
      <c r="W64" s="66">
        <f t="shared" si="7"/>
        <v>0</v>
      </c>
      <c r="X64" s="66">
        <f t="shared" si="8"/>
        <v>0</v>
      </c>
      <c r="Y64" s="67">
        <f t="shared" si="9"/>
        <v>0</v>
      </c>
    </row>
    <row r="65" spans="1:25" ht="15">
      <c r="A65" s="41">
        <v>59</v>
      </c>
      <c r="B65" s="42" t="s">
        <v>62</v>
      </c>
      <c r="C65" s="37">
        <f>Measles!C64</f>
        <v>256126</v>
      </c>
      <c r="D65" s="44">
        <f t="shared" si="2"/>
        <v>12806.300000000001</v>
      </c>
      <c r="E65" s="44">
        <f t="shared" si="3"/>
        <v>5634.7719999999999</v>
      </c>
      <c r="F65" s="44">
        <f t="shared" si="4"/>
        <v>30206.807382276344</v>
      </c>
      <c r="G65" s="85">
        <f t="shared" si="5"/>
        <v>2520</v>
      </c>
      <c r="H65" s="10"/>
      <c r="I65" s="11"/>
      <c r="J65" s="11"/>
      <c r="K65" s="11"/>
      <c r="L65" s="111"/>
      <c r="M65" s="11"/>
      <c r="N65" s="11"/>
      <c r="O65" s="11"/>
      <c r="P65" s="11"/>
      <c r="Q65" s="11"/>
      <c r="R65" s="11"/>
      <c r="S65" s="11"/>
      <c r="T65" s="142">
        <f t="shared" si="6"/>
        <v>0</v>
      </c>
      <c r="U65" s="65" t="str">
        <f t="shared" si="1"/>
        <v/>
      </c>
      <c r="V65" s="66">
        <f t="shared" si="10"/>
        <v>0</v>
      </c>
      <c r="W65" s="66">
        <f t="shared" si="7"/>
        <v>0</v>
      </c>
      <c r="X65" s="66">
        <f t="shared" si="8"/>
        <v>0</v>
      </c>
      <c r="Y65" s="67">
        <f t="shared" si="9"/>
        <v>0</v>
      </c>
    </row>
    <row r="66" spans="1:25" ht="15">
      <c r="A66" s="41">
        <v>60</v>
      </c>
      <c r="B66" s="42" t="s">
        <v>63</v>
      </c>
      <c r="C66" s="37">
        <f>Measles!C65</f>
        <v>189448</v>
      </c>
      <c r="D66" s="44">
        <f t="shared" si="2"/>
        <v>9472.4</v>
      </c>
      <c r="E66" s="44">
        <f t="shared" si="3"/>
        <v>4167.8559999999998</v>
      </c>
      <c r="F66" s="44">
        <f t="shared" si="4"/>
        <v>22342.984487937531</v>
      </c>
      <c r="G66" s="85">
        <f t="shared" si="5"/>
        <v>1880</v>
      </c>
      <c r="H66" s="10"/>
      <c r="I66" s="11"/>
      <c r="J66" s="11"/>
      <c r="K66" s="11"/>
      <c r="L66" s="111"/>
      <c r="M66" s="11"/>
      <c r="N66" s="11"/>
      <c r="O66" s="11"/>
      <c r="P66" s="11"/>
      <c r="Q66" s="11"/>
      <c r="R66" s="11"/>
      <c r="S66" s="11"/>
      <c r="T66" s="142">
        <f t="shared" si="6"/>
        <v>0</v>
      </c>
      <c r="U66" s="65" t="str">
        <f t="shared" si="1"/>
        <v/>
      </c>
      <c r="V66" s="66">
        <f t="shared" si="10"/>
        <v>0</v>
      </c>
      <c r="W66" s="66">
        <f t="shared" si="7"/>
        <v>0</v>
      </c>
      <c r="X66" s="66">
        <f t="shared" si="8"/>
        <v>0</v>
      </c>
      <c r="Y66" s="67">
        <f t="shared" si="9"/>
        <v>0</v>
      </c>
    </row>
    <row r="67" spans="1:25" ht="15">
      <c r="A67" s="41">
        <v>61</v>
      </c>
      <c r="B67" s="42" t="s">
        <v>64</v>
      </c>
      <c r="C67" s="37">
        <f>Measles!C66</f>
        <v>273275</v>
      </c>
      <c r="D67" s="44">
        <f t="shared" si="2"/>
        <v>13663.75</v>
      </c>
      <c r="E67" s="44">
        <f t="shared" si="3"/>
        <v>6012.0499999999993</v>
      </c>
      <c r="F67" s="44">
        <f t="shared" si="4"/>
        <v>32229.314038370048</v>
      </c>
      <c r="G67" s="85">
        <f t="shared" si="5"/>
        <v>2700</v>
      </c>
      <c r="H67" s="10"/>
      <c r="I67" s="11"/>
      <c r="J67" s="11"/>
      <c r="K67" s="11"/>
      <c r="L67" s="111"/>
      <c r="M67" s="11"/>
      <c r="N67" s="11"/>
      <c r="O67" s="11"/>
      <c r="P67" s="11"/>
      <c r="Q67" s="11"/>
      <c r="R67" s="11"/>
      <c r="S67" s="11"/>
      <c r="T67" s="142">
        <f t="shared" si="6"/>
        <v>0</v>
      </c>
      <c r="U67" s="65" t="str">
        <f t="shared" si="1"/>
        <v/>
      </c>
      <c r="V67" s="66">
        <f t="shared" si="10"/>
        <v>0</v>
      </c>
      <c r="W67" s="66">
        <f t="shared" si="7"/>
        <v>0</v>
      </c>
      <c r="X67" s="66">
        <f t="shared" si="8"/>
        <v>0</v>
      </c>
      <c r="Y67" s="67">
        <f t="shared" si="9"/>
        <v>0</v>
      </c>
    </row>
    <row r="68" spans="1:25" ht="15">
      <c r="A68" s="41">
        <v>62</v>
      </c>
      <c r="B68" s="42" t="s">
        <v>65</v>
      </c>
      <c r="C68" s="37">
        <f>Measles!C67</f>
        <v>101256</v>
      </c>
      <c r="D68" s="44">
        <f t="shared" si="2"/>
        <v>5062.8</v>
      </c>
      <c r="E68" s="44">
        <f t="shared" si="3"/>
        <v>2227.6320000000001</v>
      </c>
      <c r="F68" s="44">
        <f t="shared" si="4"/>
        <v>11941.85864886725</v>
      </c>
      <c r="G68" s="85">
        <f t="shared" si="5"/>
        <v>1000</v>
      </c>
      <c r="H68" s="10"/>
      <c r="I68" s="11"/>
      <c r="J68" s="11"/>
      <c r="K68" s="11"/>
      <c r="L68" s="111"/>
      <c r="M68" s="11"/>
      <c r="N68" s="11"/>
      <c r="O68" s="11"/>
      <c r="P68" s="11"/>
      <c r="Q68" s="11"/>
      <c r="R68" s="11"/>
      <c r="S68" s="11"/>
      <c r="T68" s="142">
        <f t="shared" si="6"/>
        <v>0</v>
      </c>
      <c r="U68" s="65" t="str">
        <f t="shared" si="1"/>
        <v/>
      </c>
      <c r="V68" s="66">
        <f t="shared" si="10"/>
        <v>0</v>
      </c>
      <c r="W68" s="66">
        <f t="shared" si="7"/>
        <v>0</v>
      </c>
      <c r="X68" s="66">
        <f t="shared" si="8"/>
        <v>0</v>
      </c>
      <c r="Y68" s="67">
        <f t="shared" si="9"/>
        <v>0</v>
      </c>
    </row>
    <row r="69" spans="1:25" ht="15">
      <c r="A69" s="41">
        <v>63</v>
      </c>
      <c r="B69" s="42" t="s">
        <v>66</v>
      </c>
      <c r="C69" s="37">
        <f>Measles!C68</f>
        <v>226666</v>
      </c>
      <c r="D69" s="44">
        <f t="shared" si="2"/>
        <v>11333.300000000001</v>
      </c>
      <c r="E69" s="44">
        <f t="shared" si="3"/>
        <v>4986.652</v>
      </c>
      <c r="F69" s="44">
        <f t="shared" si="4"/>
        <v>26732.374698824209</v>
      </c>
      <c r="G69" s="85">
        <f t="shared" si="5"/>
        <v>2240</v>
      </c>
      <c r="H69" s="10"/>
      <c r="I69" s="11"/>
      <c r="J69" s="11"/>
      <c r="K69" s="11"/>
      <c r="L69" s="11"/>
      <c r="M69" s="11"/>
      <c r="N69" s="11"/>
      <c r="O69" s="11"/>
      <c r="P69" s="11"/>
      <c r="Q69" s="11"/>
      <c r="R69" s="11"/>
      <c r="S69" s="11"/>
      <c r="T69" s="142">
        <f t="shared" si="6"/>
        <v>0</v>
      </c>
      <c r="U69" s="65" t="str">
        <f t="shared" si="1"/>
        <v/>
      </c>
      <c r="V69" s="66">
        <f t="shared" si="10"/>
        <v>0</v>
      </c>
      <c r="W69" s="66">
        <f t="shared" si="7"/>
        <v>0</v>
      </c>
      <c r="X69" s="66">
        <f t="shared" si="8"/>
        <v>0</v>
      </c>
      <c r="Y69" s="67">
        <f t="shared" si="9"/>
        <v>0</v>
      </c>
    </row>
    <row r="70" spans="1:25" ht="15">
      <c r="A70" s="41">
        <v>64</v>
      </c>
      <c r="B70" s="42" t="s">
        <v>67</v>
      </c>
      <c r="C70" s="37">
        <f>Measles!C69</f>
        <v>293718</v>
      </c>
      <c r="D70" s="44">
        <f t="shared" si="2"/>
        <v>14685.900000000001</v>
      </c>
      <c r="E70" s="44">
        <f t="shared" si="3"/>
        <v>6461.7959999999994</v>
      </c>
      <c r="F70" s="44">
        <f t="shared" si="4"/>
        <v>34640.306141147099</v>
      </c>
      <c r="G70" s="85">
        <f t="shared" si="5"/>
        <v>2900</v>
      </c>
      <c r="H70" s="10"/>
      <c r="I70" s="11"/>
      <c r="J70" s="11"/>
      <c r="K70" s="11"/>
      <c r="L70" s="11"/>
      <c r="M70" s="11"/>
      <c r="N70" s="11"/>
      <c r="O70" s="11"/>
      <c r="P70" s="11"/>
      <c r="Q70" s="11"/>
      <c r="R70" s="11"/>
      <c r="S70" s="11"/>
      <c r="T70" s="142">
        <f t="shared" si="6"/>
        <v>0</v>
      </c>
      <c r="U70" s="65" t="str">
        <f t="shared" si="1"/>
        <v/>
      </c>
      <c r="V70" s="66">
        <f t="shared" si="10"/>
        <v>0</v>
      </c>
      <c r="W70" s="66">
        <f t="shared" si="7"/>
        <v>0</v>
      </c>
      <c r="X70" s="66">
        <f t="shared" si="8"/>
        <v>0</v>
      </c>
      <c r="Y70" s="67">
        <f t="shared" si="9"/>
        <v>0</v>
      </c>
    </row>
    <row r="71" spans="1:25" ht="15">
      <c r="A71" s="41">
        <v>65</v>
      </c>
      <c r="B71" s="42" t="s">
        <v>68</v>
      </c>
      <c r="C71" s="37">
        <f>Measles!C70</f>
        <v>448967</v>
      </c>
      <c r="D71" s="44">
        <f t="shared" si="2"/>
        <v>22448.350000000002</v>
      </c>
      <c r="E71" s="44">
        <f t="shared" si="3"/>
        <v>9877.2739999999994</v>
      </c>
      <c r="F71" s="44">
        <f t="shared" si="4"/>
        <v>52949.953109010654</v>
      </c>
      <c r="G71" s="85">
        <f t="shared" si="5"/>
        <v>4420</v>
      </c>
      <c r="H71" s="10"/>
      <c r="I71" s="11"/>
      <c r="J71" s="11"/>
      <c r="K71" s="11"/>
      <c r="L71" s="11"/>
      <c r="M71" s="11"/>
      <c r="N71" s="11"/>
      <c r="O71" s="11"/>
      <c r="P71" s="11"/>
      <c r="Q71" s="11"/>
      <c r="R71" s="11"/>
      <c r="S71" s="11"/>
      <c r="T71" s="142">
        <f t="shared" si="6"/>
        <v>0</v>
      </c>
      <c r="U71" s="65" t="str">
        <f t="shared" ref="U71:U119" si="11">IFERROR((SUMIF(H71:S71,"&gt;0" )/COUNTIF(H71:S71,"&gt;0")),"")</f>
        <v/>
      </c>
      <c r="V71" s="66">
        <f t="shared" si="10"/>
        <v>0</v>
      </c>
      <c r="W71" s="66">
        <f t="shared" si="7"/>
        <v>0</v>
      </c>
      <c r="X71" s="66">
        <f t="shared" si="8"/>
        <v>0</v>
      </c>
      <c r="Y71" s="67">
        <f t="shared" si="9"/>
        <v>0</v>
      </c>
    </row>
    <row r="72" spans="1:25" ht="15">
      <c r="A72" s="41">
        <v>66</v>
      </c>
      <c r="B72" s="42" t="s">
        <v>69</v>
      </c>
      <c r="C72" s="37">
        <f>Measles!C71</f>
        <v>141946</v>
      </c>
      <c r="D72" s="44">
        <f t="shared" ref="D72:D118" si="12">C72*0.05</f>
        <v>7097.3</v>
      </c>
      <c r="E72" s="44">
        <f t="shared" ref="E72:E118" si="13">C72*0.022</f>
        <v>3122.8119999999999</v>
      </c>
      <c r="F72" s="44">
        <f t="shared" ref="F72:F118" si="14">+((D72+E72)/($D$119+$E$119))*$F$119</f>
        <v>16740.727144782639</v>
      </c>
      <c r="G72" s="85">
        <f t="shared" ref="G72:G118" si="15">CEILING((F72/12),20)</f>
        <v>1400</v>
      </c>
      <c r="H72" s="10"/>
      <c r="I72" s="11"/>
      <c r="J72" s="11"/>
      <c r="K72" s="11"/>
      <c r="L72" s="111"/>
      <c r="M72" s="11"/>
      <c r="N72" s="11"/>
      <c r="O72" s="11"/>
      <c r="P72" s="11"/>
      <c r="Q72" s="11"/>
      <c r="R72" s="11"/>
      <c r="S72" s="11"/>
      <c r="T72" s="142">
        <f t="shared" ref="T72:T118" si="16">SUM(H72:S72)</f>
        <v>0</v>
      </c>
      <c r="U72" s="65" t="str">
        <f t="shared" si="11"/>
        <v/>
      </c>
      <c r="V72" s="66">
        <f t="shared" si="10"/>
        <v>0</v>
      </c>
      <c r="W72" s="66">
        <f t="shared" ref="W72:W119" si="17">SUM(K72:M72)</f>
        <v>0</v>
      </c>
      <c r="X72" s="66">
        <f t="shared" ref="X72:X119" si="18">SUM(N72:P72)</f>
        <v>0</v>
      </c>
      <c r="Y72" s="67">
        <f t="shared" ref="Y72:Y119" si="19">SUM(Q72:S72)</f>
        <v>0</v>
      </c>
    </row>
    <row r="73" spans="1:25" ht="15">
      <c r="A73" s="41">
        <v>67</v>
      </c>
      <c r="B73" s="42" t="s">
        <v>70</v>
      </c>
      <c r="C73" s="37">
        <f>Measles!C72</f>
        <v>434698</v>
      </c>
      <c r="D73" s="44">
        <f t="shared" si="12"/>
        <v>21734.9</v>
      </c>
      <c r="E73" s="44">
        <f t="shared" si="13"/>
        <v>9563.3559999999998</v>
      </c>
      <c r="F73" s="44">
        <f t="shared" si="14"/>
        <v>51267.105859853204</v>
      </c>
      <c r="G73" s="85">
        <f t="shared" si="15"/>
        <v>4280</v>
      </c>
      <c r="H73" s="10"/>
      <c r="I73" s="11"/>
      <c r="J73" s="11"/>
      <c r="K73" s="11"/>
      <c r="L73" s="111"/>
      <c r="M73" s="11"/>
      <c r="N73" s="11"/>
      <c r="O73" s="11"/>
      <c r="P73" s="11"/>
      <c r="Q73" s="11"/>
      <c r="R73" s="11"/>
      <c r="S73" s="11"/>
      <c r="T73" s="142">
        <f t="shared" si="16"/>
        <v>0</v>
      </c>
      <c r="U73" s="65" t="str">
        <f t="shared" si="11"/>
        <v/>
      </c>
      <c r="V73" s="66">
        <f t="shared" ref="V73:V118" si="20">SUM(H73:J73)</f>
        <v>0</v>
      </c>
      <c r="W73" s="66">
        <f t="shared" si="17"/>
        <v>0</v>
      </c>
      <c r="X73" s="66">
        <f t="shared" si="18"/>
        <v>0</v>
      </c>
      <c r="Y73" s="67">
        <f t="shared" si="19"/>
        <v>0</v>
      </c>
    </row>
    <row r="74" spans="1:25" ht="15">
      <c r="A74" s="41">
        <v>68</v>
      </c>
      <c r="B74" s="42" t="s">
        <v>71</v>
      </c>
      <c r="C74" s="37">
        <f>Measles!C73</f>
        <v>255676</v>
      </c>
      <c r="D74" s="44">
        <f t="shared" si="12"/>
        <v>12783.800000000001</v>
      </c>
      <c r="E74" s="44">
        <f t="shared" si="13"/>
        <v>5624.8719999999994</v>
      </c>
      <c r="F74" s="44">
        <f t="shared" si="14"/>
        <v>30153.735599942549</v>
      </c>
      <c r="G74" s="85">
        <f t="shared" si="15"/>
        <v>2520</v>
      </c>
      <c r="H74" s="10"/>
      <c r="I74" s="11"/>
      <c r="J74" s="11"/>
      <c r="K74" s="11"/>
      <c r="L74" s="111"/>
      <c r="M74" s="11"/>
      <c r="N74" s="11"/>
      <c r="O74" s="11"/>
      <c r="P74" s="11"/>
      <c r="Q74" s="11"/>
      <c r="R74" s="11"/>
      <c r="S74" s="11"/>
      <c r="T74" s="142">
        <f t="shared" si="16"/>
        <v>0</v>
      </c>
      <c r="U74" s="65" t="str">
        <f t="shared" si="11"/>
        <v/>
      </c>
      <c r="V74" s="66">
        <f t="shared" si="20"/>
        <v>0</v>
      </c>
      <c r="W74" s="66">
        <f t="shared" si="17"/>
        <v>0</v>
      </c>
      <c r="X74" s="66">
        <f t="shared" si="18"/>
        <v>0</v>
      </c>
      <c r="Y74" s="67">
        <f t="shared" si="19"/>
        <v>0</v>
      </c>
    </row>
    <row r="75" spans="1:25" ht="15">
      <c r="A75" s="41">
        <v>69</v>
      </c>
      <c r="B75" s="42" t="s">
        <v>72</v>
      </c>
      <c r="C75" s="37">
        <f>Measles!C74</f>
        <v>485147</v>
      </c>
      <c r="D75" s="44">
        <f t="shared" si="12"/>
        <v>24257.350000000002</v>
      </c>
      <c r="E75" s="44">
        <f t="shared" si="13"/>
        <v>10673.233999999999</v>
      </c>
      <c r="F75" s="44">
        <f t="shared" si="14"/>
        <v>57216.924408647392</v>
      </c>
      <c r="G75" s="85">
        <f t="shared" si="15"/>
        <v>4780</v>
      </c>
      <c r="H75" s="10"/>
      <c r="I75" s="11"/>
      <c r="J75" s="11"/>
      <c r="K75" s="11"/>
      <c r="L75" s="111"/>
      <c r="M75" s="11"/>
      <c r="N75" s="11"/>
      <c r="O75" s="11"/>
      <c r="P75" s="11"/>
      <c r="Q75" s="11"/>
      <c r="R75" s="11"/>
      <c r="S75" s="11"/>
      <c r="T75" s="142">
        <f t="shared" si="16"/>
        <v>0</v>
      </c>
      <c r="U75" s="65" t="str">
        <f t="shared" si="11"/>
        <v/>
      </c>
      <c r="V75" s="66">
        <f t="shared" si="20"/>
        <v>0</v>
      </c>
      <c r="W75" s="66">
        <f t="shared" si="17"/>
        <v>0</v>
      </c>
      <c r="X75" s="66">
        <f t="shared" si="18"/>
        <v>0</v>
      </c>
      <c r="Y75" s="67">
        <f t="shared" si="19"/>
        <v>0</v>
      </c>
    </row>
    <row r="76" spans="1:25" ht="15">
      <c r="A76" s="41">
        <v>70</v>
      </c>
      <c r="B76" s="42" t="s">
        <v>73</v>
      </c>
      <c r="C76" s="37">
        <f>Measles!C75</f>
        <v>291676</v>
      </c>
      <c r="D76" s="44">
        <f t="shared" si="12"/>
        <v>14583.800000000001</v>
      </c>
      <c r="E76" s="44">
        <f t="shared" si="13"/>
        <v>6416.8719999999994</v>
      </c>
      <c r="F76" s="44">
        <f t="shared" si="14"/>
        <v>34399.478186645763</v>
      </c>
      <c r="G76" s="85">
        <f t="shared" si="15"/>
        <v>2880</v>
      </c>
      <c r="H76" s="10"/>
      <c r="I76" s="11"/>
      <c r="J76" s="11"/>
      <c r="K76" s="11"/>
      <c r="L76" s="111"/>
      <c r="M76" s="11"/>
      <c r="N76" s="11"/>
      <c r="O76" s="11"/>
      <c r="P76" s="11"/>
      <c r="Q76" s="11"/>
      <c r="R76" s="11"/>
      <c r="S76" s="11"/>
      <c r="T76" s="142">
        <f t="shared" si="16"/>
        <v>0</v>
      </c>
      <c r="U76" s="65" t="str">
        <f t="shared" si="11"/>
        <v/>
      </c>
      <c r="V76" s="66">
        <f t="shared" si="20"/>
        <v>0</v>
      </c>
      <c r="W76" s="66">
        <f t="shared" si="17"/>
        <v>0</v>
      </c>
      <c r="X76" s="66">
        <f t="shared" si="18"/>
        <v>0</v>
      </c>
      <c r="Y76" s="67">
        <f t="shared" si="19"/>
        <v>0</v>
      </c>
    </row>
    <row r="77" spans="1:25" ht="15">
      <c r="A77" s="41">
        <v>71</v>
      </c>
      <c r="B77" s="42" t="s">
        <v>74</v>
      </c>
      <c r="C77" s="37">
        <f>Measles!C76</f>
        <v>100144</v>
      </c>
      <c r="D77" s="44">
        <f t="shared" si="12"/>
        <v>5007.2000000000007</v>
      </c>
      <c r="E77" s="44">
        <f t="shared" si="13"/>
        <v>2203.1679999999997</v>
      </c>
      <c r="F77" s="44">
        <f t="shared" si="14"/>
        <v>11810.712377855751</v>
      </c>
      <c r="G77" s="85">
        <f t="shared" si="15"/>
        <v>1000</v>
      </c>
      <c r="H77" s="10"/>
      <c r="I77" s="11"/>
      <c r="J77" s="11"/>
      <c r="K77" s="11"/>
      <c r="L77" s="111"/>
      <c r="M77" s="11"/>
      <c r="N77" s="11"/>
      <c r="O77" s="11"/>
      <c r="P77" s="11"/>
      <c r="Q77" s="11"/>
      <c r="R77" s="11"/>
      <c r="S77" s="11"/>
      <c r="T77" s="142">
        <f t="shared" si="16"/>
        <v>0</v>
      </c>
      <c r="U77" s="65" t="str">
        <f t="shared" si="11"/>
        <v/>
      </c>
      <c r="V77" s="66">
        <f t="shared" si="20"/>
        <v>0</v>
      </c>
      <c r="W77" s="66">
        <f t="shared" si="17"/>
        <v>0</v>
      </c>
      <c r="X77" s="66">
        <f t="shared" si="18"/>
        <v>0</v>
      </c>
      <c r="Y77" s="67">
        <f t="shared" si="19"/>
        <v>0</v>
      </c>
    </row>
    <row r="78" spans="1:25" ht="15">
      <c r="A78" s="41">
        <v>72</v>
      </c>
      <c r="B78" s="42" t="s">
        <v>75</v>
      </c>
      <c r="C78" s="37">
        <f>Measles!C77</f>
        <v>373650</v>
      </c>
      <c r="D78" s="44">
        <f t="shared" si="12"/>
        <v>18682.5</v>
      </c>
      <c r="E78" s="44">
        <f t="shared" si="13"/>
        <v>8220.2999999999993</v>
      </c>
      <c r="F78" s="44">
        <f t="shared" si="14"/>
        <v>44067.269931157149</v>
      </c>
      <c r="G78" s="85">
        <f t="shared" si="15"/>
        <v>3680</v>
      </c>
      <c r="H78" s="10"/>
      <c r="I78" s="11"/>
      <c r="J78" s="11"/>
      <c r="K78" s="11"/>
      <c r="L78" s="111"/>
      <c r="M78" s="11"/>
      <c r="N78" s="11"/>
      <c r="O78" s="11"/>
      <c r="P78" s="11"/>
      <c r="Q78" s="11"/>
      <c r="R78" s="11"/>
      <c r="S78" s="11"/>
      <c r="T78" s="142">
        <f t="shared" si="16"/>
        <v>0</v>
      </c>
      <c r="U78" s="65" t="str">
        <f t="shared" si="11"/>
        <v/>
      </c>
      <c r="V78" s="66">
        <f t="shared" si="20"/>
        <v>0</v>
      </c>
      <c r="W78" s="66">
        <f t="shared" si="17"/>
        <v>0</v>
      </c>
      <c r="X78" s="66">
        <f t="shared" si="18"/>
        <v>0</v>
      </c>
      <c r="Y78" s="67">
        <f t="shared" si="19"/>
        <v>0</v>
      </c>
    </row>
    <row r="79" spans="1:25" ht="15">
      <c r="A79" s="41">
        <v>73</v>
      </c>
      <c r="B79" s="42" t="s">
        <v>76</v>
      </c>
      <c r="C79" s="37">
        <f>Measles!C78</f>
        <v>197143</v>
      </c>
      <c r="D79" s="44">
        <f t="shared" si="12"/>
        <v>9857.1500000000015</v>
      </c>
      <c r="E79" s="44">
        <f t="shared" si="13"/>
        <v>4337.1459999999997</v>
      </c>
      <c r="F79" s="44">
        <f t="shared" si="14"/>
        <v>23250.511965845348</v>
      </c>
      <c r="G79" s="85">
        <f t="shared" si="15"/>
        <v>1940</v>
      </c>
      <c r="H79" s="10"/>
      <c r="I79" s="11"/>
      <c r="J79" s="11"/>
      <c r="K79" s="11"/>
      <c r="L79" s="111"/>
      <c r="M79" s="11"/>
      <c r="N79" s="11"/>
      <c r="O79" s="11"/>
      <c r="P79" s="11"/>
      <c r="Q79" s="11"/>
      <c r="R79" s="11"/>
      <c r="S79" s="11"/>
      <c r="T79" s="142">
        <f t="shared" si="16"/>
        <v>0</v>
      </c>
      <c r="U79" s="65" t="str">
        <f t="shared" si="11"/>
        <v/>
      </c>
      <c r="V79" s="66">
        <f t="shared" si="20"/>
        <v>0</v>
      </c>
      <c r="W79" s="66">
        <f t="shared" si="17"/>
        <v>0</v>
      </c>
      <c r="X79" s="66">
        <f t="shared" si="18"/>
        <v>0</v>
      </c>
      <c r="Y79" s="67">
        <f t="shared" si="19"/>
        <v>0</v>
      </c>
    </row>
    <row r="80" spans="1:25" ht="15">
      <c r="A80" s="41">
        <v>74</v>
      </c>
      <c r="B80" s="42" t="s">
        <v>77</v>
      </c>
      <c r="C80" s="37">
        <f>Measles!C79</f>
        <v>314124</v>
      </c>
      <c r="D80" s="44">
        <f t="shared" si="12"/>
        <v>15706.2</v>
      </c>
      <c r="E80" s="44">
        <f t="shared" si="13"/>
        <v>6910.7279999999992</v>
      </c>
      <c r="F80" s="44">
        <f t="shared" si="14"/>
        <v>37046.934564043375</v>
      </c>
      <c r="G80" s="85">
        <f t="shared" si="15"/>
        <v>3100</v>
      </c>
      <c r="H80" s="10"/>
      <c r="I80" s="11"/>
      <c r="J80" s="11"/>
      <c r="K80" s="11"/>
      <c r="L80" s="111"/>
      <c r="M80" s="11"/>
      <c r="N80" s="11"/>
      <c r="O80" s="11"/>
      <c r="P80" s="11"/>
      <c r="Q80" s="11"/>
      <c r="R80" s="11"/>
      <c r="S80" s="11"/>
      <c r="T80" s="142">
        <f t="shared" si="16"/>
        <v>0</v>
      </c>
      <c r="U80" s="65" t="str">
        <f t="shared" si="11"/>
        <v/>
      </c>
      <c r="V80" s="66">
        <f t="shared" si="20"/>
        <v>0</v>
      </c>
      <c r="W80" s="66">
        <f t="shared" si="17"/>
        <v>0</v>
      </c>
      <c r="X80" s="66">
        <f t="shared" si="18"/>
        <v>0</v>
      </c>
      <c r="Y80" s="67">
        <f t="shared" si="19"/>
        <v>0</v>
      </c>
    </row>
    <row r="81" spans="1:25" ht="15">
      <c r="A81" s="41">
        <v>75</v>
      </c>
      <c r="B81" s="42" t="s">
        <v>78</v>
      </c>
      <c r="C81" s="37">
        <f>Measles!C80</f>
        <v>310208</v>
      </c>
      <c r="D81" s="44">
        <f t="shared" si="12"/>
        <v>15510.400000000001</v>
      </c>
      <c r="E81" s="44">
        <f t="shared" si="13"/>
        <v>6824.576</v>
      </c>
      <c r="F81" s="44">
        <f t="shared" si="14"/>
        <v>36585.092120445333</v>
      </c>
      <c r="G81" s="85">
        <f t="shared" si="15"/>
        <v>3060</v>
      </c>
      <c r="H81" s="10"/>
      <c r="I81" s="11"/>
      <c r="J81" s="11"/>
      <c r="K81" s="11"/>
      <c r="L81" s="111"/>
      <c r="M81" s="11"/>
      <c r="N81" s="11"/>
      <c r="O81" s="11"/>
      <c r="P81" s="11"/>
      <c r="Q81" s="11"/>
      <c r="R81" s="11"/>
      <c r="S81" s="11"/>
      <c r="T81" s="142">
        <f t="shared" si="16"/>
        <v>0</v>
      </c>
      <c r="U81" s="65" t="str">
        <f t="shared" si="11"/>
        <v/>
      </c>
      <c r="V81" s="66">
        <f t="shared" si="20"/>
        <v>0</v>
      </c>
      <c r="W81" s="66">
        <f t="shared" si="17"/>
        <v>0</v>
      </c>
      <c r="X81" s="66">
        <f t="shared" si="18"/>
        <v>0</v>
      </c>
      <c r="Y81" s="67">
        <f t="shared" si="19"/>
        <v>0</v>
      </c>
    </row>
    <row r="82" spans="1:25" ht="15">
      <c r="A82" s="41">
        <v>76</v>
      </c>
      <c r="B82" s="42" t="s">
        <v>79</v>
      </c>
      <c r="C82" s="37">
        <f>Measles!C81</f>
        <v>507398</v>
      </c>
      <c r="D82" s="44">
        <f t="shared" si="12"/>
        <v>25369.9</v>
      </c>
      <c r="E82" s="44">
        <f t="shared" si="13"/>
        <v>11162.755999999999</v>
      </c>
      <c r="F82" s="44">
        <f t="shared" si="14"/>
        <v>59841.147139112203</v>
      </c>
      <c r="G82" s="85">
        <f t="shared" si="15"/>
        <v>5000</v>
      </c>
      <c r="H82" s="10"/>
      <c r="I82" s="11"/>
      <c r="J82" s="11"/>
      <c r="K82" s="11"/>
      <c r="L82" s="11"/>
      <c r="M82" s="11"/>
      <c r="N82" s="11"/>
      <c r="O82" s="11"/>
      <c r="P82" s="11"/>
      <c r="Q82" s="11"/>
      <c r="R82" s="11"/>
      <c r="S82" s="11"/>
      <c r="T82" s="142">
        <f t="shared" si="16"/>
        <v>0</v>
      </c>
      <c r="U82" s="65" t="str">
        <f t="shared" si="11"/>
        <v/>
      </c>
      <c r="V82" s="66">
        <f t="shared" si="20"/>
        <v>0</v>
      </c>
      <c r="W82" s="66">
        <f t="shared" si="17"/>
        <v>0</v>
      </c>
      <c r="X82" s="66">
        <f t="shared" si="18"/>
        <v>0</v>
      </c>
      <c r="Y82" s="67">
        <f t="shared" si="19"/>
        <v>0</v>
      </c>
    </row>
    <row r="83" spans="1:25" ht="15">
      <c r="A83" s="41">
        <v>77</v>
      </c>
      <c r="B83" s="42" t="s">
        <v>80</v>
      </c>
      <c r="C83" s="37">
        <f>Measles!C82</f>
        <v>521833</v>
      </c>
      <c r="D83" s="44">
        <f t="shared" si="12"/>
        <v>26091.65</v>
      </c>
      <c r="E83" s="44">
        <f t="shared" si="13"/>
        <v>11480.325999999999</v>
      </c>
      <c r="F83" s="44">
        <f t="shared" si="14"/>
        <v>61543.571979086119</v>
      </c>
      <c r="G83" s="85">
        <f t="shared" si="15"/>
        <v>5140</v>
      </c>
      <c r="H83" s="10"/>
      <c r="I83" s="11"/>
      <c r="J83" s="11"/>
      <c r="K83" s="11"/>
      <c r="L83" s="111"/>
      <c r="M83" s="11"/>
      <c r="N83" s="11"/>
      <c r="O83" s="11"/>
      <c r="P83" s="11"/>
      <c r="Q83" s="11"/>
      <c r="R83" s="11"/>
      <c r="S83" s="11"/>
      <c r="T83" s="142">
        <f t="shared" si="16"/>
        <v>0</v>
      </c>
      <c r="U83" s="65" t="str">
        <f t="shared" si="11"/>
        <v/>
      </c>
      <c r="V83" s="66">
        <f t="shared" si="20"/>
        <v>0</v>
      </c>
      <c r="W83" s="66">
        <f t="shared" si="17"/>
        <v>0</v>
      </c>
      <c r="X83" s="66">
        <f t="shared" si="18"/>
        <v>0</v>
      </c>
      <c r="Y83" s="67">
        <f t="shared" si="19"/>
        <v>0</v>
      </c>
    </row>
    <row r="84" spans="1:25" ht="15">
      <c r="A84" s="41">
        <v>78</v>
      </c>
      <c r="B84" s="42" t="s">
        <v>81</v>
      </c>
      <c r="C84" s="37">
        <f>Measles!C83</f>
        <v>502074</v>
      </c>
      <c r="D84" s="44">
        <f t="shared" si="12"/>
        <v>25103.7</v>
      </c>
      <c r="E84" s="44">
        <f t="shared" si="13"/>
        <v>11045.627999999999</v>
      </c>
      <c r="F84" s="44">
        <f t="shared" si="14"/>
        <v>59213.248985456426</v>
      </c>
      <c r="G84" s="85">
        <f t="shared" si="15"/>
        <v>4940</v>
      </c>
      <c r="H84" s="10"/>
      <c r="I84" s="11"/>
      <c r="J84" s="11"/>
      <c r="K84" s="11"/>
      <c r="L84" s="111"/>
      <c r="M84" s="11"/>
      <c r="N84" s="11"/>
      <c r="O84" s="11"/>
      <c r="P84" s="11"/>
      <c r="Q84" s="11"/>
      <c r="R84" s="11"/>
      <c r="S84" s="11"/>
      <c r="T84" s="142">
        <f t="shared" si="16"/>
        <v>0</v>
      </c>
      <c r="U84" s="65" t="str">
        <f t="shared" si="11"/>
        <v/>
      </c>
      <c r="V84" s="66">
        <f t="shared" si="20"/>
        <v>0</v>
      </c>
      <c r="W84" s="66">
        <f t="shared" si="17"/>
        <v>0</v>
      </c>
      <c r="X84" s="66">
        <f t="shared" si="18"/>
        <v>0</v>
      </c>
      <c r="Y84" s="67">
        <f t="shared" si="19"/>
        <v>0</v>
      </c>
    </row>
    <row r="85" spans="1:25" ht="15">
      <c r="A85" s="41">
        <v>79</v>
      </c>
      <c r="B85" s="42" t="s">
        <v>82</v>
      </c>
      <c r="C85" s="37">
        <f>Measles!C84</f>
        <v>196447</v>
      </c>
      <c r="D85" s="44">
        <f t="shared" si="12"/>
        <v>9822.35</v>
      </c>
      <c r="E85" s="44">
        <f t="shared" si="13"/>
        <v>4321.8339999999998</v>
      </c>
      <c r="F85" s="44">
        <f t="shared" si="14"/>
        <v>23168.427609169081</v>
      </c>
      <c r="G85" s="85">
        <f t="shared" si="15"/>
        <v>1940</v>
      </c>
      <c r="H85" s="10"/>
      <c r="I85" s="11"/>
      <c r="J85" s="11"/>
      <c r="K85" s="11"/>
      <c r="L85" s="11"/>
      <c r="M85" s="11"/>
      <c r="N85" s="11"/>
      <c r="O85" s="11"/>
      <c r="P85" s="11"/>
      <c r="Q85" s="11"/>
      <c r="R85" s="11"/>
      <c r="S85" s="11"/>
      <c r="T85" s="142">
        <f t="shared" si="16"/>
        <v>0</v>
      </c>
      <c r="U85" s="65" t="str">
        <f t="shared" si="11"/>
        <v/>
      </c>
      <c r="V85" s="66">
        <f t="shared" si="20"/>
        <v>0</v>
      </c>
      <c r="W85" s="66">
        <f t="shared" si="17"/>
        <v>0</v>
      </c>
      <c r="X85" s="66">
        <f t="shared" si="18"/>
        <v>0</v>
      </c>
      <c r="Y85" s="67">
        <f t="shared" si="19"/>
        <v>0</v>
      </c>
    </row>
    <row r="86" spans="1:25" ht="15">
      <c r="A86" s="41">
        <v>80</v>
      </c>
      <c r="B86" s="42" t="s">
        <v>83</v>
      </c>
      <c r="C86" s="37">
        <f>Measles!C85</f>
        <v>350780</v>
      </c>
      <c r="D86" s="44">
        <f t="shared" si="12"/>
        <v>17539</v>
      </c>
      <c r="E86" s="44">
        <f t="shared" si="13"/>
        <v>7717.16</v>
      </c>
      <c r="F86" s="44">
        <f t="shared" si="14"/>
        <v>41370.044015659849</v>
      </c>
      <c r="G86" s="85">
        <f t="shared" si="15"/>
        <v>3460</v>
      </c>
      <c r="H86" s="10"/>
      <c r="I86" s="11"/>
      <c r="J86" s="11"/>
      <c r="K86" s="11"/>
      <c r="L86" s="111"/>
      <c r="M86" s="11"/>
      <c r="N86" s="11"/>
      <c r="O86" s="11"/>
      <c r="P86" s="11"/>
      <c r="Q86" s="11"/>
      <c r="R86" s="11"/>
      <c r="S86" s="11"/>
      <c r="T86" s="142">
        <f t="shared" si="16"/>
        <v>0</v>
      </c>
      <c r="U86" s="65" t="str">
        <f t="shared" si="11"/>
        <v/>
      </c>
      <c r="V86" s="66">
        <f t="shared" si="20"/>
        <v>0</v>
      </c>
      <c r="W86" s="66">
        <f t="shared" si="17"/>
        <v>0</v>
      </c>
      <c r="X86" s="66">
        <f t="shared" si="18"/>
        <v>0</v>
      </c>
      <c r="Y86" s="67">
        <f t="shared" si="19"/>
        <v>0</v>
      </c>
    </row>
    <row r="87" spans="1:25" ht="15">
      <c r="A87" s="41">
        <v>81</v>
      </c>
      <c r="B87" s="42" t="s">
        <v>84</v>
      </c>
      <c r="C87" s="37">
        <f>Measles!C86</f>
        <v>110697</v>
      </c>
      <c r="D87" s="44">
        <f t="shared" si="12"/>
        <v>5534.85</v>
      </c>
      <c r="E87" s="44">
        <f t="shared" si="13"/>
        <v>2435.3339999999998</v>
      </c>
      <c r="F87" s="44">
        <f t="shared" si="14"/>
        <v>13055.304642230169</v>
      </c>
      <c r="G87" s="85">
        <f t="shared" si="15"/>
        <v>1100</v>
      </c>
      <c r="H87" s="10"/>
      <c r="I87" s="11"/>
      <c r="J87" s="11"/>
      <c r="K87" s="11"/>
      <c r="L87" s="111"/>
      <c r="M87" s="11"/>
      <c r="N87" s="11"/>
      <c r="O87" s="11"/>
      <c r="P87" s="11"/>
      <c r="Q87" s="11"/>
      <c r="R87" s="11"/>
      <c r="S87" s="11"/>
      <c r="T87" s="142">
        <f t="shared" si="16"/>
        <v>0</v>
      </c>
      <c r="U87" s="65" t="str">
        <f t="shared" si="11"/>
        <v/>
      </c>
      <c r="V87" s="66">
        <f t="shared" si="20"/>
        <v>0</v>
      </c>
      <c r="W87" s="66">
        <f t="shared" si="17"/>
        <v>0</v>
      </c>
      <c r="X87" s="66">
        <f t="shared" si="18"/>
        <v>0</v>
      </c>
      <c r="Y87" s="67">
        <f t="shared" si="19"/>
        <v>0</v>
      </c>
    </row>
    <row r="88" spans="1:25" ht="15">
      <c r="A88" s="41">
        <v>82</v>
      </c>
      <c r="B88" s="42" t="s">
        <v>85</v>
      </c>
      <c r="C88" s="37">
        <f>Measles!C87</f>
        <v>145588</v>
      </c>
      <c r="D88" s="44">
        <f t="shared" si="12"/>
        <v>7279.4000000000005</v>
      </c>
      <c r="E88" s="44">
        <f t="shared" si="13"/>
        <v>3202.9359999999997</v>
      </c>
      <c r="F88" s="44">
        <f t="shared" si="14"/>
        <v>17170.254769804113</v>
      </c>
      <c r="G88" s="85">
        <f t="shared" si="15"/>
        <v>1440</v>
      </c>
      <c r="H88" s="10"/>
      <c r="I88" s="11"/>
      <c r="J88" s="11"/>
      <c r="K88" s="11"/>
      <c r="L88" s="111"/>
      <c r="M88" s="11"/>
      <c r="N88" s="11"/>
      <c r="O88" s="11"/>
      <c r="P88" s="11"/>
      <c r="Q88" s="11"/>
      <c r="R88" s="11"/>
      <c r="S88" s="11"/>
      <c r="T88" s="142">
        <f t="shared" si="16"/>
        <v>0</v>
      </c>
      <c r="U88" s="65" t="str">
        <f t="shared" si="11"/>
        <v/>
      </c>
      <c r="V88" s="66">
        <f t="shared" si="20"/>
        <v>0</v>
      </c>
      <c r="W88" s="66">
        <f t="shared" si="17"/>
        <v>0</v>
      </c>
      <c r="X88" s="66">
        <f t="shared" si="18"/>
        <v>0</v>
      </c>
      <c r="Y88" s="67">
        <f t="shared" si="19"/>
        <v>0</v>
      </c>
    </row>
    <row r="89" spans="1:25" ht="15">
      <c r="A89" s="41">
        <v>83</v>
      </c>
      <c r="B89" s="42" t="s">
        <v>86</v>
      </c>
      <c r="C89" s="37">
        <f>Measles!C88</f>
        <v>266328</v>
      </c>
      <c r="D89" s="44">
        <f t="shared" si="12"/>
        <v>13316.400000000001</v>
      </c>
      <c r="E89" s="44">
        <f t="shared" si="13"/>
        <v>5859.2159999999994</v>
      </c>
      <c r="F89" s="44">
        <f t="shared" si="14"/>
        <v>31410.003656430406</v>
      </c>
      <c r="G89" s="85">
        <f t="shared" si="15"/>
        <v>2620</v>
      </c>
      <c r="H89" s="10"/>
      <c r="I89" s="11"/>
      <c r="J89" s="11"/>
      <c r="K89" s="11"/>
      <c r="L89" s="111"/>
      <c r="M89" s="11"/>
      <c r="N89" s="11"/>
      <c r="O89" s="11"/>
      <c r="P89" s="11"/>
      <c r="Q89" s="11"/>
      <c r="R89" s="11"/>
      <c r="S89" s="11"/>
      <c r="T89" s="142">
        <f t="shared" si="16"/>
        <v>0</v>
      </c>
      <c r="U89" s="65" t="str">
        <f t="shared" si="11"/>
        <v/>
      </c>
      <c r="V89" s="66">
        <f t="shared" si="20"/>
        <v>0</v>
      </c>
      <c r="W89" s="66">
        <f t="shared" si="17"/>
        <v>0</v>
      </c>
      <c r="X89" s="66">
        <f t="shared" si="18"/>
        <v>0</v>
      </c>
      <c r="Y89" s="67">
        <f t="shared" si="19"/>
        <v>0</v>
      </c>
    </row>
    <row r="90" spans="1:25" ht="15">
      <c r="A90" s="41">
        <v>84</v>
      </c>
      <c r="B90" s="42" t="s">
        <v>87</v>
      </c>
      <c r="C90" s="37">
        <f>Measles!C89</f>
        <v>729395</v>
      </c>
      <c r="D90" s="44">
        <f t="shared" si="12"/>
        <v>36469.75</v>
      </c>
      <c r="E90" s="44">
        <f t="shared" si="13"/>
        <v>16046.689999999999</v>
      </c>
      <c r="F90" s="44">
        <f t="shared" si="14"/>
        <v>86022.872611899817</v>
      </c>
      <c r="G90" s="85">
        <f t="shared" si="15"/>
        <v>7180</v>
      </c>
      <c r="H90" s="10"/>
      <c r="I90" s="11"/>
      <c r="J90" s="11"/>
      <c r="K90" s="11"/>
      <c r="L90" s="111"/>
      <c r="M90" s="11"/>
      <c r="N90" s="11"/>
      <c r="O90" s="11"/>
      <c r="P90" s="11"/>
      <c r="Q90" s="11"/>
      <c r="R90" s="11"/>
      <c r="S90" s="11"/>
      <c r="T90" s="142">
        <f t="shared" si="16"/>
        <v>0</v>
      </c>
      <c r="U90" s="65" t="str">
        <f t="shared" si="11"/>
        <v/>
      </c>
      <c r="V90" s="66">
        <f t="shared" si="20"/>
        <v>0</v>
      </c>
      <c r="W90" s="66">
        <f t="shared" si="17"/>
        <v>0</v>
      </c>
      <c r="X90" s="66">
        <f t="shared" si="18"/>
        <v>0</v>
      </c>
      <c r="Y90" s="67">
        <f t="shared" si="19"/>
        <v>0</v>
      </c>
    </row>
    <row r="91" spans="1:25" ht="15">
      <c r="A91" s="41">
        <v>85</v>
      </c>
      <c r="B91" s="42" t="s">
        <v>88</v>
      </c>
      <c r="C91" s="37">
        <f>Measles!C90</f>
        <v>635150</v>
      </c>
      <c r="D91" s="44">
        <f t="shared" si="12"/>
        <v>31757.5</v>
      </c>
      <c r="E91" s="44">
        <f t="shared" si="13"/>
        <v>13973.3</v>
      </c>
      <c r="F91" s="44">
        <f t="shared" si="14"/>
        <v>74907.872331793013</v>
      </c>
      <c r="G91" s="85">
        <f t="shared" si="15"/>
        <v>6260</v>
      </c>
      <c r="H91" s="10"/>
      <c r="I91" s="11"/>
      <c r="J91" s="11"/>
      <c r="K91" s="11"/>
      <c r="L91" s="11"/>
      <c r="M91" s="11"/>
      <c r="N91" s="11"/>
      <c r="O91" s="11"/>
      <c r="P91" s="11"/>
      <c r="Q91" s="11"/>
      <c r="R91" s="11"/>
      <c r="S91" s="11"/>
      <c r="T91" s="142">
        <f t="shared" si="16"/>
        <v>0</v>
      </c>
      <c r="U91" s="65" t="str">
        <f t="shared" si="11"/>
        <v/>
      </c>
      <c r="V91" s="66">
        <f t="shared" si="20"/>
        <v>0</v>
      </c>
      <c r="W91" s="66">
        <f t="shared" si="17"/>
        <v>0</v>
      </c>
      <c r="X91" s="66">
        <f t="shared" si="18"/>
        <v>0</v>
      </c>
      <c r="Y91" s="67">
        <f t="shared" si="19"/>
        <v>0</v>
      </c>
    </row>
    <row r="92" spans="1:25" ht="15">
      <c r="A92" s="41">
        <v>86</v>
      </c>
      <c r="B92" s="42" t="s">
        <v>89</v>
      </c>
      <c r="C92" s="37">
        <f>Measles!C91</f>
        <v>179687</v>
      </c>
      <c r="D92" s="44">
        <f t="shared" si="12"/>
        <v>8984.35</v>
      </c>
      <c r="E92" s="44">
        <f t="shared" si="13"/>
        <v>3953.1139999999996</v>
      </c>
      <c r="F92" s="44">
        <f t="shared" si="14"/>
        <v>21191.798560470586</v>
      </c>
      <c r="G92" s="85">
        <f t="shared" si="15"/>
        <v>1780</v>
      </c>
      <c r="H92" s="10"/>
      <c r="I92" s="11"/>
      <c r="J92" s="11"/>
      <c r="K92" s="11"/>
      <c r="L92" s="111"/>
      <c r="M92" s="11"/>
      <c r="N92" s="11"/>
      <c r="O92" s="11"/>
      <c r="P92" s="11"/>
      <c r="Q92" s="11"/>
      <c r="R92" s="11"/>
      <c r="S92" s="11"/>
      <c r="T92" s="142">
        <f t="shared" si="16"/>
        <v>0</v>
      </c>
      <c r="U92" s="65" t="str">
        <f t="shared" si="11"/>
        <v/>
      </c>
      <c r="V92" s="66">
        <f t="shared" si="20"/>
        <v>0</v>
      </c>
      <c r="W92" s="66">
        <f t="shared" si="17"/>
        <v>0</v>
      </c>
      <c r="X92" s="66">
        <f t="shared" si="18"/>
        <v>0</v>
      </c>
      <c r="Y92" s="67">
        <f t="shared" si="19"/>
        <v>0</v>
      </c>
    </row>
    <row r="93" spans="1:25" ht="15">
      <c r="A93" s="41">
        <v>87</v>
      </c>
      <c r="B93" s="42" t="s">
        <v>90</v>
      </c>
      <c r="C93" s="37">
        <f>Measles!C92</f>
        <v>209349</v>
      </c>
      <c r="D93" s="44">
        <f t="shared" si="12"/>
        <v>10467.450000000001</v>
      </c>
      <c r="E93" s="44">
        <f t="shared" si="13"/>
        <v>4605.6779999999999</v>
      </c>
      <c r="F93" s="44">
        <f t="shared" si="14"/>
        <v>24690.054577325885</v>
      </c>
      <c r="G93" s="85">
        <f t="shared" si="15"/>
        <v>2060</v>
      </c>
      <c r="H93" s="10"/>
      <c r="I93" s="11"/>
      <c r="J93" s="11"/>
      <c r="K93" s="11"/>
      <c r="L93" s="111"/>
      <c r="M93" s="11"/>
      <c r="N93" s="11"/>
      <c r="O93" s="11"/>
      <c r="P93" s="11"/>
      <c r="Q93" s="11"/>
      <c r="R93" s="11"/>
      <c r="S93" s="11"/>
      <c r="T93" s="142">
        <f t="shared" si="16"/>
        <v>0</v>
      </c>
      <c r="U93" s="65" t="str">
        <f t="shared" si="11"/>
        <v/>
      </c>
      <c r="V93" s="66">
        <f t="shared" si="20"/>
        <v>0</v>
      </c>
      <c r="W93" s="66">
        <f t="shared" si="17"/>
        <v>0</v>
      </c>
      <c r="X93" s="66">
        <f t="shared" si="18"/>
        <v>0</v>
      </c>
      <c r="Y93" s="67">
        <f t="shared" si="19"/>
        <v>0</v>
      </c>
    </row>
    <row r="94" spans="1:25" ht="15">
      <c r="A94" s="41">
        <v>88</v>
      </c>
      <c r="B94" s="42" t="s">
        <v>91</v>
      </c>
      <c r="C94" s="37">
        <f>Measles!C93</f>
        <v>192576</v>
      </c>
      <c r="D94" s="44">
        <f t="shared" si="12"/>
        <v>9628.8000000000011</v>
      </c>
      <c r="E94" s="44">
        <f t="shared" si="13"/>
        <v>4236.6719999999996</v>
      </c>
      <c r="F94" s="44">
        <f t="shared" si="14"/>
        <v>22711.892343804415</v>
      </c>
      <c r="G94" s="85">
        <f t="shared" si="15"/>
        <v>1900</v>
      </c>
      <c r="H94" s="10"/>
      <c r="I94" s="11"/>
      <c r="J94" s="11"/>
      <c r="K94" s="11"/>
      <c r="L94" s="11"/>
      <c r="M94" s="11"/>
      <c r="N94" s="11"/>
      <c r="O94" s="11"/>
      <c r="P94" s="11"/>
      <c r="Q94" s="11"/>
      <c r="R94" s="11"/>
      <c r="S94" s="11"/>
      <c r="T94" s="142">
        <f t="shared" si="16"/>
        <v>0</v>
      </c>
      <c r="U94" s="65" t="str">
        <f t="shared" si="11"/>
        <v/>
      </c>
      <c r="V94" s="66">
        <f t="shared" si="20"/>
        <v>0</v>
      </c>
      <c r="W94" s="66">
        <f t="shared" si="17"/>
        <v>0</v>
      </c>
      <c r="X94" s="66">
        <f t="shared" si="18"/>
        <v>0</v>
      </c>
      <c r="Y94" s="67">
        <f t="shared" si="19"/>
        <v>0</v>
      </c>
    </row>
    <row r="95" spans="1:25" ht="15">
      <c r="A95" s="41">
        <v>89</v>
      </c>
      <c r="B95" s="42" t="s">
        <v>127</v>
      </c>
      <c r="C95" s="37">
        <f>Measles!C94</f>
        <v>236379</v>
      </c>
      <c r="D95" s="44">
        <f t="shared" si="12"/>
        <v>11818.95</v>
      </c>
      <c r="E95" s="44">
        <f t="shared" si="13"/>
        <v>5200.3379999999997</v>
      </c>
      <c r="F95" s="44">
        <f t="shared" si="14"/>
        <v>27877.899636175549</v>
      </c>
      <c r="G95" s="85">
        <f t="shared" si="15"/>
        <v>2340</v>
      </c>
      <c r="H95" s="10"/>
      <c r="I95" s="11"/>
      <c r="J95" s="11"/>
      <c r="K95" s="11"/>
      <c r="L95" s="111"/>
      <c r="M95" s="11"/>
      <c r="N95" s="11"/>
      <c r="O95" s="11"/>
      <c r="P95" s="11"/>
      <c r="Q95" s="11"/>
      <c r="R95" s="11"/>
      <c r="S95" s="11"/>
      <c r="T95" s="142">
        <f t="shared" si="16"/>
        <v>0</v>
      </c>
      <c r="U95" s="65" t="str">
        <f t="shared" si="11"/>
        <v/>
      </c>
      <c r="V95" s="66">
        <f t="shared" si="20"/>
        <v>0</v>
      </c>
      <c r="W95" s="66">
        <f t="shared" si="17"/>
        <v>0</v>
      </c>
      <c r="X95" s="66">
        <f t="shared" si="18"/>
        <v>0</v>
      </c>
      <c r="Y95" s="67">
        <f t="shared" si="19"/>
        <v>0</v>
      </c>
    </row>
    <row r="96" spans="1:25" ht="15">
      <c r="A96" s="41">
        <v>90</v>
      </c>
      <c r="B96" s="42" t="s">
        <v>92</v>
      </c>
      <c r="C96" s="37">
        <f>Measles!C95</f>
        <v>268179</v>
      </c>
      <c r="D96" s="44">
        <f t="shared" si="12"/>
        <v>13408.95</v>
      </c>
      <c r="E96" s="44">
        <f t="shared" si="13"/>
        <v>5899.9380000000001</v>
      </c>
      <c r="F96" s="44">
        <f t="shared" si="14"/>
        <v>31628.305587763389</v>
      </c>
      <c r="G96" s="85">
        <f t="shared" si="15"/>
        <v>2640</v>
      </c>
      <c r="H96" s="10"/>
      <c r="I96" s="11"/>
      <c r="J96" s="11"/>
      <c r="K96" s="11"/>
      <c r="L96" s="111"/>
      <c r="M96" s="11"/>
      <c r="N96" s="11"/>
      <c r="O96" s="11"/>
      <c r="P96" s="11"/>
      <c r="Q96" s="11"/>
      <c r="R96" s="11"/>
      <c r="S96" s="11"/>
      <c r="T96" s="142">
        <f t="shared" si="16"/>
        <v>0</v>
      </c>
      <c r="U96" s="65" t="str">
        <f t="shared" si="11"/>
        <v/>
      </c>
      <c r="V96" s="66">
        <f t="shared" si="20"/>
        <v>0</v>
      </c>
      <c r="W96" s="66">
        <f t="shared" si="17"/>
        <v>0</v>
      </c>
      <c r="X96" s="66">
        <f t="shared" si="18"/>
        <v>0</v>
      </c>
      <c r="Y96" s="67">
        <f t="shared" si="19"/>
        <v>0</v>
      </c>
    </row>
    <row r="97" spans="1:25" ht="15">
      <c r="A97" s="41">
        <v>91</v>
      </c>
      <c r="B97" s="42" t="s">
        <v>93</v>
      </c>
      <c r="C97" s="37">
        <f>Measles!C96</f>
        <v>153773</v>
      </c>
      <c r="D97" s="44">
        <f t="shared" si="12"/>
        <v>7688.6500000000005</v>
      </c>
      <c r="E97" s="44">
        <f t="shared" si="13"/>
        <v>3383.0059999999999</v>
      </c>
      <c r="F97" s="44">
        <f t="shared" si="14"/>
        <v>18135.571521808721</v>
      </c>
      <c r="G97" s="85">
        <f t="shared" si="15"/>
        <v>1520</v>
      </c>
      <c r="H97" s="10"/>
      <c r="I97" s="11"/>
      <c r="J97" s="11"/>
      <c r="K97" s="11"/>
      <c r="L97" s="111"/>
      <c r="M97" s="11"/>
      <c r="N97" s="11"/>
      <c r="O97" s="11"/>
      <c r="P97" s="11"/>
      <c r="Q97" s="11"/>
      <c r="R97" s="11"/>
      <c r="S97" s="11"/>
      <c r="T97" s="142">
        <f t="shared" si="16"/>
        <v>0</v>
      </c>
      <c r="U97" s="65" t="str">
        <f t="shared" si="11"/>
        <v/>
      </c>
      <c r="V97" s="66">
        <f t="shared" si="20"/>
        <v>0</v>
      </c>
      <c r="W97" s="66">
        <f t="shared" si="17"/>
        <v>0</v>
      </c>
      <c r="X97" s="66">
        <f t="shared" si="18"/>
        <v>0</v>
      </c>
      <c r="Y97" s="67">
        <f t="shared" si="19"/>
        <v>0</v>
      </c>
    </row>
    <row r="98" spans="1:25" ht="15">
      <c r="A98" s="41">
        <v>92</v>
      </c>
      <c r="B98" s="42" t="s">
        <v>94</v>
      </c>
      <c r="C98" s="37">
        <f>Measles!C97</f>
        <v>407912</v>
      </c>
      <c r="D98" s="44">
        <f t="shared" si="12"/>
        <v>20395.600000000002</v>
      </c>
      <c r="E98" s="44">
        <f t="shared" si="13"/>
        <v>8974.0640000000003</v>
      </c>
      <c r="F98" s="44">
        <f t="shared" si="14"/>
        <v>48108.037500757862</v>
      </c>
      <c r="G98" s="85">
        <f t="shared" si="15"/>
        <v>4020</v>
      </c>
      <c r="H98" s="10"/>
      <c r="I98" s="11"/>
      <c r="J98" s="11"/>
      <c r="K98" s="11"/>
      <c r="L98" s="111"/>
      <c r="M98" s="11"/>
      <c r="N98" s="11"/>
      <c r="O98" s="11"/>
      <c r="P98" s="11"/>
      <c r="Q98" s="11"/>
      <c r="R98" s="11"/>
      <c r="S98" s="11"/>
      <c r="T98" s="142">
        <f t="shared" si="16"/>
        <v>0</v>
      </c>
      <c r="U98" s="65" t="str">
        <f t="shared" si="11"/>
        <v/>
      </c>
      <c r="V98" s="66">
        <f t="shared" si="20"/>
        <v>0</v>
      </c>
      <c r="W98" s="66">
        <f t="shared" si="17"/>
        <v>0</v>
      </c>
      <c r="X98" s="66">
        <f t="shared" si="18"/>
        <v>0</v>
      </c>
      <c r="Y98" s="67">
        <f t="shared" si="19"/>
        <v>0</v>
      </c>
    </row>
    <row r="99" spans="1:25" ht="15">
      <c r="A99" s="41">
        <v>93</v>
      </c>
      <c r="B99" s="42" t="s">
        <v>95</v>
      </c>
      <c r="C99" s="37">
        <f>Measles!C98</f>
        <v>150880</v>
      </c>
      <c r="D99" s="44">
        <f t="shared" si="12"/>
        <v>7544</v>
      </c>
      <c r="E99" s="44">
        <f t="shared" si="13"/>
        <v>3319.3599999999997</v>
      </c>
      <c r="F99" s="44">
        <f t="shared" si="14"/>
        <v>17794.378930049486</v>
      </c>
      <c r="G99" s="85">
        <f t="shared" si="15"/>
        <v>1500</v>
      </c>
      <c r="H99" s="10"/>
      <c r="I99" s="11"/>
      <c r="J99" s="11"/>
      <c r="K99" s="11"/>
      <c r="L99" s="111"/>
      <c r="M99" s="11"/>
      <c r="N99" s="11"/>
      <c r="O99" s="11"/>
      <c r="P99" s="11"/>
      <c r="Q99" s="11"/>
      <c r="R99" s="11"/>
      <c r="S99" s="11"/>
      <c r="T99" s="142">
        <f t="shared" si="16"/>
        <v>0</v>
      </c>
      <c r="U99" s="65" t="str">
        <f t="shared" si="11"/>
        <v/>
      </c>
      <c r="V99" s="66">
        <f t="shared" si="20"/>
        <v>0</v>
      </c>
      <c r="W99" s="66">
        <f t="shared" si="17"/>
        <v>0</v>
      </c>
      <c r="X99" s="66">
        <f t="shared" si="18"/>
        <v>0</v>
      </c>
      <c r="Y99" s="67">
        <f t="shared" si="19"/>
        <v>0</v>
      </c>
    </row>
    <row r="100" spans="1:25" ht="15">
      <c r="A100" s="41">
        <v>94</v>
      </c>
      <c r="B100" s="42" t="s">
        <v>96</v>
      </c>
      <c r="C100" s="37">
        <f>Measles!C99</f>
        <v>70335</v>
      </c>
      <c r="D100" s="44">
        <f t="shared" si="12"/>
        <v>3516.75</v>
      </c>
      <c r="E100" s="44">
        <f t="shared" si="13"/>
        <v>1547.37</v>
      </c>
      <c r="F100" s="44">
        <f t="shared" si="14"/>
        <v>8295.1195787714114</v>
      </c>
      <c r="G100" s="85">
        <f t="shared" si="15"/>
        <v>700</v>
      </c>
      <c r="H100" s="10"/>
      <c r="I100" s="11"/>
      <c r="J100" s="11"/>
      <c r="K100" s="11"/>
      <c r="L100" s="111"/>
      <c r="M100" s="11"/>
      <c r="N100" s="11"/>
      <c r="O100" s="11"/>
      <c r="P100" s="11"/>
      <c r="Q100" s="11"/>
      <c r="R100" s="11"/>
      <c r="S100" s="11"/>
      <c r="T100" s="142">
        <f t="shared" si="16"/>
        <v>0</v>
      </c>
      <c r="U100" s="65" t="str">
        <f t="shared" si="11"/>
        <v/>
      </c>
      <c r="V100" s="66">
        <f t="shared" si="20"/>
        <v>0</v>
      </c>
      <c r="W100" s="66">
        <f t="shared" si="17"/>
        <v>0</v>
      </c>
      <c r="X100" s="66">
        <f t="shared" si="18"/>
        <v>0</v>
      </c>
      <c r="Y100" s="67">
        <f t="shared" si="19"/>
        <v>0</v>
      </c>
    </row>
    <row r="101" spans="1:25" ht="15">
      <c r="A101" s="41">
        <v>95</v>
      </c>
      <c r="B101" s="42" t="s">
        <v>97</v>
      </c>
      <c r="C101" s="37">
        <f>Measles!C100</f>
        <v>518147</v>
      </c>
      <c r="D101" s="44">
        <f t="shared" si="12"/>
        <v>25907.350000000002</v>
      </c>
      <c r="E101" s="44">
        <f t="shared" si="13"/>
        <v>11399.233999999999</v>
      </c>
      <c r="F101" s="44">
        <f t="shared" si="14"/>
        <v>61108.855113125341</v>
      </c>
      <c r="G101" s="85">
        <f t="shared" si="15"/>
        <v>5100</v>
      </c>
      <c r="H101" s="10"/>
      <c r="I101" s="11"/>
      <c r="J101" s="11"/>
      <c r="K101" s="11"/>
      <c r="L101" s="111"/>
      <c r="M101" s="11"/>
      <c r="N101" s="11"/>
      <c r="O101" s="11"/>
      <c r="P101" s="11"/>
      <c r="Q101" s="11"/>
      <c r="R101" s="11"/>
      <c r="S101" s="11"/>
      <c r="T101" s="142">
        <f t="shared" si="16"/>
        <v>0</v>
      </c>
      <c r="U101" s="65" t="str">
        <f t="shared" si="11"/>
        <v/>
      </c>
      <c r="V101" s="66">
        <f t="shared" si="20"/>
        <v>0</v>
      </c>
      <c r="W101" s="66">
        <f t="shared" si="17"/>
        <v>0</v>
      </c>
      <c r="X101" s="66">
        <f t="shared" si="18"/>
        <v>0</v>
      </c>
      <c r="Y101" s="67">
        <f t="shared" si="19"/>
        <v>0</v>
      </c>
    </row>
    <row r="102" spans="1:25" ht="15">
      <c r="A102" s="41">
        <v>96</v>
      </c>
      <c r="B102" s="42" t="s">
        <v>98</v>
      </c>
      <c r="C102" s="37">
        <f>Measles!C101</f>
        <v>135640</v>
      </c>
      <c r="D102" s="44">
        <f t="shared" si="12"/>
        <v>6782</v>
      </c>
      <c r="E102" s="44">
        <f t="shared" si="13"/>
        <v>2984.08</v>
      </c>
      <c r="F102" s="44">
        <f t="shared" si="14"/>
        <v>15997.014568345121</v>
      </c>
      <c r="G102" s="85">
        <f t="shared" si="15"/>
        <v>1340</v>
      </c>
      <c r="H102" s="10"/>
      <c r="I102" s="11"/>
      <c r="J102" s="11"/>
      <c r="K102" s="11"/>
      <c r="L102" s="111"/>
      <c r="M102" s="11"/>
      <c r="N102" s="11"/>
      <c r="O102" s="11"/>
      <c r="P102" s="11"/>
      <c r="Q102" s="11"/>
      <c r="R102" s="11"/>
      <c r="S102" s="11"/>
      <c r="T102" s="142">
        <f t="shared" si="16"/>
        <v>0</v>
      </c>
      <c r="U102" s="65" t="str">
        <f t="shared" si="11"/>
        <v/>
      </c>
      <c r="V102" s="66">
        <f t="shared" si="20"/>
        <v>0</v>
      </c>
      <c r="W102" s="66">
        <f t="shared" si="17"/>
        <v>0</v>
      </c>
      <c r="X102" s="66">
        <f t="shared" si="18"/>
        <v>0</v>
      </c>
      <c r="Y102" s="67">
        <f t="shared" si="19"/>
        <v>0</v>
      </c>
    </row>
    <row r="103" spans="1:25" ht="15">
      <c r="A103" s="41">
        <v>97</v>
      </c>
      <c r="B103" s="42" t="s">
        <v>99</v>
      </c>
      <c r="C103" s="37">
        <f>Measles!C102</f>
        <v>111839</v>
      </c>
      <c r="D103" s="44">
        <f t="shared" si="12"/>
        <v>5591.9500000000007</v>
      </c>
      <c r="E103" s="44">
        <f t="shared" si="13"/>
        <v>2460.4580000000001</v>
      </c>
      <c r="F103" s="44">
        <f t="shared" si="14"/>
        <v>13189.989032063922</v>
      </c>
      <c r="G103" s="85">
        <f t="shared" si="15"/>
        <v>1100</v>
      </c>
      <c r="H103" s="10"/>
      <c r="I103" s="11"/>
      <c r="J103" s="11"/>
      <c r="K103" s="11"/>
      <c r="L103" s="111"/>
      <c r="M103" s="11"/>
      <c r="N103" s="11"/>
      <c r="O103" s="11"/>
      <c r="P103" s="11"/>
      <c r="Q103" s="11"/>
      <c r="R103" s="11"/>
      <c r="S103" s="11"/>
      <c r="T103" s="142">
        <f t="shared" si="16"/>
        <v>0</v>
      </c>
      <c r="U103" s="65" t="str">
        <f t="shared" si="11"/>
        <v/>
      </c>
      <c r="V103" s="66">
        <f t="shared" si="20"/>
        <v>0</v>
      </c>
      <c r="W103" s="66">
        <f t="shared" si="17"/>
        <v>0</v>
      </c>
      <c r="X103" s="66">
        <f t="shared" si="18"/>
        <v>0</v>
      </c>
      <c r="Y103" s="67">
        <f t="shared" si="19"/>
        <v>0</v>
      </c>
    </row>
    <row r="104" spans="1:25" ht="15">
      <c r="A104" s="41">
        <v>98</v>
      </c>
      <c r="B104" s="42" t="s">
        <v>100</v>
      </c>
      <c r="C104" s="37">
        <f>Measles!C103</f>
        <v>410867</v>
      </c>
      <c r="D104" s="44">
        <f t="shared" si="12"/>
        <v>20543.350000000002</v>
      </c>
      <c r="E104" s="44">
        <f t="shared" si="13"/>
        <v>9039.0739999999987</v>
      </c>
      <c r="F104" s="44">
        <f t="shared" si="14"/>
        <v>48456.542204749741</v>
      </c>
      <c r="G104" s="85">
        <f t="shared" si="15"/>
        <v>4040</v>
      </c>
      <c r="H104" s="10"/>
      <c r="I104" s="11"/>
      <c r="J104" s="11"/>
      <c r="K104" s="11"/>
      <c r="L104" s="111"/>
      <c r="M104" s="11"/>
      <c r="N104" s="11"/>
      <c r="O104" s="11"/>
      <c r="P104" s="11"/>
      <c r="Q104" s="11"/>
      <c r="R104" s="11"/>
      <c r="S104" s="11"/>
      <c r="T104" s="142">
        <f t="shared" si="16"/>
        <v>0</v>
      </c>
      <c r="U104" s="65" t="str">
        <f t="shared" si="11"/>
        <v/>
      </c>
      <c r="V104" s="66">
        <f t="shared" si="20"/>
        <v>0</v>
      </c>
      <c r="W104" s="66">
        <f t="shared" si="17"/>
        <v>0</v>
      </c>
      <c r="X104" s="66">
        <f t="shared" si="18"/>
        <v>0</v>
      </c>
      <c r="Y104" s="67">
        <f t="shared" si="19"/>
        <v>0</v>
      </c>
    </row>
    <row r="105" spans="1:25" ht="15">
      <c r="A105" s="41">
        <v>99</v>
      </c>
      <c r="B105" s="42" t="s">
        <v>101</v>
      </c>
      <c r="C105" s="37">
        <f>Measles!C104</f>
        <v>194545</v>
      </c>
      <c r="D105" s="44">
        <f t="shared" si="12"/>
        <v>9727.25</v>
      </c>
      <c r="E105" s="44">
        <f t="shared" si="13"/>
        <v>4279.99</v>
      </c>
      <c r="F105" s="44">
        <f t="shared" si="14"/>
        <v>22944.110875838262</v>
      </c>
      <c r="G105" s="85">
        <f t="shared" si="15"/>
        <v>1920</v>
      </c>
      <c r="H105" s="10"/>
      <c r="I105" s="11"/>
      <c r="J105" s="11"/>
      <c r="K105" s="11"/>
      <c r="L105" s="111"/>
      <c r="M105" s="11"/>
      <c r="N105" s="11"/>
      <c r="O105" s="11"/>
      <c r="P105" s="11"/>
      <c r="Q105" s="11"/>
      <c r="R105" s="11"/>
      <c r="S105" s="11"/>
      <c r="T105" s="142">
        <f t="shared" si="16"/>
        <v>0</v>
      </c>
      <c r="U105" s="65" t="str">
        <f t="shared" si="11"/>
        <v/>
      </c>
      <c r="V105" s="66">
        <f t="shared" si="20"/>
        <v>0</v>
      </c>
      <c r="W105" s="66">
        <f t="shared" si="17"/>
        <v>0</v>
      </c>
      <c r="X105" s="66">
        <f t="shared" si="18"/>
        <v>0</v>
      </c>
      <c r="Y105" s="67">
        <f t="shared" si="19"/>
        <v>0</v>
      </c>
    </row>
    <row r="106" spans="1:25" ht="15">
      <c r="A106" s="41">
        <v>100</v>
      </c>
      <c r="B106" s="42" t="s">
        <v>102</v>
      </c>
      <c r="C106" s="37">
        <f>Measles!C105</f>
        <v>408816</v>
      </c>
      <c r="D106" s="44">
        <f t="shared" si="12"/>
        <v>20440.800000000003</v>
      </c>
      <c r="E106" s="44">
        <f t="shared" si="13"/>
        <v>8993.9519999999993</v>
      </c>
      <c r="F106" s="44">
        <f t="shared" si="14"/>
        <v>48214.652814601737</v>
      </c>
      <c r="G106" s="85">
        <f t="shared" si="15"/>
        <v>4020</v>
      </c>
      <c r="H106" s="10"/>
      <c r="I106" s="11"/>
      <c r="J106" s="11"/>
      <c r="K106" s="11"/>
      <c r="L106" s="111"/>
      <c r="M106" s="11"/>
      <c r="N106" s="11"/>
      <c r="O106" s="11"/>
      <c r="P106" s="11"/>
      <c r="Q106" s="11"/>
      <c r="R106" s="11"/>
      <c r="S106" s="11"/>
      <c r="T106" s="142">
        <f t="shared" si="16"/>
        <v>0</v>
      </c>
      <c r="U106" s="65" t="str">
        <f t="shared" si="11"/>
        <v/>
      </c>
      <c r="V106" s="66">
        <f t="shared" si="20"/>
        <v>0</v>
      </c>
      <c r="W106" s="66">
        <f t="shared" si="17"/>
        <v>0</v>
      </c>
      <c r="X106" s="66">
        <f t="shared" si="18"/>
        <v>0</v>
      </c>
      <c r="Y106" s="67">
        <f t="shared" si="19"/>
        <v>0</v>
      </c>
    </row>
    <row r="107" spans="1:25" ht="15">
      <c r="A107" s="41">
        <v>101</v>
      </c>
      <c r="B107" s="42" t="s">
        <v>103</v>
      </c>
      <c r="C107" s="37">
        <f>Measles!C106</f>
        <v>548522</v>
      </c>
      <c r="D107" s="44">
        <f t="shared" si="12"/>
        <v>27426.100000000002</v>
      </c>
      <c r="E107" s="44">
        <f t="shared" si="13"/>
        <v>12067.483999999999</v>
      </c>
      <c r="F107" s="44">
        <f t="shared" si="14"/>
        <v>64691.200420656176</v>
      </c>
      <c r="G107" s="85">
        <f t="shared" si="15"/>
        <v>5400</v>
      </c>
      <c r="H107" s="10"/>
      <c r="I107" s="11"/>
      <c r="J107" s="11"/>
      <c r="K107" s="11"/>
      <c r="L107" s="11"/>
      <c r="M107" s="11"/>
      <c r="N107" s="11"/>
      <c r="O107" s="11"/>
      <c r="P107" s="11"/>
      <c r="Q107" s="11"/>
      <c r="R107" s="11"/>
      <c r="S107" s="11"/>
      <c r="T107" s="142">
        <f t="shared" si="16"/>
        <v>0</v>
      </c>
      <c r="U107" s="65" t="str">
        <f t="shared" si="11"/>
        <v/>
      </c>
      <c r="V107" s="66">
        <f t="shared" si="20"/>
        <v>0</v>
      </c>
      <c r="W107" s="66">
        <f t="shared" si="17"/>
        <v>0</v>
      </c>
      <c r="X107" s="66">
        <f t="shared" si="18"/>
        <v>0</v>
      </c>
      <c r="Y107" s="67">
        <f t="shared" si="19"/>
        <v>0</v>
      </c>
    </row>
    <row r="108" spans="1:25" ht="15">
      <c r="A108" s="41">
        <v>102</v>
      </c>
      <c r="B108" s="42" t="s">
        <v>104</v>
      </c>
      <c r="C108" s="37">
        <f>Measles!C107</f>
        <v>136899</v>
      </c>
      <c r="D108" s="44">
        <f t="shared" si="12"/>
        <v>6844.9500000000007</v>
      </c>
      <c r="E108" s="44">
        <f t="shared" si="13"/>
        <v>3011.7779999999998</v>
      </c>
      <c r="F108" s="44">
        <f t="shared" si="14"/>
        <v>16145.497621585662</v>
      </c>
      <c r="G108" s="85">
        <f t="shared" si="15"/>
        <v>1360</v>
      </c>
      <c r="H108" s="10"/>
      <c r="I108" s="11"/>
      <c r="J108" s="11"/>
      <c r="K108" s="11"/>
      <c r="L108" s="111"/>
      <c r="M108" s="11"/>
      <c r="N108" s="11"/>
      <c r="O108" s="11"/>
      <c r="P108" s="11"/>
      <c r="Q108" s="11"/>
      <c r="R108" s="11"/>
      <c r="S108" s="11"/>
      <c r="T108" s="142">
        <f t="shared" si="16"/>
        <v>0</v>
      </c>
      <c r="U108" s="65" t="str">
        <f t="shared" si="11"/>
        <v/>
      </c>
      <c r="V108" s="66">
        <f t="shared" si="20"/>
        <v>0</v>
      </c>
      <c r="W108" s="66">
        <f t="shared" si="17"/>
        <v>0</v>
      </c>
      <c r="X108" s="66">
        <f t="shared" si="18"/>
        <v>0</v>
      </c>
      <c r="Y108" s="67">
        <f t="shared" si="19"/>
        <v>0</v>
      </c>
    </row>
    <row r="109" spans="1:25" ht="15">
      <c r="A109" s="41">
        <v>103</v>
      </c>
      <c r="B109" s="42" t="s">
        <v>105</v>
      </c>
      <c r="C109" s="37">
        <f>Measles!C108</f>
        <v>339451</v>
      </c>
      <c r="D109" s="44">
        <f t="shared" si="12"/>
        <v>16972.55</v>
      </c>
      <c r="E109" s="44">
        <f t="shared" si="13"/>
        <v>7467.9219999999996</v>
      </c>
      <c r="F109" s="44">
        <f t="shared" si="14"/>
        <v>40033.932411083159</v>
      </c>
      <c r="G109" s="85">
        <f t="shared" si="15"/>
        <v>3340</v>
      </c>
      <c r="H109" s="10"/>
      <c r="I109" s="11"/>
      <c r="J109" s="11"/>
      <c r="K109" s="11"/>
      <c r="L109" s="111"/>
      <c r="M109" s="11"/>
      <c r="N109" s="11"/>
      <c r="O109" s="11"/>
      <c r="P109" s="11"/>
      <c r="Q109" s="11"/>
      <c r="R109" s="11"/>
      <c r="S109" s="11"/>
      <c r="T109" s="142">
        <f t="shared" si="16"/>
        <v>0</v>
      </c>
      <c r="U109" s="65" t="str">
        <f t="shared" si="11"/>
        <v/>
      </c>
      <c r="V109" s="66">
        <f t="shared" si="20"/>
        <v>0</v>
      </c>
      <c r="W109" s="66">
        <f t="shared" si="17"/>
        <v>0</v>
      </c>
      <c r="X109" s="66">
        <f t="shared" si="18"/>
        <v>0</v>
      </c>
      <c r="Y109" s="67">
        <f t="shared" si="19"/>
        <v>0</v>
      </c>
    </row>
    <row r="110" spans="1:25" ht="15">
      <c r="A110" s="41">
        <v>104</v>
      </c>
      <c r="B110" s="42" t="s">
        <v>106</v>
      </c>
      <c r="C110" s="37">
        <f>Measles!C109</f>
        <v>267897</v>
      </c>
      <c r="D110" s="44">
        <f t="shared" si="12"/>
        <v>13394.85</v>
      </c>
      <c r="E110" s="44">
        <f t="shared" si="13"/>
        <v>5893.7339999999995</v>
      </c>
      <c r="F110" s="44">
        <f t="shared" si="14"/>
        <v>31595.047270834217</v>
      </c>
      <c r="G110" s="85">
        <f t="shared" si="15"/>
        <v>2640</v>
      </c>
      <c r="H110" s="10"/>
      <c r="I110" s="11"/>
      <c r="J110" s="11"/>
      <c r="K110" s="11"/>
      <c r="L110" s="111"/>
      <c r="M110" s="11"/>
      <c r="N110" s="11"/>
      <c r="O110" s="11"/>
      <c r="P110" s="11"/>
      <c r="Q110" s="11"/>
      <c r="R110" s="11"/>
      <c r="S110" s="11"/>
      <c r="T110" s="142">
        <f t="shared" si="16"/>
        <v>0</v>
      </c>
      <c r="U110" s="65" t="str">
        <f t="shared" si="11"/>
        <v/>
      </c>
      <c r="V110" s="66">
        <f t="shared" si="20"/>
        <v>0</v>
      </c>
      <c r="W110" s="66">
        <f t="shared" si="17"/>
        <v>0</v>
      </c>
      <c r="X110" s="66">
        <f t="shared" si="18"/>
        <v>0</v>
      </c>
      <c r="Y110" s="67">
        <f t="shared" si="19"/>
        <v>0</v>
      </c>
    </row>
    <row r="111" spans="1:25" ht="15">
      <c r="A111" s="41">
        <v>105</v>
      </c>
      <c r="B111" s="42" t="s">
        <v>107</v>
      </c>
      <c r="C111" s="37">
        <f>Measles!C110</f>
        <v>300338</v>
      </c>
      <c r="D111" s="44">
        <f t="shared" si="12"/>
        <v>15016.900000000001</v>
      </c>
      <c r="E111" s="44">
        <f t="shared" si="13"/>
        <v>6607.4359999999997</v>
      </c>
      <c r="F111" s="44">
        <f t="shared" si="14"/>
        <v>35421.051027924201</v>
      </c>
      <c r="G111" s="85">
        <f t="shared" si="15"/>
        <v>2960</v>
      </c>
      <c r="H111" s="10"/>
      <c r="I111" s="11"/>
      <c r="J111" s="11"/>
      <c r="K111" s="11"/>
      <c r="L111" s="111"/>
      <c r="M111" s="11"/>
      <c r="N111" s="11"/>
      <c r="O111" s="11"/>
      <c r="P111" s="11"/>
      <c r="Q111" s="11"/>
      <c r="R111" s="11"/>
      <c r="S111" s="11"/>
      <c r="T111" s="142">
        <f t="shared" si="16"/>
        <v>0</v>
      </c>
      <c r="U111" s="65" t="str">
        <f t="shared" si="11"/>
        <v/>
      </c>
      <c r="V111" s="66">
        <f t="shared" si="20"/>
        <v>0</v>
      </c>
      <c r="W111" s="66">
        <f t="shared" si="17"/>
        <v>0</v>
      </c>
      <c r="X111" s="66">
        <f t="shared" si="18"/>
        <v>0</v>
      </c>
      <c r="Y111" s="67">
        <f t="shared" si="19"/>
        <v>0</v>
      </c>
    </row>
    <row r="112" spans="1:25" ht="15">
      <c r="A112" s="41">
        <v>106</v>
      </c>
      <c r="B112" s="42" t="s">
        <v>108</v>
      </c>
      <c r="C112" s="37">
        <f>Measles!C111</f>
        <v>224192</v>
      </c>
      <c r="D112" s="44">
        <f t="shared" si="12"/>
        <v>11209.6</v>
      </c>
      <c r="E112" s="44">
        <f t="shared" si="13"/>
        <v>4932.2240000000002</v>
      </c>
      <c r="F112" s="44">
        <f t="shared" si="14"/>
        <v>26440.597833282438</v>
      </c>
      <c r="G112" s="85">
        <f t="shared" si="15"/>
        <v>2220</v>
      </c>
      <c r="H112" s="10"/>
      <c r="I112" s="11"/>
      <c r="J112" s="11"/>
      <c r="K112" s="11"/>
      <c r="L112" s="111"/>
      <c r="M112" s="11"/>
      <c r="N112" s="11"/>
      <c r="O112" s="11"/>
      <c r="P112" s="11"/>
      <c r="Q112" s="11"/>
      <c r="R112" s="11"/>
      <c r="S112" s="11"/>
      <c r="T112" s="142">
        <f t="shared" si="16"/>
        <v>0</v>
      </c>
      <c r="U112" s="65" t="str">
        <f t="shared" si="11"/>
        <v/>
      </c>
      <c r="V112" s="66">
        <f t="shared" si="20"/>
        <v>0</v>
      </c>
      <c r="W112" s="66">
        <f t="shared" si="17"/>
        <v>0</v>
      </c>
      <c r="X112" s="66">
        <f t="shared" si="18"/>
        <v>0</v>
      </c>
      <c r="Y112" s="67">
        <f t="shared" si="19"/>
        <v>0</v>
      </c>
    </row>
    <row r="113" spans="1:25" ht="15">
      <c r="A113" s="41">
        <v>107</v>
      </c>
      <c r="B113" s="42" t="s">
        <v>109</v>
      </c>
      <c r="C113" s="37">
        <f>Measles!C112</f>
        <v>261164</v>
      </c>
      <c r="D113" s="44">
        <f t="shared" si="12"/>
        <v>13058.2</v>
      </c>
      <c r="E113" s="44">
        <f t="shared" si="13"/>
        <v>5745.6079999999993</v>
      </c>
      <c r="F113" s="44">
        <f t="shared" si="14"/>
        <v>30800.975469826641</v>
      </c>
      <c r="G113" s="85">
        <f t="shared" si="15"/>
        <v>2580</v>
      </c>
      <c r="H113" s="10"/>
      <c r="I113" s="11"/>
      <c r="J113" s="11"/>
      <c r="K113" s="11"/>
      <c r="L113" s="111"/>
      <c r="M113" s="11"/>
      <c r="N113" s="11"/>
      <c r="O113" s="11"/>
      <c r="P113" s="11"/>
      <c r="Q113" s="11"/>
      <c r="R113" s="11"/>
      <c r="S113" s="11"/>
      <c r="T113" s="142">
        <f t="shared" si="16"/>
        <v>0</v>
      </c>
      <c r="U113" s="65" t="str">
        <f t="shared" si="11"/>
        <v/>
      </c>
      <c r="V113" s="66">
        <f t="shared" si="20"/>
        <v>0</v>
      </c>
      <c r="W113" s="66">
        <f t="shared" si="17"/>
        <v>0</v>
      </c>
      <c r="X113" s="66">
        <f t="shared" si="18"/>
        <v>0</v>
      </c>
      <c r="Y113" s="67">
        <f t="shared" si="19"/>
        <v>0</v>
      </c>
    </row>
    <row r="114" spans="1:25" ht="15">
      <c r="A114" s="41">
        <v>108</v>
      </c>
      <c r="B114" s="42" t="s">
        <v>110</v>
      </c>
      <c r="C114" s="37">
        <f>Measles!C113</f>
        <v>314658</v>
      </c>
      <c r="D114" s="44">
        <f t="shared" si="12"/>
        <v>15732.900000000001</v>
      </c>
      <c r="E114" s="44">
        <f t="shared" si="13"/>
        <v>6922.4759999999997</v>
      </c>
      <c r="F114" s="44">
        <f t="shared" si="14"/>
        <v>37109.913079079466</v>
      </c>
      <c r="G114" s="85">
        <f t="shared" si="15"/>
        <v>3100</v>
      </c>
      <c r="H114" s="10"/>
      <c r="I114" s="11"/>
      <c r="J114" s="11"/>
      <c r="K114" s="11"/>
      <c r="L114" s="111"/>
      <c r="M114" s="11"/>
      <c r="N114" s="11"/>
      <c r="O114" s="11"/>
      <c r="P114" s="11"/>
      <c r="Q114" s="11"/>
      <c r="R114" s="11"/>
      <c r="S114" s="11"/>
      <c r="T114" s="142">
        <f t="shared" si="16"/>
        <v>0</v>
      </c>
      <c r="U114" s="65" t="str">
        <f t="shared" si="11"/>
        <v/>
      </c>
      <c r="V114" s="66">
        <f t="shared" si="20"/>
        <v>0</v>
      </c>
      <c r="W114" s="66">
        <f t="shared" si="17"/>
        <v>0</v>
      </c>
      <c r="X114" s="66">
        <f t="shared" si="18"/>
        <v>0</v>
      </c>
      <c r="Y114" s="67">
        <f t="shared" si="19"/>
        <v>0</v>
      </c>
    </row>
    <row r="115" spans="1:25" ht="15">
      <c r="A115" s="41">
        <v>109</v>
      </c>
      <c r="B115" s="42" t="s">
        <v>111</v>
      </c>
      <c r="C115" s="37">
        <f>Measles!C114</f>
        <v>557385</v>
      </c>
      <c r="D115" s="44">
        <f t="shared" si="12"/>
        <v>27869.25</v>
      </c>
      <c r="E115" s="44">
        <f t="shared" si="13"/>
        <v>12262.47</v>
      </c>
      <c r="F115" s="44">
        <f t="shared" si="14"/>
        <v>65736.478658043692</v>
      </c>
      <c r="G115" s="85">
        <f>CEILING((F115/12),20)</f>
        <v>5480</v>
      </c>
      <c r="H115" s="10"/>
      <c r="I115" s="11"/>
      <c r="J115" s="11"/>
      <c r="K115" s="11"/>
      <c r="L115" s="11"/>
      <c r="M115" s="11"/>
      <c r="N115" s="11"/>
      <c r="O115" s="11"/>
      <c r="P115" s="11"/>
      <c r="Q115" s="11"/>
      <c r="R115" s="11"/>
      <c r="S115" s="11"/>
      <c r="T115" s="142">
        <f t="shared" si="16"/>
        <v>0</v>
      </c>
      <c r="U115" s="65" t="str">
        <f t="shared" si="11"/>
        <v/>
      </c>
      <c r="V115" s="66">
        <f t="shared" si="20"/>
        <v>0</v>
      </c>
      <c r="W115" s="66">
        <f t="shared" si="17"/>
        <v>0</v>
      </c>
      <c r="X115" s="66">
        <f t="shared" si="18"/>
        <v>0</v>
      </c>
      <c r="Y115" s="67">
        <f t="shared" si="19"/>
        <v>0</v>
      </c>
    </row>
    <row r="116" spans="1:25" ht="15">
      <c r="A116" s="41">
        <v>110</v>
      </c>
      <c r="B116" s="42" t="s">
        <v>112</v>
      </c>
      <c r="C116" s="37">
        <f>Measles!C115</f>
        <v>2125967</v>
      </c>
      <c r="D116" s="44">
        <f t="shared" si="12"/>
        <v>106298.35</v>
      </c>
      <c r="E116" s="44">
        <f t="shared" si="13"/>
        <v>46771.273999999998</v>
      </c>
      <c r="F116" s="44">
        <f t="shared" si="14"/>
        <v>250730.79527293556</v>
      </c>
      <c r="G116" s="85">
        <f t="shared" si="15"/>
        <v>20900</v>
      </c>
      <c r="H116" s="10"/>
      <c r="I116" s="11"/>
      <c r="J116" s="11"/>
      <c r="K116" s="11"/>
      <c r="L116" s="111"/>
      <c r="M116" s="11"/>
      <c r="N116" s="11"/>
      <c r="O116" s="11"/>
      <c r="P116" s="11"/>
      <c r="Q116" s="11"/>
      <c r="R116" s="11"/>
      <c r="S116" s="11"/>
      <c r="T116" s="142">
        <f t="shared" si="16"/>
        <v>0</v>
      </c>
      <c r="U116" s="65" t="str">
        <f t="shared" si="11"/>
        <v/>
      </c>
      <c r="V116" s="66">
        <f t="shared" si="20"/>
        <v>0</v>
      </c>
      <c r="W116" s="66">
        <f t="shared" si="17"/>
        <v>0</v>
      </c>
      <c r="X116" s="66">
        <f t="shared" si="18"/>
        <v>0</v>
      </c>
      <c r="Y116" s="67">
        <f t="shared" si="19"/>
        <v>0</v>
      </c>
    </row>
    <row r="117" spans="1:25" ht="15">
      <c r="A117" s="41">
        <v>111</v>
      </c>
      <c r="B117" s="42" t="s">
        <v>113</v>
      </c>
      <c r="C117" s="37">
        <f>Measles!C116</f>
        <v>514186</v>
      </c>
      <c r="D117" s="44">
        <f t="shared" si="12"/>
        <v>25709.300000000003</v>
      </c>
      <c r="E117" s="44">
        <f t="shared" si="13"/>
        <v>11312.091999999999</v>
      </c>
      <c r="F117" s="44">
        <f t="shared" si="14"/>
        <v>60641.705491293906</v>
      </c>
      <c r="G117" s="85">
        <f t="shared" si="15"/>
        <v>5060</v>
      </c>
      <c r="H117" s="10"/>
      <c r="I117" s="11"/>
      <c r="J117" s="11"/>
      <c r="K117" s="11"/>
      <c r="L117" s="111"/>
      <c r="M117" s="11"/>
      <c r="N117" s="11"/>
      <c r="O117" s="11"/>
      <c r="P117" s="11"/>
      <c r="Q117" s="11"/>
      <c r="R117" s="11"/>
      <c r="S117" s="11"/>
      <c r="T117" s="142">
        <f t="shared" si="16"/>
        <v>0</v>
      </c>
      <c r="U117" s="65" t="str">
        <f t="shared" si="11"/>
        <v/>
      </c>
      <c r="V117" s="66">
        <f t="shared" si="20"/>
        <v>0</v>
      </c>
      <c r="W117" s="66">
        <f t="shared" si="17"/>
        <v>0</v>
      </c>
      <c r="X117" s="66">
        <f t="shared" si="18"/>
        <v>0</v>
      </c>
      <c r="Y117" s="67">
        <f t="shared" si="19"/>
        <v>0</v>
      </c>
    </row>
    <row r="118" spans="1:25" ht="16" thickBot="1">
      <c r="A118" s="46">
        <v>112</v>
      </c>
      <c r="B118" s="47" t="s">
        <v>114</v>
      </c>
      <c r="C118" s="37">
        <f>Measles!C117</f>
        <v>254527</v>
      </c>
      <c r="D118" s="49">
        <f t="shared" si="12"/>
        <v>12726.35</v>
      </c>
      <c r="E118" s="49">
        <f t="shared" si="13"/>
        <v>5599.5940000000001</v>
      </c>
      <c r="F118" s="49">
        <f t="shared" si="14"/>
        <v>30018.22564905027</v>
      </c>
      <c r="G118" s="50">
        <f t="shared" si="15"/>
        <v>2520</v>
      </c>
      <c r="H118" s="76"/>
      <c r="I118" s="77"/>
      <c r="J118" s="77"/>
      <c r="K118" s="77"/>
      <c r="L118" s="111"/>
      <c r="M118" s="77"/>
      <c r="N118" s="77"/>
      <c r="O118" s="11"/>
      <c r="P118" s="11"/>
      <c r="Q118" s="11"/>
      <c r="R118" s="11"/>
      <c r="S118" s="11"/>
      <c r="T118" s="143">
        <f t="shared" si="16"/>
        <v>0</v>
      </c>
      <c r="U118" s="68" t="str">
        <f t="shared" si="11"/>
        <v/>
      </c>
      <c r="V118" s="69">
        <f t="shared" si="20"/>
        <v>0</v>
      </c>
      <c r="W118" s="69">
        <f t="shared" si="17"/>
        <v>0</v>
      </c>
      <c r="X118" s="69">
        <f t="shared" si="18"/>
        <v>0</v>
      </c>
      <c r="Y118" s="70">
        <f t="shared" si="19"/>
        <v>0</v>
      </c>
    </row>
    <row r="119" spans="1:25" ht="14" thickBot="1">
      <c r="A119" s="51"/>
      <c r="B119" s="52"/>
      <c r="C119" s="53">
        <f>SUM(C7:C118)</f>
        <v>36896641</v>
      </c>
      <c r="D119" s="75">
        <f>SUM(D7:D118)</f>
        <v>1844832.0500000003</v>
      </c>
      <c r="E119" s="75">
        <f>SUM(E7:E118)</f>
        <v>811726.10200000007</v>
      </c>
      <c r="F119" s="54">
        <f>+'2016 forecast'!J34+'2016 forecast'!K34</f>
        <v>4351490</v>
      </c>
      <c r="G119" s="55">
        <f>SUM(G7:G118)</f>
        <v>363760</v>
      </c>
      <c r="H119" s="13">
        <f t="shared" ref="H119:S119" si="21">SUM(H7:H118)</f>
        <v>0</v>
      </c>
      <c r="I119" s="14">
        <f t="shared" si="21"/>
        <v>0</v>
      </c>
      <c r="J119" s="14">
        <f t="shared" si="21"/>
        <v>0</v>
      </c>
      <c r="K119" s="14">
        <f t="shared" si="21"/>
        <v>0</v>
      </c>
      <c r="L119" s="14">
        <f t="shared" si="21"/>
        <v>0</v>
      </c>
      <c r="M119" s="14">
        <f t="shared" si="21"/>
        <v>0</v>
      </c>
      <c r="N119" s="14">
        <f t="shared" si="21"/>
        <v>0</v>
      </c>
      <c r="O119" s="14">
        <f>SUM(O7:O118)</f>
        <v>0</v>
      </c>
      <c r="P119" s="14">
        <f t="shared" si="21"/>
        <v>0</v>
      </c>
      <c r="Q119" s="14">
        <f t="shared" si="21"/>
        <v>0</v>
      </c>
      <c r="R119" s="14">
        <f t="shared" si="21"/>
        <v>0</v>
      </c>
      <c r="S119" s="15">
        <f t="shared" si="21"/>
        <v>0</v>
      </c>
      <c r="T119" s="71">
        <f>SUM(H119:S119)</f>
        <v>0</v>
      </c>
      <c r="U119" s="72" t="str">
        <f t="shared" si="11"/>
        <v/>
      </c>
      <c r="V119" s="73">
        <f>SUM(H119:J119)</f>
        <v>0</v>
      </c>
      <c r="W119" s="73">
        <f t="shared" si="17"/>
        <v>0</v>
      </c>
      <c r="X119" s="73">
        <f t="shared" si="18"/>
        <v>0</v>
      </c>
      <c r="Y119" s="74">
        <f t="shared" si="19"/>
        <v>0</v>
      </c>
    </row>
    <row r="120" spans="1:25">
      <c r="G120" s="17"/>
    </row>
  </sheetData>
  <mergeCells count="7">
    <mergeCell ref="C5:G5"/>
    <mergeCell ref="H5:S5"/>
    <mergeCell ref="U5:Y5"/>
    <mergeCell ref="B2:C2"/>
    <mergeCell ref="B3:C3"/>
    <mergeCell ref="B4:C4"/>
    <mergeCell ref="D2:E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X119"/>
  <sheetViews>
    <sheetView workbookViewId="0">
      <pane xSplit="6" ySplit="5" topLeftCell="G6" activePane="bottomRight" state="frozen"/>
      <selection pane="topRight" activeCell="F1" sqref="F1"/>
      <selection pane="bottomLeft" activeCell="A6" sqref="A6"/>
      <selection pane="bottomRight" activeCell="F1" sqref="F1"/>
    </sheetView>
  </sheetViews>
  <sheetFormatPr baseColWidth="10" defaultColWidth="8.83203125" defaultRowHeight="13" x14ac:dyDescent="0"/>
  <cols>
    <col min="1" max="1" width="4.1640625" style="12" customWidth="1"/>
    <col min="2" max="2" width="13.6640625" style="2" bestFit="1" customWidth="1"/>
    <col min="3" max="3" width="11" style="16" bestFit="1" customWidth="1"/>
    <col min="4" max="4" width="11" style="16" customWidth="1"/>
    <col min="5" max="5" width="12.83203125" style="135" customWidth="1"/>
    <col min="6" max="6" width="11.5" style="135" bestFit="1" customWidth="1"/>
    <col min="7" max="7" width="11.33203125" style="2" bestFit="1" customWidth="1"/>
    <col min="8" max="8" width="11.5" style="3" bestFit="1" customWidth="1"/>
    <col min="9" max="9" width="9.5" style="2" customWidth="1"/>
    <col min="10" max="10" width="11.33203125" style="2" bestFit="1" customWidth="1"/>
    <col min="11" max="11" width="11.6640625" style="2" bestFit="1" customWidth="1"/>
    <col min="12" max="14" width="10.5" style="2" customWidth="1"/>
    <col min="15" max="16" width="10.6640625" style="2" customWidth="1"/>
    <col min="17" max="17" width="9.83203125" style="3" customWidth="1"/>
    <col min="18" max="18" width="9.83203125" style="2" customWidth="1"/>
    <col min="19" max="19" width="13.33203125" style="2" customWidth="1"/>
    <col min="20" max="20" width="13.33203125" style="4" customWidth="1"/>
    <col min="21" max="24" width="10.83203125" style="4" bestFit="1" customWidth="1"/>
    <col min="25" max="16384" width="8.83203125" style="2"/>
  </cols>
  <sheetData>
    <row r="1" spans="1:24">
      <c r="A1" s="18"/>
      <c r="B1" s="538" t="s">
        <v>118</v>
      </c>
      <c r="C1" s="539"/>
      <c r="D1" s="524"/>
      <c r="E1" s="117"/>
      <c r="F1" s="117"/>
    </row>
    <row r="2" spans="1:24" ht="20" thickBot="1">
      <c r="A2" s="18"/>
      <c r="B2" s="540" t="s">
        <v>121</v>
      </c>
      <c r="C2" s="541"/>
      <c r="D2" s="524"/>
      <c r="E2" s="117"/>
      <c r="F2" s="117"/>
      <c r="H2" s="160" t="s">
        <v>282</v>
      </c>
      <c r="I2" s="161"/>
      <c r="J2" s="161"/>
      <c r="K2" s="161"/>
      <c r="L2" s="161"/>
      <c r="M2" s="161"/>
      <c r="N2" s="159"/>
      <c r="O2" s="159"/>
      <c r="P2" s="159"/>
    </row>
    <row r="3" spans="1:24" ht="14" thickBot="1">
      <c r="A3" s="24"/>
      <c r="B3" s="542" t="s">
        <v>122</v>
      </c>
      <c r="C3" s="543"/>
      <c r="D3" s="162"/>
      <c r="E3" s="118">
        <v>3</v>
      </c>
      <c r="F3" s="117"/>
      <c r="S3" s="52"/>
      <c r="T3" s="56"/>
      <c r="U3" s="56"/>
      <c r="V3" s="56"/>
      <c r="W3" s="56"/>
      <c r="X3" s="56"/>
    </row>
    <row r="4" spans="1:24" ht="14" thickBot="1">
      <c r="A4" s="27"/>
      <c r="B4" s="28"/>
      <c r="C4" s="535" t="s">
        <v>154</v>
      </c>
      <c r="D4" s="546"/>
      <c r="E4" s="536"/>
      <c r="F4" s="537"/>
      <c r="G4" s="532" t="s">
        <v>130</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117</v>
      </c>
      <c r="D5" s="525"/>
      <c r="E5" s="33" t="s">
        <v>131</v>
      </c>
      <c r="F5" s="34" t="s">
        <v>148</v>
      </c>
      <c r="G5" s="5">
        <v>42005</v>
      </c>
      <c r="H5" s="5">
        <v>42036</v>
      </c>
      <c r="I5" s="5">
        <v>42064</v>
      </c>
      <c r="J5" s="5">
        <v>42095</v>
      </c>
      <c r="K5" s="5">
        <v>42125</v>
      </c>
      <c r="L5" s="5">
        <v>42156</v>
      </c>
      <c r="M5" s="5">
        <v>42186</v>
      </c>
      <c r="N5" s="5">
        <v>42217</v>
      </c>
      <c r="O5" s="5">
        <v>42248</v>
      </c>
      <c r="P5" s="5">
        <v>42278</v>
      </c>
      <c r="Q5" s="5">
        <v>42309</v>
      </c>
      <c r="R5" s="5">
        <v>42339</v>
      </c>
      <c r="S5" s="58" t="s">
        <v>126</v>
      </c>
      <c r="T5" s="59" t="s">
        <v>128</v>
      </c>
      <c r="U5" s="60" t="s">
        <v>133</v>
      </c>
      <c r="V5" s="60" t="s">
        <v>134</v>
      </c>
      <c r="W5" s="60" t="s">
        <v>135</v>
      </c>
      <c r="X5" s="61" t="s">
        <v>136</v>
      </c>
    </row>
    <row r="6" spans="1:24" ht="15">
      <c r="A6" s="35">
        <v>1</v>
      </c>
      <c r="B6" s="36" t="s">
        <v>4</v>
      </c>
      <c r="C6" s="119">
        <f>BCG!C6</f>
        <v>115462</v>
      </c>
      <c r="D6" s="526"/>
      <c r="E6" s="120"/>
      <c r="F6" s="121">
        <f>E6/12</f>
        <v>0</v>
      </c>
      <c r="G6" s="8"/>
      <c r="H6" s="9"/>
      <c r="I6" s="9"/>
      <c r="J6" s="9"/>
      <c r="K6" s="110"/>
      <c r="L6" s="9"/>
      <c r="M6" s="9"/>
      <c r="N6" s="11"/>
      <c r="O6" s="11"/>
      <c r="P6" s="11"/>
      <c r="Q6" s="11"/>
      <c r="R6" s="11"/>
      <c r="S6" s="141">
        <f>SUM(G6:R6)</f>
        <v>0</v>
      </c>
      <c r="T6" s="62" t="str">
        <f t="shared" ref="T6:T69" si="0">IFERROR((SUMIF(G6:R6,"&gt;0" )/COUNTIF(G6:R6,"&gt;0")),"")</f>
        <v/>
      </c>
      <c r="U6" s="63">
        <f>SUM(G6:I6)</f>
        <v>0</v>
      </c>
      <c r="V6" s="63">
        <f>SUM(J6:L6)</f>
        <v>0</v>
      </c>
      <c r="W6" s="63">
        <f>SUM(M6:O6)</f>
        <v>0</v>
      </c>
      <c r="X6" s="64">
        <f>SUM(P6:R6)</f>
        <v>0</v>
      </c>
    </row>
    <row r="7" spans="1:24" ht="15">
      <c r="A7" s="41">
        <v>2</v>
      </c>
      <c r="B7" s="42" t="s">
        <v>5</v>
      </c>
      <c r="C7" s="122">
        <f>BCG!C7</f>
        <v>246527</v>
      </c>
      <c r="D7" s="527"/>
      <c r="E7" s="123"/>
      <c r="F7" s="124">
        <f t="shared" ref="F7:F70" si="1">E7/12</f>
        <v>0</v>
      </c>
      <c r="G7" s="10"/>
      <c r="H7" s="11"/>
      <c r="I7" s="11"/>
      <c r="J7" s="11"/>
      <c r="K7" s="111"/>
      <c r="L7" s="11"/>
      <c r="M7" s="11"/>
      <c r="N7" s="11"/>
      <c r="O7" s="11"/>
      <c r="P7" s="11"/>
      <c r="Q7" s="11"/>
      <c r="R7" s="11"/>
      <c r="S7" s="142">
        <f t="shared" ref="S7:S70" si="2">SUM(G7:R7)</f>
        <v>0</v>
      </c>
      <c r="T7" s="65" t="str">
        <f t="shared" si="0"/>
        <v/>
      </c>
      <c r="U7" s="66">
        <f>SUM(G7:I7)</f>
        <v>0</v>
      </c>
      <c r="V7" s="66">
        <f t="shared" ref="V7:V70" si="3">SUM(J7:L7)</f>
        <v>0</v>
      </c>
      <c r="W7" s="66">
        <f t="shared" ref="W7:W70" si="4">SUM(M7:O7)</f>
        <v>0</v>
      </c>
      <c r="X7" s="67">
        <f t="shared" ref="X7:X70" si="5">SUM(P7:R7)</f>
        <v>0</v>
      </c>
    </row>
    <row r="8" spans="1:24" ht="15">
      <c r="A8" s="41">
        <v>3</v>
      </c>
      <c r="B8" s="42" t="s">
        <v>6</v>
      </c>
      <c r="C8" s="122">
        <f>BCG!C8</f>
        <v>240886</v>
      </c>
      <c r="D8" s="527"/>
      <c r="E8" s="123"/>
      <c r="F8" s="125">
        <f t="shared" si="1"/>
        <v>0</v>
      </c>
      <c r="G8" s="10"/>
      <c r="H8" s="11"/>
      <c r="I8" s="11"/>
      <c r="J8" s="11"/>
      <c r="K8" s="111"/>
      <c r="L8" s="11"/>
      <c r="M8" s="11"/>
      <c r="N8" s="11"/>
      <c r="O8" s="11"/>
      <c r="P8" s="11"/>
      <c r="Q8" s="11"/>
      <c r="R8" s="11"/>
      <c r="S8" s="142">
        <f t="shared" si="2"/>
        <v>0</v>
      </c>
      <c r="T8" s="65" t="str">
        <f t="shared" si="0"/>
        <v/>
      </c>
      <c r="U8" s="66">
        <f t="shared" ref="U8:U71" si="6">SUM(G8:I8)</f>
        <v>0</v>
      </c>
      <c r="V8" s="66">
        <f t="shared" si="3"/>
        <v>0</v>
      </c>
      <c r="W8" s="66">
        <f t="shared" si="4"/>
        <v>0</v>
      </c>
      <c r="X8" s="67">
        <f t="shared" si="5"/>
        <v>0</v>
      </c>
    </row>
    <row r="9" spans="1:24" ht="15">
      <c r="A9" s="41">
        <v>4</v>
      </c>
      <c r="B9" s="42" t="s">
        <v>7</v>
      </c>
      <c r="C9" s="122">
        <f>BCG!C9</f>
        <v>238600</v>
      </c>
      <c r="D9" s="527"/>
      <c r="E9" s="126"/>
      <c r="F9" s="125">
        <f t="shared" si="1"/>
        <v>0</v>
      </c>
      <c r="G9" s="10"/>
      <c r="H9" s="11"/>
      <c r="I9" s="11"/>
      <c r="J9" s="11"/>
      <c r="K9" s="11"/>
      <c r="L9" s="11"/>
      <c r="M9" s="11"/>
      <c r="N9" s="11"/>
      <c r="O9" s="11"/>
      <c r="P9" s="11"/>
      <c r="Q9" s="11"/>
      <c r="R9" s="11"/>
      <c r="S9" s="142">
        <f t="shared" si="2"/>
        <v>0</v>
      </c>
      <c r="T9" s="65" t="str">
        <f t="shared" si="0"/>
        <v/>
      </c>
      <c r="U9" s="66">
        <f t="shared" si="6"/>
        <v>0</v>
      </c>
      <c r="V9" s="66">
        <f t="shared" si="3"/>
        <v>0</v>
      </c>
      <c r="W9" s="66">
        <f t="shared" si="4"/>
        <v>0</v>
      </c>
      <c r="X9" s="67">
        <f t="shared" si="5"/>
        <v>0</v>
      </c>
    </row>
    <row r="10" spans="1:24" ht="15">
      <c r="A10" s="41">
        <v>5</v>
      </c>
      <c r="B10" s="42" t="s">
        <v>8</v>
      </c>
      <c r="C10" s="122">
        <f>BCG!C10</f>
        <v>155558</v>
      </c>
      <c r="D10" s="527"/>
      <c r="E10" s="126"/>
      <c r="F10" s="125">
        <f t="shared" si="1"/>
        <v>0</v>
      </c>
      <c r="G10" s="10"/>
      <c r="H10" s="11"/>
      <c r="I10" s="11"/>
      <c r="J10" s="11"/>
      <c r="K10" s="111"/>
      <c r="L10" s="11"/>
      <c r="M10" s="11"/>
      <c r="N10" s="11"/>
      <c r="O10" s="11"/>
      <c r="P10" s="11"/>
      <c r="Q10" s="11"/>
      <c r="R10" s="11"/>
      <c r="S10" s="142">
        <f t="shared" si="2"/>
        <v>0</v>
      </c>
      <c r="T10" s="65" t="str">
        <f t="shared" si="0"/>
        <v/>
      </c>
      <c r="U10" s="66">
        <f t="shared" si="6"/>
        <v>0</v>
      </c>
      <c r="V10" s="66">
        <f t="shared" si="3"/>
        <v>0</v>
      </c>
      <c r="W10" s="66">
        <f t="shared" si="4"/>
        <v>0</v>
      </c>
      <c r="X10" s="67">
        <f t="shared" si="5"/>
        <v>0</v>
      </c>
    </row>
    <row r="11" spans="1:24" ht="15">
      <c r="A11" s="41">
        <v>6</v>
      </c>
      <c r="B11" s="42" t="s">
        <v>9</v>
      </c>
      <c r="C11" s="122">
        <f>BCG!C11</f>
        <v>118341</v>
      </c>
      <c r="D11" s="527"/>
      <c r="E11" s="126"/>
      <c r="F11" s="125">
        <f t="shared" si="1"/>
        <v>0</v>
      </c>
      <c r="G11" s="10"/>
      <c r="H11" s="11"/>
      <c r="I11" s="11"/>
      <c r="J11" s="11"/>
      <c r="K11" s="111"/>
      <c r="L11" s="11"/>
      <c r="M11" s="11"/>
      <c r="N11" s="11"/>
      <c r="O11" s="11"/>
      <c r="P11" s="11"/>
      <c r="Q11" s="11"/>
      <c r="R11" s="11"/>
      <c r="S11" s="142">
        <f t="shared" si="2"/>
        <v>0</v>
      </c>
      <c r="T11" s="65" t="str">
        <f t="shared" si="0"/>
        <v/>
      </c>
      <c r="U11" s="66">
        <f t="shared" si="6"/>
        <v>0</v>
      </c>
      <c r="V11" s="66">
        <f t="shared" si="3"/>
        <v>0</v>
      </c>
      <c r="W11" s="66">
        <f t="shared" si="4"/>
        <v>0</v>
      </c>
      <c r="X11" s="67">
        <f t="shared" si="5"/>
        <v>0</v>
      </c>
    </row>
    <row r="12" spans="1:24" ht="15">
      <c r="A12" s="41">
        <v>7</v>
      </c>
      <c r="B12" s="42" t="s">
        <v>10</v>
      </c>
      <c r="C12" s="122">
        <f>BCG!C12</f>
        <v>286541</v>
      </c>
      <c r="D12" s="527"/>
      <c r="E12" s="126"/>
      <c r="F12" s="125">
        <f t="shared" si="1"/>
        <v>0</v>
      </c>
      <c r="G12" s="10"/>
      <c r="H12" s="11"/>
      <c r="I12" s="11"/>
      <c r="J12" s="11"/>
      <c r="K12" s="11"/>
      <c r="L12" s="11"/>
      <c r="M12" s="11"/>
      <c r="N12" s="11"/>
      <c r="O12" s="11"/>
      <c r="P12" s="11"/>
      <c r="Q12" s="11"/>
      <c r="R12" s="11"/>
      <c r="S12" s="142">
        <f t="shared" si="2"/>
        <v>0</v>
      </c>
      <c r="T12" s="65" t="str">
        <f t="shared" si="0"/>
        <v/>
      </c>
      <c r="U12" s="66">
        <f t="shared" si="6"/>
        <v>0</v>
      </c>
      <c r="V12" s="66">
        <f t="shared" si="3"/>
        <v>0</v>
      </c>
      <c r="W12" s="66">
        <f t="shared" si="4"/>
        <v>0</v>
      </c>
      <c r="X12" s="67">
        <f t="shared" si="5"/>
        <v>0</v>
      </c>
    </row>
    <row r="13" spans="1:24" ht="15">
      <c r="A13" s="41">
        <v>8</v>
      </c>
      <c r="B13" s="42" t="s">
        <v>11</v>
      </c>
      <c r="C13" s="122">
        <f>BCG!C13</f>
        <v>201739</v>
      </c>
      <c r="D13" s="527"/>
      <c r="E13" s="126"/>
      <c r="F13" s="125">
        <f t="shared" si="1"/>
        <v>0</v>
      </c>
      <c r="G13" s="10"/>
      <c r="H13" s="11"/>
      <c r="I13" s="11"/>
      <c r="J13" s="11"/>
      <c r="K13" s="111"/>
      <c r="L13" s="11"/>
      <c r="M13" s="11"/>
      <c r="N13" s="11"/>
      <c r="O13" s="11"/>
      <c r="P13" s="11"/>
      <c r="Q13" s="11"/>
      <c r="R13" s="11"/>
      <c r="S13" s="142">
        <f t="shared" si="2"/>
        <v>0</v>
      </c>
      <c r="T13" s="65" t="str">
        <f t="shared" si="0"/>
        <v/>
      </c>
      <c r="U13" s="66">
        <f t="shared" si="6"/>
        <v>0</v>
      </c>
      <c r="V13" s="66">
        <f t="shared" si="3"/>
        <v>0</v>
      </c>
      <c r="W13" s="66">
        <f t="shared" si="4"/>
        <v>0</v>
      </c>
      <c r="X13" s="67">
        <f t="shared" si="5"/>
        <v>0</v>
      </c>
    </row>
    <row r="14" spans="1:24" ht="15">
      <c r="A14" s="41">
        <v>9</v>
      </c>
      <c r="B14" s="42" t="s">
        <v>12</v>
      </c>
      <c r="C14" s="122">
        <f>BCG!C14</f>
        <v>390510</v>
      </c>
      <c r="D14" s="527"/>
      <c r="E14" s="126"/>
      <c r="F14" s="125">
        <f t="shared" si="1"/>
        <v>0</v>
      </c>
      <c r="G14" s="10"/>
      <c r="H14" s="11"/>
      <c r="I14" s="11"/>
      <c r="J14" s="11"/>
      <c r="K14" s="111"/>
      <c r="L14" s="11"/>
      <c r="M14" s="11"/>
      <c r="N14" s="11"/>
      <c r="O14" s="11"/>
      <c r="P14" s="11"/>
      <c r="Q14" s="11"/>
      <c r="R14" s="11"/>
      <c r="S14" s="142">
        <f t="shared" si="2"/>
        <v>0</v>
      </c>
      <c r="T14" s="65" t="str">
        <f t="shared" si="0"/>
        <v/>
      </c>
      <c r="U14" s="66">
        <f t="shared" si="6"/>
        <v>0</v>
      </c>
      <c r="V14" s="66">
        <f t="shared" si="3"/>
        <v>0</v>
      </c>
      <c r="W14" s="66">
        <f t="shared" si="4"/>
        <v>0</v>
      </c>
      <c r="X14" s="67">
        <f t="shared" si="5"/>
        <v>0</v>
      </c>
    </row>
    <row r="15" spans="1:24" ht="15">
      <c r="A15" s="41">
        <v>10</v>
      </c>
      <c r="B15" s="42" t="s">
        <v>13</v>
      </c>
      <c r="C15" s="122">
        <f>BCG!C15</f>
        <v>831442</v>
      </c>
      <c r="D15" s="527"/>
      <c r="E15" s="126"/>
      <c r="F15" s="125">
        <f t="shared" si="1"/>
        <v>0</v>
      </c>
      <c r="G15" s="10"/>
      <c r="H15" s="11"/>
      <c r="I15" s="11"/>
      <c r="J15" s="11"/>
      <c r="K15" s="11"/>
      <c r="L15" s="11"/>
      <c r="M15" s="11"/>
      <c r="N15" s="11"/>
      <c r="O15" s="11"/>
      <c r="P15" s="11"/>
      <c r="Q15" s="11"/>
      <c r="R15" s="11"/>
      <c r="S15" s="142">
        <f t="shared" si="2"/>
        <v>0</v>
      </c>
      <c r="T15" s="65" t="str">
        <f t="shared" si="0"/>
        <v/>
      </c>
      <c r="U15" s="66">
        <f t="shared" si="6"/>
        <v>0</v>
      </c>
      <c r="V15" s="66">
        <f t="shared" si="3"/>
        <v>0</v>
      </c>
      <c r="W15" s="66">
        <f t="shared" si="4"/>
        <v>0</v>
      </c>
      <c r="X15" s="67">
        <f t="shared" si="5"/>
        <v>0</v>
      </c>
    </row>
    <row r="16" spans="1:24" ht="15">
      <c r="A16" s="41">
        <v>11</v>
      </c>
      <c r="B16" s="42" t="s">
        <v>14</v>
      </c>
      <c r="C16" s="122">
        <f>BCG!C16</f>
        <v>220717</v>
      </c>
      <c r="D16" s="527"/>
      <c r="E16" s="126"/>
      <c r="F16" s="125">
        <f t="shared" si="1"/>
        <v>0</v>
      </c>
      <c r="G16" s="127"/>
      <c r="H16" s="128"/>
      <c r="I16" s="128"/>
      <c r="J16" s="128"/>
      <c r="K16" s="128"/>
      <c r="L16" s="128"/>
      <c r="M16" s="128"/>
      <c r="N16" s="11"/>
      <c r="O16" s="11"/>
      <c r="P16" s="11"/>
      <c r="Q16" s="11"/>
      <c r="R16" s="11"/>
      <c r="S16" s="142">
        <f t="shared" si="2"/>
        <v>0</v>
      </c>
      <c r="T16" s="65" t="str">
        <f t="shared" si="0"/>
        <v/>
      </c>
      <c r="U16" s="66">
        <f t="shared" si="6"/>
        <v>0</v>
      </c>
      <c r="V16" s="66">
        <f t="shared" si="3"/>
        <v>0</v>
      </c>
      <c r="W16" s="66">
        <f t="shared" si="4"/>
        <v>0</v>
      </c>
      <c r="X16" s="67">
        <f t="shared" si="5"/>
        <v>0</v>
      </c>
    </row>
    <row r="17" spans="1:24" ht="15">
      <c r="A17" s="41">
        <v>12</v>
      </c>
      <c r="B17" s="42" t="s">
        <v>15</v>
      </c>
      <c r="C17" s="122">
        <f>BCG!C17</f>
        <v>224153</v>
      </c>
      <c r="D17" s="527"/>
      <c r="E17" s="126"/>
      <c r="F17" s="125">
        <f t="shared" si="1"/>
        <v>0</v>
      </c>
      <c r="G17" s="127"/>
      <c r="H17" s="128"/>
      <c r="I17" s="128"/>
      <c r="J17" s="128"/>
      <c r="K17" s="129"/>
      <c r="L17" s="128"/>
      <c r="M17" s="128"/>
      <c r="N17" s="11"/>
      <c r="O17" s="11"/>
      <c r="P17" s="11"/>
      <c r="Q17" s="11"/>
      <c r="R17" s="11"/>
      <c r="S17" s="142">
        <f t="shared" si="2"/>
        <v>0</v>
      </c>
      <c r="T17" s="65" t="str">
        <f t="shared" si="0"/>
        <v/>
      </c>
      <c r="U17" s="66">
        <f t="shared" si="6"/>
        <v>0</v>
      </c>
      <c r="V17" s="66">
        <f t="shared" si="3"/>
        <v>0</v>
      </c>
      <c r="W17" s="66">
        <f t="shared" si="4"/>
        <v>0</v>
      </c>
      <c r="X17" s="67">
        <f t="shared" si="5"/>
        <v>0</v>
      </c>
    </row>
    <row r="18" spans="1:24" ht="15">
      <c r="A18" s="41">
        <v>13</v>
      </c>
      <c r="B18" s="42" t="s">
        <v>16</v>
      </c>
      <c r="C18" s="122">
        <f>BCG!C18</f>
        <v>413054</v>
      </c>
      <c r="D18" s="527"/>
      <c r="E18" s="126"/>
      <c r="F18" s="125">
        <f t="shared" si="1"/>
        <v>0</v>
      </c>
      <c r="G18" s="127"/>
      <c r="H18" s="128"/>
      <c r="I18" s="128"/>
      <c r="J18" s="128"/>
      <c r="K18" s="129"/>
      <c r="L18" s="128"/>
      <c r="M18" s="128"/>
      <c r="N18" s="11"/>
      <c r="O18" s="11"/>
      <c r="P18" s="11"/>
      <c r="Q18" s="11"/>
      <c r="R18" s="11"/>
      <c r="S18" s="142">
        <f t="shared" si="2"/>
        <v>0</v>
      </c>
      <c r="T18" s="65" t="str">
        <f t="shared" si="0"/>
        <v/>
      </c>
      <c r="U18" s="66">
        <f t="shared" si="6"/>
        <v>0</v>
      </c>
      <c r="V18" s="66">
        <f t="shared" si="3"/>
        <v>0</v>
      </c>
      <c r="W18" s="66">
        <f t="shared" si="4"/>
        <v>0</v>
      </c>
      <c r="X18" s="67">
        <f t="shared" si="5"/>
        <v>0</v>
      </c>
    </row>
    <row r="19" spans="1:24" ht="15">
      <c r="A19" s="41">
        <v>14</v>
      </c>
      <c r="B19" s="42" t="s">
        <v>17</v>
      </c>
      <c r="C19" s="122">
        <f>BCG!C19</f>
        <v>131351</v>
      </c>
      <c r="D19" s="527"/>
      <c r="E19" s="126"/>
      <c r="F19" s="125">
        <f t="shared" si="1"/>
        <v>0</v>
      </c>
      <c r="G19" s="127"/>
      <c r="H19" s="128"/>
      <c r="I19" s="128"/>
      <c r="J19" s="128"/>
      <c r="K19" s="128"/>
      <c r="L19" s="128"/>
      <c r="M19" s="128"/>
      <c r="N19" s="11"/>
      <c r="O19" s="11"/>
      <c r="P19" s="11"/>
      <c r="Q19" s="11"/>
      <c r="R19" s="11"/>
      <c r="S19" s="142">
        <f t="shared" si="2"/>
        <v>0</v>
      </c>
      <c r="T19" s="65" t="str">
        <f t="shared" si="0"/>
        <v/>
      </c>
      <c r="U19" s="66">
        <f t="shared" si="6"/>
        <v>0</v>
      </c>
      <c r="V19" s="66">
        <f t="shared" si="3"/>
        <v>0</v>
      </c>
      <c r="W19" s="66">
        <f t="shared" si="4"/>
        <v>0</v>
      </c>
      <c r="X19" s="67">
        <f t="shared" si="5"/>
        <v>0</v>
      </c>
    </row>
    <row r="20" spans="1:24" ht="15">
      <c r="A20" s="41">
        <v>15</v>
      </c>
      <c r="B20" s="42" t="s">
        <v>18</v>
      </c>
      <c r="C20" s="122">
        <f>BCG!C20</f>
        <v>462113</v>
      </c>
      <c r="D20" s="527"/>
      <c r="E20" s="126"/>
      <c r="F20" s="125">
        <f t="shared" si="1"/>
        <v>0</v>
      </c>
      <c r="G20" s="127"/>
      <c r="H20" s="128"/>
      <c r="I20" s="128"/>
      <c r="J20" s="128"/>
      <c r="K20" s="129"/>
      <c r="L20" s="128"/>
      <c r="M20" s="128"/>
      <c r="N20" s="11"/>
      <c r="O20" s="11"/>
      <c r="P20" s="11"/>
      <c r="Q20" s="11"/>
      <c r="R20" s="11"/>
      <c r="S20" s="142">
        <f t="shared" si="2"/>
        <v>0</v>
      </c>
      <c r="T20" s="65" t="str">
        <f t="shared" si="0"/>
        <v/>
      </c>
      <c r="U20" s="66">
        <f t="shared" si="6"/>
        <v>0</v>
      </c>
      <c r="V20" s="66">
        <f t="shared" si="3"/>
        <v>0</v>
      </c>
      <c r="W20" s="66">
        <f t="shared" si="4"/>
        <v>0</v>
      </c>
      <c r="X20" s="67">
        <f t="shared" si="5"/>
        <v>0</v>
      </c>
    </row>
    <row r="21" spans="1:24" ht="15">
      <c r="A21" s="41">
        <v>16</v>
      </c>
      <c r="B21" s="42" t="s">
        <v>19</v>
      </c>
      <c r="C21" s="122">
        <f>BCG!C21</f>
        <v>200047</v>
      </c>
      <c r="D21" s="527"/>
      <c r="E21" s="126"/>
      <c r="F21" s="125">
        <f t="shared" si="1"/>
        <v>0</v>
      </c>
      <c r="G21" s="127"/>
      <c r="H21" s="128"/>
      <c r="I21" s="128"/>
      <c r="J21" s="128"/>
      <c r="K21" s="129"/>
      <c r="L21" s="128"/>
      <c r="M21" s="128"/>
      <c r="N21" s="11"/>
      <c r="O21" s="11"/>
      <c r="P21" s="11"/>
      <c r="Q21" s="11"/>
      <c r="R21" s="11"/>
      <c r="S21" s="142">
        <f t="shared" si="2"/>
        <v>0</v>
      </c>
      <c r="T21" s="65" t="str">
        <f t="shared" si="0"/>
        <v/>
      </c>
      <c r="U21" s="66">
        <f t="shared" si="6"/>
        <v>0</v>
      </c>
      <c r="V21" s="66">
        <f t="shared" si="3"/>
        <v>0</v>
      </c>
      <c r="W21" s="66">
        <f t="shared" si="4"/>
        <v>0</v>
      </c>
      <c r="X21" s="67">
        <f t="shared" si="5"/>
        <v>0</v>
      </c>
    </row>
    <row r="22" spans="1:24" ht="15">
      <c r="A22" s="41">
        <v>17</v>
      </c>
      <c r="B22" s="42" t="s">
        <v>20</v>
      </c>
      <c r="C22" s="122">
        <f>BCG!C22</f>
        <v>159974</v>
      </c>
      <c r="D22" s="527"/>
      <c r="E22" s="126"/>
      <c r="F22" s="125">
        <f t="shared" si="1"/>
        <v>0</v>
      </c>
      <c r="G22" s="127"/>
      <c r="H22" s="128"/>
      <c r="I22" s="128"/>
      <c r="J22" s="128"/>
      <c r="K22" s="128"/>
      <c r="L22" s="128"/>
      <c r="M22" s="128"/>
      <c r="N22" s="11"/>
      <c r="O22" s="11"/>
      <c r="P22" s="11"/>
      <c r="Q22" s="11"/>
      <c r="R22" s="11"/>
      <c r="S22" s="142">
        <f t="shared" si="2"/>
        <v>0</v>
      </c>
      <c r="T22" s="65" t="str">
        <f t="shared" si="0"/>
        <v/>
      </c>
      <c r="U22" s="66">
        <f t="shared" si="6"/>
        <v>0</v>
      </c>
      <c r="V22" s="66">
        <f t="shared" si="3"/>
        <v>0</v>
      </c>
      <c r="W22" s="66">
        <f t="shared" si="4"/>
        <v>0</v>
      </c>
      <c r="X22" s="67">
        <f t="shared" si="5"/>
        <v>0</v>
      </c>
    </row>
    <row r="23" spans="1:24" ht="15">
      <c r="A23" s="41">
        <v>18</v>
      </c>
      <c r="B23" s="42" t="s">
        <v>21</v>
      </c>
      <c r="C23" s="122">
        <f>BCG!C23</f>
        <v>94511</v>
      </c>
      <c r="D23" s="527"/>
      <c r="E23" s="126"/>
      <c r="F23" s="125">
        <f t="shared" si="1"/>
        <v>0</v>
      </c>
      <c r="G23" s="127"/>
      <c r="H23" s="128"/>
      <c r="I23" s="128"/>
      <c r="J23" s="128"/>
      <c r="K23" s="129"/>
      <c r="L23" s="128"/>
      <c r="M23" s="128"/>
      <c r="N23" s="11"/>
      <c r="O23" s="11"/>
      <c r="P23" s="11"/>
      <c r="Q23" s="11"/>
      <c r="R23" s="11"/>
      <c r="S23" s="142">
        <f t="shared" si="2"/>
        <v>0</v>
      </c>
      <c r="T23" s="65" t="str">
        <f t="shared" si="0"/>
        <v/>
      </c>
      <c r="U23" s="66">
        <f t="shared" si="6"/>
        <v>0</v>
      </c>
      <c r="V23" s="66">
        <f t="shared" si="3"/>
        <v>0</v>
      </c>
      <c r="W23" s="66">
        <f t="shared" si="4"/>
        <v>0</v>
      </c>
      <c r="X23" s="67">
        <f t="shared" si="5"/>
        <v>0</v>
      </c>
    </row>
    <row r="24" spans="1:24" ht="15">
      <c r="A24" s="41">
        <v>19</v>
      </c>
      <c r="B24" s="42" t="s">
        <v>22</v>
      </c>
      <c r="C24" s="122">
        <f>BCG!C24</f>
        <v>187767</v>
      </c>
      <c r="D24" s="527"/>
      <c r="E24" s="126"/>
      <c r="F24" s="125">
        <f t="shared" si="1"/>
        <v>0</v>
      </c>
      <c r="G24" s="127"/>
      <c r="H24" s="128"/>
      <c r="I24" s="128"/>
      <c r="J24" s="128"/>
      <c r="K24" s="129"/>
      <c r="L24" s="128"/>
      <c r="M24" s="128"/>
      <c r="N24" s="11"/>
      <c r="O24" s="11"/>
      <c r="P24" s="11"/>
      <c r="Q24" s="11"/>
      <c r="R24" s="11"/>
      <c r="S24" s="142">
        <f t="shared" si="2"/>
        <v>0</v>
      </c>
      <c r="T24" s="65" t="str">
        <f t="shared" si="0"/>
        <v/>
      </c>
      <c r="U24" s="66">
        <f t="shared" si="6"/>
        <v>0</v>
      </c>
      <c r="V24" s="66">
        <f t="shared" si="3"/>
        <v>0</v>
      </c>
      <c r="W24" s="66">
        <f t="shared" si="4"/>
        <v>0</v>
      </c>
      <c r="X24" s="67">
        <f t="shared" si="5"/>
        <v>0</v>
      </c>
    </row>
    <row r="25" spans="1:24" ht="15">
      <c r="A25" s="41">
        <v>20</v>
      </c>
      <c r="B25" s="42" t="s">
        <v>23</v>
      </c>
      <c r="C25" s="122">
        <f>BCG!C25</f>
        <v>120259</v>
      </c>
      <c r="D25" s="527"/>
      <c r="E25" s="126"/>
      <c r="F25" s="125">
        <f t="shared" si="1"/>
        <v>0</v>
      </c>
      <c r="G25" s="127"/>
      <c r="H25" s="128"/>
      <c r="I25" s="128"/>
      <c r="J25" s="128"/>
      <c r="K25" s="128"/>
      <c r="L25" s="128"/>
      <c r="M25" s="128"/>
      <c r="N25" s="11"/>
      <c r="O25" s="11"/>
      <c r="P25" s="11"/>
      <c r="Q25" s="11"/>
      <c r="R25" s="11"/>
      <c r="S25" s="142">
        <f t="shared" si="2"/>
        <v>0</v>
      </c>
      <c r="T25" s="65" t="str">
        <f t="shared" si="0"/>
        <v/>
      </c>
      <c r="U25" s="66">
        <f t="shared" si="6"/>
        <v>0</v>
      </c>
      <c r="V25" s="66">
        <f t="shared" si="3"/>
        <v>0</v>
      </c>
      <c r="W25" s="66">
        <f t="shared" si="4"/>
        <v>0</v>
      </c>
      <c r="X25" s="67">
        <f t="shared" si="5"/>
        <v>0</v>
      </c>
    </row>
    <row r="26" spans="1:24" ht="15">
      <c r="A26" s="41">
        <v>21</v>
      </c>
      <c r="B26" s="42" t="s">
        <v>24</v>
      </c>
      <c r="C26" s="122">
        <f>BCG!C26</f>
        <v>237349</v>
      </c>
      <c r="D26" s="527"/>
      <c r="E26" s="126"/>
      <c r="F26" s="125">
        <f t="shared" si="1"/>
        <v>0</v>
      </c>
      <c r="G26" s="127"/>
      <c r="H26" s="128"/>
      <c r="I26" s="128"/>
      <c r="J26" s="128"/>
      <c r="K26" s="128"/>
      <c r="L26" s="128"/>
      <c r="M26" s="128"/>
      <c r="N26" s="11"/>
      <c r="O26" s="11"/>
      <c r="P26" s="11"/>
      <c r="Q26" s="11"/>
      <c r="R26" s="11"/>
      <c r="S26" s="142">
        <f t="shared" si="2"/>
        <v>0</v>
      </c>
      <c r="T26" s="65" t="str">
        <f t="shared" si="0"/>
        <v/>
      </c>
      <c r="U26" s="66">
        <f t="shared" si="6"/>
        <v>0</v>
      </c>
      <c r="V26" s="66">
        <f t="shared" si="3"/>
        <v>0</v>
      </c>
      <c r="W26" s="66">
        <f t="shared" si="4"/>
        <v>0</v>
      </c>
      <c r="X26" s="67">
        <f t="shared" si="5"/>
        <v>0</v>
      </c>
    </row>
    <row r="27" spans="1:24" ht="15">
      <c r="A27" s="41">
        <v>22</v>
      </c>
      <c r="B27" s="42" t="s">
        <v>25</v>
      </c>
      <c r="C27" s="122">
        <f>BCG!C27</f>
        <v>249501</v>
      </c>
      <c r="D27" s="527"/>
      <c r="E27" s="126"/>
      <c r="F27" s="125">
        <f t="shared" si="1"/>
        <v>0</v>
      </c>
      <c r="G27" s="127"/>
      <c r="H27" s="128"/>
      <c r="I27" s="128"/>
      <c r="J27" s="128"/>
      <c r="K27" s="128"/>
      <c r="L27" s="128"/>
      <c r="M27" s="128"/>
      <c r="N27" s="11"/>
      <c r="O27" s="11"/>
      <c r="P27" s="11"/>
      <c r="Q27" s="11"/>
      <c r="R27" s="11"/>
      <c r="S27" s="142">
        <f t="shared" si="2"/>
        <v>0</v>
      </c>
      <c r="T27" s="65" t="str">
        <f t="shared" si="0"/>
        <v/>
      </c>
      <c r="U27" s="66">
        <f t="shared" si="6"/>
        <v>0</v>
      </c>
      <c r="V27" s="66">
        <f t="shared" si="3"/>
        <v>0</v>
      </c>
      <c r="W27" s="66">
        <f t="shared" si="4"/>
        <v>0</v>
      </c>
      <c r="X27" s="67">
        <f t="shared" si="5"/>
        <v>0</v>
      </c>
    </row>
    <row r="28" spans="1:24" ht="15">
      <c r="A28" s="41">
        <v>23</v>
      </c>
      <c r="B28" s="42" t="s">
        <v>26</v>
      </c>
      <c r="C28" s="122">
        <f>BCG!C28</f>
        <v>344703</v>
      </c>
      <c r="D28" s="527"/>
      <c r="E28" s="126"/>
      <c r="F28" s="125">
        <f t="shared" si="1"/>
        <v>0</v>
      </c>
      <c r="G28" s="127"/>
      <c r="H28" s="128"/>
      <c r="I28" s="128"/>
      <c r="J28" s="128"/>
      <c r="K28" s="129"/>
      <c r="L28" s="128"/>
      <c r="M28" s="128"/>
      <c r="N28" s="11"/>
      <c r="O28" s="11"/>
      <c r="P28" s="11"/>
      <c r="Q28" s="11"/>
      <c r="R28" s="11"/>
      <c r="S28" s="142">
        <f t="shared" si="2"/>
        <v>0</v>
      </c>
      <c r="T28" s="65" t="str">
        <f t="shared" si="0"/>
        <v/>
      </c>
      <c r="U28" s="66">
        <f t="shared" si="6"/>
        <v>0</v>
      </c>
      <c r="V28" s="66">
        <f t="shared" si="3"/>
        <v>0</v>
      </c>
      <c r="W28" s="66">
        <f t="shared" si="4"/>
        <v>0</v>
      </c>
      <c r="X28" s="67">
        <f t="shared" si="5"/>
        <v>0</v>
      </c>
    </row>
    <row r="29" spans="1:24" ht="15">
      <c r="A29" s="41">
        <v>24</v>
      </c>
      <c r="B29" s="42" t="s">
        <v>27</v>
      </c>
      <c r="C29" s="122">
        <f>BCG!C29</f>
        <v>260357</v>
      </c>
      <c r="D29" s="527"/>
      <c r="E29" s="126"/>
      <c r="F29" s="125">
        <f t="shared" si="1"/>
        <v>0</v>
      </c>
      <c r="G29" s="127"/>
      <c r="H29" s="128"/>
      <c r="I29" s="128"/>
      <c r="J29" s="128"/>
      <c r="K29" s="129"/>
      <c r="L29" s="128"/>
      <c r="M29" s="128"/>
      <c r="N29" s="11"/>
      <c r="O29" s="11"/>
      <c r="P29" s="11"/>
      <c r="Q29" s="11"/>
      <c r="R29" s="11"/>
      <c r="S29" s="142">
        <f t="shared" si="2"/>
        <v>0</v>
      </c>
      <c r="T29" s="65" t="str">
        <f t="shared" si="0"/>
        <v/>
      </c>
      <c r="U29" s="66">
        <f t="shared" si="6"/>
        <v>0</v>
      </c>
      <c r="V29" s="66">
        <f t="shared" si="3"/>
        <v>0</v>
      </c>
      <c r="W29" s="66">
        <f t="shared" si="4"/>
        <v>0</v>
      </c>
      <c r="X29" s="67">
        <f t="shared" si="5"/>
        <v>0</v>
      </c>
    </row>
    <row r="30" spans="1:24" ht="15">
      <c r="A30" s="41">
        <v>25</v>
      </c>
      <c r="B30" s="42" t="s">
        <v>28</v>
      </c>
      <c r="C30" s="122">
        <f>BCG!C30</f>
        <v>106389</v>
      </c>
      <c r="D30" s="527"/>
      <c r="E30" s="126"/>
      <c r="F30" s="125">
        <f t="shared" si="1"/>
        <v>0</v>
      </c>
      <c r="G30" s="127"/>
      <c r="H30" s="128"/>
      <c r="I30" s="128"/>
      <c r="J30" s="128"/>
      <c r="K30" s="129"/>
      <c r="L30" s="128"/>
      <c r="M30" s="128"/>
      <c r="N30" s="11"/>
      <c r="O30" s="11"/>
      <c r="P30" s="11"/>
      <c r="Q30" s="11"/>
      <c r="R30" s="11"/>
      <c r="S30" s="142">
        <f t="shared" si="2"/>
        <v>0</v>
      </c>
      <c r="T30" s="65" t="str">
        <f t="shared" si="0"/>
        <v/>
      </c>
      <c r="U30" s="66">
        <f t="shared" si="6"/>
        <v>0</v>
      </c>
      <c r="V30" s="66">
        <f t="shared" si="3"/>
        <v>0</v>
      </c>
      <c r="W30" s="66">
        <f t="shared" si="4"/>
        <v>0</v>
      </c>
      <c r="X30" s="67">
        <f t="shared" si="5"/>
        <v>0</v>
      </c>
    </row>
    <row r="31" spans="1:24" ht="15">
      <c r="A31" s="41">
        <v>26</v>
      </c>
      <c r="B31" s="42" t="s">
        <v>29</v>
      </c>
      <c r="C31" s="122">
        <f>BCG!C31</f>
        <v>95259</v>
      </c>
      <c r="D31" s="527"/>
      <c r="E31" s="126"/>
      <c r="F31" s="125">
        <f t="shared" si="1"/>
        <v>0</v>
      </c>
      <c r="G31" s="127"/>
      <c r="H31" s="128"/>
      <c r="I31" s="128"/>
      <c r="J31" s="128"/>
      <c r="K31" s="128"/>
      <c r="L31" s="128"/>
      <c r="M31" s="128"/>
      <c r="N31" s="11"/>
      <c r="O31" s="11"/>
      <c r="P31" s="11"/>
      <c r="Q31" s="11"/>
      <c r="R31" s="11"/>
      <c r="S31" s="142">
        <f t="shared" si="2"/>
        <v>0</v>
      </c>
      <c r="T31" s="65" t="str">
        <f t="shared" si="0"/>
        <v/>
      </c>
      <c r="U31" s="66">
        <f t="shared" si="6"/>
        <v>0</v>
      </c>
      <c r="V31" s="66">
        <f t="shared" si="3"/>
        <v>0</v>
      </c>
      <c r="W31" s="66">
        <f t="shared" si="4"/>
        <v>0</v>
      </c>
      <c r="X31" s="67">
        <f t="shared" si="5"/>
        <v>0</v>
      </c>
    </row>
    <row r="32" spans="1:24" ht="15">
      <c r="A32" s="41">
        <v>27</v>
      </c>
      <c r="B32" s="42" t="s">
        <v>30</v>
      </c>
      <c r="C32" s="122">
        <f>BCG!C32</f>
        <v>339346</v>
      </c>
      <c r="D32" s="527"/>
      <c r="E32" s="126"/>
      <c r="F32" s="125">
        <f t="shared" si="1"/>
        <v>0</v>
      </c>
      <c r="G32" s="127"/>
      <c r="H32" s="128"/>
      <c r="I32" s="128"/>
      <c r="J32" s="128"/>
      <c r="K32" s="128"/>
      <c r="L32" s="128"/>
      <c r="M32" s="128"/>
      <c r="N32" s="11"/>
      <c r="O32" s="11"/>
      <c r="P32" s="11"/>
      <c r="Q32" s="11"/>
      <c r="R32" s="11"/>
      <c r="S32" s="142">
        <f t="shared" si="2"/>
        <v>0</v>
      </c>
      <c r="T32" s="65" t="str">
        <f t="shared" si="0"/>
        <v/>
      </c>
      <c r="U32" s="66">
        <f t="shared" si="6"/>
        <v>0</v>
      </c>
      <c r="V32" s="66">
        <f t="shared" si="3"/>
        <v>0</v>
      </c>
      <c r="W32" s="66">
        <f t="shared" si="4"/>
        <v>0</v>
      </c>
      <c r="X32" s="67">
        <f t="shared" si="5"/>
        <v>0</v>
      </c>
    </row>
    <row r="33" spans="1:24" ht="15">
      <c r="A33" s="41">
        <v>28</v>
      </c>
      <c r="B33" s="42" t="s">
        <v>31</v>
      </c>
      <c r="C33" s="122">
        <f>BCG!C33</f>
        <v>193334</v>
      </c>
      <c r="D33" s="527"/>
      <c r="E33" s="126"/>
      <c r="F33" s="125">
        <f t="shared" si="1"/>
        <v>0</v>
      </c>
      <c r="G33" s="127"/>
      <c r="H33" s="128"/>
      <c r="I33" s="128"/>
      <c r="J33" s="128"/>
      <c r="K33" s="129"/>
      <c r="L33" s="128"/>
      <c r="M33" s="128"/>
      <c r="N33" s="11"/>
      <c r="O33" s="11"/>
      <c r="P33" s="11"/>
      <c r="Q33" s="11"/>
      <c r="R33" s="11"/>
      <c r="S33" s="142">
        <f t="shared" si="2"/>
        <v>0</v>
      </c>
      <c r="T33" s="65" t="str">
        <f t="shared" si="0"/>
        <v/>
      </c>
      <c r="U33" s="66">
        <f t="shared" si="6"/>
        <v>0</v>
      </c>
      <c r="V33" s="66">
        <f t="shared" si="3"/>
        <v>0</v>
      </c>
      <c r="W33" s="66">
        <f t="shared" si="4"/>
        <v>0</v>
      </c>
      <c r="X33" s="67">
        <f t="shared" si="5"/>
        <v>0</v>
      </c>
    </row>
    <row r="34" spans="1:24" ht="15">
      <c r="A34" s="41">
        <v>29</v>
      </c>
      <c r="B34" s="42" t="s">
        <v>32</v>
      </c>
      <c r="C34" s="122">
        <f>BCG!C34</f>
        <v>169504</v>
      </c>
      <c r="D34" s="527"/>
      <c r="E34" s="126"/>
      <c r="F34" s="125">
        <f t="shared" si="1"/>
        <v>0</v>
      </c>
      <c r="G34" s="127"/>
      <c r="H34" s="128"/>
      <c r="I34" s="128"/>
      <c r="J34" s="128"/>
      <c r="K34" s="128"/>
      <c r="L34" s="128"/>
      <c r="M34" s="128"/>
      <c r="N34" s="11"/>
      <c r="O34" s="11"/>
      <c r="P34" s="11"/>
      <c r="Q34" s="11"/>
      <c r="R34" s="11"/>
      <c r="S34" s="142">
        <f t="shared" si="2"/>
        <v>0</v>
      </c>
      <c r="T34" s="65" t="str">
        <f t="shared" si="0"/>
        <v/>
      </c>
      <c r="U34" s="66">
        <f t="shared" si="6"/>
        <v>0</v>
      </c>
      <c r="V34" s="66">
        <f t="shared" si="3"/>
        <v>0</v>
      </c>
      <c r="W34" s="66">
        <f t="shared" si="4"/>
        <v>0</v>
      </c>
      <c r="X34" s="67">
        <f t="shared" si="5"/>
        <v>0</v>
      </c>
    </row>
    <row r="35" spans="1:24" ht="15">
      <c r="A35" s="41">
        <v>30</v>
      </c>
      <c r="B35" s="42" t="s">
        <v>33</v>
      </c>
      <c r="C35" s="122">
        <f>BCG!C35</f>
        <v>469872</v>
      </c>
      <c r="D35" s="527"/>
      <c r="E35" s="126"/>
      <c r="F35" s="125">
        <f t="shared" si="1"/>
        <v>0</v>
      </c>
      <c r="G35" s="127"/>
      <c r="H35" s="128"/>
      <c r="I35" s="128"/>
      <c r="J35" s="128"/>
      <c r="K35" s="129"/>
      <c r="L35" s="128"/>
      <c r="M35" s="128"/>
      <c r="N35" s="11"/>
      <c r="O35" s="11"/>
      <c r="P35" s="11"/>
      <c r="Q35" s="11"/>
      <c r="R35" s="11"/>
      <c r="S35" s="142">
        <f t="shared" si="2"/>
        <v>0</v>
      </c>
      <c r="T35" s="65" t="str">
        <f t="shared" si="0"/>
        <v/>
      </c>
      <c r="U35" s="66">
        <f t="shared" si="6"/>
        <v>0</v>
      </c>
      <c r="V35" s="66">
        <f t="shared" si="3"/>
        <v>0</v>
      </c>
      <c r="W35" s="66">
        <f t="shared" si="4"/>
        <v>0</v>
      </c>
      <c r="X35" s="67">
        <f t="shared" si="5"/>
        <v>0</v>
      </c>
    </row>
    <row r="36" spans="1:24" ht="15">
      <c r="A36" s="41">
        <v>31</v>
      </c>
      <c r="B36" s="42" t="s">
        <v>34</v>
      </c>
      <c r="C36" s="122">
        <f>BCG!C36</f>
        <v>607710</v>
      </c>
      <c r="D36" s="527"/>
      <c r="E36" s="126"/>
      <c r="F36" s="125">
        <f t="shared" si="1"/>
        <v>0</v>
      </c>
      <c r="G36" s="127"/>
      <c r="H36" s="128"/>
      <c r="I36" s="128"/>
      <c r="J36" s="128"/>
      <c r="K36" s="129"/>
      <c r="L36" s="128"/>
      <c r="M36" s="128"/>
      <c r="N36" s="11"/>
      <c r="O36" s="11"/>
      <c r="P36" s="11"/>
      <c r="Q36" s="11"/>
      <c r="R36" s="11"/>
      <c r="S36" s="142">
        <f t="shared" si="2"/>
        <v>0</v>
      </c>
      <c r="T36" s="65" t="str">
        <f t="shared" si="0"/>
        <v/>
      </c>
      <c r="U36" s="66">
        <f t="shared" si="6"/>
        <v>0</v>
      </c>
      <c r="V36" s="66">
        <f t="shared" si="3"/>
        <v>0</v>
      </c>
      <c r="W36" s="66">
        <f t="shared" si="4"/>
        <v>0</v>
      </c>
      <c r="X36" s="67">
        <f t="shared" si="5"/>
        <v>0</v>
      </c>
    </row>
    <row r="37" spans="1:24" ht="15">
      <c r="A37" s="41">
        <v>32</v>
      </c>
      <c r="B37" s="42" t="s">
        <v>35</v>
      </c>
      <c r="C37" s="122">
        <f>BCG!C37</f>
        <v>262697</v>
      </c>
      <c r="D37" s="527"/>
      <c r="E37" s="126"/>
      <c r="F37" s="125">
        <f t="shared" si="1"/>
        <v>0</v>
      </c>
      <c r="G37" s="127"/>
      <c r="H37" s="128"/>
      <c r="I37" s="128"/>
      <c r="J37" s="128"/>
      <c r="K37" s="129"/>
      <c r="L37" s="128"/>
      <c r="M37" s="128"/>
      <c r="N37" s="11"/>
      <c r="O37" s="11"/>
      <c r="P37" s="11"/>
      <c r="Q37" s="11"/>
      <c r="R37" s="11"/>
      <c r="S37" s="142">
        <f t="shared" si="2"/>
        <v>0</v>
      </c>
      <c r="T37" s="65" t="str">
        <f t="shared" si="0"/>
        <v/>
      </c>
      <c r="U37" s="66">
        <f t="shared" si="6"/>
        <v>0</v>
      </c>
      <c r="V37" s="66">
        <f t="shared" si="3"/>
        <v>0</v>
      </c>
      <c r="W37" s="66">
        <f t="shared" si="4"/>
        <v>0</v>
      </c>
      <c r="X37" s="67">
        <f t="shared" si="5"/>
        <v>0</v>
      </c>
    </row>
    <row r="38" spans="1:24" ht="15">
      <c r="A38" s="41">
        <v>33</v>
      </c>
      <c r="B38" s="42" t="s">
        <v>36</v>
      </c>
      <c r="C38" s="122">
        <f>BCG!C38</f>
        <v>536218</v>
      </c>
      <c r="D38" s="527"/>
      <c r="E38" s="126"/>
      <c r="F38" s="125">
        <f t="shared" si="1"/>
        <v>0</v>
      </c>
      <c r="G38" s="127"/>
      <c r="H38" s="128"/>
      <c r="I38" s="128"/>
      <c r="J38" s="128"/>
      <c r="K38" s="129"/>
      <c r="L38" s="128"/>
      <c r="M38" s="128"/>
      <c r="N38" s="11"/>
      <c r="O38" s="11"/>
      <c r="P38" s="11"/>
      <c r="Q38" s="11"/>
      <c r="R38" s="11"/>
      <c r="S38" s="142">
        <f t="shared" si="2"/>
        <v>0</v>
      </c>
      <c r="T38" s="65" t="str">
        <f t="shared" si="0"/>
        <v/>
      </c>
      <c r="U38" s="66">
        <f t="shared" si="6"/>
        <v>0</v>
      </c>
      <c r="V38" s="66">
        <f t="shared" si="3"/>
        <v>0</v>
      </c>
      <c r="W38" s="66">
        <f t="shared" si="4"/>
        <v>0</v>
      </c>
      <c r="X38" s="67">
        <f t="shared" si="5"/>
        <v>0</v>
      </c>
    </row>
    <row r="39" spans="1:24" ht="15">
      <c r="A39" s="41">
        <v>34</v>
      </c>
      <c r="B39" s="42" t="s">
        <v>37</v>
      </c>
      <c r="C39" s="122">
        <f>BCG!C39</f>
        <v>521105</v>
      </c>
      <c r="D39" s="527"/>
      <c r="E39" s="126"/>
      <c r="F39" s="125">
        <f t="shared" si="1"/>
        <v>0</v>
      </c>
      <c r="G39" s="127"/>
      <c r="H39" s="128"/>
      <c r="I39" s="128"/>
      <c r="J39" s="128"/>
      <c r="K39" s="129"/>
      <c r="L39" s="128"/>
      <c r="M39" s="128"/>
      <c r="N39" s="11"/>
      <c r="O39" s="11"/>
      <c r="P39" s="11"/>
      <c r="Q39" s="11"/>
      <c r="R39" s="11"/>
      <c r="S39" s="142">
        <f t="shared" si="2"/>
        <v>0</v>
      </c>
      <c r="T39" s="65" t="str">
        <f t="shared" si="0"/>
        <v/>
      </c>
      <c r="U39" s="66">
        <f t="shared" si="6"/>
        <v>0</v>
      </c>
      <c r="V39" s="66">
        <f t="shared" si="3"/>
        <v>0</v>
      </c>
      <c r="W39" s="66">
        <f t="shared" si="4"/>
        <v>0</v>
      </c>
      <c r="X39" s="67">
        <f t="shared" si="5"/>
        <v>0</v>
      </c>
    </row>
    <row r="40" spans="1:24" ht="15">
      <c r="A40" s="41">
        <v>35</v>
      </c>
      <c r="B40" s="42" t="s">
        <v>38</v>
      </c>
      <c r="C40" s="122">
        <f>BCG!C40</f>
        <v>495839</v>
      </c>
      <c r="D40" s="527"/>
      <c r="E40" s="126"/>
      <c r="F40" s="125">
        <f t="shared" si="1"/>
        <v>0</v>
      </c>
      <c r="G40" s="127"/>
      <c r="H40" s="128"/>
      <c r="I40" s="128"/>
      <c r="J40" s="128"/>
      <c r="K40" s="129"/>
      <c r="L40" s="128"/>
      <c r="M40" s="128"/>
      <c r="N40" s="11"/>
      <c r="O40" s="11"/>
      <c r="P40" s="11"/>
      <c r="Q40" s="11"/>
      <c r="R40" s="11"/>
      <c r="S40" s="142">
        <f t="shared" si="2"/>
        <v>0</v>
      </c>
      <c r="T40" s="65" t="str">
        <f t="shared" si="0"/>
        <v/>
      </c>
      <c r="U40" s="66">
        <f t="shared" si="6"/>
        <v>0</v>
      </c>
      <c r="V40" s="66">
        <f t="shared" si="3"/>
        <v>0</v>
      </c>
      <c r="W40" s="66">
        <f t="shared" si="4"/>
        <v>0</v>
      </c>
      <c r="X40" s="67">
        <f t="shared" si="5"/>
        <v>0</v>
      </c>
    </row>
    <row r="41" spans="1:24" ht="15">
      <c r="A41" s="41">
        <v>36</v>
      </c>
      <c r="B41" s="42" t="s">
        <v>39</v>
      </c>
      <c r="C41" s="122">
        <f>BCG!C41</f>
        <v>179245</v>
      </c>
      <c r="D41" s="527"/>
      <c r="E41" s="126"/>
      <c r="F41" s="125">
        <f t="shared" si="1"/>
        <v>0</v>
      </c>
      <c r="G41" s="127"/>
      <c r="H41" s="128"/>
      <c r="I41" s="128"/>
      <c r="J41" s="128"/>
      <c r="K41" s="129"/>
      <c r="L41" s="128"/>
      <c r="M41" s="128"/>
      <c r="N41" s="11"/>
      <c r="O41" s="11"/>
      <c r="P41" s="11"/>
      <c r="Q41" s="11"/>
      <c r="R41" s="11"/>
      <c r="S41" s="142">
        <f t="shared" si="2"/>
        <v>0</v>
      </c>
      <c r="T41" s="65" t="str">
        <f t="shared" si="0"/>
        <v/>
      </c>
      <c r="U41" s="66">
        <f t="shared" si="6"/>
        <v>0</v>
      </c>
      <c r="V41" s="66">
        <f t="shared" si="3"/>
        <v>0</v>
      </c>
      <c r="W41" s="66">
        <f t="shared" si="4"/>
        <v>0</v>
      </c>
      <c r="X41" s="67">
        <f t="shared" si="5"/>
        <v>0</v>
      </c>
    </row>
    <row r="42" spans="1:24" ht="15">
      <c r="A42" s="41">
        <v>37</v>
      </c>
      <c r="B42" s="42" t="s">
        <v>40</v>
      </c>
      <c r="C42" s="122">
        <f>BCG!C42</f>
        <v>565626</v>
      </c>
      <c r="D42" s="527"/>
      <c r="E42" s="126"/>
      <c r="F42" s="125">
        <f t="shared" si="1"/>
        <v>0</v>
      </c>
      <c r="G42" s="127"/>
      <c r="H42" s="128"/>
      <c r="I42" s="128"/>
      <c r="J42" s="128"/>
      <c r="K42" s="129"/>
      <c r="L42" s="128"/>
      <c r="M42" s="128"/>
      <c r="N42" s="11"/>
      <c r="O42" s="11"/>
      <c r="P42" s="11"/>
      <c r="Q42" s="11"/>
      <c r="R42" s="11"/>
      <c r="S42" s="142">
        <f t="shared" si="2"/>
        <v>0</v>
      </c>
      <c r="T42" s="65" t="str">
        <f t="shared" si="0"/>
        <v/>
      </c>
      <c r="U42" s="66">
        <f t="shared" si="6"/>
        <v>0</v>
      </c>
      <c r="V42" s="66">
        <f t="shared" si="3"/>
        <v>0</v>
      </c>
      <c r="W42" s="66">
        <f t="shared" si="4"/>
        <v>0</v>
      </c>
      <c r="X42" s="67">
        <f t="shared" si="5"/>
        <v>0</v>
      </c>
    </row>
    <row r="43" spans="1:24" ht="15">
      <c r="A43" s="41">
        <v>38</v>
      </c>
      <c r="B43" s="42" t="s">
        <v>41</v>
      </c>
      <c r="C43" s="122">
        <f>BCG!C43</f>
        <v>502150</v>
      </c>
      <c r="D43" s="527"/>
      <c r="E43" s="126"/>
      <c r="F43" s="125">
        <f t="shared" si="1"/>
        <v>0</v>
      </c>
      <c r="G43" s="127"/>
      <c r="H43" s="128"/>
      <c r="I43" s="128"/>
      <c r="J43" s="128"/>
      <c r="K43" s="129"/>
      <c r="L43" s="128"/>
      <c r="M43" s="128"/>
      <c r="N43" s="11"/>
      <c r="O43" s="11"/>
      <c r="P43" s="11"/>
      <c r="Q43" s="11"/>
      <c r="R43" s="11"/>
      <c r="S43" s="142">
        <f t="shared" si="2"/>
        <v>0</v>
      </c>
      <c r="T43" s="65" t="str">
        <f t="shared" si="0"/>
        <v/>
      </c>
      <c r="U43" s="66">
        <f t="shared" si="6"/>
        <v>0</v>
      </c>
      <c r="V43" s="66">
        <f t="shared" si="3"/>
        <v>0</v>
      </c>
      <c r="W43" s="66">
        <f t="shared" si="4"/>
        <v>0</v>
      </c>
      <c r="X43" s="67">
        <f t="shared" si="5"/>
        <v>0</v>
      </c>
    </row>
    <row r="44" spans="1:24" ht="15">
      <c r="A44" s="41">
        <v>39</v>
      </c>
      <c r="B44" s="42" t="s">
        <v>42</v>
      </c>
      <c r="C44" s="122">
        <f>BCG!C44</f>
        <v>225943</v>
      </c>
      <c r="D44" s="527"/>
      <c r="E44" s="126"/>
      <c r="F44" s="125">
        <f t="shared" si="1"/>
        <v>0</v>
      </c>
      <c r="G44" s="127"/>
      <c r="H44" s="128"/>
      <c r="I44" s="128"/>
      <c r="J44" s="128"/>
      <c r="K44" s="129"/>
      <c r="L44" s="128"/>
      <c r="M44" s="128"/>
      <c r="N44" s="11"/>
      <c r="O44" s="11"/>
      <c r="P44" s="11"/>
      <c r="Q44" s="11"/>
      <c r="R44" s="11"/>
      <c r="S44" s="142">
        <f t="shared" si="2"/>
        <v>0</v>
      </c>
      <c r="T44" s="65" t="str">
        <f t="shared" si="0"/>
        <v/>
      </c>
      <c r="U44" s="66">
        <f t="shared" si="6"/>
        <v>0</v>
      </c>
      <c r="V44" s="66">
        <f t="shared" si="3"/>
        <v>0</v>
      </c>
      <c r="W44" s="66">
        <f t="shared" si="4"/>
        <v>0</v>
      </c>
      <c r="X44" s="67">
        <f t="shared" si="5"/>
        <v>0</v>
      </c>
    </row>
    <row r="45" spans="1:24" ht="15">
      <c r="A45" s="41">
        <v>40</v>
      </c>
      <c r="B45" s="42" t="s">
        <v>43</v>
      </c>
      <c r="C45" s="122">
        <f>BCG!C45</f>
        <v>56552</v>
      </c>
      <c r="D45" s="527"/>
      <c r="E45" s="126"/>
      <c r="F45" s="125">
        <f t="shared" si="1"/>
        <v>0</v>
      </c>
      <c r="G45" s="127"/>
      <c r="H45" s="128"/>
      <c r="I45" s="128"/>
      <c r="J45" s="128"/>
      <c r="K45" s="129"/>
      <c r="L45" s="128"/>
      <c r="M45" s="128"/>
      <c r="N45" s="11"/>
      <c r="O45" s="11"/>
      <c r="P45" s="11"/>
      <c r="Q45" s="11"/>
      <c r="R45" s="11"/>
      <c r="S45" s="142">
        <f t="shared" si="2"/>
        <v>0</v>
      </c>
      <c r="T45" s="65" t="str">
        <f t="shared" si="0"/>
        <v/>
      </c>
      <c r="U45" s="66">
        <f t="shared" si="6"/>
        <v>0</v>
      </c>
      <c r="V45" s="66">
        <f t="shared" si="3"/>
        <v>0</v>
      </c>
      <c r="W45" s="66">
        <f t="shared" si="4"/>
        <v>0</v>
      </c>
      <c r="X45" s="67">
        <f t="shared" si="5"/>
        <v>0</v>
      </c>
    </row>
    <row r="46" spans="1:24" ht="15">
      <c r="A46" s="41">
        <v>41</v>
      </c>
      <c r="B46" s="42" t="s">
        <v>44</v>
      </c>
      <c r="C46" s="122">
        <f>BCG!C46</f>
        <v>250884</v>
      </c>
      <c r="D46" s="527"/>
      <c r="E46" s="126"/>
      <c r="F46" s="125">
        <f t="shared" si="1"/>
        <v>0</v>
      </c>
      <c r="G46" s="127"/>
      <c r="H46" s="128"/>
      <c r="I46" s="128"/>
      <c r="J46" s="128"/>
      <c r="K46" s="129"/>
      <c r="L46" s="128"/>
      <c r="M46" s="128"/>
      <c r="N46" s="11"/>
      <c r="O46" s="11"/>
      <c r="P46" s="11"/>
      <c r="Q46" s="11"/>
      <c r="R46" s="11"/>
      <c r="S46" s="142">
        <f t="shared" si="2"/>
        <v>0</v>
      </c>
      <c r="T46" s="65" t="str">
        <f t="shared" si="0"/>
        <v/>
      </c>
      <c r="U46" s="66">
        <f t="shared" si="6"/>
        <v>0</v>
      </c>
      <c r="V46" s="66">
        <f t="shared" si="3"/>
        <v>0</v>
      </c>
      <c r="W46" s="66">
        <f t="shared" si="4"/>
        <v>0</v>
      </c>
      <c r="X46" s="67">
        <f t="shared" si="5"/>
        <v>0</v>
      </c>
    </row>
    <row r="47" spans="1:24" ht="15">
      <c r="A47" s="41">
        <v>42</v>
      </c>
      <c r="B47" s="42" t="s">
        <v>45</v>
      </c>
      <c r="C47" s="122">
        <f>BCG!C47</f>
        <v>194978</v>
      </c>
      <c r="D47" s="527"/>
      <c r="E47" s="126"/>
      <c r="F47" s="125">
        <f t="shared" si="1"/>
        <v>0</v>
      </c>
      <c r="G47" s="127"/>
      <c r="H47" s="128"/>
      <c r="I47" s="128"/>
      <c r="J47" s="128"/>
      <c r="K47" s="129"/>
      <c r="L47" s="128"/>
      <c r="M47" s="128"/>
      <c r="N47" s="11"/>
      <c r="O47" s="11"/>
      <c r="P47" s="11"/>
      <c r="Q47" s="11"/>
      <c r="R47" s="11"/>
      <c r="S47" s="142">
        <f t="shared" si="2"/>
        <v>0</v>
      </c>
      <c r="T47" s="65" t="str">
        <f t="shared" si="0"/>
        <v/>
      </c>
      <c r="U47" s="66">
        <f t="shared" si="6"/>
        <v>0</v>
      </c>
      <c r="V47" s="66">
        <f t="shared" si="3"/>
        <v>0</v>
      </c>
      <c r="W47" s="66">
        <f t="shared" si="4"/>
        <v>0</v>
      </c>
      <c r="X47" s="67">
        <f t="shared" si="5"/>
        <v>0</v>
      </c>
    </row>
    <row r="48" spans="1:24" ht="15">
      <c r="A48" s="41">
        <v>43</v>
      </c>
      <c r="B48" s="42" t="s">
        <v>46</v>
      </c>
      <c r="C48" s="122">
        <f>BCG!C48</f>
        <v>1605525</v>
      </c>
      <c r="D48" s="527"/>
      <c r="E48" s="126"/>
      <c r="F48" s="125">
        <f t="shared" si="1"/>
        <v>0</v>
      </c>
      <c r="G48" s="127"/>
      <c r="H48" s="128"/>
      <c r="I48" s="128"/>
      <c r="J48" s="128"/>
      <c r="K48" s="129"/>
      <c r="L48" s="128"/>
      <c r="M48" s="128"/>
      <c r="N48" s="11"/>
      <c r="O48" s="11"/>
      <c r="P48" s="11"/>
      <c r="Q48" s="11"/>
      <c r="R48" s="11"/>
      <c r="S48" s="142">
        <f t="shared" si="2"/>
        <v>0</v>
      </c>
      <c r="T48" s="65" t="str">
        <f t="shared" si="0"/>
        <v/>
      </c>
      <c r="U48" s="66">
        <f t="shared" si="6"/>
        <v>0</v>
      </c>
      <c r="V48" s="66">
        <f t="shared" si="3"/>
        <v>0</v>
      </c>
      <c r="W48" s="66">
        <f t="shared" si="4"/>
        <v>0</v>
      </c>
      <c r="X48" s="67">
        <f t="shared" si="5"/>
        <v>0</v>
      </c>
    </row>
    <row r="49" spans="1:24" ht="15">
      <c r="A49" s="41">
        <v>44</v>
      </c>
      <c r="B49" s="42" t="s">
        <v>47</v>
      </c>
      <c r="C49" s="122">
        <f>BCG!C49</f>
        <v>519134</v>
      </c>
      <c r="D49" s="527"/>
      <c r="E49" s="126"/>
      <c r="F49" s="125">
        <f t="shared" si="1"/>
        <v>0</v>
      </c>
      <c r="G49" s="127"/>
      <c r="H49" s="128"/>
      <c r="I49" s="128"/>
      <c r="J49" s="128"/>
      <c r="K49" s="129"/>
      <c r="L49" s="128"/>
      <c r="M49" s="128"/>
      <c r="N49" s="11"/>
      <c r="O49" s="11"/>
      <c r="P49" s="11"/>
      <c r="Q49" s="11"/>
      <c r="R49" s="11"/>
      <c r="S49" s="142">
        <f t="shared" si="2"/>
        <v>0</v>
      </c>
      <c r="T49" s="65" t="str">
        <f t="shared" si="0"/>
        <v/>
      </c>
      <c r="U49" s="66">
        <f t="shared" si="6"/>
        <v>0</v>
      </c>
      <c r="V49" s="66">
        <f t="shared" si="3"/>
        <v>0</v>
      </c>
      <c r="W49" s="66">
        <f t="shared" si="4"/>
        <v>0</v>
      </c>
      <c r="X49" s="67">
        <f t="shared" si="5"/>
        <v>0</v>
      </c>
    </row>
    <row r="50" spans="1:24" ht="15">
      <c r="A50" s="41">
        <v>45</v>
      </c>
      <c r="B50" s="42" t="s">
        <v>48</v>
      </c>
      <c r="C50" s="122">
        <f>BCG!C50</f>
        <v>446297</v>
      </c>
      <c r="D50" s="527"/>
      <c r="E50" s="126"/>
      <c r="F50" s="125">
        <f t="shared" si="1"/>
        <v>0</v>
      </c>
      <c r="G50" s="127"/>
      <c r="H50" s="128"/>
      <c r="I50" s="128"/>
      <c r="J50" s="128"/>
      <c r="K50" s="129"/>
      <c r="L50" s="128"/>
      <c r="M50" s="128"/>
      <c r="N50" s="11"/>
      <c r="O50" s="11"/>
      <c r="P50" s="11"/>
      <c r="Q50" s="11"/>
      <c r="R50" s="11"/>
      <c r="S50" s="142">
        <f t="shared" si="2"/>
        <v>0</v>
      </c>
      <c r="T50" s="65" t="str">
        <f t="shared" si="0"/>
        <v/>
      </c>
      <c r="U50" s="66">
        <f t="shared" si="6"/>
        <v>0</v>
      </c>
      <c r="V50" s="66">
        <f t="shared" si="3"/>
        <v>0</v>
      </c>
      <c r="W50" s="66">
        <f t="shared" si="4"/>
        <v>0</v>
      </c>
      <c r="X50" s="67">
        <f t="shared" si="5"/>
        <v>0</v>
      </c>
    </row>
    <row r="51" spans="1:24" ht="15">
      <c r="A51" s="41">
        <v>46</v>
      </c>
      <c r="B51" s="42" t="s">
        <v>49</v>
      </c>
      <c r="C51" s="122">
        <f>BCG!C51</f>
        <v>266924</v>
      </c>
      <c r="D51" s="527"/>
      <c r="E51" s="126"/>
      <c r="F51" s="125">
        <f t="shared" si="1"/>
        <v>0</v>
      </c>
      <c r="G51" s="127"/>
      <c r="H51" s="128"/>
      <c r="I51" s="128"/>
      <c r="J51" s="128"/>
      <c r="K51" s="129"/>
      <c r="L51" s="128"/>
      <c r="M51" s="128"/>
      <c r="N51" s="11"/>
      <c r="O51" s="11"/>
      <c r="P51" s="11"/>
      <c r="Q51" s="11"/>
      <c r="R51" s="11"/>
      <c r="S51" s="142">
        <f t="shared" si="2"/>
        <v>0</v>
      </c>
      <c r="T51" s="65" t="str">
        <f t="shared" si="0"/>
        <v/>
      </c>
      <c r="U51" s="66">
        <f t="shared" si="6"/>
        <v>0</v>
      </c>
      <c r="V51" s="66">
        <f t="shared" si="3"/>
        <v>0</v>
      </c>
      <c r="W51" s="66">
        <f t="shared" si="4"/>
        <v>0</v>
      </c>
      <c r="X51" s="67">
        <f t="shared" si="5"/>
        <v>0</v>
      </c>
    </row>
    <row r="52" spans="1:24" ht="15">
      <c r="A52" s="41">
        <v>47</v>
      </c>
      <c r="B52" s="42" t="s">
        <v>50</v>
      </c>
      <c r="C52" s="122">
        <f>BCG!C52</f>
        <v>110740</v>
      </c>
      <c r="D52" s="527"/>
      <c r="E52" s="126"/>
      <c r="F52" s="125">
        <f t="shared" si="1"/>
        <v>0</v>
      </c>
      <c r="G52" s="127"/>
      <c r="H52" s="128"/>
      <c r="I52" s="128"/>
      <c r="J52" s="128"/>
      <c r="K52" s="129"/>
      <c r="L52" s="128"/>
      <c r="M52" s="128"/>
      <c r="N52" s="11"/>
      <c r="O52" s="11"/>
      <c r="P52" s="11"/>
      <c r="Q52" s="11"/>
      <c r="R52" s="11"/>
      <c r="S52" s="142">
        <f t="shared" si="2"/>
        <v>0</v>
      </c>
      <c r="T52" s="65" t="str">
        <f t="shared" si="0"/>
        <v/>
      </c>
      <c r="U52" s="66">
        <f t="shared" si="6"/>
        <v>0</v>
      </c>
      <c r="V52" s="66">
        <f t="shared" si="3"/>
        <v>0</v>
      </c>
      <c r="W52" s="66">
        <f t="shared" si="4"/>
        <v>0</v>
      </c>
      <c r="X52" s="67">
        <f t="shared" si="5"/>
        <v>0</v>
      </c>
    </row>
    <row r="53" spans="1:24" ht="15">
      <c r="A53" s="41">
        <v>48</v>
      </c>
      <c r="B53" s="42" t="s">
        <v>51</v>
      </c>
      <c r="C53" s="122">
        <f>BCG!C53</f>
        <v>743383</v>
      </c>
      <c r="D53" s="527"/>
      <c r="E53" s="126"/>
      <c r="F53" s="125">
        <f t="shared" si="1"/>
        <v>0</v>
      </c>
      <c r="G53" s="127"/>
      <c r="H53" s="128"/>
      <c r="I53" s="128"/>
      <c r="J53" s="128"/>
      <c r="K53" s="129"/>
      <c r="L53" s="128"/>
      <c r="M53" s="128"/>
      <c r="N53" s="11"/>
      <c r="O53" s="11"/>
      <c r="P53" s="11"/>
      <c r="Q53" s="11"/>
      <c r="R53" s="11"/>
      <c r="S53" s="142">
        <f t="shared" si="2"/>
        <v>0</v>
      </c>
      <c r="T53" s="65" t="str">
        <f t="shared" si="0"/>
        <v/>
      </c>
      <c r="U53" s="66">
        <f t="shared" si="6"/>
        <v>0</v>
      </c>
      <c r="V53" s="66">
        <f t="shared" si="3"/>
        <v>0</v>
      </c>
      <c r="W53" s="66">
        <f t="shared" si="4"/>
        <v>0</v>
      </c>
      <c r="X53" s="67">
        <f t="shared" si="5"/>
        <v>0</v>
      </c>
    </row>
    <row r="54" spans="1:24" ht="15">
      <c r="A54" s="41">
        <v>49</v>
      </c>
      <c r="B54" s="42" t="s">
        <v>52</v>
      </c>
      <c r="C54" s="122">
        <f>BCG!C54</f>
        <v>175305</v>
      </c>
      <c r="D54" s="527"/>
      <c r="E54" s="126"/>
      <c r="F54" s="125">
        <f t="shared" si="1"/>
        <v>0</v>
      </c>
      <c r="G54" s="127"/>
      <c r="H54" s="128"/>
      <c r="I54" s="128"/>
      <c r="J54" s="128"/>
      <c r="K54" s="129"/>
      <c r="L54" s="128"/>
      <c r="M54" s="128"/>
      <c r="N54" s="11"/>
      <c r="O54" s="11"/>
      <c r="P54" s="11"/>
      <c r="Q54" s="11"/>
      <c r="R54" s="11"/>
      <c r="S54" s="142">
        <f t="shared" si="2"/>
        <v>0</v>
      </c>
      <c r="T54" s="65" t="str">
        <f t="shared" si="0"/>
        <v/>
      </c>
      <c r="U54" s="66">
        <f t="shared" si="6"/>
        <v>0</v>
      </c>
      <c r="V54" s="66">
        <f t="shared" si="3"/>
        <v>0</v>
      </c>
      <c r="W54" s="66">
        <f t="shared" si="4"/>
        <v>0</v>
      </c>
      <c r="X54" s="67">
        <f t="shared" si="5"/>
        <v>0</v>
      </c>
    </row>
    <row r="55" spans="1:24" ht="15">
      <c r="A55" s="41">
        <v>50</v>
      </c>
      <c r="B55" s="42" t="s">
        <v>53</v>
      </c>
      <c r="C55" s="122">
        <f>BCG!C55</f>
        <v>392018</v>
      </c>
      <c r="D55" s="527"/>
      <c r="E55" s="126"/>
      <c r="F55" s="125">
        <f t="shared" si="1"/>
        <v>0</v>
      </c>
      <c r="G55" s="127"/>
      <c r="H55" s="128"/>
      <c r="I55" s="128"/>
      <c r="J55" s="128"/>
      <c r="K55" s="129"/>
      <c r="L55" s="128"/>
      <c r="M55" s="128"/>
      <c r="N55" s="11"/>
      <c r="O55" s="11"/>
      <c r="P55" s="11"/>
      <c r="Q55" s="11"/>
      <c r="R55" s="11"/>
      <c r="S55" s="142">
        <f t="shared" si="2"/>
        <v>0</v>
      </c>
      <c r="T55" s="65" t="str">
        <f t="shared" si="0"/>
        <v/>
      </c>
      <c r="U55" s="66">
        <f t="shared" si="6"/>
        <v>0</v>
      </c>
      <c r="V55" s="66">
        <f t="shared" si="3"/>
        <v>0</v>
      </c>
      <c r="W55" s="66">
        <f t="shared" si="4"/>
        <v>0</v>
      </c>
      <c r="X55" s="67">
        <f t="shared" si="5"/>
        <v>0</v>
      </c>
    </row>
    <row r="56" spans="1:24" ht="15">
      <c r="A56" s="41">
        <v>51</v>
      </c>
      <c r="B56" s="42" t="s">
        <v>54</v>
      </c>
      <c r="C56" s="122">
        <f>BCG!C56</f>
        <v>835174</v>
      </c>
      <c r="D56" s="527"/>
      <c r="E56" s="126"/>
      <c r="F56" s="125">
        <f t="shared" si="1"/>
        <v>0</v>
      </c>
      <c r="G56" s="127"/>
      <c r="H56" s="128"/>
      <c r="I56" s="128"/>
      <c r="J56" s="128"/>
      <c r="K56" s="129"/>
      <c r="L56" s="128"/>
      <c r="M56" s="128"/>
      <c r="N56" s="11"/>
      <c r="O56" s="11"/>
      <c r="P56" s="11"/>
      <c r="Q56" s="11"/>
      <c r="R56" s="11"/>
      <c r="S56" s="142">
        <f t="shared" si="2"/>
        <v>0</v>
      </c>
      <c r="T56" s="65" t="str">
        <f t="shared" si="0"/>
        <v/>
      </c>
      <c r="U56" s="66">
        <f t="shared" si="6"/>
        <v>0</v>
      </c>
      <c r="V56" s="66">
        <f t="shared" si="3"/>
        <v>0</v>
      </c>
      <c r="W56" s="66">
        <f t="shared" si="4"/>
        <v>0</v>
      </c>
      <c r="X56" s="67">
        <f t="shared" si="5"/>
        <v>0</v>
      </c>
    </row>
    <row r="57" spans="1:24" ht="15">
      <c r="A57" s="41">
        <v>52</v>
      </c>
      <c r="B57" s="42" t="s">
        <v>55</v>
      </c>
      <c r="C57" s="122">
        <f>BCG!C57</f>
        <v>157360</v>
      </c>
      <c r="D57" s="527"/>
      <c r="E57" s="126"/>
      <c r="F57" s="125">
        <f t="shared" si="1"/>
        <v>0</v>
      </c>
      <c r="G57" s="127"/>
      <c r="H57" s="128"/>
      <c r="I57" s="128"/>
      <c r="J57" s="128"/>
      <c r="K57" s="129"/>
      <c r="L57" s="128"/>
      <c r="M57" s="128"/>
      <c r="N57" s="11"/>
      <c r="O57" s="11"/>
      <c r="P57" s="11"/>
      <c r="Q57" s="11"/>
      <c r="R57" s="11"/>
      <c r="S57" s="142">
        <f t="shared" si="2"/>
        <v>0</v>
      </c>
      <c r="T57" s="65" t="str">
        <f t="shared" si="0"/>
        <v/>
      </c>
      <c r="U57" s="66">
        <f t="shared" si="6"/>
        <v>0</v>
      </c>
      <c r="V57" s="66">
        <f t="shared" si="3"/>
        <v>0</v>
      </c>
      <c r="W57" s="66">
        <f t="shared" si="4"/>
        <v>0</v>
      </c>
      <c r="X57" s="67">
        <f t="shared" si="5"/>
        <v>0</v>
      </c>
    </row>
    <row r="58" spans="1:24" ht="15">
      <c r="A58" s="41">
        <v>53</v>
      </c>
      <c r="B58" s="42" t="s">
        <v>56</v>
      </c>
      <c r="C58" s="122">
        <f>BCG!C58</f>
        <v>214566</v>
      </c>
      <c r="D58" s="527"/>
      <c r="E58" s="126"/>
      <c r="F58" s="125">
        <f t="shared" si="1"/>
        <v>0</v>
      </c>
      <c r="G58" s="127"/>
      <c r="H58" s="128"/>
      <c r="I58" s="128"/>
      <c r="J58" s="128"/>
      <c r="K58" s="129"/>
      <c r="L58" s="128"/>
      <c r="M58" s="128"/>
      <c r="N58" s="11"/>
      <c r="O58" s="11"/>
      <c r="P58" s="11"/>
      <c r="Q58" s="11"/>
      <c r="R58" s="11"/>
      <c r="S58" s="142">
        <f t="shared" si="2"/>
        <v>0</v>
      </c>
      <c r="T58" s="65" t="str">
        <f t="shared" si="0"/>
        <v/>
      </c>
      <c r="U58" s="66">
        <f t="shared" si="6"/>
        <v>0</v>
      </c>
      <c r="V58" s="66">
        <f t="shared" si="3"/>
        <v>0</v>
      </c>
      <c r="W58" s="66">
        <f t="shared" si="4"/>
        <v>0</v>
      </c>
      <c r="X58" s="67">
        <f t="shared" si="5"/>
        <v>0</v>
      </c>
    </row>
    <row r="59" spans="1:24" ht="15">
      <c r="A59" s="41">
        <v>54</v>
      </c>
      <c r="B59" s="42" t="s">
        <v>57</v>
      </c>
      <c r="C59" s="122">
        <f>BCG!C59</f>
        <v>347897</v>
      </c>
      <c r="D59" s="527"/>
      <c r="E59" s="126"/>
      <c r="F59" s="125">
        <f t="shared" si="1"/>
        <v>0</v>
      </c>
      <c r="G59" s="127"/>
      <c r="H59" s="128"/>
      <c r="I59" s="128"/>
      <c r="J59" s="128"/>
      <c r="K59" s="129"/>
      <c r="L59" s="128"/>
      <c r="M59" s="128"/>
      <c r="N59" s="11"/>
      <c r="O59" s="11"/>
      <c r="P59" s="11"/>
      <c r="Q59" s="11"/>
      <c r="R59" s="11"/>
      <c r="S59" s="142">
        <f t="shared" si="2"/>
        <v>0</v>
      </c>
      <c r="T59" s="65" t="str">
        <f t="shared" si="0"/>
        <v/>
      </c>
      <c r="U59" s="66">
        <f t="shared" si="6"/>
        <v>0</v>
      </c>
      <c r="V59" s="66">
        <f t="shared" si="3"/>
        <v>0</v>
      </c>
      <c r="W59" s="66">
        <f t="shared" si="4"/>
        <v>0</v>
      </c>
      <c r="X59" s="67">
        <f t="shared" si="5"/>
        <v>0</v>
      </c>
    </row>
    <row r="60" spans="1:24" ht="15">
      <c r="A60" s="41">
        <v>55</v>
      </c>
      <c r="B60" s="42" t="s">
        <v>58</v>
      </c>
      <c r="C60" s="122">
        <f>BCG!C60</f>
        <v>283986</v>
      </c>
      <c r="D60" s="527"/>
      <c r="E60" s="126"/>
      <c r="F60" s="125">
        <f t="shared" si="1"/>
        <v>0</v>
      </c>
      <c r="G60" s="127"/>
      <c r="H60" s="128"/>
      <c r="I60" s="128"/>
      <c r="J60" s="128"/>
      <c r="K60" s="129"/>
      <c r="L60" s="128"/>
      <c r="M60" s="128"/>
      <c r="N60" s="11"/>
      <c r="O60" s="11"/>
      <c r="P60" s="11"/>
      <c r="Q60" s="11"/>
      <c r="R60" s="11"/>
      <c r="S60" s="142">
        <f t="shared" si="2"/>
        <v>0</v>
      </c>
      <c r="T60" s="65" t="str">
        <f t="shared" si="0"/>
        <v/>
      </c>
      <c r="U60" s="66">
        <f t="shared" si="6"/>
        <v>0</v>
      </c>
      <c r="V60" s="66">
        <f t="shared" si="3"/>
        <v>0</v>
      </c>
      <c r="W60" s="66">
        <f t="shared" si="4"/>
        <v>0</v>
      </c>
      <c r="X60" s="67">
        <f t="shared" si="5"/>
        <v>0</v>
      </c>
    </row>
    <row r="61" spans="1:24" ht="15">
      <c r="A61" s="41">
        <v>56</v>
      </c>
      <c r="B61" s="42" t="s">
        <v>59</v>
      </c>
      <c r="C61" s="122">
        <f>BCG!C61</f>
        <v>304096</v>
      </c>
      <c r="D61" s="527"/>
      <c r="E61" s="126"/>
      <c r="F61" s="125">
        <f t="shared" si="1"/>
        <v>0</v>
      </c>
      <c r="G61" s="127"/>
      <c r="H61" s="128"/>
      <c r="I61" s="128"/>
      <c r="J61" s="128"/>
      <c r="K61" s="129"/>
      <c r="L61" s="128"/>
      <c r="M61" s="128"/>
      <c r="N61" s="11"/>
      <c r="O61" s="11"/>
      <c r="P61" s="11"/>
      <c r="Q61" s="11"/>
      <c r="R61" s="11"/>
      <c r="S61" s="142">
        <f t="shared" si="2"/>
        <v>0</v>
      </c>
      <c r="T61" s="65" t="str">
        <f t="shared" si="0"/>
        <v/>
      </c>
      <c r="U61" s="66">
        <f t="shared" si="6"/>
        <v>0</v>
      </c>
      <c r="V61" s="66">
        <f t="shared" si="3"/>
        <v>0</v>
      </c>
      <c r="W61" s="66">
        <f t="shared" si="4"/>
        <v>0</v>
      </c>
      <c r="X61" s="67">
        <f t="shared" si="5"/>
        <v>0</v>
      </c>
    </row>
    <row r="62" spans="1:24" ht="15">
      <c r="A62" s="41">
        <v>57</v>
      </c>
      <c r="B62" s="42" t="s">
        <v>60</v>
      </c>
      <c r="C62" s="122">
        <f>BCG!C62</f>
        <v>216030</v>
      </c>
      <c r="D62" s="527"/>
      <c r="E62" s="126"/>
      <c r="F62" s="125">
        <f t="shared" si="1"/>
        <v>0</v>
      </c>
      <c r="G62" s="127"/>
      <c r="H62" s="128"/>
      <c r="I62" s="128"/>
      <c r="J62" s="128"/>
      <c r="K62" s="129"/>
      <c r="L62" s="128"/>
      <c r="M62" s="128"/>
      <c r="N62" s="11"/>
      <c r="O62" s="11"/>
      <c r="P62" s="11"/>
      <c r="Q62" s="11"/>
      <c r="R62" s="11"/>
      <c r="S62" s="142">
        <f t="shared" si="2"/>
        <v>0</v>
      </c>
      <c r="T62" s="65" t="str">
        <f t="shared" si="0"/>
        <v/>
      </c>
      <c r="U62" s="66">
        <f t="shared" si="6"/>
        <v>0</v>
      </c>
      <c r="V62" s="66">
        <f t="shared" si="3"/>
        <v>0</v>
      </c>
      <c r="W62" s="66">
        <f t="shared" si="4"/>
        <v>0</v>
      </c>
      <c r="X62" s="67">
        <f t="shared" si="5"/>
        <v>0</v>
      </c>
    </row>
    <row r="63" spans="1:24" ht="15">
      <c r="A63" s="41">
        <v>58</v>
      </c>
      <c r="B63" s="42" t="s">
        <v>61</v>
      </c>
      <c r="C63" s="122">
        <f>BCG!C63</f>
        <v>220425</v>
      </c>
      <c r="D63" s="527"/>
      <c r="E63" s="126"/>
      <c r="F63" s="125">
        <f t="shared" si="1"/>
        <v>0</v>
      </c>
      <c r="G63" s="127"/>
      <c r="H63" s="128"/>
      <c r="I63" s="128"/>
      <c r="J63" s="128"/>
      <c r="K63" s="129"/>
      <c r="L63" s="128"/>
      <c r="M63" s="128"/>
      <c r="N63" s="11"/>
      <c r="O63" s="11"/>
      <c r="P63" s="11"/>
      <c r="Q63" s="11"/>
      <c r="R63" s="11"/>
      <c r="S63" s="142">
        <f t="shared" si="2"/>
        <v>0</v>
      </c>
      <c r="T63" s="65" t="str">
        <f t="shared" si="0"/>
        <v/>
      </c>
      <c r="U63" s="66">
        <f t="shared" si="6"/>
        <v>0</v>
      </c>
      <c r="V63" s="66">
        <f t="shared" si="3"/>
        <v>0</v>
      </c>
      <c r="W63" s="66">
        <f t="shared" si="4"/>
        <v>0</v>
      </c>
      <c r="X63" s="67">
        <f t="shared" si="5"/>
        <v>0</v>
      </c>
    </row>
    <row r="64" spans="1:24" ht="15">
      <c r="A64" s="41">
        <v>59</v>
      </c>
      <c r="B64" s="42" t="s">
        <v>62</v>
      </c>
      <c r="C64" s="122">
        <f>BCG!C64</f>
        <v>256126</v>
      </c>
      <c r="D64" s="527"/>
      <c r="E64" s="126"/>
      <c r="F64" s="125">
        <f t="shared" si="1"/>
        <v>0</v>
      </c>
      <c r="G64" s="127"/>
      <c r="H64" s="128"/>
      <c r="I64" s="128"/>
      <c r="J64" s="128"/>
      <c r="K64" s="129"/>
      <c r="L64" s="128"/>
      <c r="M64" s="128"/>
      <c r="N64" s="11"/>
      <c r="O64" s="11"/>
      <c r="P64" s="11"/>
      <c r="Q64" s="11"/>
      <c r="R64" s="11"/>
      <c r="S64" s="142">
        <f t="shared" si="2"/>
        <v>0</v>
      </c>
      <c r="T64" s="65" t="str">
        <f t="shared" si="0"/>
        <v/>
      </c>
      <c r="U64" s="66">
        <f t="shared" si="6"/>
        <v>0</v>
      </c>
      <c r="V64" s="66">
        <f t="shared" si="3"/>
        <v>0</v>
      </c>
      <c r="W64" s="66">
        <f t="shared" si="4"/>
        <v>0</v>
      </c>
      <c r="X64" s="67">
        <f t="shared" si="5"/>
        <v>0</v>
      </c>
    </row>
    <row r="65" spans="1:24" ht="15">
      <c r="A65" s="41">
        <v>60</v>
      </c>
      <c r="B65" s="42" t="s">
        <v>63</v>
      </c>
      <c r="C65" s="122">
        <f>BCG!C65</f>
        <v>189448</v>
      </c>
      <c r="D65" s="527"/>
      <c r="E65" s="126"/>
      <c r="F65" s="125">
        <f t="shared" si="1"/>
        <v>0</v>
      </c>
      <c r="G65" s="127"/>
      <c r="H65" s="128"/>
      <c r="I65" s="128"/>
      <c r="J65" s="128"/>
      <c r="K65" s="129"/>
      <c r="L65" s="128"/>
      <c r="M65" s="128"/>
      <c r="N65" s="11"/>
      <c r="O65" s="11"/>
      <c r="P65" s="11"/>
      <c r="Q65" s="11"/>
      <c r="R65" s="11"/>
      <c r="S65" s="142">
        <f t="shared" si="2"/>
        <v>0</v>
      </c>
      <c r="T65" s="65" t="str">
        <f t="shared" si="0"/>
        <v/>
      </c>
      <c r="U65" s="66">
        <f t="shared" si="6"/>
        <v>0</v>
      </c>
      <c r="V65" s="66">
        <f t="shared" si="3"/>
        <v>0</v>
      </c>
      <c r="W65" s="66">
        <f t="shared" si="4"/>
        <v>0</v>
      </c>
      <c r="X65" s="67">
        <f t="shared" si="5"/>
        <v>0</v>
      </c>
    </row>
    <row r="66" spans="1:24" ht="15">
      <c r="A66" s="41">
        <v>61</v>
      </c>
      <c r="B66" s="42" t="s">
        <v>64</v>
      </c>
      <c r="C66" s="122">
        <f>BCG!C66</f>
        <v>273275</v>
      </c>
      <c r="D66" s="527"/>
      <c r="E66" s="126"/>
      <c r="F66" s="125">
        <f t="shared" si="1"/>
        <v>0</v>
      </c>
      <c r="G66" s="127"/>
      <c r="H66" s="128"/>
      <c r="I66" s="128"/>
      <c r="J66" s="128"/>
      <c r="K66" s="129"/>
      <c r="L66" s="128"/>
      <c r="M66" s="128"/>
      <c r="N66" s="11"/>
      <c r="O66" s="11"/>
      <c r="P66" s="11"/>
      <c r="Q66" s="11"/>
      <c r="R66" s="11"/>
      <c r="S66" s="142">
        <f t="shared" si="2"/>
        <v>0</v>
      </c>
      <c r="T66" s="65" t="str">
        <f t="shared" si="0"/>
        <v/>
      </c>
      <c r="U66" s="66">
        <f t="shared" si="6"/>
        <v>0</v>
      </c>
      <c r="V66" s="66">
        <f t="shared" si="3"/>
        <v>0</v>
      </c>
      <c r="W66" s="66">
        <f t="shared" si="4"/>
        <v>0</v>
      </c>
      <c r="X66" s="67">
        <f t="shared" si="5"/>
        <v>0</v>
      </c>
    </row>
    <row r="67" spans="1:24" ht="15">
      <c r="A67" s="41">
        <v>62</v>
      </c>
      <c r="B67" s="42" t="s">
        <v>65</v>
      </c>
      <c r="C67" s="122">
        <f>BCG!C67</f>
        <v>101256</v>
      </c>
      <c r="D67" s="527"/>
      <c r="E67" s="126"/>
      <c r="F67" s="125">
        <f t="shared" si="1"/>
        <v>0</v>
      </c>
      <c r="G67" s="127"/>
      <c r="H67" s="128"/>
      <c r="I67" s="128"/>
      <c r="J67" s="128"/>
      <c r="K67" s="129"/>
      <c r="L67" s="128"/>
      <c r="M67" s="128"/>
      <c r="N67" s="11"/>
      <c r="O67" s="11"/>
      <c r="P67" s="11"/>
      <c r="Q67" s="11"/>
      <c r="R67" s="11"/>
      <c r="S67" s="142">
        <f t="shared" si="2"/>
        <v>0</v>
      </c>
      <c r="T67" s="65" t="str">
        <f t="shared" si="0"/>
        <v/>
      </c>
      <c r="U67" s="66">
        <f t="shared" si="6"/>
        <v>0</v>
      </c>
      <c r="V67" s="66">
        <f t="shared" si="3"/>
        <v>0</v>
      </c>
      <c r="W67" s="66">
        <f t="shared" si="4"/>
        <v>0</v>
      </c>
      <c r="X67" s="67">
        <f t="shared" si="5"/>
        <v>0</v>
      </c>
    </row>
    <row r="68" spans="1:24" ht="15">
      <c r="A68" s="41">
        <v>63</v>
      </c>
      <c r="B68" s="42" t="s">
        <v>66</v>
      </c>
      <c r="C68" s="122">
        <f>BCG!C68</f>
        <v>226666</v>
      </c>
      <c r="D68" s="527"/>
      <c r="E68" s="126"/>
      <c r="F68" s="125">
        <f t="shared" si="1"/>
        <v>0</v>
      </c>
      <c r="G68" s="127"/>
      <c r="H68" s="128"/>
      <c r="I68" s="128"/>
      <c r="J68" s="128"/>
      <c r="K68" s="128"/>
      <c r="L68" s="128"/>
      <c r="M68" s="128"/>
      <c r="N68" s="11"/>
      <c r="O68" s="11"/>
      <c r="P68" s="11"/>
      <c r="Q68" s="11"/>
      <c r="R68" s="11"/>
      <c r="S68" s="142">
        <f t="shared" si="2"/>
        <v>0</v>
      </c>
      <c r="T68" s="65" t="str">
        <f t="shared" si="0"/>
        <v/>
      </c>
      <c r="U68" s="66">
        <f t="shared" si="6"/>
        <v>0</v>
      </c>
      <c r="V68" s="66">
        <f t="shared" si="3"/>
        <v>0</v>
      </c>
      <c r="W68" s="66">
        <f t="shared" si="4"/>
        <v>0</v>
      </c>
      <c r="X68" s="67">
        <f t="shared" si="5"/>
        <v>0</v>
      </c>
    </row>
    <row r="69" spans="1:24" ht="15">
      <c r="A69" s="41">
        <v>64</v>
      </c>
      <c r="B69" s="42" t="s">
        <v>67</v>
      </c>
      <c r="C69" s="122">
        <f>BCG!C69</f>
        <v>293718</v>
      </c>
      <c r="D69" s="527"/>
      <c r="E69" s="126"/>
      <c r="F69" s="125">
        <f t="shared" si="1"/>
        <v>0</v>
      </c>
      <c r="G69" s="127"/>
      <c r="H69" s="128"/>
      <c r="I69" s="128"/>
      <c r="J69" s="128"/>
      <c r="K69" s="128"/>
      <c r="L69" s="128"/>
      <c r="M69" s="128"/>
      <c r="N69" s="11"/>
      <c r="O69" s="11"/>
      <c r="P69" s="11"/>
      <c r="Q69" s="11"/>
      <c r="R69" s="11"/>
      <c r="S69" s="142">
        <f t="shared" si="2"/>
        <v>0</v>
      </c>
      <c r="T69" s="65" t="str">
        <f t="shared" si="0"/>
        <v/>
      </c>
      <c r="U69" s="66">
        <f t="shared" si="6"/>
        <v>0</v>
      </c>
      <c r="V69" s="66">
        <f t="shared" si="3"/>
        <v>0</v>
      </c>
      <c r="W69" s="66">
        <f t="shared" si="4"/>
        <v>0</v>
      </c>
      <c r="X69" s="67">
        <f t="shared" si="5"/>
        <v>0</v>
      </c>
    </row>
    <row r="70" spans="1:24" ht="15">
      <c r="A70" s="41">
        <v>65</v>
      </c>
      <c r="B70" s="42" t="s">
        <v>68</v>
      </c>
      <c r="C70" s="122">
        <f>BCG!C70</f>
        <v>448967</v>
      </c>
      <c r="D70" s="527"/>
      <c r="E70" s="126"/>
      <c r="F70" s="125">
        <f t="shared" si="1"/>
        <v>0</v>
      </c>
      <c r="G70" s="127"/>
      <c r="H70" s="128"/>
      <c r="I70" s="128"/>
      <c r="J70" s="128"/>
      <c r="K70" s="128"/>
      <c r="L70" s="128"/>
      <c r="M70" s="128"/>
      <c r="N70" s="11"/>
      <c r="O70" s="11"/>
      <c r="P70" s="11"/>
      <c r="Q70" s="11"/>
      <c r="R70" s="11"/>
      <c r="S70" s="142">
        <f t="shared" si="2"/>
        <v>0</v>
      </c>
      <c r="T70" s="65" t="str">
        <f t="shared" ref="T70:T118" si="7">IFERROR((SUMIF(G70:R70,"&gt;0" )/COUNTIF(G70:R70,"&gt;0")),"")</f>
        <v/>
      </c>
      <c r="U70" s="66">
        <f t="shared" si="6"/>
        <v>0</v>
      </c>
      <c r="V70" s="66">
        <f t="shared" si="3"/>
        <v>0</v>
      </c>
      <c r="W70" s="66">
        <f t="shared" si="4"/>
        <v>0</v>
      </c>
      <c r="X70" s="67">
        <f t="shared" si="5"/>
        <v>0</v>
      </c>
    </row>
    <row r="71" spans="1:24" ht="15">
      <c r="A71" s="41">
        <v>66</v>
      </c>
      <c r="B71" s="42" t="s">
        <v>69</v>
      </c>
      <c r="C71" s="122">
        <f>BCG!C71</f>
        <v>141946</v>
      </c>
      <c r="D71" s="527"/>
      <c r="E71" s="126"/>
      <c r="F71" s="125">
        <f t="shared" ref="F71:F117" si="8">E71/12</f>
        <v>0</v>
      </c>
      <c r="G71" s="127"/>
      <c r="H71" s="128"/>
      <c r="I71" s="128"/>
      <c r="J71" s="128"/>
      <c r="K71" s="129"/>
      <c r="L71" s="128"/>
      <c r="M71" s="128"/>
      <c r="N71" s="11"/>
      <c r="O71" s="11"/>
      <c r="P71" s="11"/>
      <c r="Q71" s="11"/>
      <c r="R71" s="11"/>
      <c r="S71" s="142">
        <f t="shared" ref="S71:S117" si="9">SUM(G71:R71)</f>
        <v>0</v>
      </c>
      <c r="T71" s="65" t="str">
        <f t="shared" si="7"/>
        <v/>
      </c>
      <c r="U71" s="66">
        <f t="shared" si="6"/>
        <v>0</v>
      </c>
      <c r="V71" s="66">
        <f t="shared" ref="V71:V118" si="10">SUM(J71:L71)</f>
        <v>0</v>
      </c>
      <c r="W71" s="66">
        <f t="shared" ref="W71:W118" si="11">SUM(M71:O71)</f>
        <v>0</v>
      </c>
      <c r="X71" s="67">
        <f t="shared" ref="X71:X118" si="12">SUM(P71:R71)</f>
        <v>0</v>
      </c>
    </row>
    <row r="72" spans="1:24" ht="15">
      <c r="A72" s="41">
        <v>67</v>
      </c>
      <c r="B72" s="42" t="s">
        <v>70</v>
      </c>
      <c r="C72" s="122">
        <f>BCG!C72</f>
        <v>434698</v>
      </c>
      <c r="D72" s="527"/>
      <c r="E72" s="126"/>
      <c r="F72" s="125">
        <f t="shared" si="8"/>
        <v>0</v>
      </c>
      <c r="G72" s="127"/>
      <c r="H72" s="128"/>
      <c r="I72" s="128"/>
      <c r="J72" s="128"/>
      <c r="K72" s="129"/>
      <c r="L72" s="128"/>
      <c r="M72" s="128"/>
      <c r="N72" s="11"/>
      <c r="O72" s="11"/>
      <c r="P72" s="11"/>
      <c r="Q72" s="11"/>
      <c r="R72" s="11"/>
      <c r="S72" s="142">
        <f t="shared" si="9"/>
        <v>0</v>
      </c>
      <c r="T72" s="65" t="str">
        <f t="shared" si="7"/>
        <v/>
      </c>
      <c r="U72" s="66">
        <f t="shared" ref="U72:U117" si="13">SUM(G72:I72)</f>
        <v>0</v>
      </c>
      <c r="V72" s="66">
        <f t="shared" si="10"/>
        <v>0</v>
      </c>
      <c r="W72" s="66">
        <f t="shared" si="11"/>
        <v>0</v>
      </c>
      <c r="X72" s="67">
        <f t="shared" si="12"/>
        <v>0</v>
      </c>
    </row>
    <row r="73" spans="1:24" ht="15">
      <c r="A73" s="41">
        <v>68</v>
      </c>
      <c r="B73" s="42" t="s">
        <v>71</v>
      </c>
      <c r="C73" s="122">
        <f>BCG!C73</f>
        <v>255676</v>
      </c>
      <c r="D73" s="527"/>
      <c r="E73" s="126"/>
      <c r="F73" s="125">
        <f t="shared" si="8"/>
        <v>0</v>
      </c>
      <c r="G73" s="127"/>
      <c r="H73" s="128"/>
      <c r="I73" s="128"/>
      <c r="J73" s="128"/>
      <c r="K73" s="129"/>
      <c r="L73" s="128"/>
      <c r="M73" s="128"/>
      <c r="N73" s="11"/>
      <c r="O73" s="11"/>
      <c r="P73" s="11"/>
      <c r="Q73" s="11"/>
      <c r="R73" s="11"/>
      <c r="S73" s="142">
        <f t="shared" si="9"/>
        <v>0</v>
      </c>
      <c r="T73" s="65" t="str">
        <f t="shared" si="7"/>
        <v/>
      </c>
      <c r="U73" s="66">
        <f t="shared" si="13"/>
        <v>0</v>
      </c>
      <c r="V73" s="66">
        <f t="shared" si="10"/>
        <v>0</v>
      </c>
      <c r="W73" s="66">
        <f t="shared" si="11"/>
        <v>0</v>
      </c>
      <c r="X73" s="67">
        <f t="shared" si="12"/>
        <v>0</v>
      </c>
    </row>
    <row r="74" spans="1:24" ht="15">
      <c r="A74" s="41">
        <v>69</v>
      </c>
      <c r="B74" s="42" t="s">
        <v>72</v>
      </c>
      <c r="C74" s="122">
        <f>BCG!C74</f>
        <v>485147</v>
      </c>
      <c r="D74" s="527"/>
      <c r="E74" s="126"/>
      <c r="F74" s="125">
        <f t="shared" si="8"/>
        <v>0</v>
      </c>
      <c r="G74" s="127"/>
      <c r="H74" s="128"/>
      <c r="I74" s="128"/>
      <c r="J74" s="128"/>
      <c r="K74" s="129"/>
      <c r="L74" s="128"/>
      <c r="M74" s="128"/>
      <c r="N74" s="11"/>
      <c r="O74" s="11"/>
      <c r="P74" s="11"/>
      <c r="Q74" s="11"/>
      <c r="R74" s="11"/>
      <c r="S74" s="142">
        <f t="shared" si="9"/>
        <v>0</v>
      </c>
      <c r="T74" s="65" t="str">
        <f t="shared" si="7"/>
        <v/>
      </c>
      <c r="U74" s="66">
        <f t="shared" si="13"/>
        <v>0</v>
      </c>
      <c r="V74" s="66">
        <f t="shared" si="10"/>
        <v>0</v>
      </c>
      <c r="W74" s="66">
        <f t="shared" si="11"/>
        <v>0</v>
      </c>
      <c r="X74" s="67">
        <f t="shared" si="12"/>
        <v>0</v>
      </c>
    </row>
    <row r="75" spans="1:24" ht="15">
      <c r="A75" s="41">
        <v>70</v>
      </c>
      <c r="B75" s="42" t="s">
        <v>73</v>
      </c>
      <c r="C75" s="122">
        <f>BCG!C75</f>
        <v>291676</v>
      </c>
      <c r="D75" s="527"/>
      <c r="E75" s="126"/>
      <c r="F75" s="125">
        <f t="shared" si="8"/>
        <v>0</v>
      </c>
      <c r="G75" s="127"/>
      <c r="H75" s="128"/>
      <c r="I75" s="128"/>
      <c r="J75" s="128"/>
      <c r="K75" s="129"/>
      <c r="L75" s="128"/>
      <c r="M75" s="128"/>
      <c r="N75" s="11"/>
      <c r="O75" s="11"/>
      <c r="P75" s="11"/>
      <c r="Q75" s="11"/>
      <c r="R75" s="11"/>
      <c r="S75" s="142">
        <f t="shared" si="9"/>
        <v>0</v>
      </c>
      <c r="T75" s="65" t="str">
        <f t="shared" si="7"/>
        <v/>
      </c>
      <c r="U75" s="66">
        <f t="shared" si="13"/>
        <v>0</v>
      </c>
      <c r="V75" s="66">
        <f t="shared" si="10"/>
        <v>0</v>
      </c>
      <c r="W75" s="66">
        <f t="shared" si="11"/>
        <v>0</v>
      </c>
      <c r="X75" s="67">
        <f t="shared" si="12"/>
        <v>0</v>
      </c>
    </row>
    <row r="76" spans="1:24" ht="15">
      <c r="A76" s="41">
        <v>71</v>
      </c>
      <c r="B76" s="42" t="s">
        <v>74</v>
      </c>
      <c r="C76" s="122">
        <f>BCG!C76</f>
        <v>100144</v>
      </c>
      <c r="D76" s="527"/>
      <c r="E76" s="126"/>
      <c r="F76" s="125">
        <f t="shared" si="8"/>
        <v>0</v>
      </c>
      <c r="G76" s="127"/>
      <c r="H76" s="128"/>
      <c r="I76" s="128"/>
      <c r="J76" s="128"/>
      <c r="K76" s="129"/>
      <c r="L76" s="128"/>
      <c r="M76" s="128"/>
      <c r="N76" s="11"/>
      <c r="O76" s="11"/>
      <c r="P76" s="11"/>
      <c r="Q76" s="11"/>
      <c r="R76" s="11"/>
      <c r="S76" s="142">
        <f t="shared" si="9"/>
        <v>0</v>
      </c>
      <c r="T76" s="65" t="str">
        <f t="shared" si="7"/>
        <v/>
      </c>
      <c r="U76" s="66">
        <f t="shared" si="13"/>
        <v>0</v>
      </c>
      <c r="V76" s="66">
        <f t="shared" si="10"/>
        <v>0</v>
      </c>
      <c r="W76" s="66">
        <f t="shared" si="11"/>
        <v>0</v>
      </c>
      <c r="X76" s="67">
        <f t="shared" si="12"/>
        <v>0</v>
      </c>
    </row>
    <row r="77" spans="1:24" ht="15">
      <c r="A77" s="41">
        <v>72</v>
      </c>
      <c r="B77" s="42" t="s">
        <v>75</v>
      </c>
      <c r="C77" s="122">
        <f>BCG!C77</f>
        <v>373650</v>
      </c>
      <c r="D77" s="527"/>
      <c r="E77" s="126"/>
      <c r="F77" s="125">
        <f t="shared" si="8"/>
        <v>0</v>
      </c>
      <c r="G77" s="127"/>
      <c r="H77" s="128"/>
      <c r="I77" s="128"/>
      <c r="J77" s="128"/>
      <c r="K77" s="129"/>
      <c r="L77" s="128"/>
      <c r="M77" s="128"/>
      <c r="N77" s="11"/>
      <c r="O77" s="11"/>
      <c r="P77" s="11"/>
      <c r="Q77" s="11"/>
      <c r="R77" s="11"/>
      <c r="S77" s="142">
        <f t="shared" si="9"/>
        <v>0</v>
      </c>
      <c r="T77" s="65" t="str">
        <f t="shared" si="7"/>
        <v/>
      </c>
      <c r="U77" s="66">
        <f t="shared" si="13"/>
        <v>0</v>
      </c>
      <c r="V77" s="66">
        <f t="shared" si="10"/>
        <v>0</v>
      </c>
      <c r="W77" s="66">
        <f t="shared" si="11"/>
        <v>0</v>
      </c>
      <c r="X77" s="67">
        <f t="shared" si="12"/>
        <v>0</v>
      </c>
    </row>
    <row r="78" spans="1:24" ht="15">
      <c r="A78" s="41">
        <v>73</v>
      </c>
      <c r="B78" s="42" t="s">
        <v>76</v>
      </c>
      <c r="C78" s="122">
        <f>BCG!C78</f>
        <v>197143</v>
      </c>
      <c r="D78" s="527"/>
      <c r="E78" s="126"/>
      <c r="F78" s="125">
        <f t="shared" si="8"/>
        <v>0</v>
      </c>
      <c r="G78" s="127"/>
      <c r="H78" s="128"/>
      <c r="I78" s="128"/>
      <c r="J78" s="128"/>
      <c r="K78" s="129"/>
      <c r="L78" s="128"/>
      <c r="M78" s="128"/>
      <c r="N78" s="11"/>
      <c r="O78" s="11"/>
      <c r="P78" s="11"/>
      <c r="Q78" s="11"/>
      <c r="R78" s="11"/>
      <c r="S78" s="142">
        <f t="shared" si="9"/>
        <v>0</v>
      </c>
      <c r="T78" s="65" t="str">
        <f t="shared" si="7"/>
        <v/>
      </c>
      <c r="U78" s="66">
        <f t="shared" si="13"/>
        <v>0</v>
      </c>
      <c r="V78" s="66">
        <f t="shared" si="10"/>
        <v>0</v>
      </c>
      <c r="W78" s="66">
        <f t="shared" si="11"/>
        <v>0</v>
      </c>
      <c r="X78" s="67">
        <f t="shared" si="12"/>
        <v>0</v>
      </c>
    </row>
    <row r="79" spans="1:24" ht="15">
      <c r="A79" s="41">
        <v>74</v>
      </c>
      <c r="B79" s="42" t="s">
        <v>77</v>
      </c>
      <c r="C79" s="122">
        <f>BCG!C79</f>
        <v>314124</v>
      </c>
      <c r="D79" s="527"/>
      <c r="E79" s="126"/>
      <c r="F79" s="125">
        <f t="shared" si="8"/>
        <v>0</v>
      </c>
      <c r="G79" s="127"/>
      <c r="H79" s="128"/>
      <c r="I79" s="128"/>
      <c r="J79" s="128"/>
      <c r="K79" s="129"/>
      <c r="L79" s="128"/>
      <c r="M79" s="128"/>
      <c r="N79" s="11"/>
      <c r="O79" s="11"/>
      <c r="P79" s="11"/>
      <c r="Q79" s="11"/>
      <c r="R79" s="11"/>
      <c r="S79" s="142">
        <f t="shared" si="9"/>
        <v>0</v>
      </c>
      <c r="T79" s="65" t="str">
        <f t="shared" si="7"/>
        <v/>
      </c>
      <c r="U79" s="66">
        <f t="shared" si="13"/>
        <v>0</v>
      </c>
      <c r="V79" s="66">
        <f t="shared" si="10"/>
        <v>0</v>
      </c>
      <c r="W79" s="66">
        <f t="shared" si="11"/>
        <v>0</v>
      </c>
      <c r="X79" s="67">
        <f t="shared" si="12"/>
        <v>0</v>
      </c>
    </row>
    <row r="80" spans="1:24" ht="15">
      <c r="A80" s="41">
        <v>75</v>
      </c>
      <c r="B80" s="42" t="s">
        <v>78</v>
      </c>
      <c r="C80" s="122">
        <f>BCG!C80</f>
        <v>310208</v>
      </c>
      <c r="D80" s="527"/>
      <c r="E80" s="126"/>
      <c r="F80" s="125">
        <f t="shared" si="8"/>
        <v>0</v>
      </c>
      <c r="G80" s="127"/>
      <c r="H80" s="128"/>
      <c r="I80" s="128"/>
      <c r="J80" s="128"/>
      <c r="K80" s="129"/>
      <c r="L80" s="128"/>
      <c r="M80" s="128"/>
      <c r="N80" s="11"/>
      <c r="O80" s="11"/>
      <c r="P80" s="11"/>
      <c r="Q80" s="11"/>
      <c r="R80" s="11"/>
      <c r="S80" s="142">
        <f t="shared" si="9"/>
        <v>0</v>
      </c>
      <c r="T80" s="65" t="str">
        <f t="shared" si="7"/>
        <v/>
      </c>
      <c r="U80" s="66">
        <f t="shared" si="13"/>
        <v>0</v>
      </c>
      <c r="V80" s="66">
        <f t="shared" si="10"/>
        <v>0</v>
      </c>
      <c r="W80" s="66">
        <f t="shared" si="11"/>
        <v>0</v>
      </c>
      <c r="X80" s="67">
        <f t="shared" si="12"/>
        <v>0</v>
      </c>
    </row>
    <row r="81" spans="1:24" ht="15">
      <c r="A81" s="41">
        <v>76</v>
      </c>
      <c r="B81" s="42" t="s">
        <v>79</v>
      </c>
      <c r="C81" s="122">
        <f>BCG!C81</f>
        <v>507398</v>
      </c>
      <c r="D81" s="527"/>
      <c r="E81" s="126"/>
      <c r="F81" s="125">
        <f t="shared" si="8"/>
        <v>0</v>
      </c>
      <c r="G81" s="127"/>
      <c r="H81" s="128"/>
      <c r="I81" s="128"/>
      <c r="J81" s="128"/>
      <c r="K81" s="128"/>
      <c r="L81" s="128"/>
      <c r="M81" s="128"/>
      <c r="N81" s="11"/>
      <c r="O81" s="11"/>
      <c r="P81" s="11"/>
      <c r="Q81" s="11"/>
      <c r="R81" s="11"/>
      <c r="S81" s="142">
        <f t="shared" si="9"/>
        <v>0</v>
      </c>
      <c r="T81" s="65" t="str">
        <f t="shared" si="7"/>
        <v/>
      </c>
      <c r="U81" s="66">
        <f t="shared" si="13"/>
        <v>0</v>
      </c>
      <c r="V81" s="66">
        <f t="shared" si="10"/>
        <v>0</v>
      </c>
      <c r="W81" s="66">
        <f t="shared" si="11"/>
        <v>0</v>
      </c>
      <c r="X81" s="67">
        <f t="shared" si="12"/>
        <v>0</v>
      </c>
    </row>
    <row r="82" spans="1:24" ht="15">
      <c r="A82" s="41">
        <v>77</v>
      </c>
      <c r="B82" s="42" t="s">
        <v>80</v>
      </c>
      <c r="C82" s="122">
        <f>BCG!C82</f>
        <v>521833</v>
      </c>
      <c r="D82" s="527"/>
      <c r="E82" s="126"/>
      <c r="F82" s="125">
        <f t="shared" si="8"/>
        <v>0</v>
      </c>
      <c r="G82" s="127"/>
      <c r="H82" s="128"/>
      <c r="I82" s="128"/>
      <c r="J82" s="128"/>
      <c r="K82" s="129"/>
      <c r="L82" s="128"/>
      <c r="M82" s="128"/>
      <c r="N82" s="11"/>
      <c r="O82" s="11"/>
      <c r="P82" s="11"/>
      <c r="Q82" s="11"/>
      <c r="R82" s="11"/>
      <c r="S82" s="142">
        <f t="shared" si="9"/>
        <v>0</v>
      </c>
      <c r="T82" s="65" t="str">
        <f t="shared" si="7"/>
        <v/>
      </c>
      <c r="U82" s="66">
        <f t="shared" si="13"/>
        <v>0</v>
      </c>
      <c r="V82" s="66">
        <f t="shared" si="10"/>
        <v>0</v>
      </c>
      <c r="W82" s="66">
        <f t="shared" si="11"/>
        <v>0</v>
      </c>
      <c r="X82" s="67">
        <f t="shared" si="12"/>
        <v>0</v>
      </c>
    </row>
    <row r="83" spans="1:24" ht="15">
      <c r="A83" s="41">
        <v>78</v>
      </c>
      <c r="B83" s="42" t="s">
        <v>81</v>
      </c>
      <c r="C83" s="122">
        <f>BCG!C83</f>
        <v>502074</v>
      </c>
      <c r="D83" s="527"/>
      <c r="E83" s="126"/>
      <c r="F83" s="125">
        <f t="shared" si="8"/>
        <v>0</v>
      </c>
      <c r="G83" s="127"/>
      <c r="H83" s="128"/>
      <c r="I83" s="128"/>
      <c r="J83" s="128"/>
      <c r="K83" s="129"/>
      <c r="L83" s="128"/>
      <c r="M83" s="128"/>
      <c r="N83" s="11"/>
      <c r="O83" s="11"/>
      <c r="P83" s="11"/>
      <c r="Q83" s="11"/>
      <c r="R83" s="11"/>
      <c r="S83" s="142">
        <f t="shared" si="9"/>
        <v>0</v>
      </c>
      <c r="T83" s="65" t="str">
        <f t="shared" si="7"/>
        <v/>
      </c>
      <c r="U83" s="66">
        <f t="shared" si="13"/>
        <v>0</v>
      </c>
      <c r="V83" s="66">
        <f t="shared" si="10"/>
        <v>0</v>
      </c>
      <c r="W83" s="66">
        <f t="shared" si="11"/>
        <v>0</v>
      </c>
      <c r="X83" s="67">
        <f t="shared" si="12"/>
        <v>0</v>
      </c>
    </row>
    <row r="84" spans="1:24" ht="15">
      <c r="A84" s="41">
        <v>79</v>
      </c>
      <c r="B84" s="42" t="s">
        <v>82</v>
      </c>
      <c r="C84" s="122">
        <f>BCG!C84</f>
        <v>196447</v>
      </c>
      <c r="D84" s="527"/>
      <c r="E84" s="126"/>
      <c r="F84" s="125">
        <f t="shared" si="8"/>
        <v>0</v>
      </c>
      <c r="G84" s="127"/>
      <c r="H84" s="128"/>
      <c r="I84" s="128"/>
      <c r="J84" s="128"/>
      <c r="K84" s="128"/>
      <c r="L84" s="128"/>
      <c r="M84" s="128"/>
      <c r="N84" s="11"/>
      <c r="O84" s="11"/>
      <c r="P84" s="11"/>
      <c r="Q84" s="11"/>
      <c r="R84" s="11"/>
      <c r="S84" s="142">
        <f t="shared" si="9"/>
        <v>0</v>
      </c>
      <c r="T84" s="65" t="str">
        <f t="shared" si="7"/>
        <v/>
      </c>
      <c r="U84" s="66">
        <f t="shared" si="13"/>
        <v>0</v>
      </c>
      <c r="V84" s="66">
        <f t="shared" si="10"/>
        <v>0</v>
      </c>
      <c r="W84" s="66">
        <f t="shared" si="11"/>
        <v>0</v>
      </c>
      <c r="X84" s="67">
        <f t="shared" si="12"/>
        <v>0</v>
      </c>
    </row>
    <row r="85" spans="1:24" ht="15">
      <c r="A85" s="41">
        <v>80</v>
      </c>
      <c r="B85" s="42" t="s">
        <v>83</v>
      </c>
      <c r="C85" s="122">
        <f>BCG!C85</f>
        <v>350780</v>
      </c>
      <c r="D85" s="527"/>
      <c r="E85" s="126"/>
      <c r="F85" s="125">
        <f t="shared" si="8"/>
        <v>0</v>
      </c>
      <c r="G85" s="127"/>
      <c r="H85" s="128"/>
      <c r="I85" s="128"/>
      <c r="J85" s="128"/>
      <c r="K85" s="129"/>
      <c r="L85" s="128"/>
      <c r="M85" s="128"/>
      <c r="N85" s="11"/>
      <c r="O85" s="11"/>
      <c r="P85" s="11"/>
      <c r="Q85" s="11"/>
      <c r="R85" s="11"/>
      <c r="S85" s="142">
        <f t="shared" si="9"/>
        <v>0</v>
      </c>
      <c r="T85" s="65" t="str">
        <f t="shared" si="7"/>
        <v/>
      </c>
      <c r="U85" s="66">
        <f t="shared" si="13"/>
        <v>0</v>
      </c>
      <c r="V85" s="66">
        <f t="shared" si="10"/>
        <v>0</v>
      </c>
      <c r="W85" s="66">
        <f t="shared" si="11"/>
        <v>0</v>
      </c>
      <c r="X85" s="67">
        <f t="shared" si="12"/>
        <v>0</v>
      </c>
    </row>
    <row r="86" spans="1:24" ht="15">
      <c r="A86" s="41">
        <v>81</v>
      </c>
      <c r="B86" s="42" t="s">
        <v>84</v>
      </c>
      <c r="C86" s="122">
        <f>BCG!C86</f>
        <v>110697</v>
      </c>
      <c r="D86" s="527"/>
      <c r="E86" s="126"/>
      <c r="F86" s="125">
        <f t="shared" si="8"/>
        <v>0</v>
      </c>
      <c r="G86" s="127"/>
      <c r="H86" s="128"/>
      <c r="I86" s="128"/>
      <c r="J86" s="128"/>
      <c r="K86" s="129"/>
      <c r="L86" s="128"/>
      <c r="M86" s="128"/>
      <c r="N86" s="11"/>
      <c r="O86" s="11"/>
      <c r="P86" s="11"/>
      <c r="Q86" s="11"/>
      <c r="R86" s="11"/>
      <c r="S86" s="142">
        <f t="shared" si="9"/>
        <v>0</v>
      </c>
      <c r="T86" s="65" t="str">
        <f t="shared" si="7"/>
        <v/>
      </c>
      <c r="U86" s="66">
        <f t="shared" si="13"/>
        <v>0</v>
      </c>
      <c r="V86" s="66">
        <f t="shared" si="10"/>
        <v>0</v>
      </c>
      <c r="W86" s="66">
        <f t="shared" si="11"/>
        <v>0</v>
      </c>
      <c r="X86" s="67">
        <f t="shared" si="12"/>
        <v>0</v>
      </c>
    </row>
    <row r="87" spans="1:24" ht="15">
      <c r="A87" s="41">
        <v>82</v>
      </c>
      <c r="B87" s="42" t="s">
        <v>85</v>
      </c>
      <c r="C87" s="122">
        <f>BCG!C87</f>
        <v>145588</v>
      </c>
      <c r="D87" s="527"/>
      <c r="E87" s="126"/>
      <c r="F87" s="125">
        <f t="shared" si="8"/>
        <v>0</v>
      </c>
      <c r="G87" s="127"/>
      <c r="H87" s="128"/>
      <c r="I87" s="128"/>
      <c r="J87" s="128"/>
      <c r="K87" s="129"/>
      <c r="L87" s="128"/>
      <c r="M87" s="128"/>
      <c r="N87" s="11"/>
      <c r="O87" s="11"/>
      <c r="P87" s="11"/>
      <c r="Q87" s="11"/>
      <c r="R87" s="11"/>
      <c r="S87" s="142">
        <f t="shared" si="9"/>
        <v>0</v>
      </c>
      <c r="T87" s="65" t="str">
        <f t="shared" si="7"/>
        <v/>
      </c>
      <c r="U87" s="66">
        <f t="shared" si="13"/>
        <v>0</v>
      </c>
      <c r="V87" s="66">
        <f t="shared" si="10"/>
        <v>0</v>
      </c>
      <c r="W87" s="66">
        <f t="shared" si="11"/>
        <v>0</v>
      </c>
      <c r="X87" s="67">
        <f t="shared" si="12"/>
        <v>0</v>
      </c>
    </row>
    <row r="88" spans="1:24" ht="15">
      <c r="A88" s="41">
        <v>83</v>
      </c>
      <c r="B88" s="42" t="s">
        <v>86</v>
      </c>
      <c r="C88" s="122">
        <f>BCG!C88</f>
        <v>266328</v>
      </c>
      <c r="D88" s="527"/>
      <c r="E88" s="126"/>
      <c r="F88" s="125">
        <f t="shared" si="8"/>
        <v>0</v>
      </c>
      <c r="G88" s="127"/>
      <c r="H88" s="128"/>
      <c r="I88" s="128"/>
      <c r="J88" s="128"/>
      <c r="K88" s="129"/>
      <c r="L88" s="128"/>
      <c r="M88" s="128"/>
      <c r="N88" s="11"/>
      <c r="O88" s="11"/>
      <c r="P88" s="11"/>
      <c r="Q88" s="11"/>
      <c r="R88" s="11"/>
      <c r="S88" s="142">
        <f t="shared" si="9"/>
        <v>0</v>
      </c>
      <c r="T88" s="65" t="str">
        <f t="shared" si="7"/>
        <v/>
      </c>
      <c r="U88" s="66">
        <f t="shared" si="13"/>
        <v>0</v>
      </c>
      <c r="V88" s="66">
        <f t="shared" si="10"/>
        <v>0</v>
      </c>
      <c r="W88" s="66">
        <f t="shared" si="11"/>
        <v>0</v>
      </c>
      <c r="X88" s="67">
        <f t="shared" si="12"/>
        <v>0</v>
      </c>
    </row>
    <row r="89" spans="1:24" ht="15">
      <c r="A89" s="41">
        <v>84</v>
      </c>
      <c r="B89" s="42" t="s">
        <v>87</v>
      </c>
      <c r="C89" s="122">
        <f>BCG!C89</f>
        <v>729395</v>
      </c>
      <c r="D89" s="527"/>
      <c r="E89" s="126"/>
      <c r="F89" s="125">
        <f t="shared" si="8"/>
        <v>0</v>
      </c>
      <c r="G89" s="127"/>
      <c r="H89" s="128"/>
      <c r="I89" s="128"/>
      <c r="J89" s="128"/>
      <c r="K89" s="129"/>
      <c r="L89" s="128"/>
      <c r="M89" s="128"/>
      <c r="N89" s="11"/>
      <c r="O89" s="11"/>
      <c r="P89" s="11"/>
      <c r="Q89" s="11"/>
      <c r="R89" s="11"/>
      <c r="S89" s="142">
        <f t="shared" si="9"/>
        <v>0</v>
      </c>
      <c r="T89" s="65" t="str">
        <f t="shared" si="7"/>
        <v/>
      </c>
      <c r="U89" s="66">
        <f t="shared" si="13"/>
        <v>0</v>
      </c>
      <c r="V89" s="66">
        <f t="shared" si="10"/>
        <v>0</v>
      </c>
      <c r="W89" s="66">
        <f t="shared" si="11"/>
        <v>0</v>
      </c>
      <c r="X89" s="67">
        <f t="shared" si="12"/>
        <v>0</v>
      </c>
    </row>
    <row r="90" spans="1:24" ht="15">
      <c r="A90" s="41">
        <v>85</v>
      </c>
      <c r="B90" s="42" t="s">
        <v>88</v>
      </c>
      <c r="C90" s="122">
        <f>BCG!C90</f>
        <v>635150</v>
      </c>
      <c r="D90" s="527"/>
      <c r="E90" s="126"/>
      <c r="F90" s="125">
        <f t="shared" si="8"/>
        <v>0</v>
      </c>
      <c r="G90" s="127"/>
      <c r="H90" s="128"/>
      <c r="I90" s="128"/>
      <c r="J90" s="128"/>
      <c r="K90" s="128"/>
      <c r="L90" s="128"/>
      <c r="M90" s="128"/>
      <c r="N90" s="11"/>
      <c r="O90" s="11"/>
      <c r="P90" s="11"/>
      <c r="Q90" s="11"/>
      <c r="R90" s="11"/>
      <c r="S90" s="142">
        <f t="shared" si="9"/>
        <v>0</v>
      </c>
      <c r="T90" s="65" t="str">
        <f t="shared" si="7"/>
        <v/>
      </c>
      <c r="U90" s="66">
        <f t="shared" si="13"/>
        <v>0</v>
      </c>
      <c r="V90" s="66">
        <f t="shared" si="10"/>
        <v>0</v>
      </c>
      <c r="W90" s="66">
        <f t="shared" si="11"/>
        <v>0</v>
      </c>
      <c r="X90" s="67">
        <f t="shared" si="12"/>
        <v>0</v>
      </c>
    </row>
    <row r="91" spans="1:24" ht="15">
      <c r="A91" s="41">
        <v>86</v>
      </c>
      <c r="B91" s="42" t="s">
        <v>89</v>
      </c>
      <c r="C91" s="122">
        <f>BCG!C91</f>
        <v>179687</v>
      </c>
      <c r="D91" s="527"/>
      <c r="E91" s="126"/>
      <c r="F91" s="125">
        <f t="shared" si="8"/>
        <v>0</v>
      </c>
      <c r="G91" s="127"/>
      <c r="H91" s="128"/>
      <c r="I91" s="128"/>
      <c r="J91" s="128"/>
      <c r="K91" s="129"/>
      <c r="L91" s="128"/>
      <c r="M91" s="128"/>
      <c r="N91" s="11"/>
      <c r="O91" s="11"/>
      <c r="P91" s="11"/>
      <c r="Q91" s="11"/>
      <c r="R91" s="11"/>
      <c r="S91" s="142">
        <f t="shared" si="9"/>
        <v>0</v>
      </c>
      <c r="T91" s="65" t="str">
        <f t="shared" si="7"/>
        <v/>
      </c>
      <c r="U91" s="66">
        <f t="shared" si="13"/>
        <v>0</v>
      </c>
      <c r="V91" s="66">
        <f t="shared" si="10"/>
        <v>0</v>
      </c>
      <c r="W91" s="66">
        <f t="shared" si="11"/>
        <v>0</v>
      </c>
      <c r="X91" s="67">
        <f t="shared" si="12"/>
        <v>0</v>
      </c>
    </row>
    <row r="92" spans="1:24" ht="15">
      <c r="A92" s="41">
        <v>87</v>
      </c>
      <c r="B92" s="42" t="s">
        <v>90</v>
      </c>
      <c r="C92" s="122">
        <f>BCG!C92</f>
        <v>209349</v>
      </c>
      <c r="D92" s="527"/>
      <c r="E92" s="126"/>
      <c r="F92" s="125">
        <f t="shared" si="8"/>
        <v>0</v>
      </c>
      <c r="G92" s="127"/>
      <c r="H92" s="128"/>
      <c r="I92" s="128"/>
      <c r="J92" s="128"/>
      <c r="K92" s="129"/>
      <c r="L92" s="128"/>
      <c r="M92" s="128"/>
      <c r="N92" s="11"/>
      <c r="O92" s="11"/>
      <c r="P92" s="11"/>
      <c r="Q92" s="11"/>
      <c r="R92" s="11"/>
      <c r="S92" s="142">
        <f t="shared" si="9"/>
        <v>0</v>
      </c>
      <c r="T92" s="65" t="str">
        <f t="shared" si="7"/>
        <v/>
      </c>
      <c r="U92" s="66">
        <f t="shared" si="13"/>
        <v>0</v>
      </c>
      <c r="V92" s="66">
        <f t="shared" si="10"/>
        <v>0</v>
      </c>
      <c r="W92" s="66">
        <f t="shared" si="11"/>
        <v>0</v>
      </c>
      <c r="X92" s="67">
        <f t="shared" si="12"/>
        <v>0</v>
      </c>
    </row>
    <row r="93" spans="1:24" ht="15">
      <c r="A93" s="41">
        <v>88</v>
      </c>
      <c r="B93" s="42" t="s">
        <v>91</v>
      </c>
      <c r="C93" s="122">
        <f>BCG!C93</f>
        <v>192576</v>
      </c>
      <c r="D93" s="527"/>
      <c r="E93" s="126"/>
      <c r="F93" s="125">
        <f t="shared" si="8"/>
        <v>0</v>
      </c>
      <c r="G93" s="127"/>
      <c r="H93" s="128"/>
      <c r="I93" s="128"/>
      <c r="J93" s="128"/>
      <c r="K93" s="129"/>
      <c r="L93" s="128"/>
      <c r="M93" s="128"/>
      <c r="N93" s="11"/>
      <c r="O93" s="11"/>
      <c r="P93" s="11"/>
      <c r="Q93" s="11"/>
      <c r="R93" s="11"/>
      <c r="S93" s="142">
        <f t="shared" si="9"/>
        <v>0</v>
      </c>
      <c r="T93" s="65" t="str">
        <f t="shared" si="7"/>
        <v/>
      </c>
      <c r="U93" s="66">
        <f t="shared" si="13"/>
        <v>0</v>
      </c>
      <c r="V93" s="66">
        <f t="shared" si="10"/>
        <v>0</v>
      </c>
      <c r="W93" s="66">
        <f t="shared" si="11"/>
        <v>0</v>
      </c>
      <c r="X93" s="67">
        <f t="shared" si="12"/>
        <v>0</v>
      </c>
    </row>
    <row r="94" spans="1:24" ht="15">
      <c r="A94" s="41">
        <v>89</v>
      </c>
      <c r="B94" s="42" t="s">
        <v>127</v>
      </c>
      <c r="C94" s="122">
        <f>BCG!C94</f>
        <v>236379</v>
      </c>
      <c r="D94" s="527"/>
      <c r="E94" s="126"/>
      <c r="F94" s="125">
        <f t="shared" si="8"/>
        <v>0</v>
      </c>
      <c r="G94" s="127"/>
      <c r="H94" s="128"/>
      <c r="I94" s="128"/>
      <c r="J94" s="128"/>
      <c r="K94" s="129"/>
      <c r="L94" s="128"/>
      <c r="M94" s="128"/>
      <c r="N94" s="11"/>
      <c r="O94" s="11"/>
      <c r="P94" s="11"/>
      <c r="Q94" s="11"/>
      <c r="R94" s="11"/>
      <c r="S94" s="142">
        <f t="shared" si="9"/>
        <v>0</v>
      </c>
      <c r="T94" s="65" t="str">
        <f t="shared" si="7"/>
        <v/>
      </c>
      <c r="U94" s="66">
        <f t="shared" si="13"/>
        <v>0</v>
      </c>
      <c r="V94" s="66">
        <f t="shared" si="10"/>
        <v>0</v>
      </c>
      <c r="W94" s="66">
        <f t="shared" si="11"/>
        <v>0</v>
      </c>
      <c r="X94" s="67">
        <f t="shared" si="12"/>
        <v>0</v>
      </c>
    </row>
    <row r="95" spans="1:24" ht="15">
      <c r="A95" s="41">
        <v>90</v>
      </c>
      <c r="B95" s="42" t="s">
        <v>92</v>
      </c>
      <c r="C95" s="122">
        <f>BCG!C95</f>
        <v>268179</v>
      </c>
      <c r="D95" s="527"/>
      <c r="E95" s="126"/>
      <c r="F95" s="125">
        <f t="shared" si="8"/>
        <v>0</v>
      </c>
      <c r="G95" s="127"/>
      <c r="H95" s="128"/>
      <c r="I95" s="128"/>
      <c r="J95" s="128"/>
      <c r="K95" s="129"/>
      <c r="L95" s="128"/>
      <c r="M95" s="128"/>
      <c r="N95" s="11"/>
      <c r="O95" s="11"/>
      <c r="P95" s="11"/>
      <c r="Q95" s="11"/>
      <c r="R95" s="11"/>
      <c r="S95" s="142">
        <f t="shared" si="9"/>
        <v>0</v>
      </c>
      <c r="T95" s="65" t="str">
        <f t="shared" si="7"/>
        <v/>
      </c>
      <c r="U95" s="66">
        <f t="shared" si="13"/>
        <v>0</v>
      </c>
      <c r="V95" s="66">
        <f t="shared" si="10"/>
        <v>0</v>
      </c>
      <c r="W95" s="66">
        <f t="shared" si="11"/>
        <v>0</v>
      </c>
      <c r="X95" s="67">
        <f t="shared" si="12"/>
        <v>0</v>
      </c>
    </row>
    <row r="96" spans="1:24" ht="15">
      <c r="A96" s="41">
        <v>91</v>
      </c>
      <c r="B96" s="42" t="s">
        <v>93</v>
      </c>
      <c r="C96" s="122">
        <f>BCG!C96</f>
        <v>153773</v>
      </c>
      <c r="D96" s="527"/>
      <c r="E96" s="126"/>
      <c r="F96" s="125">
        <f t="shared" si="8"/>
        <v>0</v>
      </c>
      <c r="G96" s="127"/>
      <c r="H96" s="128"/>
      <c r="I96" s="128"/>
      <c r="J96" s="128"/>
      <c r="K96" s="129"/>
      <c r="L96" s="128"/>
      <c r="M96" s="128"/>
      <c r="N96" s="11"/>
      <c r="O96" s="11"/>
      <c r="P96" s="11"/>
      <c r="Q96" s="11"/>
      <c r="R96" s="11"/>
      <c r="S96" s="142">
        <f t="shared" si="9"/>
        <v>0</v>
      </c>
      <c r="T96" s="65" t="str">
        <f t="shared" si="7"/>
        <v/>
      </c>
      <c r="U96" s="66">
        <f t="shared" si="13"/>
        <v>0</v>
      </c>
      <c r="V96" s="66">
        <f t="shared" si="10"/>
        <v>0</v>
      </c>
      <c r="W96" s="66">
        <f t="shared" si="11"/>
        <v>0</v>
      </c>
      <c r="X96" s="67">
        <f t="shared" si="12"/>
        <v>0</v>
      </c>
    </row>
    <row r="97" spans="1:24" ht="15">
      <c r="A97" s="41">
        <v>92</v>
      </c>
      <c r="B97" s="42" t="s">
        <v>94</v>
      </c>
      <c r="C97" s="122">
        <f>BCG!C97</f>
        <v>407912</v>
      </c>
      <c r="D97" s="527"/>
      <c r="E97" s="126"/>
      <c r="F97" s="125">
        <f t="shared" si="8"/>
        <v>0</v>
      </c>
      <c r="G97" s="127"/>
      <c r="H97" s="128"/>
      <c r="I97" s="128"/>
      <c r="J97" s="128"/>
      <c r="K97" s="129"/>
      <c r="L97" s="128"/>
      <c r="M97" s="128"/>
      <c r="N97" s="11"/>
      <c r="O97" s="11"/>
      <c r="P97" s="11"/>
      <c r="Q97" s="11"/>
      <c r="R97" s="11"/>
      <c r="S97" s="142">
        <f t="shared" si="9"/>
        <v>0</v>
      </c>
      <c r="T97" s="65" t="str">
        <f t="shared" si="7"/>
        <v/>
      </c>
      <c r="U97" s="66">
        <f t="shared" si="13"/>
        <v>0</v>
      </c>
      <c r="V97" s="66">
        <f t="shared" si="10"/>
        <v>0</v>
      </c>
      <c r="W97" s="66">
        <f t="shared" si="11"/>
        <v>0</v>
      </c>
      <c r="X97" s="67">
        <f t="shared" si="12"/>
        <v>0</v>
      </c>
    </row>
    <row r="98" spans="1:24" ht="15">
      <c r="A98" s="41">
        <v>93</v>
      </c>
      <c r="B98" s="42" t="s">
        <v>95</v>
      </c>
      <c r="C98" s="122">
        <f>BCG!C98</f>
        <v>150880</v>
      </c>
      <c r="D98" s="527"/>
      <c r="E98" s="126"/>
      <c r="F98" s="125">
        <f t="shared" si="8"/>
        <v>0</v>
      </c>
      <c r="G98" s="127"/>
      <c r="H98" s="128"/>
      <c r="I98" s="128"/>
      <c r="J98" s="128"/>
      <c r="K98" s="129"/>
      <c r="L98" s="128"/>
      <c r="M98" s="128"/>
      <c r="N98" s="11"/>
      <c r="O98" s="11"/>
      <c r="P98" s="11"/>
      <c r="Q98" s="11"/>
      <c r="R98" s="11"/>
      <c r="S98" s="142">
        <f t="shared" si="9"/>
        <v>0</v>
      </c>
      <c r="T98" s="65" t="str">
        <f t="shared" si="7"/>
        <v/>
      </c>
      <c r="U98" s="66">
        <f t="shared" si="13"/>
        <v>0</v>
      </c>
      <c r="V98" s="66">
        <f t="shared" si="10"/>
        <v>0</v>
      </c>
      <c r="W98" s="66">
        <f t="shared" si="11"/>
        <v>0</v>
      </c>
      <c r="X98" s="67">
        <f t="shared" si="12"/>
        <v>0</v>
      </c>
    </row>
    <row r="99" spans="1:24" ht="15">
      <c r="A99" s="41">
        <v>94</v>
      </c>
      <c r="B99" s="42" t="s">
        <v>96</v>
      </c>
      <c r="C99" s="122">
        <f>BCG!C99</f>
        <v>70335</v>
      </c>
      <c r="D99" s="527"/>
      <c r="E99" s="126"/>
      <c r="F99" s="125">
        <f t="shared" si="8"/>
        <v>0</v>
      </c>
      <c r="G99" s="127"/>
      <c r="H99" s="128"/>
      <c r="I99" s="128"/>
      <c r="J99" s="128"/>
      <c r="K99" s="129"/>
      <c r="L99" s="128"/>
      <c r="M99" s="128"/>
      <c r="N99" s="11"/>
      <c r="O99" s="11"/>
      <c r="P99" s="11"/>
      <c r="Q99" s="11"/>
      <c r="R99" s="11"/>
      <c r="S99" s="142">
        <f t="shared" si="9"/>
        <v>0</v>
      </c>
      <c r="T99" s="65" t="str">
        <f t="shared" si="7"/>
        <v/>
      </c>
      <c r="U99" s="66">
        <f t="shared" si="13"/>
        <v>0</v>
      </c>
      <c r="V99" s="66">
        <f t="shared" si="10"/>
        <v>0</v>
      </c>
      <c r="W99" s="66">
        <f t="shared" si="11"/>
        <v>0</v>
      </c>
      <c r="X99" s="67">
        <f t="shared" si="12"/>
        <v>0</v>
      </c>
    </row>
    <row r="100" spans="1:24" ht="15">
      <c r="A100" s="41">
        <v>95</v>
      </c>
      <c r="B100" s="42" t="s">
        <v>97</v>
      </c>
      <c r="C100" s="122">
        <f>BCG!C100</f>
        <v>518147</v>
      </c>
      <c r="D100" s="527"/>
      <c r="E100" s="126"/>
      <c r="F100" s="125">
        <f t="shared" si="8"/>
        <v>0</v>
      </c>
      <c r="G100" s="127"/>
      <c r="H100" s="128"/>
      <c r="I100" s="128"/>
      <c r="J100" s="128"/>
      <c r="K100" s="129"/>
      <c r="L100" s="128"/>
      <c r="M100" s="128"/>
      <c r="N100" s="11"/>
      <c r="O100" s="11"/>
      <c r="P100" s="11"/>
      <c r="Q100" s="11"/>
      <c r="R100" s="11"/>
      <c r="S100" s="142">
        <f t="shared" si="9"/>
        <v>0</v>
      </c>
      <c r="T100" s="65" t="str">
        <f t="shared" si="7"/>
        <v/>
      </c>
      <c r="U100" s="66">
        <f t="shared" si="13"/>
        <v>0</v>
      </c>
      <c r="V100" s="66">
        <f t="shared" si="10"/>
        <v>0</v>
      </c>
      <c r="W100" s="66">
        <f t="shared" si="11"/>
        <v>0</v>
      </c>
      <c r="X100" s="67">
        <f t="shared" si="12"/>
        <v>0</v>
      </c>
    </row>
    <row r="101" spans="1:24" ht="15">
      <c r="A101" s="41">
        <v>96</v>
      </c>
      <c r="B101" s="42" t="s">
        <v>98</v>
      </c>
      <c r="C101" s="122">
        <f>BCG!C101</f>
        <v>135640</v>
      </c>
      <c r="D101" s="527"/>
      <c r="E101" s="126"/>
      <c r="F101" s="125">
        <f t="shared" si="8"/>
        <v>0</v>
      </c>
      <c r="G101" s="127"/>
      <c r="H101" s="128"/>
      <c r="I101" s="128"/>
      <c r="J101" s="128"/>
      <c r="K101" s="129"/>
      <c r="L101" s="128"/>
      <c r="M101" s="128"/>
      <c r="N101" s="11"/>
      <c r="O101" s="11"/>
      <c r="P101" s="11"/>
      <c r="Q101" s="11"/>
      <c r="R101" s="11"/>
      <c r="S101" s="142">
        <f t="shared" si="9"/>
        <v>0</v>
      </c>
      <c r="T101" s="65" t="str">
        <f t="shared" si="7"/>
        <v/>
      </c>
      <c r="U101" s="66">
        <f t="shared" si="13"/>
        <v>0</v>
      </c>
      <c r="V101" s="66">
        <f t="shared" si="10"/>
        <v>0</v>
      </c>
      <c r="W101" s="66">
        <f t="shared" si="11"/>
        <v>0</v>
      </c>
      <c r="X101" s="67">
        <f t="shared" si="12"/>
        <v>0</v>
      </c>
    </row>
    <row r="102" spans="1:24" ht="15">
      <c r="A102" s="41">
        <v>97</v>
      </c>
      <c r="B102" s="42" t="s">
        <v>99</v>
      </c>
      <c r="C102" s="122">
        <f>BCG!C102</f>
        <v>111839</v>
      </c>
      <c r="D102" s="527"/>
      <c r="E102" s="126"/>
      <c r="F102" s="125">
        <f t="shared" si="8"/>
        <v>0</v>
      </c>
      <c r="G102" s="127"/>
      <c r="H102" s="128"/>
      <c r="I102" s="128"/>
      <c r="J102" s="128"/>
      <c r="K102" s="129"/>
      <c r="L102" s="128"/>
      <c r="M102" s="128"/>
      <c r="N102" s="11"/>
      <c r="O102" s="11"/>
      <c r="P102" s="11"/>
      <c r="Q102" s="11"/>
      <c r="R102" s="11"/>
      <c r="S102" s="142">
        <f t="shared" si="9"/>
        <v>0</v>
      </c>
      <c r="T102" s="65" t="str">
        <f t="shared" si="7"/>
        <v/>
      </c>
      <c r="U102" s="66">
        <f t="shared" si="13"/>
        <v>0</v>
      </c>
      <c r="V102" s="66">
        <f t="shared" si="10"/>
        <v>0</v>
      </c>
      <c r="W102" s="66">
        <f t="shared" si="11"/>
        <v>0</v>
      </c>
      <c r="X102" s="67">
        <f t="shared" si="12"/>
        <v>0</v>
      </c>
    </row>
    <row r="103" spans="1:24" ht="15">
      <c r="A103" s="41">
        <v>98</v>
      </c>
      <c r="B103" s="42" t="s">
        <v>100</v>
      </c>
      <c r="C103" s="122">
        <f>BCG!C103</f>
        <v>410867</v>
      </c>
      <c r="D103" s="527"/>
      <c r="E103" s="126"/>
      <c r="F103" s="125">
        <f t="shared" si="8"/>
        <v>0</v>
      </c>
      <c r="G103" s="127"/>
      <c r="H103" s="128"/>
      <c r="I103" s="128"/>
      <c r="J103" s="128"/>
      <c r="K103" s="129"/>
      <c r="L103" s="128"/>
      <c r="M103" s="128"/>
      <c r="N103" s="11"/>
      <c r="O103" s="11"/>
      <c r="P103" s="11"/>
      <c r="Q103" s="11"/>
      <c r="R103" s="11"/>
      <c r="S103" s="142">
        <f t="shared" si="9"/>
        <v>0</v>
      </c>
      <c r="T103" s="65" t="str">
        <f t="shared" si="7"/>
        <v/>
      </c>
      <c r="U103" s="66">
        <f t="shared" si="13"/>
        <v>0</v>
      </c>
      <c r="V103" s="66">
        <f t="shared" si="10"/>
        <v>0</v>
      </c>
      <c r="W103" s="66">
        <f t="shared" si="11"/>
        <v>0</v>
      </c>
      <c r="X103" s="67">
        <f t="shared" si="12"/>
        <v>0</v>
      </c>
    </row>
    <row r="104" spans="1:24" ht="15">
      <c r="A104" s="41">
        <v>99</v>
      </c>
      <c r="B104" s="42" t="s">
        <v>101</v>
      </c>
      <c r="C104" s="122">
        <f>BCG!C104</f>
        <v>194545</v>
      </c>
      <c r="D104" s="527"/>
      <c r="E104" s="126"/>
      <c r="F104" s="125">
        <f t="shared" si="8"/>
        <v>0</v>
      </c>
      <c r="G104" s="127"/>
      <c r="H104" s="128"/>
      <c r="I104" s="128"/>
      <c r="J104" s="128"/>
      <c r="K104" s="129"/>
      <c r="L104" s="128"/>
      <c r="M104" s="128"/>
      <c r="N104" s="11"/>
      <c r="O104" s="11"/>
      <c r="P104" s="11"/>
      <c r="Q104" s="11"/>
      <c r="R104" s="11"/>
      <c r="S104" s="142">
        <f t="shared" si="9"/>
        <v>0</v>
      </c>
      <c r="T104" s="65" t="str">
        <f t="shared" si="7"/>
        <v/>
      </c>
      <c r="U104" s="66">
        <f t="shared" si="13"/>
        <v>0</v>
      </c>
      <c r="V104" s="66">
        <f t="shared" si="10"/>
        <v>0</v>
      </c>
      <c r="W104" s="66">
        <f t="shared" si="11"/>
        <v>0</v>
      </c>
      <c r="X104" s="67">
        <f t="shared" si="12"/>
        <v>0</v>
      </c>
    </row>
    <row r="105" spans="1:24" ht="15">
      <c r="A105" s="41">
        <v>100</v>
      </c>
      <c r="B105" s="42" t="s">
        <v>102</v>
      </c>
      <c r="C105" s="122">
        <f>BCG!C105</f>
        <v>408816</v>
      </c>
      <c r="D105" s="527"/>
      <c r="E105" s="126"/>
      <c r="F105" s="125">
        <f t="shared" si="8"/>
        <v>0</v>
      </c>
      <c r="G105" s="127"/>
      <c r="H105" s="128"/>
      <c r="I105" s="128"/>
      <c r="J105" s="128"/>
      <c r="K105" s="129"/>
      <c r="L105" s="128"/>
      <c r="M105" s="128"/>
      <c r="N105" s="11"/>
      <c r="O105" s="11"/>
      <c r="P105" s="11"/>
      <c r="Q105" s="11"/>
      <c r="R105" s="11"/>
      <c r="S105" s="142">
        <f t="shared" si="9"/>
        <v>0</v>
      </c>
      <c r="T105" s="65" t="str">
        <f t="shared" si="7"/>
        <v/>
      </c>
      <c r="U105" s="66">
        <f t="shared" si="13"/>
        <v>0</v>
      </c>
      <c r="V105" s="66">
        <f t="shared" si="10"/>
        <v>0</v>
      </c>
      <c r="W105" s="66">
        <f t="shared" si="11"/>
        <v>0</v>
      </c>
      <c r="X105" s="67">
        <f t="shared" si="12"/>
        <v>0</v>
      </c>
    </row>
    <row r="106" spans="1:24" ht="15">
      <c r="A106" s="41">
        <v>101</v>
      </c>
      <c r="B106" s="42" t="s">
        <v>103</v>
      </c>
      <c r="C106" s="122">
        <f>BCG!C106</f>
        <v>548522</v>
      </c>
      <c r="D106" s="527"/>
      <c r="E106" s="126"/>
      <c r="F106" s="125">
        <f t="shared" si="8"/>
        <v>0</v>
      </c>
      <c r="G106" s="127"/>
      <c r="H106" s="128"/>
      <c r="I106" s="128"/>
      <c r="J106" s="128"/>
      <c r="K106" s="128"/>
      <c r="L106" s="128"/>
      <c r="M106" s="128"/>
      <c r="N106" s="11"/>
      <c r="O106" s="11"/>
      <c r="P106" s="11"/>
      <c r="Q106" s="11"/>
      <c r="R106" s="11"/>
      <c r="S106" s="142">
        <f t="shared" si="9"/>
        <v>0</v>
      </c>
      <c r="T106" s="65" t="str">
        <f t="shared" si="7"/>
        <v/>
      </c>
      <c r="U106" s="66">
        <f t="shared" si="13"/>
        <v>0</v>
      </c>
      <c r="V106" s="66">
        <f t="shared" si="10"/>
        <v>0</v>
      </c>
      <c r="W106" s="66">
        <f t="shared" si="11"/>
        <v>0</v>
      </c>
      <c r="X106" s="67">
        <f t="shared" si="12"/>
        <v>0</v>
      </c>
    </row>
    <row r="107" spans="1:24" ht="15">
      <c r="A107" s="41">
        <v>102</v>
      </c>
      <c r="B107" s="42" t="s">
        <v>104</v>
      </c>
      <c r="C107" s="122">
        <f>BCG!C107</f>
        <v>136899</v>
      </c>
      <c r="D107" s="527"/>
      <c r="E107" s="126"/>
      <c r="F107" s="125">
        <f t="shared" si="8"/>
        <v>0</v>
      </c>
      <c r="G107" s="127"/>
      <c r="H107" s="128"/>
      <c r="I107" s="128"/>
      <c r="J107" s="128"/>
      <c r="K107" s="129"/>
      <c r="L107" s="128"/>
      <c r="M107" s="128"/>
      <c r="N107" s="11"/>
      <c r="O107" s="11"/>
      <c r="P107" s="11"/>
      <c r="Q107" s="11"/>
      <c r="R107" s="11"/>
      <c r="S107" s="142">
        <f t="shared" si="9"/>
        <v>0</v>
      </c>
      <c r="T107" s="65" t="str">
        <f t="shared" si="7"/>
        <v/>
      </c>
      <c r="U107" s="66">
        <f t="shared" si="13"/>
        <v>0</v>
      </c>
      <c r="V107" s="66">
        <f t="shared" si="10"/>
        <v>0</v>
      </c>
      <c r="W107" s="66">
        <f t="shared" si="11"/>
        <v>0</v>
      </c>
      <c r="X107" s="67">
        <f t="shared" si="12"/>
        <v>0</v>
      </c>
    </row>
    <row r="108" spans="1:24" ht="15">
      <c r="A108" s="41">
        <v>103</v>
      </c>
      <c r="B108" s="42" t="s">
        <v>105</v>
      </c>
      <c r="C108" s="122">
        <f>BCG!C108</f>
        <v>339451</v>
      </c>
      <c r="D108" s="527"/>
      <c r="E108" s="126"/>
      <c r="F108" s="125">
        <f t="shared" si="8"/>
        <v>0</v>
      </c>
      <c r="G108" s="127"/>
      <c r="H108" s="128"/>
      <c r="I108" s="128"/>
      <c r="J108" s="128"/>
      <c r="K108" s="129"/>
      <c r="L108" s="128"/>
      <c r="M108" s="128"/>
      <c r="N108" s="11"/>
      <c r="O108" s="11"/>
      <c r="P108" s="11"/>
      <c r="Q108" s="11"/>
      <c r="R108" s="11"/>
      <c r="S108" s="142">
        <f t="shared" si="9"/>
        <v>0</v>
      </c>
      <c r="T108" s="65" t="str">
        <f t="shared" si="7"/>
        <v/>
      </c>
      <c r="U108" s="66">
        <f t="shared" si="13"/>
        <v>0</v>
      </c>
      <c r="V108" s="66">
        <f t="shared" si="10"/>
        <v>0</v>
      </c>
      <c r="W108" s="66">
        <f t="shared" si="11"/>
        <v>0</v>
      </c>
      <c r="X108" s="67">
        <f t="shared" si="12"/>
        <v>0</v>
      </c>
    </row>
    <row r="109" spans="1:24" ht="15">
      <c r="A109" s="41">
        <v>104</v>
      </c>
      <c r="B109" s="42" t="s">
        <v>106</v>
      </c>
      <c r="C109" s="122">
        <f>BCG!C109</f>
        <v>267897</v>
      </c>
      <c r="D109" s="527"/>
      <c r="E109" s="126"/>
      <c r="F109" s="125">
        <f t="shared" si="8"/>
        <v>0</v>
      </c>
      <c r="G109" s="127"/>
      <c r="H109" s="128"/>
      <c r="I109" s="128"/>
      <c r="J109" s="128"/>
      <c r="K109" s="129"/>
      <c r="L109" s="128"/>
      <c r="M109" s="128"/>
      <c r="N109" s="11"/>
      <c r="O109" s="11"/>
      <c r="P109" s="11"/>
      <c r="Q109" s="11"/>
      <c r="R109" s="11"/>
      <c r="S109" s="142">
        <f t="shared" si="9"/>
        <v>0</v>
      </c>
      <c r="T109" s="65" t="str">
        <f t="shared" si="7"/>
        <v/>
      </c>
      <c r="U109" s="66">
        <f t="shared" si="13"/>
        <v>0</v>
      </c>
      <c r="V109" s="66">
        <f t="shared" si="10"/>
        <v>0</v>
      </c>
      <c r="W109" s="66">
        <f t="shared" si="11"/>
        <v>0</v>
      </c>
      <c r="X109" s="67">
        <f t="shared" si="12"/>
        <v>0</v>
      </c>
    </row>
    <row r="110" spans="1:24" ht="15">
      <c r="A110" s="41">
        <v>105</v>
      </c>
      <c r="B110" s="42" t="s">
        <v>107</v>
      </c>
      <c r="C110" s="122">
        <f>BCG!C110</f>
        <v>300338</v>
      </c>
      <c r="D110" s="527"/>
      <c r="E110" s="126"/>
      <c r="F110" s="125">
        <f t="shared" si="8"/>
        <v>0</v>
      </c>
      <c r="G110" s="10"/>
      <c r="H110" s="11"/>
      <c r="I110" s="11"/>
      <c r="J110" s="11"/>
      <c r="K110" s="111"/>
      <c r="L110" s="11"/>
      <c r="M110" s="11"/>
      <c r="N110" s="11"/>
      <c r="O110" s="11"/>
      <c r="P110" s="11"/>
      <c r="Q110" s="11"/>
      <c r="R110" s="11"/>
      <c r="S110" s="142">
        <f t="shared" si="9"/>
        <v>0</v>
      </c>
      <c r="T110" s="65" t="str">
        <f t="shared" si="7"/>
        <v/>
      </c>
      <c r="U110" s="66">
        <f t="shared" si="13"/>
        <v>0</v>
      </c>
      <c r="V110" s="66">
        <f t="shared" si="10"/>
        <v>0</v>
      </c>
      <c r="W110" s="66">
        <f t="shared" si="11"/>
        <v>0</v>
      </c>
      <c r="X110" s="67">
        <f t="shared" si="12"/>
        <v>0</v>
      </c>
    </row>
    <row r="111" spans="1:24" ht="15">
      <c r="A111" s="41">
        <v>106</v>
      </c>
      <c r="B111" s="42" t="s">
        <v>108</v>
      </c>
      <c r="C111" s="122">
        <f>BCG!C111</f>
        <v>224192</v>
      </c>
      <c r="D111" s="527"/>
      <c r="E111" s="126"/>
      <c r="F111" s="125">
        <f t="shared" si="8"/>
        <v>0</v>
      </c>
      <c r="G111" s="10"/>
      <c r="H111" s="11"/>
      <c r="I111" s="11"/>
      <c r="J111" s="11"/>
      <c r="K111" s="111"/>
      <c r="L111" s="11"/>
      <c r="M111" s="11"/>
      <c r="N111" s="11"/>
      <c r="O111" s="11"/>
      <c r="P111" s="11"/>
      <c r="Q111" s="11"/>
      <c r="R111" s="11"/>
      <c r="S111" s="142">
        <f t="shared" si="9"/>
        <v>0</v>
      </c>
      <c r="T111" s="65" t="str">
        <f t="shared" si="7"/>
        <v/>
      </c>
      <c r="U111" s="66">
        <f t="shared" si="13"/>
        <v>0</v>
      </c>
      <c r="V111" s="66">
        <f t="shared" si="10"/>
        <v>0</v>
      </c>
      <c r="W111" s="66">
        <f t="shared" si="11"/>
        <v>0</v>
      </c>
      <c r="X111" s="67">
        <f t="shared" si="12"/>
        <v>0</v>
      </c>
    </row>
    <row r="112" spans="1:24" ht="15">
      <c r="A112" s="41">
        <v>107</v>
      </c>
      <c r="B112" s="42" t="s">
        <v>109</v>
      </c>
      <c r="C112" s="122">
        <f>BCG!C112</f>
        <v>261164</v>
      </c>
      <c r="D112" s="527"/>
      <c r="E112" s="126"/>
      <c r="F112" s="125">
        <f t="shared" si="8"/>
        <v>0</v>
      </c>
      <c r="G112" s="10"/>
      <c r="H112" s="11"/>
      <c r="I112" s="11"/>
      <c r="J112" s="11"/>
      <c r="K112" s="111"/>
      <c r="L112" s="11"/>
      <c r="M112" s="11"/>
      <c r="N112" s="11"/>
      <c r="O112" s="11"/>
      <c r="P112" s="11"/>
      <c r="Q112" s="11"/>
      <c r="R112" s="11"/>
      <c r="S112" s="142">
        <f t="shared" si="9"/>
        <v>0</v>
      </c>
      <c r="T112" s="65" t="str">
        <f t="shared" si="7"/>
        <v/>
      </c>
      <c r="U112" s="66">
        <f t="shared" si="13"/>
        <v>0</v>
      </c>
      <c r="V112" s="66">
        <f t="shared" si="10"/>
        <v>0</v>
      </c>
      <c r="W112" s="66">
        <f t="shared" si="11"/>
        <v>0</v>
      </c>
      <c r="X112" s="67">
        <f t="shared" si="12"/>
        <v>0</v>
      </c>
    </row>
    <row r="113" spans="1:24" ht="15">
      <c r="A113" s="41">
        <v>108</v>
      </c>
      <c r="B113" s="42" t="s">
        <v>110</v>
      </c>
      <c r="C113" s="122">
        <f>BCG!C113</f>
        <v>314658</v>
      </c>
      <c r="D113" s="527"/>
      <c r="E113" s="126"/>
      <c r="F113" s="125">
        <f t="shared" si="8"/>
        <v>0</v>
      </c>
      <c r="G113" s="10"/>
      <c r="H113" s="11"/>
      <c r="I113" s="11"/>
      <c r="J113" s="11"/>
      <c r="K113" s="111"/>
      <c r="L113" s="11"/>
      <c r="M113" s="11"/>
      <c r="N113" s="11"/>
      <c r="O113" s="11"/>
      <c r="P113" s="11"/>
      <c r="Q113" s="11"/>
      <c r="R113" s="11"/>
      <c r="S113" s="142">
        <f t="shared" si="9"/>
        <v>0</v>
      </c>
      <c r="T113" s="65" t="str">
        <f t="shared" si="7"/>
        <v/>
      </c>
      <c r="U113" s="66">
        <f t="shared" si="13"/>
        <v>0</v>
      </c>
      <c r="V113" s="66">
        <f t="shared" si="10"/>
        <v>0</v>
      </c>
      <c r="W113" s="66">
        <f t="shared" si="11"/>
        <v>0</v>
      </c>
      <c r="X113" s="67">
        <f t="shared" si="12"/>
        <v>0</v>
      </c>
    </row>
    <row r="114" spans="1:24" ht="15">
      <c r="A114" s="41">
        <v>109</v>
      </c>
      <c r="B114" s="42" t="s">
        <v>111</v>
      </c>
      <c r="C114" s="122">
        <f>BCG!C114</f>
        <v>557385</v>
      </c>
      <c r="D114" s="527"/>
      <c r="E114" s="126"/>
      <c r="F114" s="125">
        <f t="shared" si="8"/>
        <v>0</v>
      </c>
      <c r="G114" s="10"/>
      <c r="H114" s="11"/>
      <c r="I114" s="11"/>
      <c r="J114" s="11"/>
      <c r="K114" s="11"/>
      <c r="L114" s="11"/>
      <c r="M114" s="11"/>
      <c r="N114" s="11"/>
      <c r="O114" s="11"/>
      <c r="P114" s="11"/>
      <c r="Q114" s="11"/>
      <c r="R114" s="11"/>
      <c r="S114" s="142">
        <f t="shared" si="9"/>
        <v>0</v>
      </c>
      <c r="T114" s="65" t="str">
        <f t="shared" si="7"/>
        <v/>
      </c>
      <c r="U114" s="66">
        <f t="shared" si="13"/>
        <v>0</v>
      </c>
      <c r="V114" s="66">
        <f t="shared" si="10"/>
        <v>0</v>
      </c>
      <c r="W114" s="66">
        <f t="shared" si="11"/>
        <v>0</v>
      </c>
      <c r="X114" s="67">
        <f t="shared" si="12"/>
        <v>0</v>
      </c>
    </row>
    <row r="115" spans="1:24" ht="15">
      <c r="A115" s="41">
        <v>110</v>
      </c>
      <c r="B115" s="42" t="s">
        <v>112</v>
      </c>
      <c r="C115" s="122">
        <f>BCG!C115</f>
        <v>2125967</v>
      </c>
      <c r="D115" s="527"/>
      <c r="E115" s="126"/>
      <c r="F115" s="125">
        <f t="shared" si="8"/>
        <v>0</v>
      </c>
      <c r="G115" s="10"/>
      <c r="H115" s="11"/>
      <c r="I115" s="11"/>
      <c r="J115" s="11"/>
      <c r="K115" s="111"/>
      <c r="L115" s="11"/>
      <c r="M115" s="11"/>
      <c r="N115" s="11"/>
      <c r="O115" s="11"/>
      <c r="P115" s="11"/>
      <c r="Q115" s="11"/>
      <c r="R115" s="11"/>
      <c r="S115" s="142">
        <f t="shared" si="9"/>
        <v>0</v>
      </c>
      <c r="T115" s="65" t="str">
        <f t="shared" si="7"/>
        <v/>
      </c>
      <c r="U115" s="66">
        <f t="shared" si="13"/>
        <v>0</v>
      </c>
      <c r="V115" s="66">
        <f t="shared" si="10"/>
        <v>0</v>
      </c>
      <c r="W115" s="66">
        <f t="shared" si="11"/>
        <v>0</v>
      </c>
      <c r="X115" s="67">
        <f t="shared" si="12"/>
        <v>0</v>
      </c>
    </row>
    <row r="116" spans="1:24" ht="15">
      <c r="A116" s="41">
        <v>111</v>
      </c>
      <c r="B116" s="42" t="s">
        <v>113</v>
      </c>
      <c r="C116" s="122">
        <f>BCG!C116</f>
        <v>514186</v>
      </c>
      <c r="D116" s="527"/>
      <c r="E116" s="126"/>
      <c r="F116" s="125">
        <f t="shared" si="8"/>
        <v>0</v>
      </c>
      <c r="G116" s="10"/>
      <c r="H116" s="11"/>
      <c r="I116" s="11"/>
      <c r="J116" s="11"/>
      <c r="K116" s="111"/>
      <c r="L116" s="11"/>
      <c r="M116" s="11"/>
      <c r="N116" s="11"/>
      <c r="O116" s="11"/>
      <c r="P116" s="11"/>
      <c r="Q116" s="11"/>
      <c r="R116" s="11"/>
      <c r="S116" s="142">
        <f t="shared" si="9"/>
        <v>0</v>
      </c>
      <c r="T116" s="65" t="str">
        <f t="shared" si="7"/>
        <v/>
      </c>
      <c r="U116" s="66">
        <f t="shared" si="13"/>
        <v>0</v>
      </c>
      <c r="V116" s="66">
        <f t="shared" si="10"/>
        <v>0</v>
      </c>
      <c r="W116" s="66">
        <f t="shared" si="11"/>
        <v>0</v>
      </c>
      <c r="X116" s="67">
        <f t="shared" si="12"/>
        <v>0</v>
      </c>
    </row>
    <row r="117" spans="1:24" ht="16" thickBot="1">
      <c r="A117" s="46">
        <v>112</v>
      </c>
      <c r="B117" s="47" t="s">
        <v>114</v>
      </c>
      <c r="C117" s="130">
        <f>BCG!C117</f>
        <v>254527</v>
      </c>
      <c r="D117" s="528"/>
      <c r="E117" s="131"/>
      <c r="F117" s="132">
        <f t="shared" si="8"/>
        <v>0</v>
      </c>
      <c r="G117" s="76"/>
      <c r="H117" s="77"/>
      <c r="I117" s="77"/>
      <c r="J117" s="77"/>
      <c r="K117" s="133"/>
      <c r="L117" s="77"/>
      <c r="M117" s="77"/>
      <c r="N117" s="11"/>
      <c r="O117" s="11"/>
      <c r="P117" s="11"/>
      <c r="Q117" s="11"/>
      <c r="R117" s="11"/>
      <c r="S117" s="143">
        <f t="shared" si="9"/>
        <v>0</v>
      </c>
      <c r="T117" s="68" t="str">
        <f t="shared" si="7"/>
        <v/>
      </c>
      <c r="U117" s="69">
        <f t="shared" si="13"/>
        <v>0</v>
      </c>
      <c r="V117" s="69">
        <f t="shared" si="10"/>
        <v>0</v>
      </c>
      <c r="W117" s="69">
        <f t="shared" si="11"/>
        <v>0</v>
      </c>
      <c r="X117" s="70">
        <f t="shared" si="12"/>
        <v>0</v>
      </c>
    </row>
    <row r="118" spans="1:24" ht="14" thickBot="1">
      <c r="A118" s="51"/>
      <c r="B118" s="52"/>
      <c r="C118" s="53">
        <f>SUM(C6:C117)</f>
        <v>36896641</v>
      </c>
      <c r="D118" s="54"/>
      <c r="E118" s="134">
        <f>+'2016 forecast'!J33+'2016 forecast'!K33</f>
        <v>1713120</v>
      </c>
      <c r="F118" s="134">
        <f>SUM(F6:F117)</f>
        <v>0</v>
      </c>
      <c r="G118" s="13">
        <f t="shared" ref="G118:R118" si="14">SUM(G6:G117)</f>
        <v>0</v>
      </c>
      <c r="H118" s="14">
        <f t="shared" si="14"/>
        <v>0</v>
      </c>
      <c r="I118" s="14">
        <f t="shared" si="14"/>
        <v>0</v>
      </c>
      <c r="J118" s="14">
        <f t="shared" si="14"/>
        <v>0</v>
      </c>
      <c r="K118" s="14">
        <f t="shared" si="14"/>
        <v>0</v>
      </c>
      <c r="L118" s="14">
        <f t="shared" si="14"/>
        <v>0</v>
      </c>
      <c r="M118" s="14">
        <f t="shared" si="14"/>
        <v>0</v>
      </c>
      <c r="N118" s="14">
        <f>SUM(N6:N117)</f>
        <v>0</v>
      </c>
      <c r="O118" s="14">
        <f t="shared" si="14"/>
        <v>0</v>
      </c>
      <c r="P118" s="14">
        <f t="shared" si="14"/>
        <v>0</v>
      </c>
      <c r="Q118" s="14">
        <f t="shared" si="14"/>
        <v>0</v>
      </c>
      <c r="R118" s="15">
        <f t="shared" si="14"/>
        <v>0</v>
      </c>
      <c r="S118" s="71">
        <f>SUM(G118:R118)</f>
        <v>0</v>
      </c>
      <c r="T118" s="72" t="str">
        <f t="shared" si="7"/>
        <v/>
      </c>
      <c r="U118" s="73">
        <f>SUM(G118:I118)</f>
        <v>0</v>
      </c>
      <c r="V118" s="73">
        <f t="shared" si="10"/>
        <v>0</v>
      </c>
      <c r="W118" s="73">
        <f t="shared" si="11"/>
        <v>0</v>
      </c>
      <c r="X118" s="74">
        <f t="shared" si="12"/>
        <v>0</v>
      </c>
    </row>
    <row r="119" spans="1:24">
      <c r="F119" s="136"/>
    </row>
  </sheetData>
  <mergeCells count="6">
    <mergeCell ref="T4:X4"/>
    <mergeCell ref="B1:C1"/>
    <mergeCell ref="B2:C2"/>
    <mergeCell ref="B3:C3"/>
    <mergeCell ref="C4:F4"/>
    <mergeCell ref="G4:R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9"/>
  <sheetViews>
    <sheetView workbookViewId="0">
      <pane xSplit="6" ySplit="5" topLeftCell="G6" activePane="bottomRight" state="frozen"/>
      <selection pane="topRight" activeCell="G1" sqref="G1"/>
      <selection pane="bottomLeft" activeCell="A6" sqref="A6"/>
      <selection pane="bottomRight" activeCell="G16" sqref="G16"/>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16" bestFit="1" customWidth="1"/>
    <col min="5" max="5" width="12.83203125" style="1" customWidth="1"/>
    <col min="6" max="6" width="11.5" style="1" bestFit="1" customWidth="1"/>
    <col min="7" max="7" width="9.33203125" style="2" bestFit="1" customWidth="1"/>
    <col min="8" max="8" width="9.33203125" style="3" bestFit="1" customWidth="1"/>
    <col min="9"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1.1100000000000001</v>
      </c>
      <c r="D1" s="21"/>
      <c r="E1" s="21"/>
      <c r="F1" s="21"/>
    </row>
    <row r="2" spans="1:24">
      <c r="A2" s="18"/>
      <c r="B2" s="22" t="s">
        <v>143</v>
      </c>
      <c r="C2" s="80">
        <v>20</v>
      </c>
      <c r="D2" s="21"/>
      <c r="E2" s="21"/>
      <c r="F2" s="21"/>
    </row>
    <row r="3" spans="1:24" ht="14" thickBot="1">
      <c r="A3" s="24"/>
      <c r="B3" s="25" t="s">
        <v>122</v>
      </c>
      <c r="C3" s="26">
        <v>1</v>
      </c>
      <c r="D3" s="21"/>
      <c r="E3" s="21"/>
      <c r="F3" s="21"/>
      <c r="S3" s="52"/>
      <c r="T3" s="56"/>
      <c r="U3" s="56"/>
      <c r="V3" s="56"/>
      <c r="W3" s="56"/>
      <c r="X3" s="56"/>
    </row>
    <row r="4" spans="1:24" ht="14" thickBot="1">
      <c r="A4" s="27"/>
      <c r="B4" s="28"/>
      <c r="C4" s="535" t="s">
        <v>145</v>
      </c>
      <c r="D4" s="536"/>
      <c r="E4" s="536"/>
      <c r="F4" s="537"/>
      <c r="G4" s="532" t="s">
        <v>152</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31" t="s">
        <v>155</v>
      </c>
      <c r="D5" s="32" t="s">
        <v>2</v>
      </c>
      <c r="E5" s="33" t="s">
        <v>144</v>
      </c>
      <c r="F5" s="34" t="s">
        <v>147</v>
      </c>
      <c r="G5" s="5">
        <v>41640</v>
      </c>
      <c r="H5" s="6">
        <f>G5+31</f>
        <v>41671</v>
      </c>
      <c r="I5" s="6">
        <f t="shared" ref="I5:R5" si="0">H5+31</f>
        <v>41702</v>
      </c>
      <c r="J5" s="6">
        <f t="shared" si="0"/>
        <v>41733</v>
      </c>
      <c r="K5" s="6">
        <f t="shared" si="0"/>
        <v>41764</v>
      </c>
      <c r="L5" s="6">
        <f t="shared" si="0"/>
        <v>41795</v>
      </c>
      <c r="M5" s="6">
        <f t="shared" si="0"/>
        <v>41826</v>
      </c>
      <c r="N5" s="140">
        <f t="shared" si="0"/>
        <v>41857</v>
      </c>
      <c r="O5" s="140">
        <f t="shared" si="0"/>
        <v>41888</v>
      </c>
      <c r="P5" s="140">
        <f t="shared" si="0"/>
        <v>41919</v>
      </c>
      <c r="Q5" s="140">
        <f t="shared" si="0"/>
        <v>41950</v>
      </c>
      <c r="R5" s="140">
        <f t="shared" si="0"/>
        <v>41981</v>
      </c>
      <c r="S5" s="58" t="s">
        <v>126</v>
      </c>
      <c r="T5" s="59" t="s">
        <v>128</v>
      </c>
      <c r="U5" s="60" t="s">
        <v>133</v>
      </c>
      <c r="V5" s="60" t="s">
        <v>134</v>
      </c>
      <c r="W5" s="60" t="s">
        <v>135</v>
      </c>
      <c r="X5" s="61" t="s">
        <v>136</v>
      </c>
    </row>
    <row r="6" spans="1:24" ht="15">
      <c r="A6" s="35">
        <v>1</v>
      </c>
      <c r="B6" s="36" t="s">
        <v>4</v>
      </c>
      <c r="C6" s="37">
        <f>BCG!C6</f>
        <v>115462</v>
      </c>
      <c r="D6" s="87">
        <f>BCG!D6</f>
        <v>5599.9070000000002</v>
      </c>
      <c r="E6" s="82">
        <f>(BCG!E6/20)*0.11+(BCG!E6/20)</f>
        <v>1298.1730948676334</v>
      </c>
      <c r="F6" s="83">
        <f>CEILING((E6/12),100)</f>
        <v>200</v>
      </c>
      <c r="G6" s="8"/>
      <c r="H6" s="9"/>
      <c r="I6" s="9"/>
      <c r="J6" s="9"/>
      <c r="K6" s="9"/>
      <c r="L6" s="9"/>
      <c r="M6" s="9"/>
      <c r="N6" s="11"/>
      <c r="O6" s="11"/>
      <c r="P6" s="11"/>
      <c r="Q6" s="11"/>
      <c r="R6" s="11"/>
      <c r="S6" s="141">
        <f>SUM(G6:R6)</f>
        <v>0</v>
      </c>
      <c r="T6" s="62" t="str">
        <f>IFERROR((SUMIF(G6:R6,"&gt;0" )/COUNTIF(G6:R6,"&gt;0")),"")</f>
        <v/>
      </c>
      <c r="U6" s="63">
        <f>SUM(G6:I6)</f>
        <v>0</v>
      </c>
      <c r="V6" s="63">
        <f>SUM(J6:L6)</f>
        <v>0</v>
      </c>
      <c r="W6" s="63">
        <f>SUM(M6:O6)</f>
        <v>0</v>
      </c>
      <c r="X6" s="64">
        <f>SUM(P6:R6)</f>
        <v>0</v>
      </c>
    </row>
    <row r="7" spans="1:24" ht="15">
      <c r="A7" s="41">
        <v>2</v>
      </c>
      <c r="B7" s="42" t="s">
        <v>5</v>
      </c>
      <c r="C7" s="37">
        <f>BCG!C7</f>
        <v>246527</v>
      </c>
      <c r="D7" s="43">
        <f>BCG!D7</f>
        <v>11956.559500000001</v>
      </c>
      <c r="E7" s="44">
        <f>(BCG!E7/20)*0.11+(BCG!E7/20)</f>
        <v>2771.7752902117841</v>
      </c>
      <c r="F7" s="45">
        <f t="shared" ref="F7:F70" si="1">CEILING((E7/12),100)</f>
        <v>300</v>
      </c>
      <c r="G7" s="10"/>
      <c r="H7" s="11"/>
      <c r="I7" s="11"/>
      <c r="J7" s="11"/>
      <c r="K7" s="11"/>
      <c r="L7" s="11"/>
      <c r="M7" s="11"/>
      <c r="N7" s="11"/>
      <c r="O7" s="11"/>
      <c r="P7" s="11"/>
      <c r="Q7" s="11"/>
      <c r="R7" s="11"/>
      <c r="S7" s="142">
        <f t="shared" ref="S7:S70" si="2">SUM(G7:R7)</f>
        <v>0</v>
      </c>
      <c r="T7" s="65" t="str">
        <f>IFERROR((SUMIF(G7:R7,"&gt;0" )/COUNTIF(G7:R7,"&gt;0")),"")</f>
        <v/>
      </c>
      <c r="U7" s="66">
        <f>SUM(G7:I7)</f>
        <v>0</v>
      </c>
      <c r="V7" s="66">
        <f t="shared" ref="V7:V70" si="3">SUM(J7:L7)</f>
        <v>0</v>
      </c>
      <c r="W7" s="66">
        <f t="shared" ref="W7:W70" si="4">SUM(M7:O7)</f>
        <v>0</v>
      </c>
      <c r="X7" s="67">
        <f t="shared" ref="X7:X70" si="5">SUM(P7:R7)</f>
        <v>0</v>
      </c>
    </row>
    <row r="8" spans="1:24" ht="15">
      <c r="A8" s="41">
        <v>3</v>
      </c>
      <c r="B8" s="42" t="s">
        <v>6</v>
      </c>
      <c r="C8" s="37">
        <f>BCG!C8</f>
        <v>240886</v>
      </c>
      <c r="D8" s="43">
        <f>BCG!D8</f>
        <v>11682.971</v>
      </c>
      <c r="E8" s="44">
        <f>(BCG!E8/20)*0.11+(BCG!E8/20)</f>
        <v>2708.3518744719877</v>
      </c>
      <c r="F8" s="45">
        <f t="shared" si="1"/>
        <v>300</v>
      </c>
      <c r="G8" s="10"/>
      <c r="H8" s="11"/>
      <c r="I8" s="11"/>
      <c r="J8" s="11"/>
      <c r="K8" s="11"/>
      <c r="L8" s="11"/>
      <c r="M8" s="11"/>
      <c r="N8" s="11"/>
      <c r="O8" s="11"/>
      <c r="P8" s="11"/>
      <c r="Q8" s="11"/>
      <c r="R8" s="11"/>
      <c r="S8" s="142">
        <f t="shared" si="2"/>
        <v>0</v>
      </c>
      <c r="T8" s="65" t="str">
        <f>IFERROR((SUMIF(G8:R8,"&gt;0" )/COUNTIF(G8:R8,"&gt;0")),"")</f>
        <v/>
      </c>
      <c r="U8" s="66">
        <f t="shared" ref="U8:U71" si="6">SUM(G8:I8)</f>
        <v>0</v>
      </c>
      <c r="V8" s="66">
        <f t="shared" si="3"/>
        <v>0</v>
      </c>
      <c r="W8" s="66">
        <f t="shared" si="4"/>
        <v>0</v>
      </c>
      <c r="X8" s="67">
        <f t="shared" si="5"/>
        <v>0</v>
      </c>
    </row>
    <row r="9" spans="1:24" ht="15">
      <c r="A9" s="41">
        <v>4</v>
      </c>
      <c r="B9" s="42" t="s">
        <v>7</v>
      </c>
      <c r="C9" s="37">
        <f>BCG!C9</f>
        <v>238600</v>
      </c>
      <c r="D9" s="43">
        <f>BCG!D9</f>
        <v>11572.1</v>
      </c>
      <c r="E9" s="44">
        <f>(BCG!E9/20)*0.11+(BCG!E9/20)</f>
        <v>2682.6497067036535</v>
      </c>
      <c r="F9" s="45">
        <f t="shared" si="1"/>
        <v>300</v>
      </c>
      <c r="G9" s="10"/>
      <c r="H9" s="11"/>
      <c r="I9" s="11"/>
      <c r="J9" s="11"/>
      <c r="K9" s="11"/>
      <c r="L9" s="11"/>
      <c r="M9" s="11"/>
      <c r="N9" s="11"/>
      <c r="O9" s="11"/>
      <c r="P9" s="11"/>
      <c r="Q9" s="11"/>
      <c r="R9" s="11"/>
      <c r="S9" s="142">
        <f t="shared" si="2"/>
        <v>0</v>
      </c>
      <c r="T9" s="65" t="str">
        <f t="shared" ref="T9:T72" si="7">IFERROR((SUMIF(G9:R9,"&gt;0" )/COUNTIF(G9:R9,"&gt;0")),"")</f>
        <v/>
      </c>
      <c r="U9" s="66">
        <f t="shared" si="6"/>
        <v>0</v>
      </c>
      <c r="V9" s="66">
        <f t="shared" si="3"/>
        <v>0</v>
      </c>
      <c r="W9" s="66">
        <f t="shared" si="4"/>
        <v>0</v>
      </c>
      <c r="X9" s="67">
        <f t="shared" si="5"/>
        <v>0</v>
      </c>
    </row>
    <row r="10" spans="1:24" ht="15">
      <c r="A10" s="41">
        <v>5</v>
      </c>
      <c r="B10" s="42" t="s">
        <v>8</v>
      </c>
      <c r="C10" s="37">
        <f>BCG!C10</f>
        <v>155558</v>
      </c>
      <c r="D10" s="43">
        <f>BCG!D10</f>
        <v>7544.5630000000001</v>
      </c>
      <c r="E10" s="44">
        <f>(BCG!E10/20)*0.11+(BCG!E10/20)</f>
        <v>1748.9841704753019</v>
      </c>
      <c r="F10" s="45">
        <f t="shared" si="1"/>
        <v>200</v>
      </c>
      <c r="G10" s="10"/>
      <c r="H10" s="11"/>
      <c r="I10" s="11"/>
      <c r="J10" s="11"/>
      <c r="K10" s="11"/>
      <c r="L10" s="11"/>
      <c r="M10" s="11"/>
      <c r="N10" s="11"/>
      <c r="O10" s="11"/>
      <c r="P10" s="11"/>
      <c r="Q10" s="11"/>
      <c r="R10" s="11"/>
      <c r="S10" s="142">
        <f t="shared" si="2"/>
        <v>0</v>
      </c>
      <c r="T10" s="65" t="str">
        <f t="shared" si="7"/>
        <v/>
      </c>
      <c r="U10" s="66">
        <f t="shared" si="6"/>
        <v>0</v>
      </c>
      <c r="V10" s="66">
        <f t="shared" si="3"/>
        <v>0</v>
      </c>
      <c r="W10" s="66">
        <f t="shared" si="4"/>
        <v>0</v>
      </c>
      <c r="X10" s="67">
        <f t="shared" si="5"/>
        <v>0</v>
      </c>
    </row>
    <row r="11" spans="1:24" ht="15">
      <c r="A11" s="41">
        <v>6</v>
      </c>
      <c r="B11" s="42" t="s">
        <v>9</v>
      </c>
      <c r="C11" s="37">
        <f>BCG!C11</f>
        <v>118341</v>
      </c>
      <c r="D11" s="43">
        <f>BCG!D11</f>
        <v>5739.5385000000006</v>
      </c>
      <c r="E11" s="44">
        <f>(BCG!E11/20)*0.11+(BCG!E11/20)</f>
        <v>1330.5425353772723</v>
      </c>
      <c r="F11" s="45">
        <f t="shared" si="1"/>
        <v>200</v>
      </c>
      <c r="G11" s="10"/>
      <c r="H11" s="11"/>
      <c r="I11" s="11"/>
      <c r="J11" s="11"/>
      <c r="K11" s="11"/>
      <c r="L11" s="11"/>
      <c r="M11" s="11"/>
      <c r="N11" s="11"/>
      <c r="O11" s="11"/>
      <c r="P11" s="11"/>
      <c r="Q11" s="11"/>
      <c r="R11" s="11"/>
      <c r="S11" s="142">
        <f t="shared" si="2"/>
        <v>0</v>
      </c>
      <c r="T11" s="65" t="str">
        <f t="shared" si="7"/>
        <v/>
      </c>
      <c r="U11" s="66">
        <f t="shared" si="6"/>
        <v>0</v>
      </c>
      <c r="V11" s="66">
        <f t="shared" si="3"/>
        <v>0</v>
      </c>
      <c r="W11" s="66">
        <f t="shared" si="4"/>
        <v>0</v>
      </c>
      <c r="X11" s="67">
        <f t="shared" si="5"/>
        <v>0</v>
      </c>
    </row>
    <row r="12" spans="1:24" ht="15">
      <c r="A12" s="41">
        <v>7</v>
      </c>
      <c r="B12" s="42" t="s">
        <v>10</v>
      </c>
      <c r="C12" s="37">
        <f>BCG!C12</f>
        <v>286541</v>
      </c>
      <c r="D12" s="43">
        <f>BCG!D12</f>
        <v>13897.238500000001</v>
      </c>
      <c r="E12" s="44">
        <f>(BCG!E12/20)*0.11+(BCG!E12/20)</f>
        <v>3221.664415794517</v>
      </c>
      <c r="F12" s="45">
        <f t="shared" si="1"/>
        <v>300</v>
      </c>
      <c r="G12" s="10"/>
      <c r="H12" s="11"/>
      <c r="I12" s="11"/>
      <c r="J12" s="11"/>
      <c r="K12" s="11"/>
      <c r="L12" s="11"/>
      <c r="M12" s="11"/>
      <c r="N12" s="11"/>
      <c r="O12" s="11"/>
      <c r="P12" s="11"/>
      <c r="Q12" s="11"/>
      <c r="R12" s="11"/>
      <c r="S12" s="142">
        <f t="shared" si="2"/>
        <v>0</v>
      </c>
      <c r="T12" s="65" t="str">
        <f t="shared" si="7"/>
        <v/>
      </c>
      <c r="U12" s="66">
        <f t="shared" si="6"/>
        <v>0</v>
      </c>
      <c r="V12" s="66">
        <f t="shared" si="3"/>
        <v>0</v>
      </c>
      <c r="W12" s="66">
        <f t="shared" si="4"/>
        <v>0</v>
      </c>
      <c r="X12" s="67">
        <f t="shared" si="5"/>
        <v>0</v>
      </c>
    </row>
    <row r="13" spans="1:24" ht="15">
      <c r="A13" s="41">
        <v>8</v>
      </c>
      <c r="B13" s="42" t="s">
        <v>11</v>
      </c>
      <c r="C13" s="37">
        <f>BCG!C13</f>
        <v>201739</v>
      </c>
      <c r="D13" s="43">
        <f>BCG!D13</f>
        <v>9784.3415000000005</v>
      </c>
      <c r="E13" s="44">
        <f>(BCG!E13/20)*0.11+(BCG!E13/20)</f>
        <v>2268.2106839090043</v>
      </c>
      <c r="F13" s="45">
        <f t="shared" si="1"/>
        <v>200</v>
      </c>
      <c r="G13" s="10"/>
      <c r="H13" s="11"/>
      <c r="I13" s="11"/>
      <c r="J13" s="11"/>
      <c r="K13" s="11"/>
      <c r="L13" s="11"/>
      <c r="M13" s="11"/>
      <c r="N13" s="11"/>
      <c r="O13" s="11"/>
      <c r="P13" s="11"/>
      <c r="Q13" s="11"/>
      <c r="R13" s="11"/>
      <c r="S13" s="142">
        <f t="shared" si="2"/>
        <v>0</v>
      </c>
      <c r="T13" s="65" t="str">
        <f t="shared" si="7"/>
        <v/>
      </c>
      <c r="U13" s="66">
        <f t="shared" si="6"/>
        <v>0</v>
      </c>
      <c r="V13" s="66">
        <f t="shared" si="3"/>
        <v>0</v>
      </c>
      <c r="W13" s="66">
        <f t="shared" si="4"/>
        <v>0</v>
      </c>
      <c r="X13" s="67">
        <f t="shared" si="5"/>
        <v>0</v>
      </c>
    </row>
    <row r="14" spans="1:24" ht="15">
      <c r="A14" s="41">
        <v>9</v>
      </c>
      <c r="B14" s="42" t="s">
        <v>12</v>
      </c>
      <c r="C14" s="37">
        <f>BCG!C14</f>
        <v>390510</v>
      </c>
      <c r="D14" s="43">
        <f>BCG!D14</f>
        <v>18939.735000000001</v>
      </c>
      <c r="E14" s="44">
        <f>(BCG!E14/20)*0.11+(BCG!E14/20)</f>
        <v>4390.6183443622958</v>
      </c>
      <c r="F14" s="45">
        <f t="shared" si="1"/>
        <v>400</v>
      </c>
      <c r="G14" s="10"/>
      <c r="H14" s="11"/>
      <c r="I14" s="11"/>
      <c r="J14" s="11"/>
      <c r="K14" s="11"/>
      <c r="L14" s="11"/>
      <c r="M14" s="11"/>
      <c r="N14" s="11"/>
      <c r="O14" s="11"/>
      <c r="P14" s="11"/>
      <c r="Q14" s="11"/>
      <c r="R14" s="11"/>
      <c r="S14" s="142">
        <f t="shared" si="2"/>
        <v>0</v>
      </c>
      <c r="T14" s="65" t="str">
        <f t="shared" si="7"/>
        <v/>
      </c>
      <c r="U14" s="66">
        <f t="shared" si="6"/>
        <v>0</v>
      </c>
      <c r="V14" s="66">
        <f t="shared" si="3"/>
        <v>0</v>
      </c>
      <c r="W14" s="66">
        <f t="shared" si="4"/>
        <v>0</v>
      </c>
      <c r="X14" s="67">
        <f t="shared" si="5"/>
        <v>0</v>
      </c>
    </row>
    <row r="15" spans="1:24" ht="15">
      <c r="A15" s="41">
        <v>10</v>
      </c>
      <c r="B15" s="42" t="s">
        <v>13</v>
      </c>
      <c r="C15" s="37">
        <f>BCG!C15</f>
        <v>831442</v>
      </c>
      <c r="D15" s="43">
        <f>BCG!D15</f>
        <v>40324.936999999998</v>
      </c>
      <c r="E15" s="44">
        <f>(BCG!E15/20)*0.11+(BCG!E15/20)</f>
        <v>9348.1460077162592</v>
      </c>
      <c r="F15" s="45">
        <f t="shared" si="1"/>
        <v>800</v>
      </c>
      <c r="G15" s="10"/>
      <c r="H15" s="11"/>
      <c r="I15" s="11"/>
      <c r="J15" s="11"/>
      <c r="K15" s="11"/>
      <c r="L15" s="11"/>
      <c r="M15" s="11"/>
      <c r="N15" s="11"/>
      <c r="O15" s="11"/>
      <c r="P15" s="11"/>
      <c r="Q15" s="11"/>
      <c r="R15" s="11"/>
      <c r="S15" s="142">
        <f t="shared" si="2"/>
        <v>0</v>
      </c>
      <c r="T15" s="65" t="str">
        <f t="shared" si="7"/>
        <v/>
      </c>
      <c r="U15" s="66">
        <f t="shared" si="6"/>
        <v>0</v>
      </c>
      <c r="V15" s="66">
        <f t="shared" si="3"/>
        <v>0</v>
      </c>
      <c r="W15" s="66">
        <f t="shared" si="4"/>
        <v>0</v>
      </c>
      <c r="X15" s="67">
        <f t="shared" si="5"/>
        <v>0</v>
      </c>
    </row>
    <row r="16" spans="1:24" ht="15">
      <c r="A16" s="41">
        <v>11</v>
      </c>
      <c r="B16" s="42" t="s">
        <v>14</v>
      </c>
      <c r="C16" s="37">
        <f>BCG!C16</f>
        <v>220717</v>
      </c>
      <c r="D16" s="43">
        <f>BCG!D16</f>
        <v>10704.7745</v>
      </c>
      <c r="E16" s="44">
        <f>(BCG!E16/20)*0.11+(BCG!E16/20)</f>
        <v>2481.5858982167238</v>
      </c>
      <c r="F16" s="45">
        <f t="shared" si="1"/>
        <v>300</v>
      </c>
      <c r="G16" s="10"/>
      <c r="H16" s="11"/>
      <c r="I16" s="11"/>
      <c r="J16" s="11"/>
      <c r="K16" s="11"/>
      <c r="L16" s="11"/>
      <c r="M16" s="11"/>
      <c r="N16" s="11"/>
      <c r="O16" s="11"/>
      <c r="P16" s="11"/>
      <c r="Q16" s="11"/>
      <c r="R16" s="11"/>
      <c r="S16" s="142">
        <f t="shared" si="2"/>
        <v>0</v>
      </c>
      <c r="T16" s="65" t="str">
        <f t="shared" si="7"/>
        <v/>
      </c>
      <c r="U16" s="66">
        <f t="shared" si="6"/>
        <v>0</v>
      </c>
      <c r="V16" s="66">
        <f t="shared" si="3"/>
        <v>0</v>
      </c>
      <c r="W16" s="66">
        <f t="shared" si="4"/>
        <v>0</v>
      </c>
      <c r="X16" s="67">
        <f t="shared" si="5"/>
        <v>0</v>
      </c>
    </row>
    <row r="17" spans="1:24" ht="15">
      <c r="A17" s="41">
        <v>12</v>
      </c>
      <c r="B17" s="42" t="s">
        <v>15</v>
      </c>
      <c r="C17" s="37">
        <f>BCG!C17</f>
        <v>224153</v>
      </c>
      <c r="D17" s="43">
        <f>BCG!D17</f>
        <v>10871.4205</v>
      </c>
      <c r="E17" s="44">
        <f>(BCG!E17/20)*0.11+(BCG!E17/20)</f>
        <v>2520.2178529201346</v>
      </c>
      <c r="F17" s="45">
        <f t="shared" si="1"/>
        <v>300</v>
      </c>
      <c r="G17" s="10"/>
      <c r="H17" s="11"/>
      <c r="I17" s="11"/>
      <c r="J17" s="11"/>
      <c r="K17" s="11"/>
      <c r="L17" s="11"/>
      <c r="M17" s="11"/>
      <c r="N17" s="11"/>
      <c r="O17" s="11"/>
      <c r="P17" s="11"/>
      <c r="Q17" s="11"/>
      <c r="R17" s="11"/>
      <c r="S17" s="142">
        <f t="shared" si="2"/>
        <v>0</v>
      </c>
      <c r="T17" s="65" t="str">
        <f t="shared" si="7"/>
        <v/>
      </c>
      <c r="U17" s="66">
        <f t="shared" si="6"/>
        <v>0</v>
      </c>
      <c r="V17" s="66">
        <f t="shared" si="3"/>
        <v>0</v>
      </c>
      <c r="W17" s="66">
        <f t="shared" si="4"/>
        <v>0</v>
      </c>
      <c r="X17" s="67">
        <f t="shared" si="5"/>
        <v>0</v>
      </c>
    </row>
    <row r="18" spans="1:24" ht="15">
      <c r="A18" s="41">
        <v>13</v>
      </c>
      <c r="B18" s="42" t="s">
        <v>16</v>
      </c>
      <c r="C18" s="37">
        <f>BCG!C18</f>
        <v>413054</v>
      </c>
      <c r="D18" s="43">
        <f>BCG!D18</f>
        <v>20033.118999999999</v>
      </c>
      <c r="E18" s="44">
        <f>(BCG!E18/20)*0.11+(BCG!E18/20)</f>
        <v>4644.0871414617386</v>
      </c>
      <c r="F18" s="45">
        <f t="shared" si="1"/>
        <v>400</v>
      </c>
      <c r="G18" s="10"/>
      <c r="H18" s="11"/>
      <c r="I18" s="11"/>
      <c r="J18" s="11"/>
      <c r="K18" s="11"/>
      <c r="L18" s="11"/>
      <c r="M18" s="11"/>
      <c r="N18" s="11"/>
      <c r="O18" s="11"/>
      <c r="P18" s="11"/>
      <c r="Q18" s="11"/>
      <c r="R18" s="11"/>
      <c r="S18" s="142">
        <f t="shared" si="2"/>
        <v>0</v>
      </c>
      <c r="T18" s="65" t="str">
        <f t="shared" si="7"/>
        <v/>
      </c>
      <c r="U18" s="66">
        <f t="shared" si="6"/>
        <v>0</v>
      </c>
      <c r="V18" s="66">
        <f t="shared" si="3"/>
        <v>0</v>
      </c>
      <c r="W18" s="66">
        <f t="shared" si="4"/>
        <v>0</v>
      </c>
      <c r="X18" s="67">
        <f t="shared" si="5"/>
        <v>0</v>
      </c>
    </row>
    <row r="19" spans="1:24" ht="15">
      <c r="A19" s="41">
        <v>14</v>
      </c>
      <c r="B19" s="42" t="s">
        <v>17</v>
      </c>
      <c r="C19" s="37">
        <f>BCG!C19</f>
        <v>131351</v>
      </c>
      <c r="D19" s="43">
        <f>BCG!D19</f>
        <v>6370.5235000000002</v>
      </c>
      <c r="E19" s="44">
        <f>(BCG!E19/20)*0.11+(BCG!E19/20)</f>
        <v>1476.8177771384394</v>
      </c>
      <c r="F19" s="45">
        <f t="shared" si="1"/>
        <v>200</v>
      </c>
      <c r="G19" s="10"/>
      <c r="H19" s="11"/>
      <c r="I19" s="11"/>
      <c r="J19" s="11"/>
      <c r="K19" s="11"/>
      <c r="L19" s="11"/>
      <c r="M19" s="11"/>
      <c r="N19" s="11"/>
      <c r="O19" s="11"/>
      <c r="P19" s="11"/>
      <c r="Q19" s="11"/>
      <c r="R19" s="11"/>
      <c r="S19" s="142">
        <f t="shared" si="2"/>
        <v>0</v>
      </c>
      <c r="T19" s="65" t="str">
        <f t="shared" si="7"/>
        <v/>
      </c>
      <c r="U19" s="66">
        <f t="shared" si="6"/>
        <v>0</v>
      </c>
      <c r="V19" s="66">
        <f t="shared" si="3"/>
        <v>0</v>
      </c>
      <c r="W19" s="66">
        <f t="shared" si="4"/>
        <v>0</v>
      </c>
      <c r="X19" s="67">
        <f t="shared" si="5"/>
        <v>0</v>
      </c>
    </row>
    <row r="20" spans="1:24" ht="15">
      <c r="A20" s="41">
        <v>15</v>
      </c>
      <c r="B20" s="42" t="s">
        <v>18</v>
      </c>
      <c r="C20" s="37">
        <f>BCG!C20</f>
        <v>462113</v>
      </c>
      <c r="D20" s="43">
        <f>BCG!D20</f>
        <v>22412.480500000001</v>
      </c>
      <c r="E20" s="44">
        <f>(BCG!E20/20)*0.11+(BCG!E20/20)</f>
        <v>5195.6718521120947</v>
      </c>
      <c r="F20" s="45">
        <f t="shared" si="1"/>
        <v>500</v>
      </c>
      <c r="G20" s="10"/>
      <c r="H20" s="11"/>
      <c r="I20" s="11"/>
      <c r="J20" s="11"/>
      <c r="K20" s="11"/>
      <c r="L20" s="11"/>
      <c r="M20" s="11"/>
      <c r="N20" s="11"/>
      <c r="O20" s="11"/>
      <c r="P20" s="11"/>
      <c r="Q20" s="11"/>
      <c r="R20" s="11"/>
      <c r="S20" s="142">
        <f t="shared" si="2"/>
        <v>0</v>
      </c>
      <c r="T20" s="65" t="str">
        <f t="shared" si="7"/>
        <v/>
      </c>
      <c r="U20" s="66">
        <f t="shared" si="6"/>
        <v>0</v>
      </c>
      <c r="V20" s="66">
        <f t="shared" si="3"/>
        <v>0</v>
      </c>
      <c r="W20" s="66">
        <f t="shared" si="4"/>
        <v>0</v>
      </c>
      <c r="X20" s="67">
        <f t="shared" si="5"/>
        <v>0</v>
      </c>
    </row>
    <row r="21" spans="1:24" ht="15">
      <c r="A21" s="41">
        <v>16</v>
      </c>
      <c r="B21" s="42" t="s">
        <v>19</v>
      </c>
      <c r="C21" s="37">
        <f>BCG!C21</f>
        <v>200047</v>
      </c>
      <c r="D21" s="43">
        <f>BCG!D21</f>
        <v>9702.2795000000006</v>
      </c>
      <c r="E21" s="44">
        <f>(BCG!E21/20)*0.11+(BCG!E21/20)</f>
        <v>2249.1870321749616</v>
      </c>
      <c r="F21" s="45">
        <f t="shared" si="1"/>
        <v>200</v>
      </c>
      <c r="G21" s="10"/>
      <c r="H21" s="11"/>
      <c r="I21" s="11"/>
      <c r="J21" s="11"/>
      <c r="K21" s="11"/>
      <c r="L21" s="11"/>
      <c r="M21" s="11"/>
      <c r="N21" s="11"/>
      <c r="O21" s="11"/>
      <c r="P21" s="11"/>
      <c r="Q21" s="11"/>
      <c r="R21" s="11"/>
      <c r="S21" s="142">
        <f t="shared" si="2"/>
        <v>0</v>
      </c>
      <c r="T21" s="65" t="str">
        <f t="shared" si="7"/>
        <v/>
      </c>
      <c r="U21" s="66">
        <f t="shared" si="6"/>
        <v>0</v>
      </c>
      <c r="V21" s="66">
        <f t="shared" si="3"/>
        <v>0</v>
      </c>
      <c r="W21" s="66">
        <f t="shared" si="4"/>
        <v>0</v>
      </c>
      <c r="X21" s="67">
        <f t="shared" si="5"/>
        <v>0</v>
      </c>
    </row>
    <row r="22" spans="1:24" ht="15">
      <c r="A22" s="41">
        <v>17</v>
      </c>
      <c r="B22" s="42" t="s">
        <v>20</v>
      </c>
      <c r="C22" s="37">
        <f>BCG!C22</f>
        <v>159974</v>
      </c>
      <c r="D22" s="43">
        <f>BCG!D22</f>
        <v>7758.7390000000005</v>
      </c>
      <c r="E22" s="44">
        <f>(BCG!E22/20)*0.11+(BCG!E22/20)</f>
        <v>1798.6345523059947</v>
      </c>
      <c r="F22" s="45">
        <f t="shared" si="1"/>
        <v>200</v>
      </c>
      <c r="G22" s="10"/>
      <c r="H22" s="11"/>
      <c r="I22" s="11"/>
      <c r="J22" s="11"/>
      <c r="K22" s="11"/>
      <c r="L22" s="11"/>
      <c r="M22" s="11"/>
      <c r="N22" s="11"/>
      <c r="O22" s="11"/>
      <c r="P22" s="11"/>
      <c r="Q22" s="11"/>
      <c r="R22" s="11"/>
      <c r="S22" s="142">
        <f t="shared" si="2"/>
        <v>0</v>
      </c>
      <c r="T22" s="65" t="str">
        <f t="shared" si="7"/>
        <v/>
      </c>
      <c r="U22" s="66">
        <f t="shared" si="6"/>
        <v>0</v>
      </c>
      <c r="V22" s="66">
        <f t="shared" si="3"/>
        <v>0</v>
      </c>
      <c r="W22" s="66">
        <f t="shared" si="4"/>
        <v>0</v>
      </c>
      <c r="X22" s="67">
        <f t="shared" si="5"/>
        <v>0</v>
      </c>
    </row>
    <row r="23" spans="1:24" ht="15">
      <c r="A23" s="41">
        <v>18</v>
      </c>
      <c r="B23" s="42" t="s">
        <v>21</v>
      </c>
      <c r="C23" s="37">
        <f>BCG!C23</f>
        <v>94511</v>
      </c>
      <c r="D23" s="43">
        <f>BCG!D23</f>
        <v>4583.7835000000005</v>
      </c>
      <c r="E23" s="44">
        <f>(BCG!E23/20)*0.11+(BCG!E23/20)</f>
        <v>1062.6148634965175</v>
      </c>
      <c r="F23" s="45">
        <f t="shared" si="1"/>
        <v>100</v>
      </c>
      <c r="G23" s="10"/>
      <c r="H23" s="11"/>
      <c r="I23" s="11"/>
      <c r="J23" s="11"/>
      <c r="K23" s="11"/>
      <c r="L23" s="11"/>
      <c r="M23" s="11"/>
      <c r="N23" s="11"/>
      <c r="O23" s="11"/>
      <c r="P23" s="11"/>
      <c r="Q23" s="11"/>
      <c r="R23" s="11"/>
      <c r="S23" s="142">
        <f t="shared" si="2"/>
        <v>0</v>
      </c>
      <c r="T23" s="65" t="str">
        <f t="shared" si="7"/>
        <v/>
      </c>
      <c r="U23" s="66">
        <f t="shared" si="6"/>
        <v>0</v>
      </c>
      <c r="V23" s="66">
        <f t="shared" si="3"/>
        <v>0</v>
      </c>
      <c r="W23" s="66">
        <f t="shared" si="4"/>
        <v>0</v>
      </c>
      <c r="X23" s="67">
        <f t="shared" si="5"/>
        <v>0</v>
      </c>
    </row>
    <row r="24" spans="1:24" ht="15">
      <c r="A24" s="41">
        <v>19</v>
      </c>
      <c r="B24" s="42" t="s">
        <v>22</v>
      </c>
      <c r="C24" s="37">
        <f>BCG!C24</f>
        <v>187767</v>
      </c>
      <c r="D24" s="43">
        <f>BCG!D24</f>
        <v>9106.6995000000006</v>
      </c>
      <c r="E24" s="44">
        <f>(BCG!E24/20)*0.11+(BCG!E24/20)</f>
        <v>2111.119394294321</v>
      </c>
      <c r="F24" s="45">
        <f t="shared" si="1"/>
        <v>200</v>
      </c>
      <c r="G24" s="10"/>
      <c r="H24" s="11"/>
      <c r="I24" s="11"/>
      <c r="J24" s="11"/>
      <c r="K24" s="11"/>
      <c r="L24" s="11"/>
      <c r="M24" s="11"/>
      <c r="N24" s="11"/>
      <c r="O24" s="11"/>
      <c r="P24" s="11"/>
      <c r="Q24" s="11"/>
      <c r="R24" s="11"/>
      <c r="S24" s="142">
        <f t="shared" si="2"/>
        <v>0</v>
      </c>
      <c r="T24" s="65" t="str">
        <f t="shared" si="7"/>
        <v/>
      </c>
      <c r="U24" s="66">
        <f t="shared" si="6"/>
        <v>0</v>
      </c>
      <c r="V24" s="66">
        <f t="shared" si="3"/>
        <v>0</v>
      </c>
      <c r="W24" s="66">
        <f t="shared" si="4"/>
        <v>0</v>
      </c>
      <c r="X24" s="67">
        <f t="shared" si="5"/>
        <v>0</v>
      </c>
    </row>
    <row r="25" spans="1:24" ht="15">
      <c r="A25" s="41">
        <v>20</v>
      </c>
      <c r="B25" s="42" t="s">
        <v>23</v>
      </c>
      <c r="C25" s="37">
        <f>BCG!C25</f>
        <v>120259</v>
      </c>
      <c r="D25" s="43">
        <f>BCG!D25</f>
        <v>5832.5614999999998</v>
      </c>
      <c r="E25" s="44">
        <f>(BCG!E25/20)*0.11+(BCG!E25/20)</f>
        <v>1352.1071713263818</v>
      </c>
      <c r="F25" s="45">
        <f t="shared" si="1"/>
        <v>200</v>
      </c>
      <c r="G25" s="10"/>
      <c r="H25" s="11"/>
      <c r="I25" s="11"/>
      <c r="J25" s="11"/>
      <c r="K25" s="11"/>
      <c r="L25" s="11"/>
      <c r="M25" s="11"/>
      <c r="N25" s="11"/>
      <c r="O25" s="11"/>
      <c r="P25" s="11"/>
      <c r="Q25" s="11"/>
      <c r="R25" s="11"/>
      <c r="S25" s="142">
        <f t="shared" si="2"/>
        <v>0</v>
      </c>
      <c r="T25" s="65" t="str">
        <f t="shared" si="7"/>
        <v/>
      </c>
      <c r="U25" s="66">
        <f t="shared" si="6"/>
        <v>0</v>
      </c>
      <c r="V25" s="66">
        <f t="shared" si="3"/>
        <v>0</v>
      </c>
      <c r="W25" s="66">
        <f t="shared" si="4"/>
        <v>0</v>
      </c>
      <c r="X25" s="67">
        <f t="shared" si="5"/>
        <v>0</v>
      </c>
    </row>
    <row r="26" spans="1:24" ht="15">
      <c r="A26" s="41">
        <v>21</v>
      </c>
      <c r="B26" s="42" t="s">
        <v>24</v>
      </c>
      <c r="C26" s="37">
        <f>BCG!C26</f>
        <v>237349</v>
      </c>
      <c r="D26" s="43">
        <f>BCG!D26</f>
        <v>11511.4265</v>
      </c>
      <c r="E26" s="44">
        <f>(BCG!E26/20)*0.11+(BCG!E26/20)</f>
        <v>2668.5843471768876</v>
      </c>
      <c r="F26" s="45">
        <f t="shared" si="1"/>
        <v>300</v>
      </c>
      <c r="G26" s="10"/>
      <c r="H26" s="11"/>
      <c r="I26" s="11"/>
      <c r="J26" s="11"/>
      <c r="K26" s="11"/>
      <c r="L26" s="11"/>
      <c r="M26" s="11"/>
      <c r="N26" s="11"/>
      <c r="O26" s="11"/>
      <c r="P26" s="11"/>
      <c r="Q26" s="11"/>
      <c r="R26" s="11"/>
      <c r="S26" s="142">
        <f t="shared" si="2"/>
        <v>0</v>
      </c>
      <c r="T26" s="65" t="str">
        <f t="shared" si="7"/>
        <v/>
      </c>
      <c r="U26" s="66">
        <f t="shared" si="6"/>
        <v>0</v>
      </c>
      <c r="V26" s="66">
        <f t="shared" si="3"/>
        <v>0</v>
      </c>
      <c r="W26" s="66">
        <f t="shared" si="4"/>
        <v>0</v>
      </c>
      <c r="X26" s="67">
        <f t="shared" si="5"/>
        <v>0</v>
      </c>
    </row>
    <row r="27" spans="1:24" ht="15">
      <c r="A27" s="41">
        <v>22</v>
      </c>
      <c r="B27" s="42" t="s">
        <v>25</v>
      </c>
      <c r="C27" s="37">
        <f>BCG!C27</f>
        <v>249501</v>
      </c>
      <c r="D27" s="43">
        <f>BCG!D27</f>
        <v>12100.798500000001</v>
      </c>
      <c r="E27" s="44">
        <f>(BCG!E27/20)*0.11+(BCG!E27/20)</f>
        <v>2805.2128435551899</v>
      </c>
      <c r="F27" s="45">
        <f t="shared" si="1"/>
        <v>300</v>
      </c>
      <c r="G27" s="10"/>
      <c r="H27" s="11"/>
      <c r="I27" s="11"/>
      <c r="J27" s="11"/>
      <c r="K27" s="11"/>
      <c r="L27" s="11"/>
      <c r="M27" s="11"/>
      <c r="N27" s="11"/>
      <c r="O27" s="11"/>
      <c r="P27" s="11"/>
      <c r="Q27" s="11"/>
      <c r="R27" s="11"/>
      <c r="S27" s="142">
        <f t="shared" si="2"/>
        <v>0</v>
      </c>
      <c r="T27" s="65" t="str">
        <f t="shared" si="7"/>
        <v/>
      </c>
      <c r="U27" s="66">
        <f t="shared" si="6"/>
        <v>0</v>
      </c>
      <c r="V27" s="66">
        <f t="shared" si="3"/>
        <v>0</v>
      </c>
      <c r="W27" s="66">
        <f t="shared" si="4"/>
        <v>0</v>
      </c>
      <c r="X27" s="67">
        <f t="shared" si="5"/>
        <v>0</v>
      </c>
    </row>
    <row r="28" spans="1:24" ht="15">
      <c r="A28" s="41">
        <v>23</v>
      </c>
      <c r="B28" s="42" t="s">
        <v>26</v>
      </c>
      <c r="C28" s="37">
        <f>BCG!C28</f>
        <v>344703</v>
      </c>
      <c r="D28" s="43">
        <f>BCG!D28</f>
        <v>16718.095499999999</v>
      </c>
      <c r="E28" s="44">
        <f>(BCG!E28/20)*0.11+(BCG!E28/20)</f>
        <v>3875.59682250574</v>
      </c>
      <c r="F28" s="45">
        <f t="shared" si="1"/>
        <v>400</v>
      </c>
      <c r="G28" s="10"/>
      <c r="H28" s="11"/>
      <c r="I28" s="11"/>
      <c r="J28" s="11"/>
      <c r="K28" s="11"/>
      <c r="L28" s="11"/>
      <c r="M28" s="11"/>
      <c r="N28" s="11"/>
      <c r="O28" s="11"/>
      <c r="P28" s="11"/>
      <c r="Q28" s="11"/>
      <c r="R28" s="11"/>
      <c r="S28" s="142">
        <f t="shared" si="2"/>
        <v>0</v>
      </c>
      <c r="T28" s="65" t="str">
        <f t="shared" si="7"/>
        <v/>
      </c>
      <c r="U28" s="66">
        <f t="shared" si="6"/>
        <v>0</v>
      </c>
      <c r="V28" s="66">
        <f t="shared" si="3"/>
        <v>0</v>
      </c>
      <c r="W28" s="66">
        <f t="shared" si="4"/>
        <v>0</v>
      </c>
      <c r="X28" s="67">
        <f t="shared" si="5"/>
        <v>0</v>
      </c>
    </row>
    <row r="29" spans="1:24" ht="15">
      <c r="A29" s="41">
        <v>24</v>
      </c>
      <c r="B29" s="42" t="s">
        <v>27</v>
      </c>
      <c r="C29" s="37">
        <f>BCG!C29</f>
        <v>260357</v>
      </c>
      <c r="D29" s="43">
        <f>BCG!D29</f>
        <v>12627.3145</v>
      </c>
      <c r="E29" s="44">
        <f>(BCG!E29/20)*0.11+(BCG!E29/20)</f>
        <v>2927.27003222231</v>
      </c>
      <c r="F29" s="45">
        <f t="shared" si="1"/>
        <v>300</v>
      </c>
      <c r="G29" s="10"/>
      <c r="H29" s="11"/>
      <c r="I29" s="11"/>
      <c r="J29" s="11"/>
      <c r="K29" s="11"/>
      <c r="L29" s="11"/>
      <c r="M29" s="11"/>
      <c r="N29" s="11"/>
      <c r="O29" s="11"/>
      <c r="P29" s="11"/>
      <c r="Q29" s="11"/>
      <c r="R29" s="11"/>
      <c r="S29" s="142">
        <f t="shared" si="2"/>
        <v>0</v>
      </c>
      <c r="T29" s="65" t="str">
        <f t="shared" si="7"/>
        <v/>
      </c>
      <c r="U29" s="66">
        <f t="shared" si="6"/>
        <v>0</v>
      </c>
      <c r="V29" s="66">
        <f t="shared" si="3"/>
        <v>0</v>
      </c>
      <c r="W29" s="66">
        <f t="shared" si="4"/>
        <v>0</v>
      </c>
      <c r="X29" s="67">
        <f t="shared" si="5"/>
        <v>0</v>
      </c>
    </row>
    <row r="30" spans="1:24" ht="15">
      <c r="A30" s="41">
        <v>25</v>
      </c>
      <c r="B30" s="42" t="s">
        <v>28</v>
      </c>
      <c r="C30" s="37">
        <f>BCG!C30</f>
        <v>106389</v>
      </c>
      <c r="D30" s="43">
        <f>BCG!D30</f>
        <v>5159.8665000000001</v>
      </c>
      <c r="E30" s="44">
        <f>(BCG!E30/20)*0.11+(BCG!E30/20)</f>
        <v>1196.1626975963748</v>
      </c>
      <c r="F30" s="45">
        <f t="shared" si="1"/>
        <v>100</v>
      </c>
      <c r="G30" s="10"/>
      <c r="H30" s="11"/>
      <c r="I30" s="11"/>
      <c r="J30" s="11"/>
      <c r="K30" s="11"/>
      <c r="L30" s="11"/>
      <c r="M30" s="11"/>
      <c r="N30" s="11"/>
      <c r="O30" s="11"/>
      <c r="P30" s="11"/>
      <c r="Q30" s="11"/>
      <c r="R30" s="11"/>
      <c r="S30" s="142">
        <f t="shared" si="2"/>
        <v>0</v>
      </c>
      <c r="T30" s="65" t="str">
        <f t="shared" si="7"/>
        <v/>
      </c>
      <c r="U30" s="66">
        <f t="shared" si="6"/>
        <v>0</v>
      </c>
      <c r="V30" s="66">
        <f t="shared" si="3"/>
        <v>0</v>
      </c>
      <c r="W30" s="66">
        <f t="shared" si="4"/>
        <v>0</v>
      </c>
      <c r="X30" s="67">
        <f t="shared" si="5"/>
        <v>0</v>
      </c>
    </row>
    <row r="31" spans="1:24" ht="15">
      <c r="A31" s="41">
        <v>26</v>
      </c>
      <c r="B31" s="42" t="s">
        <v>29</v>
      </c>
      <c r="C31" s="37">
        <f>BCG!C31</f>
        <v>95259</v>
      </c>
      <c r="D31" s="43">
        <f>BCG!D31</f>
        <v>4620.0614999999998</v>
      </c>
      <c r="E31" s="44">
        <f>(BCG!E31/20)*0.11+(BCG!E31/20)</f>
        <v>1071.0248466508103</v>
      </c>
      <c r="F31" s="45">
        <f t="shared" si="1"/>
        <v>100</v>
      </c>
      <c r="G31" s="10"/>
      <c r="H31" s="11"/>
      <c r="I31" s="11"/>
      <c r="J31" s="11"/>
      <c r="K31" s="11"/>
      <c r="L31" s="11"/>
      <c r="M31" s="11"/>
      <c r="N31" s="11"/>
      <c r="O31" s="11"/>
      <c r="P31" s="11"/>
      <c r="Q31" s="11"/>
      <c r="R31" s="11"/>
      <c r="S31" s="142">
        <f t="shared" si="2"/>
        <v>0</v>
      </c>
      <c r="T31" s="65" t="str">
        <f t="shared" si="7"/>
        <v/>
      </c>
      <c r="U31" s="66">
        <f t="shared" si="6"/>
        <v>0</v>
      </c>
      <c r="V31" s="66">
        <f t="shared" si="3"/>
        <v>0</v>
      </c>
      <c r="W31" s="66">
        <f t="shared" si="4"/>
        <v>0</v>
      </c>
      <c r="X31" s="67">
        <f t="shared" si="5"/>
        <v>0</v>
      </c>
    </row>
    <row r="32" spans="1:24" ht="15">
      <c r="A32" s="41">
        <v>27</v>
      </c>
      <c r="B32" s="42" t="s">
        <v>30</v>
      </c>
      <c r="C32" s="37">
        <f>BCG!C32</f>
        <v>339346</v>
      </c>
      <c r="D32" s="43">
        <f>BCG!D32</f>
        <v>16458.280999999999</v>
      </c>
      <c r="E32" s="44">
        <f>(BCG!E32/20)*0.11+(BCG!E32/20)</f>
        <v>3815.3665019742584</v>
      </c>
      <c r="F32" s="45">
        <f t="shared" si="1"/>
        <v>400</v>
      </c>
      <c r="G32" s="10"/>
      <c r="H32" s="11"/>
      <c r="I32" s="11"/>
      <c r="J32" s="11"/>
      <c r="K32" s="11"/>
      <c r="L32" s="11"/>
      <c r="M32" s="11"/>
      <c r="N32" s="11"/>
      <c r="O32" s="11"/>
      <c r="P32" s="11"/>
      <c r="Q32" s="11"/>
      <c r="R32" s="11"/>
      <c r="S32" s="142">
        <f t="shared" si="2"/>
        <v>0</v>
      </c>
      <c r="T32" s="65" t="str">
        <f t="shared" si="7"/>
        <v/>
      </c>
      <c r="U32" s="66">
        <f t="shared" si="6"/>
        <v>0</v>
      </c>
      <c r="V32" s="66">
        <f t="shared" si="3"/>
        <v>0</v>
      </c>
      <c r="W32" s="66">
        <f t="shared" si="4"/>
        <v>0</v>
      </c>
      <c r="X32" s="67">
        <f t="shared" si="5"/>
        <v>0</v>
      </c>
    </row>
    <row r="33" spans="1:24" ht="15">
      <c r="A33" s="41">
        <v>28</v>
      </c>
      <c r="B33" s="42" t="s">
        <v>31</v>
      </c>
      <c r="C33" s="37">
        <f>BCG!C33</f>
        <v>193334</v>
      </c>
      <c r="D33" s="43">
        <f>BCG!D33</f>
        <v>9376.6990000000005</v>
      </c>
      <c r="E33" s="44">
        <f>(BCG!E33/20)*0.11+(BCG!E33/20)</f>
        <v>2173.7108063530773</v>
      </c>
      <c r="F33" s="45">
        <f t="shared" si="1"/>
        <v>200</v>
      </c>
      <c r="G33" s="10"/>
      <c r="H33" s="11"/>
      <c r="I33" s="11"/>
      <c r="J33" s="11"/>
      <c r="K33" s="11"/>
      <c r="L33" s="11"/>
      <c r="M33" s="11"/>
      <c r="N33" s="11"/>
      <c r="O33" s="11"/>
      <c r="P33" s="11"/>
      <c r="Q33" s="11"/>
      <c r="R33" s="11"/>
      <c r="S33" s="142">
        <f t="shared" si="2"/>
        <v>0</v>
      </c>
      <c r="T33" s="65" t="str">
        <f t="shared" si="7"/>
        <v/>
      </c>
      <c r="U33" s="66">
        <f t="shared" si="6"/>
        <v>0</v>
      </c>
      <c r="V33" s="66">
        <f t="shared" si="3"/>
        <v>0</v>
      </c>
      <c r="W33" s="66">
        <f t="shared" si="4"/>
        <v>0</v>
      </c>
      <c r="X33" s="67">
        <f t="shared" si="5"/>
        <v>0</v>
      </c>
    </row>
    <row r="34" spans="1:24" ht="15">
      <c r="A34" s="41">
        <v>29</v>
      </c>
      <c r="B34" s="42" t="s">
        <v>32</v>
      </c>
      <c r="C34" s="37">
        <f>BCG!C34</f>
        <v>169504</v>
      </c>
      <c r="D34" s="43">
        <f>BCG!D34</f>
        <v>8220.9439999999995</v>
      </c>
      <c r="E34" s="44">
        <f>(BCG!E34/20)*0.11+(BCG!E34/20)</f>
        <v>1905.783134472322</v>
      </c>
      <c r="F34" s="45">
        <f t="shared" si="1"/>
        <v>200</v>
      </c>
      <c r="G34" s="10"/>
      <c r="H34" s="11"/>
      <c r="I34" s="11"/>
      <c r="J34" s="11"/>
      <c r="K34" s="11"/>
      <c r="L34" s="11"/>
      <c r="M34" s="11"/>
      <c r="N34" s="11"/>
      <c r="O34" s="11"/>
      <c r="P34" s="11"/>
      <c r="Q34" s="11"/>
      <c r="R34" s="11"/>
      <c r="S34" s="142">
        <f t="shared" si="2"/>
        <v>0</v>
      </c>
      <c r="T34" s="65" t="str">
        <f t="shared" si="7"/>
        <v/>
      </c>
      <c r="U34" s="66">
        <f t="shared" si="6"/>
        <v>0</v>
      </c>
      <c r="V34" s="66">
        <f t="shared" si="3"/>
        <v>0</v>
      </c>
      <c r="W34" s="66">
        <f t="shared" si="4"/>
        <v>0</v>
      </c>
      <c r="X34" s="67">
        <f t="shared" si="5"/>
        <v>0</v>
      </c>
    </row>
    <row r="35" spans="1:24" ht="15">
      <c r="A35" s="41">
        <v>30</v>
      </c>
      <c r="B35" s="42" t="s">
        <v>33</v>
      </c>
      <c r="C35" s="37">
        <f>BCG!C35</f>
        <v>469872</v>
      </c>
      <c r="D35" s="43">
        <f>BCG!D35</f>
        <v>22788.792000000001</v>
      </c>
      <c r="E35" s="44">
        <f>(BCG!E35/20)*0.11+(BCG!E35/20)</f>
        <v>5282.9085623984047</v>
      </c>
      <c r="F35" s="45">
        <f t="shared" si="1"/>
        <v>500</v>
      </c>
      <c r="G35" s="10"/>
      <c r="H35" s="11"/>
      <c r="I35" s="11"/>
      <c r="J35" s="11"/>
      <c r="K35" s="11"/>
      <c r="L35" s="11"/>
      <c r="M35" s="11"/>
      <c r="N35" s="11"/>
      <c r="O35" s="11"/>
      <c r="P35" s="11"/>
      <c r="Q35" s="11"/>
      <c r="R35" s="11"/>
      <c r="S35" s="142">
        <f t="shared" si="2"/>
        <v>0</v>
      </c>
      <c r="T35" s="65" t="str">
        <f t="shared" si="7"/>
        <v/>
      </c>
      <c r="U35" s="66">
        <f t="shared" si="6"/>
        <v>0</v>
      </c>
      <c r="V35" s="66">
        <f t="shared" si="3"/>
        <v>0</v>
      </c>
      <c r="W35" s="66">
        <f t="shared" si="4"/>
        <v>0</v>
      </c>
      <c r="X35" s="67">
        <f t="shared" si="5"/>
        <v>0</v>
      </c>
    </row>
    <row r="36" spans="1:24" ht="15">
      <c r="A36" s="41">
        <v>31</v>
      </c>
      <c r="B36" s="42" t="s">
        <v>34</v>
      </c>
      <c r="C36" s="37">
        <f>BCG!C36</f>
        <v>607710</v>
      </c>
      <c r="D36" s="43">
        <f>BCG!D36</f>
        <v>29473.935000000001</v>
      </c>
      <c r="E36" s="44">
        <f>(BCG!E36/20)*0.11+(BCG!E36/20)</f>
        <v>6832.6615811436614</v>
      </c>
      <c r="F36" s="45">
        <f t="shared" si="1"/>
        <v>600</v>
      </c>
      <c r="G36" s="10"/>
      <c r="H36" s="11"/>
      <c r="I36" s="11"/>
      <c r="J36" s="11"/>
      <c r="K36" s="11"/>
      <c r="L36" s="11"/>
      <c r="M36" s="11"/>
      <c r="N36" s="11"/>
      <c r="O36" s="11"/>
      <c r="P36" s="11"/>
      <c r="Q36" s="11"/>
      <c r="R36" s="11"/>
      <c r="S36" s="142">
        <f t="shared" si="2"/>
        <v>0</v>
      </c>
      <c r="T36" s="65" t="str">
        <f t="shared" si="7"/>
        <v/>
      </c>
      <c r="U36" s="66">
        <f t="shared" si="6"/>
        <v>0</v>
      </c>
      <c r="V36" s="66">
        <f t="shared" si="3"/>
        <v>0</v>
      </c>
      <c r="W36" s="66">
        <f t="shared" si="4"/>
        <v>0</v>
      </c>
      <c r="X36" s="67">
        <f t="shared" si="5"/>
        <v>0</v>
      </c>
    </row>
    <row r="37" spans="1:24" ht="15">
      <c r="A37" s="41">
        <v>32</v>
      </c>
      <c r="B37" s="42" t="s">
        <v>35</v>
      </c>
      <c r="C37" s="37">
        <f>BCG!C37</f>
        <v>262697</v>
      </c>
      <c r="D37" s="43">
        <f>BCG!D37</f>
        <v>12740.8045</v>
      </c>
      <c r="E37" s="44">
        <f>(BCG!E37/20)*0.11+(BCG!E37/20)</f>
        <v>2953.5793378119433</v>
      </c>
      <c r="F37" s="45">
        <f t="shared" si="1"/>
        <v>300</v>
      </c>
      <c r="G37" s="10"/>
      <c r="H37" s="11"/>
      <c r="I37" s="11"/>
      <c r="J37" s="11"/>
      <c r="K37" s="11"/>
      <c r="L37" s="11"/>
      <c r="M37" s="11"/>
      <c r="N37" s="11"/>
      <c r="O37" s="11"/>
      <c r="P37" s="11"/>
      <c r="Q37" s="11"/>
      <c r="R37" s="11"/>
      <c r="S37" s="142">
        <f t="shared" si="2"/>
        <v>0</v>
      </c>
      <c r="T37" s="65" t="str">
        <f t="shared" si="7"/>
        <v/>
      </c>
      <c r="U37" s="66">
        <f t="shared" si="6"/>
        <v>0</v>
      </c>
      <c r="V37" s="66">
        <f t="shared" si="3"/>
        <v>0</v>
      </c>
      <c r="W37" s="66">
        <f t="shared" si="4"/>
        <v>0</v>
      </c>
      <c r="X37" s="67">
        <f t="shared" si="5"/>
        <v>0</v>
      </c>
    </row>
    <row r="38" spans="1:24" ht="15">
      <c r="A38" s="41">
        <v>33</v>
      </c>
      <c r="B38" s="42" t="s">
        <v>36</v>
      </c>
      <c r="C38" s="37">
        <f>BCG!C38</f>
        <v>536218</v>
      </c>
      <c r="D38" s="43">
        <f>BCG!D38</f>
        <v>26006.573</v>
      </c>
      <c r="E38" s="44">
        <f>(BCG!E38/20)*0.11+(BCG!E38/20)</f>
        <v>6028.8560789154217</v>
      </c>
      <c r="F38" s="45">
        <f t="shared" si="1"/>
        <v>600</v>
      </c>
      <c r="G38" s="10"/>
      <c r="H38" s="11"/>
      <c r="I38" s="11"/>
      <c r="J38" s="11"/>
      <c r="K38" s="11"/>
      <c r="L38" s="11"/>
      <c r="M38" s="11"/>
      <c r="N38" s="11"/>
      <c r="O38" s="11"/>
      <c r="P38" s="11"/>
      <c r="Q38" s="11"/>
      <c r="R38" s="11"/>
      <c r="S38" s="142">
        <f t="shared" si="2"/>
        <v>0</v>
      </c>
      <c r="T38" s="65" t="str">
        <f t="shared" si="7"/>
        <v/>
      </c>
      <c r="U38" s="66">
        <f t="shared" si="6"/>
        <v>0</v>
      </c>
      <c r="V38" s="66">
        <f t="shared" si="3"/>
        <v>0</v>
      </c>
      <c r="W38" s="66">
        <f t="shared" si="4"/>
        <v>0</v>
      </c>
      <c r="X38" s="67">
        <f t="shared" si="5"/>
        <v>0</v>
      </c>
    </row>
    <row r="39" spans="1:24" ht="15">
      <c r="A39" s="41">
        <v>34</v>
      </c>
      <c r="B39" s="42" t="s">
        <v>37</v>
      </c>
      <c r="C39" s="37">
        <f>BCG!C39</f>
        <v>521105</v>
      </c>
      <c r="D39" s="43">
        <f>BCG!D39</f>
        <v>25273.592500000002</v>
      </c>
      <c r="E39" s="44">
        <f>(BCG!E39/20)*0.11+(BCG!E39/20)</f>
        <v>5858.9361920025467</v>
      </c>
      <c r="F39" s="45">
        <f t="shared" si="1"/>
        <v>500</v>
      </c>
      <c r="G39" s="10"/>
      <c r="H39" s="11"/>
      <c r="I39" s="11"/>
      <c r="J39" s="11"/>
      <c r="K39" s="11"/>
      <c r="L39" s="11"/>
      <c r="M39" s="11"/>
      <c r="N39" s="11"/>
      <c r="O39" s="11"/>
      <c r="P39" s="11"/>
      <c r="Q39" s="11"/>
      <c r="R39" s="11"/>
      <c r="S39" s="142">
        <f t="shared" si="2"/>
        <v>0</v>
      </c>
      <c r="T39" s="65" t="str">
        <f t="shared" si="7"/>
        <v/>
      </c>
      <c r="U39" s="66">
        <f t="shared" si="6"/>
        <v>0</v>
      </c>
      <c r="V39" s="66">
        <f t="shared" si="3"/>
        <v>0</v>
      </c>
      <c r="W39" s="66">
        <f t="shared" si="4"/>
        <v>0</v>
      </c>
      <c r="X39" s="67">
        <f t="shared" si="5"/>
        <v>0</v>
      </c>
    </row>
    <row r="40" spans="1:24" ht="15">
      <c r="A40" s="41">
        <v>35</v>
      </c>
      <c r="B40" s="42" t="s">
        <v>38</v>
      </c>
      <c r="C40" s="37">
        <f>BCG!C40</f>
        <v>495839</v>
      </c>
      <c r="D40" s="43">
        <f>BCG!D40</f>
        <v>24048.191500000001</v>
      </c>
      <c r="E40" s="44">
        <f>(BCG!E40/20)*0.11+(BCG!E40/20)</f>
        <v>5574.8631513924274</v>
      </c>
      <c r="F40" s="45">
        <f t="shared" si="1"/>
        <v>500</v>
      </c>
      <c r="G40" s="10"/>
      <c r="H40" s="11"/>
      <c r="I40" s="11"/>
      <c r="J40" s="11"/>
      <c r="K40" s="11"/>
      <c r="L40" s="11"/>
      <c r="M40" s="11"/>
      <c r="N40" s="11"/>
      <c r="O40" s="11"/>
      <c r="P40" s="11"/>
      <c r="Q40" s="11"/>
      <c r="R40" s="11"/>
      <c r="S40" s="142">
        <f t="shared" si="2"/>
        <v>0</v>
      </c>
      <c r="T40" s="65" t="str">
        <f t="shared" si="7"/>
        <v/>
      </c>
      <c r="U40" s="66">
        <f t="shared" si="6"/>
        <v>0</v>
      </c>
      <c r="V40" s="66">
        <f t="shared" si="3"/>
        <v>0</v>
      </c>
      <c r="W40" s="66">
        <f t="shared" si="4"/>
        <v>0</v>
      </c>
      <c r="X40" s="67">
        <f t="shared" si="5"/>
        <v>0</v>
      </c>
    </row>
    <row r="41" spans="1:24" ht="15">
      <c r="A41" s="41">
        <v>36</v>
      </c>
      <c r="B41" s="42" t="s">
        <v>39</v>
      </c>
      <c r="C41" s="37">
        <f>BCG!C41</f>
        <v>179245</v>
      </c>
      <c r="D41" s="43">
        <f>BCG!D41</f>
        <v>8693.3824999999997</v>
      </c>
      <c r="E41" s="44">
        <f>(BCG!E41/20)*0.11+(BCG!E41/20)</f>
        <v>2015.3040514589122</v>
      </c>
      <c r="F41" s="45">
        <f t="shared" si="1"/>
        <v>200</v>
      </c>
      <c r="G41" s="10"/>
      <c r="H41" s="11"/>
      <c r="I41" s="11"/>
      <c r="J41" s="11"/>
      <c r="K41" s="11"/>
      <c r="L41" s="11"/>
      <c r="M41" s="11"/>
      <c r="N41" s="11"/>
      <c r="O41" s="11"/>
      <c r="P41" s="11"/>
      <c r="Q41" s="11"/>
      <c r="R41" s="11"/>
      <c r="S41" s="142">
        <f t="shared" si="2"/>
        <v>0</v>
      </c>
      <c r="T41" s="65" t="str">
        <f t="shared" si="7"/>
        <v/>
      </c>
      <c r="U41" s="66">
        <f t="shared" si="6"/>
        <v>0</v>
      </c>
      <c r="V41" s="66">
        <f t="shared" si="3"/>
        <v>0</v>
      </c>
      <c r="W41" s="66">
        <f t="shared" si="4"/>
        <v>0</v>
      </c>
      <c r="X41" s="67">
        <f t="shared" si="5"/>
        <v>0</v>
      </c>
    </row>
    <row r="42" spans="1:24" ht="15">
      <c r="A42" s="41">
        <v>37</v>
      </c>
      <c r="B42" s="42" t="s">
        <v>40</v>
      </c>
      <c r="C42" s="37">
        <f>BCG!C42</f>
        <v>565626</v>
      </c>
      <c r="D42" s="43">
        <f>BCG!D42</f>
        <v>27432.861000000001</v>
      </c>
      <c r="E42" s="44">
        <f>(BCG!E42/20)*0.11+(BCG!E42/20)</f>
        <v>6359.4988390777899</v>
      </c>
      <c r="F42" s="45">
        <f t="shared" si="1"/>
        <v>600</v>
      </c>
      <c r="G42" s="10"/>
      <c r="H42" s="11"/>
      <c r="I42" s="11"/>
      <c r="J42" s="11"/>
      <c r="K42" s="11"/>
      <c r="L42" s="11"/>
      <c r="M42" s="11"/>
      <c r="N42" s="11"/>
      <c r="O42" s="11"/>
      <c r="P42" s="11"/>
      <c r="Q42" s="11"/>
      <c r="R42" s="11"/>
      <c r="S42" s="142">
        <f t="shared" si="2"/>
        <v>0</v>
      </c>
      <c r="T42" s="65" t="str">
        <f t="shared" si="7"/>
        <v/>
      </c>
      <c r="U42" s="66">
        <f t="shared" si="6"/>
        <v>0</v>
      </c>
      <c r="V42" s="66">
        <f t="shared" si="3"/>
        <v>0</v>
      </c>
      <c r="W42" s="66">
        <f t="shared" si="4"/>
        <v>0</v>
      </c>
      <c r="X42" s="67">
        <f t="shared" si="5"/>
        <v>0</v>
      </c>
    </row>
    <row r="43" spans="1:24" ht="15">
      <c r="A43" s="41">
        <v>38</v>
      </c>
      <c r="B43" s="42" t="s">
        <v>41</v>
      </c>
      <c r="C43" s="37">
        <f>BCG!C43</f>
        <v>502150</v>
      </c>
      <c r="D43" s="43">
        <f>BCG!D43</f>
        <v>24354.275000000001</v>
      </c>
      <c r="E43" s="44">
        <f>(BCG!E43/20)*0.11+(BCG!E43/20)</f>
        <v>5645.8195734335295</v>
      </c>
      <c r="F43" s="45">
        <f t="shared" si="1"/>
        <v>500</v>
      </c>
      <c r="G43" s="10"/>
      <c r="H43" s="11"/>
      <c r="I43" s="11"/>
      <c r="J43" s="11"/>
      <c r="K43" s="11"/>
      <c r="L43" s="11"/>
      <c r="M43" s="11"/>
      <c r="N43" s="11"/>
      <c r="O43" s="11"/>
      <c r="P43" s="11"/>
      <c r="Q43" s="11"/>
      <c r="R43" s="11"/>
      <c r="S43" s="142">
        <f t="shared" si="2"/>
        <v>0</v>
      </c>
      <c r="T43" s="65" t="str">
        <f t="shared" si="7"/>
        <v/>
      </c>
      <c r="U43" s="66">
        <f t="shared" si="6"/>
        <v>0</v>
      </c>
      <c r="V43" s="66">
        <f t="shared" si="3"/>
        <v>0</v>
      </c>
      <c r="W43" s="66">
        <f t="shared" si="4"/>
        <v>0</v>
      </c>
      <c r="X43" s="67">
        <f t="shared" si="5"/>
        <v>0</v>
      </c>
    </row>
    <row r="44" spans="1:24" ht="15">
      <c r="A44" s="41">
        <v>39</v>
      </c>
      <c r="B44" s="42" t="s">
        <v>42</v>
      </c>
      <c r="C44" s="37">
        <f>BCG!C44</f>
        <v>225943</v>
      </c>
      <c r="D44" s="43">
        <f>BCG!D44</f>
        <v>10958.235500000001</v>
      </c>
      <c r="E44" s="44">
        <f>(BCG!E44/20)*0.11+(BCG!E44/20)</f>
        <v>2540.3433473669056</v>
      </c>
      <c r="F44" s="45">
        <f t="shared" si="1"/>
        <v>300</v>
      </c>
      <c r="G44" s="10"/>
      <c r="H44" s="11"/>
      <c r="I44" s="11"/>
      <c r="J44" s="11"/>
      <c r="K44" s="11"/>
      <c r="L44" s="11"/>
      <c r="M44" s="11"/>
      <c r="N44" s="11"/>
      <c r="O44" s="11"/>
      <c r="P44" s="11"/>
      <c r="Q44" s="11"/>
      <c r="R44" s="11"/>
      <c r="S44" s="142">
        <f t="shared" si="2"/>
        <v>0</v>
      </c>
      <c r="T44" s="65" t="str">
        <f t="shared" si="7"/>
        <v/>
      </c>
      <c r="U44" s="66">
        <f t="shared" si="6"/>
        <v>0</v>
      </c>
      <c r="V44" s="66">
        <f t="shared" si="3"/>
        <v>0</v>
      </c>
      <c r="W44" s="66">
        <f t="shared" si="4"/>
        <v>0</v>
      </c>
      <c r="X44" s="67">
        <f t="shared" si="5"/>
        <v>0</v>
      </c>
    </row>
    <row r="45" spans="1:24" ht="15">
      <c r="A45" s="41">
        <v>40</v>
      </c>
      <c r="B45" s="42" t="s">
        <v>43</v>
      </c>
      <c r="C45" s="37">
        <f>BCG!C45</f>
        <v>56552</v>
      </c>
      <c r="D45" s="43">
        <f>BCG!D45</f>
        <v>2742.7719999999999</v>
      </c>
      <c r="E45" s="44">
        <f>(BCG!E45/20)*0.11+(BCG!E45/20)</f>
        <v>635.83070500211659</v>
      </c>
      <c r="F45" s="45">
        <f t="shared" si="1"/>
        <v>100</v>
      </c>
      <c r="G45" s="10"/>
      <c r="H45" s="11"/>
      <c r="I45" s="11"/>
      <c r="J45" s="11"/>
      <c r="K45" s="11"/>
      <c r="L45" s="11"/>
      <c r="M45" s="11"/>
      <c r="N45" s="11"/>
      <c r="O45" s="11"/>
      <c r="P45" s="11"/>
      <c r="Q45" s="11"/>
      <c r="R45" s="11"/>
      <c r="S45" s="142">
        <f t="shared" si="2"/>
        <v>0</v>
      </c>
      <c r="T45" s="65" t="str">
        <f t="shared" si="7"/>
        <v/>
      </c>
      <c r="U45" s="66">
        <f t="shared" si="6"/>
        <v>0</v>
      </c>
      <c r="V45" s="66">
        <f t="shared" si="3"/>
        <v>0</v>
      </c>
      <c r="W45" s="66">
        <f t="shared" si="4"/>
        <v>0</v>
      </c>
      <c r="X45" s="67">
        <f t="shared" si="5"/>
        <v>0</v>
      </c>
    </row>
    <row r="46" spans="1:24" ht="15">
      <c r="A46" s="41">
        <v>41</v>
      </c>
      <c r="B46" s="42" t="s">
        <v>44</v>
      </c>
      <c r="C46" s="37">
        <f>BCG!C46</f>
        <v>250884</v>
      </c>
      <c r="D46" s="43">
        <f>BCG!D46</f>
        <v>12167.874</v>
      </c>
      <c r="E46" s="44">
        <f>(BCG!E46/20)*0.11+(BCG!E46/20)</f>
        <v>2820.7623177562432</v>
      </c>
      <c r="F46" s="45">
        <f t="shared" si="1"/>
        <v>300</v>
      </c>
      <c r="G46" s="10"/>
      <c r="H46" s="11"/>
      <c r="I46" s="11"/>
      <c r="J46" s="11"/>
      <c r="K46" s="11"/>
      <c r="L46" s="11"/>
      <c r="M46" s="11"/>
      <c r="N46" s="11"/>
      <c r="O46" s="11"/>
      <c r="P46" s="11"/>
      <c r="Q46" s="11"/>
      <c r="R46" s="11"/>
      <c r="S46" s="142">
        <f t="shared" si="2"/>
        <v>0</v>
      </c>
      <c r="T46" s="65" t="str">
        <f t="shared" si="7"/>
        <v/>
      </c>
      <c r="U46" s="66">
        <f t="shared" si="6"/>
        <v>0</v>
      </c>
      <c r="V46" s="66">
        <f t="shared" si="3"/>
        <v>0</v>
      </c>
      <c r="W46" s="66">
        <f t="shared" si="4"/>
        <v>0</v>
      </c>
      <c r="X46" s="67">
        <f t="shared" si="5"/>
        <v>0</v>
      </c>
    </row>
    <row r="47" spans="1:24" ht="15">
      <c r="A47" s="41">
        <v>42</v>
      </c>
      <c r="B47" s="42" t="s">
        <v>45</v>
      </c>
      <c r="C47" s="37">
        <f>BCG!C47</f>
        <v>194978</v>
      </c>
      <c r="D47" s="43">
        <f>BCG!D47</f>
        <v>9456.4330000000009</v>
      </c>
      <c r="E47" s="44">
        <f>(BCG!E47/20)*0.11+(BCG!E47/20)</f>
        <v>2192.1947800237431</v>
      </c>
      <c r="F47" s="45">
        <f t="shared" si="1"/>
        <v>200</v>
      </c>
      <c r="G47" s="10"/>
      <c r="H47" s="11"/>
      <c r="I47" s="11"/>
      <c r="J47" s="11"/>
      <c r="K47" s="11"/>
      <c r="L47" s="11"/>
      <c r="M47" s="11"/>
      <c r="N47" s="11"/>
      <c r="O47" s="11"/>
      <c r="P47" s="11"/>
      <c r="Q47" s="11"/>
      <c r="R47" s="11"/>
      <c r="S47" s="142">
        <f t="shared" si="2"/>
        <v>0</v>
      </c>
      <c r="T47" s="65" t="str">
        <f t="shared" si="7"/>
        <v/>
      </c>
      <c r="U47" s="66">
        <f t="shared" si="6"/>
        <v>0</v>
      </c>
      <c r="V47" s="66">
        <f t="shared" si="3"/>
        <v>0</v>
      </c>
      <c r="W47" s="66">
        <f t="shared" si="4"/>
        <v>0</v>
      </c>
      <c r="X47" s="67">
        <f t="shared" si="5"/>
        <v>0</v>
      </c>
    </row>
    <row r="48" spans="1:24" ht="15">
      <c r="A48" s="41">
        <v>43</v>
      </c>
      <c r="B48" s="42" t="s">
        <v>46</v>
      </c>
      <c r="C48" s="37">
        <f>BCG!C48</f>
        <v>1605525</v>
      </c>
      <c r="D48" s="43">
        <f>BCG!D48</f>
        <v>77867.962500000009</v>
      </c>
      <c r="E48" s="44">
        <f>(BCG!E48/20)*0.11+(BCG!E48/20)</f>
        <v>18051.387972989873</v>
      </c>
      <c r="F48" s="45">
        <f t="shared" si="1"/>
        <v>1600</v>
      </c>
      <c r="G48" s="10"/>
      <c r="H48" s="11"/>
      <c r="I48" s="11"/>
      <c r="J48" s="11"/>
      <c r="K48" s="11"/>
      <c r="L48" s="11"/>
      <c r="M48" s="11"/>
      <c r="N48" s="11"/>
      <c r="O48" s="11"/>
      <c r="P48" s="11"/>
      <c r="Q48" s="11"/>
      <c r="R48" s="11"/>
      <c r="S48" s="142">
        <f t="shared" si="2"/>
        <v>0</v>
      </c>
      <c r="T48" s="65" t="str">
        <f t="shared" si="7"/>
        <v/>
      </c>
      <c r="U48" s="66">
        <f t="shared" si="6"/>
        <v>0</v>
      </c>
      <c r="V48" s="66">
        <f t="shared" si="3"/>
        <v>0</v>
      </c>
      <c r="W48" s="66">
        <f t="shared" si="4"/>
        <v>0</v>
      </c>
      <c r="X48" s="67">
        <f t="shared" si="5"/>
        <v>0</v>
      </c>
    </row>
    <row r="49" spans="1:24" ht="15">
      <c r="A49" s="41">
        <v>44</v>
      </c>
      <c r="B49" s="42" t="s">
        <v>47</v>
      </c>
      <c r="C49" s="37">
        <f>BCG!C49</f>
        <v>519134</v>
      </c>
      <c r="D49" s="43">
        <f>BCG!D49</f>
        <v>25177.999</v>
      </c>
      <c r="E49" s="44">
        <f>(BCG!E49/20)*0.11+(BCG!E49/20)</f>
        <v>5836.7756615251246</v>
      </c>
      <c r="F49" s="45">
        <f t="shared" si="1"/>
        <v>500</v>
      </c>
      <c r="G49" s="10"/>
      <c r="H49" s="11"/>
      <c r="I49" s="11"/>
      <c r="J49" s="11"/>
      <c r="K49" s="11"/>
      <c r="L49" s="11"/>
      <c r="M49" s="11"/>
      <c r="N49" s="11"/>
      <c r="O49" s="11"/>
      <c r="P49" s="11"/>
      <c r="Q49" s="11"/>
      <c r="R49" s="11"/>
      <c r="S49" s="142">
        <f t="shared" si="2"/>
        <v>0</v>
      </c>
      <c r="T49" s="65" t="str">
        <f t="shared" si="7"/>
        <v/>
      </c>
      <c r="U49" s="66">
        <f t="shared" si="6"/>
        <v>0</v>
      </c>
      <c r="V49" s="66">
        <f t="shared" si="3"/>
        <v>0</v>
      </c>
      <c r="W49" s="66">
        <f t="shared" si="4"/>
        <v>0</v>
      </c>
      <c r="X49" s="67">
        <f t="shared" si="5"/>
        <v>0</v>
      </c>
    </row>
    <row r="50" spans="1:24" ht="15">
      <c r="A50" s="41">
        <v>45</v>
      </c>
      <c r="B50" s="42" t="s">
        <v>48</v>
      </c>
      <c r="C50" s="37">
        <f>BCG!C50</f>
        <v>446297</v>
      </c>
      <c r="D50" s="43">
        <f>BCG!D50</f>
        <v>21645.404500000001</v>
      </c>
      <c r="E50" s="44">
        <f>(BCG!E50/20)*0.11+(BCG!E50/20)</f>
        <v>5017.8479302293408</v>
      </c>
      <c r="F50" s="45">
        <f t="shared" si="1"/>
        <v>500</v>
      </c>
      <c r="G50" s="10"/>
      <c r="H50" s="11"/>
      <c r="I50" s="11"/>
      <c r="J50" s="11"/>
      <c r="K50" s="11"/>
      <c r="L50" s="11"/>
      <c r="M50" s="11"/>
      <c r="N50" s="11"/>
      <c r="O50" s="11"/>
      <c r="P50" s="11"/>
      <c r="Q50" s="11"/>
      <c r="R50" s="11"/>
      <c r="S50" s="142">
        <f t="shared" si="2"/>
        <v>0</v>
      </c>
      <c r="T50" s="65" t="str">
        <f t="shared" si="7"/>
        <v/>
      </c>
      <c r="U50" s="66">
        <f t="shared" si="6"/>
        <v>0</v>
      </c>
      <c r="V50" s="66">
        <f t="shared" si="3"/>
        <v>0</v>
      </c>
      <c r="W50" s="66">
        <f t="shared" si="4"/>
        <v>0</v>
      </c>
      <c r="X50" s="67">
        <f t="shared" si="5"/>
        <v>0</v>
      </c>
    </row>
    <row r="51" spans="1:24" ht="15">
      <c r="A51" s="41">
        <v>46</v>
      </c>
      <c r="B51" s="42" t="s">
        <v>49</v>
      </c>
      <c r="C51" s="37">
        <f>BCG!C51</f>
        <v>266924</v>
      </c>
      <c r="D51" s="43">
        <f>BCG!D51</f>
        <v>12945.814</v>
      </c>
      <c r="E51" s="44">
        <f>(BCG!E51/20)*0.11+(BCG!E51/20)</f>
        <v>3001.1047372680891</v>
      </c>
      <c r="F51" s="45">
        <f t="shared" si="1"/>
        <v>300</v>
      </c>
      <c r="G51" s="10"/>
      <c r="H51" s="11"/>
      <c r="I51" s="11"/>
      <c r="J51" s="11"/>
      <c r="K51" s="11"/>
      <c r="L51" s="11"/>
      <c r="M51" s="11"/>
      <c r="N51" s="11"/>
      <c r="O51" s="11"/>
      <c r="P51" s="11"/>
      <c r="Q51" s="11"/>
      <c r="R51" s="11"/>
      <c r="S51" s="142">
        <f t="shared" si="2"/>
        <v>0</v>
      </c>
      <c r="T51" s="65" t="str">
        <f t="shared" si="7"/>
        <v/>
      </c>
      <c r="U51" s="66">
        <f t="shared" si="6"/>
        <v>0</v>
      </c>
      <c r="V51" s="66">
        <f t="shared" si="3"/>
        <v>0</v>
      </c>
      <c r="W51" s="66">
        <f t="shared" si="4"/>
        <v>0</v>
      </c>
      <c r="X51" s="67">
        <f t="shared" si="5"/>
        <v>0</v>
      </c>
    </row>
    <row r="52" spans="1:24" ht="15">
      <c r="A52" s="41">
        <v>47</v>
      </c>
      <c r="B52" s="42" t="s">
        <v>50</v>
      </c>
      <c r="C52" s="37">
        <f>BCG!C52</f>
        <v>110740</v>
      </c>
      <c r="D52" s="43">
        <f>BCG!D52</f>
        <v>5370.89</v>
      </c>
      <c r="E52" s="44">
        <f>(BCG!E52/20)*0.11+(BCG!E52/20)</f>
        <v>1245.0822653829111</v>
      </c>
      <c r="F52" s="45">
        <f t="shared" si="1"/>
        <v>200</v>
      </c>
      <c r="G52" s="10"/>
      <c r="H52" s="11"/>
      <c r="I52" s="11"/>
      <c r="J52" s="11"/>
      <c r="K52" s="11"/>
      <c r="L52" s="11"/>
      <c r="M52" s="11"/>
      <c r="N52" s="11"/>
      <c r="O52" s="11"/>
      <c r="P52" s="11"/>
      <c r="Q52" s="11"/>
      <c r="R52" s="11"/>
      <c r="S52" s="142">
        <f t="shared" si="2"/>
        <v>0</v>
      </c>
      <c r="T52" s="65" t="str">
        <f t="shared" si="7"/>
        <v/>
      </c>
      <c r="U52" s="66">
        <f t="shared" si="6"/>
        <v>0</v>
      </c>
      <c r="V52" s="66">
        <f t="shared" si="3"/>
        <v>0</v>
      </c>
      <c r="W52" s="66">
        <f t="shared" si="4"/>
        <v>0</v>
      </c>
      <c r="X52" s="67">
        <f t="shared" si="5"/>
        <v>0</v>
      </c>
    </row>
    <row r="53" spans="1:24" ht="15">
      <c r="A53" s="41">
        <v>48</v>
      </c>
      <c r="B53" s="42" t="s">
        <v>51</v>
      </c>
      <c r="C53" s="37">
        <f>BCG!C53</f>
        <v>743383</v>
      </c>
      <c r="D53" s="43">
        <f>BCG!D53</f>
        <v>36054.075499999999</v>
      </c>
      <c r="E53" s="44">
        <f>(BCG!E53/20)*0.11+(BCG!E53/20)</f>
        <v>8358.0728705720139</v>
      </c>
      <c r="F53" s="45">
        <f t="shared" si="1"/>
        <v>700</v>
      </c>
      <c r="G53" s="10"/>
      <c r="H53" s="11"/>
      <c r="I53" s="11"/>
      <c r="J53" s="11"/>
      <c r="K53" s="11"/>
      <c r="L53" s="11"/>
      <c r="M53" s="11"/>
      <c r="N53" s="11"/>
      <c r="O53" s="11"/>
      <c r="P53" s="11"/>
      <c r="Q53" s="11"/>
      <c r="R53" s="11"/>
      <c r="S53" s="142">
        <f t="shared" si="2"/>
        <v>0</v>
      </c>
      <c r="T53" s="65" t="str">
        <f t="shared" si="7"/>
        <v/>
      </c>
      <c r="U53" s="66">
        <f t="shared" si="6"/>
        <v>0</v>
      </c>
      <c r="V53" s="66">
        <f t="shared" si="3"/>
        <v>0</v>
      </c>
      <c r="W53" s="66">
        <f t="shared" si="4"/>
        <v>0</v>
      </c>
      <c r="X53" s="67">
        <f t="shared" si="5"/>
        <v>0</v>
      </c>
    </row>
    <row r="54" spans="1:24" ht="15">
      <c r="A54" s="41">
        <v>49</v>
      </c>
      <c r="B54" s="42" t="s">
        <v>52</v>
      </c>
      <c r="C54" s="37">
        <f>BCG!C54</f>
        <v>175305</v>
      </c>
      <c r="D54" s="43">
        <f>BCG!D54</f>
        <v>8502.2924999999996</v>
      </c>
      <c r="E54" s="44">
        <f>(BCG!E54/20)*0.11+(BCG!E54/20)</f>
        <v>1971.0054770900419</v>
      </c>
      <c r="F54" s="45">
        <f t="shared" si="1"/>
        <v>200</v>
      </c>
      <c r="G54" s="10"/>
      <c r="H54" s="11"/>
      <c r="I54" s="11"/>
      <c r="J54" s="11"/>
      <c r="K54" s="11"/>
      <c r="L54" s="11"/>
      <c r="M54" s="11"/>
      <c r="N54" s="11"/>
      <c r="O54" s="11"/>
      <c r="P54" s="11"/>
      <c r="Q54" s="11"/>
      <c r="R54" s="11"/>
      <c r="S54" s="142">
        <f t="shared" si="2"/>
        <v>0</v>
      </c>
      <c r="T54" s="65" t="str">
        <f t="shared" si="7"/>
        <v/>
      </c>
      <c r="U54" s="66">
        <f t="shared" si="6"/>
        <v>0</v>
      </c>
      <c r="V54" s="66">
        <f t="shared" si="3"/>
        <v>0</v>
      </c>
      <c r="W54" s="66">
        <f t="shared" si="4"/>
        <v>0</v>
      </c>
      <c r="X54" s="67">
        <f t="shared" si="5"/>
        <v>0</v>
      </c>
    </row>
    <row r="55" spans="1:24" ht="15">
      <c r="A55" s="41">
        <v>50</v>
      </c>
      <c r="B55" s="42" t="s">
        <v>53</v>
      </c>
      <c r="C55" s="37">
        <f>BCG!C55</f>
        <v>392018</v>
      </c>
      <c r="D55" s="43">
        <f>BCG!D55</f>
        <v>19012.873</v>
      </c>
      <c r="E55" s="44">
        <f>(BCG!E55/20)*0.11+(BCG!E55/20)</f>
        <v>4407.5732301867265</v>
      </c>
      <c r="F55" s="45">
        <f t="shared" si="1"/>
        <v>400</v>
      </c>
      <c r="G55" s="10"/>
      <c r="H55" s="11"/>
      <c r="I55" s="11"/>
      <c r="J55" s="11"/>
      <c r="K55" s="11"/>
      <c r="L55" s="11"/>
      <c r="M55" s="11"/>
      <c r="N55" s="11"/>
      <c r="O55" s="11"/>
      <c r="P55" s="11"/>
      <c r="Q55" s="11"/>
      <c r="R55" s="11"/>
      <c r="S55" s="142">
        <f t="shared" si="2"/>
        <v>0</v>
      </c>
      <c r="T55" s="65" t="str">
        <f t="shared" si="7"/>
        <v/>
      </c>
      <c r="U55" s="66">
        <f t="shared" si="6"/>
        <v>0</v>
      </c>
      <c r="V55" s="66">
        <f t="shared" si="3"/>
        <v>0</v>
      </c>
      <c r="W55" s="66">
        <f t="shared" si="4"/>
        <v>0</v>
      </c>
      <c r="X55" s="67">
        <f t="shared" si="5"/>
        <v>0</v>
      </c>
    </row>
    <row r="56" spans="1:24" ht="15">
      <c r="A56" s="41">
        <v>51</v>
      </c>
      <c r="B56" s="42" t="s">
        <v>54</v>
      </c>
      <c r="C56" s="37">
        <f>BCG!C56</f>
        <v>835174</v>
      </c>
      <c r="D56" s="43">
        <f>BCG!D56</f>
        <v>40505.938999999998</v>
      </c>
      <c r="E56" s="44">
        <f>(BCG!E56/20)*0.11+(BCG!E56/20)</f>
        <v>9390.1059771438267</v>
      </c>
      <c r="F56" s="45">
        <f t="shared" si="1"/>
        <v>800</v>
      </c>
      <c r="G56" s="10"/>
      <c r="H56" s="11"/>
      <c r="I56" s="11"/>
      <c r="J56" s="11"/>
      <c r="K56" s="11"/>
      <c r="L56" s="11"/>
      <c r="M56" s="11"/>
      <c r="N56" s="11"/>
      <c r="O56" s="11"/>
      <c r="P56" s="11"/>
      <c r="Q56" s="11"/>
      <c r="R56" s="11"/>
      <c r="S56" s="142">
        <f t="shared" si="2"/>
        <v>0</v>
      </c>
      <c r="T56" s="65" t="str">
        <f t="shared" si="7"/>
        <v/>
      </c>
      <c r="U56" s="66">
        <f t="shared" si="6"/>
        <v>0</v>
      </c>
      <c r="V56" s="66">
        <f t="shared" si="3"/>
        <v>0</v>
      </c>
      <c r="W56" s="66">
        <f t="shared" si="4"/>
        <v>0</v>
      </c>
      <c r="X56" s="67">
        <f t="shared" si="5"/>
        <v>0</v>
      </c>
    </row>
    <row r="57" spans="1:24" ht="15">
      <c r="A57" s="41">
        <v>52</v>
      </c>
      <c r="B57" s="42" t="s">
        <v>55</v>
      </c>
      <c r="C57" s="37">
        <f>BCG!C57</f>
        <v>157360</v>
      </c>
      <c r="D57" s="43">
        <f>BCG!D57</f>
        <v>7631.96</v>
      </c>
      <c r="E57" s="44">
        <f>(BCG!E57/20)*0.11+(BCG!E57/20)</f>
        <v>1769.244584437917</v>
      </c>
      <c r="F57" s="45">
        <f t="shared" si="1"/>
        <v>200</v>
      </c>
      <c r="G57" s="10"/>
      <c r="H57" s="11"/>
      <c r="I57" s="11"/>
      <c r="J57" s="11"/>
      <c r="K57" s="11"/>
      <c r="L57" s="11"/>
      <c r="M57" s="11"/>
      <c r="N57" s="11"/>
      <c r="O57" s="11"/>
      <c r="P57" s="11"/>
      <c r="Q57" s="11"/>
      <c r="R57" s="11"/>
      <c r="S57" s="142">
        <f t="shared" si="2"/>
        <v>0</v>
      </c>
      <c r="T57" s="65" t="str">
        <f t="shared" si="7"/>
        <v/>
      </c>
      <c r="U57" s="66">
        <f t="shared" si="6"/>
        <v>0</v>
      </c>
      <c r="V57" s="66">
        <f t="shared" si="3"/>
        <v>0</v>
      </c>
      <c r="W57" s="66">
        <f t="shared" si="4"/>
        <v>0</v>
      </c>
      <c r="X57" s="67">
        <f t="shared" si="5"/>
        <v>0</v>
      </c>
    </row>
    <row r="58" spans="1:24" ht="15">
      <c r="A58" s="41">
        <v>53</v>
      </c>
      <c r="B58" s="42" t="s">
        <v>56</v>
      </c>
      <c r="C58" s="37">
        <f>BCG!C58</f>
        <v>214566</v>
      </c>
      <c r="D58" s="43">
        <f>BCG!D58</f>
        <v>10406.451000000001</v>
      </c>
      <c r="E58" s="44">
        <f>(BCG!E58/20)*0.11+(BCG!E58/20)</f>
        <v>2412.4284030535468</v>
      </c>
      <c r="F58" s="45">
        <f t="shared" si="1"/>
        <v>300</v>
      </c>
      <c r="G58" s="10"/>
      <c r="H58" s="11"/>
      <c r="I58" s="11"/>
      <c r="J58" s="11"/>
      <c r="K58" s="11"/>
      <c r="L58" s="11"/>
      <c r="M58" s="11"/>
      <c r="N58" s="11"/>
      <c r="O58" s="11"/>
      <c r="P58" s="11"/>
      <c r="Q58" s="11"/>
      <c r="R58" s="11"/>
      <c r="S58" s="142">
        <f t="shared" si="2"/>
        <v>0</v>
      </c>
      <c r="T58" s="65" t="str">
        <f t="shared" si="7"/>
        <v/>
      </c>
      <c r="U58" s="66">
        <f t="shared" si="6"/>
        <v>0</v>
      </c>
      <c r="V58" s="66">
        <f t="shared" si="3"/>
        <v>0</v>
      </c>
      <c r="W58" s="66">
        <f t="shared" si="4"/>
        <v>0</v>
      </c>
      <c r="X58" s="67">
        <f t="shared" si="5"/>
        <v>0</v>
      </c>
    </row>
    <row r="59" spans="1:24" ht="15">
      <c r="A59" s="41">
        <v>54</v>
      </c>
      <c r="B59" s="42" t="s">
        <v>57</v>
      </c>
      <c r="C59" s="37">
        <f>BCG!C59</f>
        <v>347897</v>
      </c>
      <c r="D59" s="43">
        <f>BCG!D59</f>
        <v>16873.004499999999</v>
      </c>
      <c r="E59" s="44">
        <f>(BCG!E59/20)*0.11+(BCG!E59/20)</f>
        <v>3911.507900306291</v>
      </c>
      <c r="F59" s="45">
        <f t="shared" si="1"/>
        <v>400</v>
      </c>
      <c r="G59" s="10"/>
      <c r="H59" s="11"/>
      <c r="I59" s="11"/>
      <c r="J59" s="11"/>
      <c r="K59" s="11"/>
      <c r="L59" s="11"/>
      <c r="M59" s="11"/>
      <c r="N59" s="11"/>
      <c r="O59" s="11"/>
      <c r="P59" s="11"/>
      <c r="Q59" s="11"/>
      <c r="R59" s="11"/>
      <c r="S59" s="142">
        <f t="shared" si="2"/>
        <v>0</v>
      </c>
      <c r="T59" s="65" t="str">
        <f t="shared" si="7"/>
        <v/>
      </c>
      <c r="U59" s="66">
        <f t="shared" si="6"/>
        <v>0</v>
      </c>
      <c r="V59" s="66">
        <f t="shared" si="3"/>
        <v>0</v>
      </c>
      <c r="W59" s="66">
        <f t="shared" si="4"/>
        <v>0</v>
      </c>
      <c r="X59" s="67">
        <f t="shared" si="5"/>
        <v>0</v>
      </c>
    </row>
    <row r="60" spans="1:24" ht="15">
      <c r="A60" s="41">
        <v>55</v>
      </c>
      <c r="B60" s="42" t="s">
        <v>58</v>
      </c>
      <c r="C60" s="37">
        <f>BCG!C60</f>
        <v>283986</v>
      </c>
      <c r="D60" s="43">
        <f>BCG!D60</f>
        <v>13773.321</v>
      </c>
      <c r="E60" s="44">
        <f>(BCG!E60/20)*0.11+(BCG!E60/20)</f>
        <v>3192.9378022126734</v>
      </c>
      <c r="F60" s="45">
        <f t="shared" si="1"/>
        <v>300</v>
      </c>
      <c r="G60" s="10"/>
      <c r="H60" s="11"/>
      <c r="I60" s="11"/>
      <c r="J60" s="11"/>
      <c r="K60" s="11"/>
      <c r="L60" s="11"/>
      <c r="M60" s="11"/>
      <c r="N60" s="11"/>
      <c r="O60" s="11"/>
      <c r="P60" s="11"/>
      <c r="Q60" s="11"/>
      <c r="R60" s="11"/>
      <c r="S60" s="142">
        <f t="shared" si="2"/>
        <v>0</v>
      </c>
      <c r="T60" s="65" t="str">
        <f t="shared" si="7"/>
        <v/>
      </c>
      <c r="U60" s="66">
        <f t="shared" si="6"/>
        <v>0</v>
      </c>
      <c r="V60" s="66">
        <f t="shared" si="3"/>
        <v>0</v>
      </c>
      <c r="W60" s="66">
        <f t="shared" si="4"/>
        <v>0</v>
      </c>
      <c r="X60" s="67">
        <f t="shared" si="5"/>
        <v>0</v>
      </c>
    </row>
    <row r="61" spans="1:24" ht="15">
      <c r="A61" s="41">
        <v>56</v>
      </c>
      <c r="B61" s="42" t="s">
        <v>59</v>
      </c>
      <c r="C61" s="37">
        <f>BCG!C61</f>
        <v>304096</v>
      </c>
      <c r="D61" s="43">
        <f>BCG!D61</f>
        <v>14748.656000000001</v>
      </c>
      <c r="E61" s="44">
        <f>(BCG!E61/20)*0.11+(BCG!E61/20)</f>
        <v>3419.0404241817032</v>
      </c>
      <c r="F61" s="45">
        <f t="shared" si="1"/>
        <v>300</v>
      </c>
      <c r="G61" s="10"/>
      <c r="H61" s="11"/>
      <c r="I61" s="11"/>
      <c r="J61" s="11"/>
      <c r="K61" s="11"/>
      <c r="L61" s="11"/>
      <c r="M61" s="11"/>
      <c r="N61" s="11"/>
      <c r="O61" s="11"/>
      <c r="P61" s="11"/>
      <c r="Q61" s="11"/>
      <c r="R61" s="11"/>
      <c r="S61" s="142">
        <f t="shared" si="2"/>
        <v>0</v>
      </c>
      <c r="T61" s="65" t="str">
        <f t="shared" si="7"/>
        <v/>
      </c>
      <c r="U61" s="66">
        <f t="shared" si="6"/>
        <v>0</v>
      </c>
      <c r="V61" s="66">
        <f t="shared" si="3"/>
        <v>0</v>
      </c>
      <c r="W61" s="66">
        <f t="shared" si="4"/>
        <v>0</v>
      </c>
      <c r="X61" s="67">
        <f t="shared" si="5"/>
        <v>0</v>
      </c>
    </row>
    <row r="62" spans="1:24" ht="15">
      <c r="A62" s="41">
        <v>57</v>
      </c>
      <c r="B62" s="42" t="s">
        <v>60</v>
      </c>
      <c r="C62" s="37">
        <f>BCG!C62</f>
        <v>216030</v>
      </c>
      <c r="D62" s="43">
        <f>BCG!D62</f>
        <v>10477.455</v>
      </c>
      <c r="E62" s="44">
        <f>(BCG!E62/20)*0.11+(BCG!E62/20)</f>
        <v>2428.8885839865475</v>
      </c>
      <c r="F62" s="45">
        <f t="shared" si="1"/>
        <v>300</v>
      </c>
      <c r="G62" s="10"/>
      <c r="H62" s="11"/>
      <c r="I62" s="11"/>
      <c r="J62" s="11"/>
      <c r="K62" s="11"/>
      <c r="L62" s="11"/>
      <c r="M62" s="11"/>
      <c r="N62" s="11"/>
      <c r="O62" s="11"/>
      <c r="P62" s="11"/>
      <c r="Q62" s="11"/>
      <c r="R62" s="11"/>
      <c r="S62" s="142">
        <f t="shared" si="2"/>
        <v>0</v>
      </c>
      <c r="T62" s="65" t="str">
        <f t="shared" si="7"/>
        <v/>
      </c>
      <c r="U62" s="66">
        <f t="shared" si="6"/>
        <v>0</v>
      </c>
      <c r="V62" s="66">
        <f t="shared" si="3"/>
        <v>0</v>
      </c>
      <c r="W62" s="66">
        <f t="shared" si="4"/>
        <v>0</v>
      </c>
      <c r="X62" s="67">
        <f t="shared" si="5"/>
        <v>0</v>
      </c>
    </row>
    <row r="63" spans="1:24" ht="15">
      <c r="A63" s="41">
        <v>58</v>
      </c>
      <c r="B63" s="42" t="s">
        <v>61</v>
      </c>
      <c r="C63" s="37">
        <f>BCG!C63</f>
        <v>220425</v>
      </c>
      <c r="D63" s="43">
        <f>BCG!D63</f>
        <v>10690.612500000001</v>
      </c>
      <c r="E63" s="44">
        <f>(BCG!E63/20)*0.11+(BCG!E63/20)</f>
        <v>2478.3028566645135</v>
      </c>
      <c r="F63" s="45">
        <f t="shared" si="1"/>
        <v>300</v>
      </c>
      <c r="G63" s="10"/>
      <c r="H63" s="11"/>
      <c r="I63" s="11"/>
      <c r="J63" s="11"/>
      <c r="K63" s="11"/>
      <c r="L63" s="11"/>
      <c r="M63" s="11"/>
      <c r="N63" s="11"/>
      <c r="O63" s="11"/>
      <c r="P63" s="11"/>
      <c r="Q63" s="11"/>
      <c r="R63" s="11"/>
      <c r="S63" s="142">
        <f t="shared" si="2"/>
        <v>0</v>
      </c>
      <c r="T63" s="65" t="str">
        <f t="shared" si="7"/>
        <v/>
      </c>
      <c r="U63" s="66">
        <f t="shared" si="6"/>
        <v>0</v>
      </c>
      <c r="V63" s="66">
        <f t="shared" si="3"/>
        <v>0</v>
      </c>
      <c r="W63" s="66">
        <f t="shared" si="4"/>
        <v>0</v>
      </c>
      <c r="X63" s="67">
        <f t="shared" si="5"/>
        <v>0</v>
      </c>
    </row>
    <row r="64" spans="1:24" ht="15">
      <c r="A64" s="41">
        <v>59</v>
      </c>
      <c r="B64" s="42" t="s">
        <v>62</v>
      </c>
      <c r="C64" s="37">
        <f>BCG!C64</f>
        <v>256126</v>
      </c>
      <c r="D64" s="43">
        <f>BCG!D64</f>
        <v>12422.111000000001</v>
      </c>
      <c r="E64" s="44">
        <f>(BCG!E64/20)*0.11+(BCG!E64/20)</f>
        <v>2879.6996595942164</v>
      </c>
      <c r="F64" s="45">
        <f t="shared" si="1"/>
        <v>300</v>
      </c>
      <c r="G64" s="10"/>
      <c r="H64" s="11"/>
      <c r="I64" s="11"/>
      <c r="J64" s="11"/>
      <c r="K64" s="11"/>
      <c r="L64" s="11"/>
      <c r="M64" s="11"/>
      <c r="N64" s="11"/>
      <c r="O64" s="11"/>
      <c r="P64" s="11"/>
      <c r="Q64" s="11"/>
      <c r="R64" s="11"/>
      <c r="S64" s="142">
        <f t="shared" si="2"/>
        <v>0</v>
      </c>
      <c r="T64" s="65" t="str">
        <f t="shared" si="7"/>
        <v/>
      </c>
      <c r="U64" s="66">
        <f t="shared" si="6"/>
        <v>0</v>
      </c>
      <c r="V64" s="66">
        <f t="shared" si="3"/>
        <v>0</v>
      </c>
      <c r="W64" s="66">
        <f t="shared" si="4"/>
        <v>0</v>
      </c>
      <c r="X64" s="67">
        <f t="shared" si="5"/>
        <v>0</v>
      </c>
    </row>
    <row r="65" spans="1:24" ht="15">
      <c r="A65" s="41">
        <v>60</v>
      </c>
      <c r="B65" s="42" t="s">
        <v>63</v>
      </c>
      <c r="C65" s="37">
        <f>BCG!C65</f>
        <v>189448</v>
      </c>
      <c r="D65" s="43">
        <f>BCG!D65</f>
        <v>9188.228000000001</v>
      </c>
      <c r="E65" s="44">
        <f>(BCG!E65/20)*0.11+(BCG!E65/20)</f>
        <v>2130.0193698055064</v>
      </c>
      <c r="F65" s="45">
        <f t="shared" si="1"/>
        <v>200</v>
      </c>
      <c r="G65" s="10"/>
      <c r="H65" s="11"/>
      <c r="I65" s="11"/>
      <c r="J65" s="11"/>
      <c r="K65" s="11"/>
      <c r="L65" s="11"/>
      <c r="M65" s="11"/>
      <c r="N65" s="11"/>
      <c r="O65" s="11"/>
      <c r="P65" s="11"/>
      <c r="Q65" s="11"/>
      <c r="R65" s="11"/>
      <c r="S65" s="142">
        <f t="shared" si="2"/>
        <v>0</v>
      </c>
      <c r="T65" s="65" t="str">
        <f t="shared" si="7"/>
        <v/>
      </c>
      <c r="U65" s="66">
        <f t="shared" si="6"/>
        <v>0</v>
      </c>
      <c r="V65" s="66">
        <f t="shared" si="3"/>
        <v>0</v>
      </c>
      <c r="W65" s="66">
        <f t="shared" si="4"/>
        <v>0</v>
      </c>
      <c r="X65" s="67">
        <f t="shared" si="5"/>
        <v>0</v>
      </c>
    </row>
    <row r="66" spans="1:24" ht="15">
      <c r="A66" s="41">
        <v>61</v>
      </c>
      <c r="B66" s="42" t="s">
        <v>64</v>
      </c>
      <c r="C66" s="37">
        <f>BCG!C66</f>
        <v>273275</v>
      </c>
      <c r="D66" s="43">
        <f>BCG!D66</f>
        <v>13253.8375</v>
      </c>
      <c r="E66" s="44">
        <f>(BCG!E66/20)*0.11+(BCG!E66/20)</f>
        <v>3072.5108910286717</v>
      </c>
      <c r="F66" s="45">
        <f t="shared" si="1"/>
        <v>300</v>
      </c>
      <c r="G66" s="10"/>
      <c r="H66" s="11"/>
      <c r="I66" s="11"/>
      <c r="J66" s="11"/>
      <c r="K66" s="11"/>
      <c r="L66" s="11"/>
      <c r="M66" s="11"/>
      <c r="N66" s="11"/>
      <c r="O66" s="11"/>
      <c r="P66" s="11"/>
      <c r="Q66" s="11"/>
      <c r="R66" s="11"/>
      <c r="S66" s="142">
        <f t="shared" si="2"/>
        <v>0</v>
      </c>
      <c r="T66" s="65" t="str">
        <f t="shared" si="7"/>
        <v/>
      </c>
      <c r="U66" s="66">
        <f t="shared" si="6"/>
        <v>0</v>
      </c>
      <c r="V66" s="66">
        <f t="shared" si="3"/>
        <v>0</v>
      </c>
      <c r="W66" s="66">
        <f t="shared" si="4"/>
        <v>0</v>
      </c>
      <c r="X66" s="67">
        <f t="shared" si="5"/>
        <v>0</v>
      </c>
    </row>
    <row r="67" spans="1:24" ht="15">
      <c r="A67" s="41">
        <v>62</v>
      </c>
      <c r="B67" s="42" t="s">
        <v>65</v>
      </c>
      <c r="C67" s="37">
        <f>BCG!C67</f>
        <v>101256</v>
      </c>
      <c r="D67" s="43">
        <f>BCG!D67</f>
        <v>4910.9160000000002</v>
      </c>
      <c r="E67" s="44">
        <f>(BCG!E67/20)*0.11+(BCG!E67/20)</f>
        <v>1138.4508746939866</v>
      </c>
      <c r="F67" s="45">
        <f t="shared" si="1"/>
        <v>100</v>
      </c>
      <c r="G67" s="10"/>
      <c r="H67" s="11"/>
      <c r="I67" s="11"/>
      <c r="J67" s="11"/>
      <c r="K67" s="11"/>
      <c r="L67" s="11"/>
      <c r="M67" s="11"/>
      <c r="N67" s="11"/>
      <c r="O67" s="11"/>
      <c r="P67" s="11"/>
      <c r="Q67" s="11"/>
      <c r="R67" s="11"/>
      <c r="S67" s="142">
        <f t="shared" si="2"/>
        <v>0</v>
      </c>
      <c r="T67" s="65" t="str">
        <f t="shared" si="7"/>
        <v/>
      </c>
      <c r="U67" s="66">
        <f t="shared" si="6"/>
        <v>0</v>
      </c>
      <c r="V67" s="66">
        <f t="shared" si="3"/>
        <v>0</v>
      </c>
      <c r="W67" s="66">
        <f t="shared" si="4"/>
        <v>0</v>
      </c>
      <c r="X67" s="67">
        <f t="shared" si="5"/>
        <v>0</v>
      </c>
    </row>
    <row r="68" spans="1:24" ht="15">
      <c r="A68" s="41">
        <v>63</v>
      </c>
      <c r="B68" s="42" t="s">
        <v>66</v>
      </c>
      <c r="C68" s="37">
        <f>BCG!C68</f>
        <v>226666</v>
      </c>
      <c r="D68" s="43">
        <f>BCG!D68</f>
        <v>10993.300999999999</v>
      </c>
      <c r="E68" s="44">
        <f>(BCG!E68/20)*0.11+(BCG!E68/20)</f>
        <v>2548.4722481965232</v>
      </c>
      <c r="F68" s="45">
        <f t="shared" si="1"/>
        <v>300</v>
      </c>
      <c r="G68" s="10"/>
      <c r="H68" s="11"/>
      <c r="I68" s="11"/>
      <c r="J68" s="11"/>
      <c r="K68" s="11"/>
      <c r="L68" s="11"/>
      <c r="M68" s="11"/>
      <c r="N68" s="11"/>
      <c r="O68" s="11"/>
      <c r="P68" s="11"/>
      <c r="Q68" s="11"/>
      <c r="R68" s="11"/>
      <c r="S68" s="142">
        <f t="shared" si="2"/>
        <v>0</v>
      </c>
      <c r="T68" s="65" t="str">
        <f t="shared" si="7"/>
        <v/>
      </c>
      <c r="U68" s="66">
        <f t="shared" si="6"/>
        <v>0</v>
      </c>
      <c r="V68" s="66">
        <f t="shared" si="3"/>
        <v>0</v>
      </c>
      <c r="W68" s="66">
        <f t="shared" si="4"/>
        <v>0</v>
      </c>
      <c r="X68" s="67">
        <f t="shared" si="5"/>
        <v>0</v>
      </c>
    </row>
    <row r="69" spans="1:24" ht="15">
      <c r="A69" s="41">
        <v>64</v>
      </c>
      <c r="B69" s="42" t="s">
        <v>67</v>
      </c>
      <c r="C69" s="37">
        <f>BCG!C69</f>
        <v>293718</v>
      </c>
      <c r="D69" s="43">
        <f>BCG!D69</f>
        <v>14245.323</v>
      </c>
      <c r="E69" s="44">
        <f>(BCG!E69/20)*0.11+(BCG!E69/20)</f>
        <v>3302.35752956238</v>
      </c>
      <c r="F69" s="45">
        <f t="shared" si="1"/>
        <v>300</v>
      </c>
      <c r="G69" s="10"/>
      <c r="H69" s="11"/>
      <c r="I69" s="11"/>
      <c r="J69" s="11"/>
      <c r="K69" s="11"/>
      <c r="L69" s="11"/>
      <c r="M69" s="11"/>
      <c r="N69" s="11"/>
      <c r="O69" s="11"/>
      <c r="P69" s="11"/>
      <c r="Q69" s="11"/>
      <c r="R69" s="11"/>
      <c r="S69" s="142">
        <f t="shared" si="2"/>
        <v>0</v>
      </c>
      <c r="T69" s="65" t="str">
        <f t="shared" si="7"/>
        <v/>
      </c>
      <c r="U69" s="66">
        <f t="shared" si="6"/>
        <v>0</v>
      </c>
      <c r="V69" s="66">
        <f t="shared" si="3"/>
        <v>0</v>
      </c>
      <c r="W69" s="66">
        <f t="shared" si="4"/>
        <v>0</v>
      </c>
      <c r="X69" s="67">
        <f t="shared" si="5"/>
        <v>0</v>
      </c>
    </row>
    <row r="70" spans="1:24" ht="15">
      <c r="A70" s="41">
        <v>65</v>
      </c>
      <c r="B70" s="42" t="s">
        <v>68</v>
      </c>
      <c r="C70" s="37">
        <f>BCG!C70</f>
        <v>448967</v>
      </c>
      <c r="D70" s="43">
        <f>BCG!D70</f>
        <v>21774.8995</v>
      </c>
      <c r="E70" s="44">
        <f>(BCG!E70/20)*0.11+(BCG!E70/20)</f>
        <v>5047.8675225046918</v>
      </c>
      <c r="F70" s="45">
        <f t="shared" si="1"/>
        <v>500</v>
      </c>
      <c r="G70" s="10"/>
      <c r="H70" s="11"/>
      <c r="I70" s="11"/>
      <c r="J70" s="11"/>
      <c r="K70" s="11"/>
      <c r="L70" s="11"/>
      <c r="M70" s="11"/>
      <c r="N70" s="11"/>
      <c r="O70" s="11"/>
      <c r="P70" s="11"/>
      <c r="Q70" s="11"/>
      <c r="R70" s="11"/>
      <c r="S70" s="142">
        <f t="shared" si="2"/>
        <v>0</v>
      </c>
      <c r="T70" s="65" t="str">
        <f t="shared" si="7"/>
        <v/>
      </c>
      <c r="U70" s="66">
        <f t="shared" si="6"/>
        <v>0</v>
      </c>
      <c r="V70" s="66">
        <f t="shared" si="3"/>
        <v>0</v>
      </c>
      <c r="W70" s="66">
        <f t="shared" si="4"/>
        <v>0</v>
      </c>
      <c r="X70" s="67">
        <f t="shared" si="5"/>
        <v>0</v>
      </c>
    </row>
    <row r="71" spans="1:24" ht="15">
      <c r="A71" s="41">
        <v>66</v>
      </c>
      <c r="B71" s="42" t="s">
        <v>69</v>
      </c>
      <c r="C71" s="37">
        <f>BCG!C71</f>
        <v>141946</v>
      </c>
      <c r="D71" s="43">
        <f>BCG!D71</f>
        <v>6884.3810000000003</v>
      </c>
      <c r="E71" s="44">
        <f>(BCG!E71/20)*0.11+(BCG!E71/20)</f>
        <v>1595.9404663359467</v>
      </c>
      <c r="F71" s="45">
        <f t="shared" ref="F71:F117" si="8">CEILING((E71/12),100)</f>
        <v>200</v>
      </c>
      <c r="G71" s="10"/>
      <c r="H71" s="11"/>
      <c r="I71" s="11"/>
      <c r="J71" s="11"/>
      <c r="K71" s="11"/>
      <c r="L71" s="11"/>
      <c r="M71" s="11"/>
      <c r="N71" s="11"/>
      <c r="O71" s="11"/>
      <c r="P71" s="11"/>
      <c r="Q71" s="11"/>
      <c r="R71" s="11"/>
      <c r="S71" s="142">
        <f t="shared" ref="S71:S117" si="9">SUM(G71:R71)</f>
        <v>0</v>
      </c>
      <c r="T71" s="65" t="str">
        <f t="shared" si="7"/>
        <v/>
      </c>
      <c r="U71" s="66">
        <f t="shared" si="6"/>
        <v>0</v>
      </c>
      <c r="V71" s="66">
        <f t="shared" ref="V71:V118" si="10">SUM(J71:L71)</f>
        <v>0</v>
      </c>
      <c r="W71" s="66">
        <f t="shared" ref="W71:W118" si="11">SUM(M71:O71)</f>
        <v>0</v>
      </c>
      <c r="X71" s="67">
        <f t="shared" ref="X71:X118" si="12">SUM(P71:R71)</f>
        <v>0</v>
      </c>
    </row>
    <row r="72" spans="1:24" ht="15">
      <c r="A72" s="41">
        <v>67</v>
      </c>
      <c r="B72" s="42" t="s">
        <v>70</v>
      </c>
      <c r="C72" s="37">
        <f>BCG!C72</f>
        <v>434698</v>
      </c>
      <c r="D72" s="43">
        <f>BCG!D72</f>
        <v>21082.852999999999</v>
      </c>
      <c r="E72" s="44">
        <f>(BCG!E72/20)*0.11+(BCG!E72/20)</f>
        <v>4887.4369748728623</v>
      </c>
      <c r="F72" s="45">
        <f t="shared" si="8"/>
        <v>500</v>
      </c>
      <c r="G72" s="10"/>
      <c r="H72" s="11"/>
      <c r="I72" s="11"/>
      <c r="J72" s="11"/>
      <c r="K72" s="11"/>
      <c r="L72" s="11"/>
      <c r="M72" s="11"/>
      <c r="N72" s="11"/>
      <c r="O72" s="11"/>
      <c r="P72" s="11"/>
      <c r="Q72" s="11"/>
      <c r="R72" s="11"/>
      <c r="S72" s="142">
        <f t="shared" si="9"/>
        <v>0</v>
      </c>
      <c r="T72" s="65" t="str">
        <f t="shared" si="7"/>
        <v/>
      </c>
      <c r="U72" s="66">
        <f t="shared" ref="U72:U118" si="13">SUM(G72:I72)</f>
        <v>0</v>
      </c>
      <c r="V72" s="66">
        <f t="shared" si="10"/>
        <v>0</v>
      </c>
      <c r="W72" s="66">
        <f t="shared" si="11"/>
        <v>0</v>
      </c>
      <c r="X72" s="67">
        <f t="shared" si="12"/>
        <v>0</v>
      </c>
    </row>
    <row r="73" spans="1:24" ht="15">
      <c r="A73" s="41">
        <v>68</v>
      </c>
      <c r="B73" s="42" t="s">
        <v>71</v>
      </c>
      <c r="C73" s="37">
        <f>BCG!C73</f>
        <v>255676</v>
      </c>
      <c r="D73" s="43">
        <f>BCG!D73</f>
        <v>12400.286</v>
      </c>
      <c r="E73" s="44">
        <f>(BCG!E73/20)*0.11+(BCG!E73/20)</f>
        <v>2874.640177750056</v>
      </c>
      <c r="F73" s="45">
        <f t="shared" si="8"/>
        <v>300</v>
      </c>
      <c r="G73" s="10"/>
      <c r="H73" s="11"/>
      <c r="I73" s="11"/>
      <c r="J73" s="11"/>
      <c r="K73" s="11"/>
      <c r="L73" s="11"/>
      <c r="M73" s="11"/>
      <c r="N73" s="11"/>
      <c r="O73" s="11"/>
      <c r="P73" s="11"/>
      <c r="Q73" s="11"/>
      <c r="R73" s="11"/>
      <c r="S73" s="142">
        <f t="shared" si="9"/>
        <v>0</v>
      </c>
      <c r="T73" s="65" t="str">
        <f t="shared" ref="T73:T118" si="14">IFERROR((SUMIF(G73:R73,"&gt;0" )/COUNTIF(G73:R73,"&gt;0")),"")</f>
        <v/>
      </c>
      <c r="U73" s="66">
        <f t="shared" si="13"/>
        <v>0</v>
      </c>
      <c r="V73" s="66">
        <f t="shared" si="10"/>
        <v>0</v>
      </c>
      <c r="W73" s="66">
        <f t="shared" si="11"/>
        <v>0</v>
      </c>
      <c r="X73" s="67">
        <f t="shared" si="12"/>
        <v>0</v>
      </c>
    </row>
    <row r="74" spans="1:24" ht="15">
      <c r="A74" s="41">
        <v>69</v>
      </c>
      <c r="B74" s="42" t="s">
        <v>72</v>
      </c>
      <c r="C74" s="37">
        <f>BCG!C74</f>
        <v>485147</v>
      </c>
      <c r="D74" s="43">
        <f>BCG!D74</f>
        <v>23529.629499999999</v>
      </c>
      <c r="E74" s="44">
        <f>(BCG!E74/20)*0.11+(BCG!E74/20)</f>
        <v>5454.6498627751771</v>
      </c>
      <c r="F74" s="45">
        <f t="shared" si="8"/>
        <v>500</v>
      </c>
      <c r="G74" s="10"/>
      <c r="H74" s="11"/>
      <c r="I74" s="11"/>
      <c r="J74" s="11"/>
      <c r="K74" s="11"/>
      <c r="L74" s="11"/>
      <c r="M74" s="11"/>
      <c r="N74" s="11"/>
      <c r="O74" s="11"/>
      <c r="P74" s="11"/>
      <c r="Q74" s="11"/>
      <c r="R74" s="11"/>
      <c r="S74" s="142">
        <f t="shared" si="9"/>
        <v>0</v>
      </c>
      <c r="T74" s="65" t="str">
        <f t="shared" si="14"/>
        <v/>
      </c>
      <c r="U74" s="66">
        <f t="shared" si="13"/>
        <v>0</v>
      </c>
      <c r="V74" s="66">
        <f t="shared" si="10"/>
        <v>0</v>
      </c>
      <c r="W74" s="66">
        <f t="shared" si="11"/>
        <v>0</v>
      </c>
      <c r="X74" s="67">
        <f t="shared" si="12"/>
        <v>0</v>
      </c>
    </row>
    <row r="75" spans="1:24" ht="15">
      <c r="A75" s="41">
        <v>70</v>
      </c>
      <c r="B75" s="42" t="s">
        <v>73</v>
      </c>
      <c r="C75" s="37">
        <f>BCG!C75</f>
        <v>291676</v>
      </c>
      <c r="D75" s="43">
        <f>BCG!D75</f>
        <v>14146.286</v>
      </c>
      <c r="E75" s="44">
        <f>(BCG!E75/20)*0.11+(BCG!E75/20)</f>
        <v>3279.3987252828788</v>
      </c>
      <c r="F75" s="45">
        <f t="shared" si="8"/>
        <v>300</v>
      </c>
      <c r="G75" s="10"/>
      <c r="H75" s="11"/>
      <c r="I75" s="11"/>
      <c r="J75" s="11"/>
      <c r="K75" s="11"/>
      <c r="L75" s="11"/>
      <c r="M75" s="11"/>
      <c r="N75" s="11"/>
      <c r="O75" s="11"/>
      <c r="P75" s="11"/>
      <c r="Q75" s="11"/>
      <c r="R75" s="11"/>
      <c r="S75" s="142">
        <f t="shared" si="9"/>
        <v>0</v>
      </c>
      <c r="T75" s="65" t="str">
        <f t="shared" si="14"/>
        <v/>
      </c>
      <c r="U75" s="66">
        <f t="shared" si="13"/>
        <v>0</v>
      </c>
      <c r="V75" s="66">
        <f t="shared" si="10"/>
        <v>0</v>
      </c>
      <c r="W75" s="66">
        <f t="shared" si="11"/>
        <v>0</v>
      </c>
      <c r="X75" s="67">
        <f t="shared" si="12"/>
        <v>0</v>
      </c>
    </row>
    <row r="76" spans="1:24" ht="15">
      <c r="A76" s="41">
        <v>71</v>
      </c>
      <c r="B76" s="42" t="s">
        <v>74</v>
      </c>
      <c r="C76" s="37">
        <f>BCG!C76</f>
        <v>100144</v>
      </c>
      <c r="D76" s="43">
        <f>BCG!D76</f>
        <v>4856.9840000000004</v>
      </c>
      <c r="E76" s="44">
        <f>(BCG!E76/20)*0.11+(BCG!E76/20)</f>
        <v>1125.9483328924173</v>
      </c>
      <c r="F76" s="45">
        <f t="shared" si="8"/>
        <v>100</v>
      </c>
      <c r="G76" s="10"/>
      <c r="H76" s="11"/>
      <c r="I76" s="11"/>
      <c r="J76" s="11"/>
      <c r="K76" s="11"/>
      <c r="L76" s="11"/>
      <c r="M76" s="11"/>
      <c r="N76" s="11"/>
      <c r="O76" s="11"/>
      <c r="P76" s="11"/>
      <c r="Q76" s="11"/>
      <c r="R76" s="11"/>
      <c r="S76" s="142">
        <f t="shared" si="9"/>
        <v>0</v>
      </c>
      <c r="T76" s="65" t="str">
        <f t="shared" si="14"/>
        <v/>
      </c>
      <c r="U76" s="66">
        <f t="shared" si="13"/>
        <v>0</v>
      </c>
      <c r="V76" s="66">
        <f t="shared" si="10"/>
        <v>0</v>
      </c>
      <c r="W76" s="66">
        <f t="shared" si="11"/>
        <v>0</v>
      </c>
      <c r="X76" s="67">
        <f t="shared" si="12"/>
        <v>0</v>
      </c>
    </row>
    <row r="77" spans="1:24" ht="15">
      <c r="A77" s="41">
        <v>72</v>
      </c>
      <c r="B77" s="42" t="s">
        <v>75</v>
      </c>
      <c r="C77" s="37">
        <f>BCG!C77</f>
        <v>373650</v>
      </c>
      <c r="D77" s="43">
        <f>BCG!D77</f>
        <v>18122.025000000001</v>
      </c>
      <c r="E77" s="44">
        <f>(BCG!E77/20)*0.11+(BCG!E77/20)</f>
        <v>4201.0564246010908</v>
      </c>
      <c r="F77" s="45">
        <f t="shared" si="8"/>
        <v>400</v>
      </c>
      <c r="G77" s="10"/>
      <c r="H77" s="11"/>
      <c r="I77" s="11"/>
      <c r="J77" s="11"/>
      <c r="K77" s="11"/>
      <c r="L77" s="11"/>
      <c r="M77" s="11"/>
      <c r="N77" s="11"/>
      <c r="O77" s="11"/>
      <c r="P77" s="11"/>
      <c r="Q77" s="11"/>
      <c r="R77" s="11"/>
      <c r="S77" s="142">
        <f t="shared" si="9"/>
        <v>0</v>
      </c>
      <c r="T77" s="65" t="str">
        <f t="shared" si="14"/>
        <v/>
      </c>
      <c r="U77" s="66">
        <f t="shared" si="13"/>
        <v>0</v>
      </c>
      <c r="V77" s="66">
        <f t="shared" si="10"/>
        <v>0</v>
      </c>
      <c r="W77" s="66">
        <f t="shared" si="11"/>
        <v>0</v>
      </c>
      <c r="X77" s="67">
        <f t="shared" si="12"/>
        <v>0</v>
      </c>
    </row>
    <row r="78" spans="1:24" ht="15">
      <c r="A78" s="41">
        <v>73</v>
      </c>
      <c r="B78" s="42" t="s">
        <v>76</v>
      </c>
      <c r="C78" s="37">
        <f>BCG!C78</f>
        <v>197143</v>
      </c>
      <c r="D78" s="43">
        <f>BCG!D78</f>
        <v>9561.4354999999996</v>
      </c>
      <c r="E78" s="44">
        <f>(BCG!E78/20)*0.11+(BCG!E78/20)</f>
        <v>2216.5365093406472</v>
      </c>
      <c r="F78" s="45">
        <f t="shared" si="8"/>
        <v>200</v>
      </c>
      <c r="G78" s="10"/>
      <c r="H78" s="11"/>
      <c r="I78" s="11"/>
      <c r="J78" s="11"/>
      <c r="K78" s="11"/>
      <c r="L78" s="11"/>
      <c r="M78" s="11"/>
      <c r="N78" s="11"/>
      <c r="O78" s="11"/>
      <c r="P78" s="11"/>
      <c r="Q78" s="11"/>
      <c r="R78" s="11"/>
      <c r="S78" s="142">
        <f t="shared" si="9"/>
        <v>0</v>
      </c>
      <c r="T78" s="65" t="str">
        <f t="shared" si="14"/>
        <v/>
      </c>
      <c r="U78" s="66">
        <f t="shared" si="13"/>
        <v>0</v>
      </c>
      <c r="V78" s="66">
        <f t="shared" si="10"/>
        <v>0</v>
      </c>
      <c r="W78" s="66">
        <f t="shared" si="11"/>
        <v>0</v>
      </c>
      <c r="X78" s="67">
        <f t="shared" si="12"/>
        <v>0</v>
      </c>
    </row>
    <row r="79" spans="1:24" ht="15">
      <c r="A79" s="41">
        <v>74</v>
      </c>
      <c r="B79" s="42" t="s">
        <v>77</v>
      </c>
      <c r="C79" s="37">
        <f>BCG!C79</f>
        <v>314124</v>
      </c>
      <c r="D79" s="43">
        <f>BCG!D79</f>
        <v>15235.014000000001</v>
      </c>
      <c r="E79" s="44">
        <f>(BCG!E79/20)*0.11+(BCG!E79/20)</f>
        <v>3531.7881662555687</v>
      </c>
      <c r="F79" s="45">
        <f t="shared" si="8"/>
        <v>300</v>
      </c>
      <c r="G79" s="10"/>
      <c r="H79" s="11"/>
      <c r="I79" s="11"/>
      <c r="J79" s="11"/>
      <c r="K79" s="11"/>
      <c r="L79" s="11"/>
      <c r="M79" s="11"/>
      <c r="N79" s="11"/>
      <c r="O79" s="11"/>
      <c r="P79" s="11"/>
      <c r="Q79" s="11"/>
      <c r="R79" s="11"/>
      <c r="S79" s="142">
        <f t="shared" si="9"/>
        <v>0</v>
      </c>
      <c r="T79" s="65" t="str">
        <f t="shared" si="14"/>
        <v/>
      </c>
      <c r="U79" s="66">
        <f t="shared" si="13"/>
        <v>0</v>
      </c>
      <c r="V79" s="66">
        <f t="shared" si="10"/>
        <v>0</v>
      </c>
      <c r="W79" s="66">
        <f t="shared" si="11"/>
        <v>0</v>
      </c>
      <c r="X79" s="67">
        <f t="shared" si="12"/>
        <v>0</v>
      </c>
    </row>
    <row r="80" spans="1:24" ht="15">
      <c r="A80" s="41">
        <v>75</v>
      </c>
      <c r="B80" s="42" t="s">
        <v>78</v>
      </c>
      <c r="C80" s="37">
        <f>BCG!C80</f>
        <v>310208</v>
      </c>
      <c r="D80" s="43">
        <f>BCG!D80</f>
        <v>15045.088</v>
      </c>
      <c r="E80" s="44">
        <f>(BCG!E80/20)*0.11+(BCG!E80/20)</f>
        <v>3487.7594309183864</v>
      </c>
      <c r="F80" s="45">
        <f t="shared" si="8"/>
        <v>300</v>
      </c>
      <c r="G80" s="10"/>
      <c r="H80" s="11"/>
      <c r="I80" s="11"/>
      <c r="J80" s="11"/>
      <c r="K80" s="11"/>
      <c r="L80" s="11"/>
      <c r="M80" s="11"/>
      <c r="N80" s="11"/>
      <c r="O80" s="11"/>
      <c r="P80" s="11"/>
      <c r="Q80" s="11"/>
      <c r="R80" s="11"/>
      <c r="S80" s="142">
        <f t="shared" si="9"/>
        <v>0</v>
      </c>
      <c r="T80" s="65" t="str">
        <f t="shared" si="14"/>
        <v/>
      </c>
      <c r="U80" s="66">
        <f t="shared" si="13"/>
        <v>0</v>
      </c>
      <c r="V80" s="66">
        <f t="shared" si="10"/>
        <v>0</v>
      </c>
      <c r="W80" s="66">
        <f t="shared" si="11"/>
        <v>0</v>
      </c>
      <c r="X80" s="67">
        <f t="shared" si="12"/>
        <v>0</v>
      </c>
    </row>
    <row r="81" spans="1:24" ht="15">
      <c r="A81" s="41">
        <v>76</v>
      </c>
      <c r="B81" s="42" t="s">
        <v>79</v>
      </c>
      <c r="C81" s="37">
        <f>BCG!C81</f>
        <v>507398</v>
      </c>
      <c r="D81" s="43">
        <f>BCG!D81</f>
        <v>24608.803</v>
      </c>
      <c r="E81" s="44">
        <f>(BCG!E81/20)*0.11+(BCG!E81/20)</f>
        <v>5704.8243750294241</v>
      </c>
      <c r="F81" s="45">
        <f t="shared" si="8"/>
        <v>500</v>
      </c>
      <c r="G81" s="10"/>
      <c r="H81" s="11"/>
      <c r="I81" s="11"/>
      <c r="J81" s="11"/>
      <c r="K81" s="11"/>
      <c r="L81" s="11"/>
      <c r="M81" s="11"/>
      <c r="N81" s="11"/>
      <c r="O81" s="11"/>
      <c r="P81" s="11"/>
      <c r="Q81" s="11"/>
      <c r="R81" s="11"/>
      <c r="S81" s="142">
        <f t="shared" si="9"/>
        <v>0</v>
      </c>
      <c r="T81" s="65" t="str">
        <f t="shared" si="14"/>
        <v/>
      </c>
      <c r="U81" s="66">
        <f t="shared" si="13"/>
        <v>0</v>
      </c>
      <c r="V81" s="66">
        <f t="shared" si="10"/>
        <v>0</v>
      </c>
      <c r="W81" s="66">
        <f t="shared" si="11"/>
        <v>0</v>
      </c>
      <c r="X81" s="67">
        <f t="shared" si="12"/>
        <v>0</v>
      </c>
    </row>
    <row r="82" spans="1:24" ht="15">
      <c r="A82" s="41">
        <v>77</v>
      </c>
      <c r="B82" s="42" t="s">
        <v>80</v>
      </c>
      <c r="C82" s="37">
        <f>BCG!C82</f>
        <v>521833</v>
      </c>
      <c r="D82" s="43">
        <f>BCG!D82</f>
        <v>25308.9005</v>
      </c>
      <c r="E82" s="44">
        <f>(BCG!E82/20)*0.11+(BCG!E82/20)</f>
        <v>5867.1213092970993</v>
      </c>
      <c r="F82" s="45">
        <f t="shared" si="8"/>
        <v>500</v>
      </c>
      <c r="G82" s="10"/>
      <c r="H82" s="11"/>
      <c r="I82" s="11"/>
      <c r="J82" s="11"/>
      <c r="K82" s="11"/>
      <c r="L82" s="11"/>
      <c r="M82" s="11"/>
      <c r="N82" s="11"/>
      <c r="O82" s="11"/>
      <c r="P82" s="11"/>
      <c r="Q82" s="11"/>
      <c r="R82" s="11"/>
      <c r="S82" s="142">
        <f t="shared" si="9"/>
        <v>0</v>
      </c>
      <c r="T82" s="65" t="str">
        <f t="shared" si="14"/>
        <v/>
      </c>
      <c r="U82" s="66">
        <f t="shared" si="13"/>
        <v>0</v>
      </c>
      <c r="V82" s="66">
        <f t="shared" si="10"/>
        <v>0</v>
      </c>
      <c r="W82" s="66">
        <f t="shared" si="11"/>
        <v>0</v>
      </c>
      <c r="X82" s="67">
        <f t="shared" si="12"/>
        <v>0</v>
      </c>
    </row>
    <row r="83" spans="1:24" ht="15">
      <c r="A83" s="41">
        <v>78</v>
      </c>
      <c r="B83" s="42" t="s">
        <v>81</v>
      </c>
      <c r="C83" s="37">
        <f>BCG!C83</f>
        <v>502074</v>
      </c>
      <c r="D83" s="43">
        <f>BCG!D83</f>
        <v>24350.589</v>
      </c>
      <c r="E83" s="44">
        <f>(BCG!E83/20)*0.11+(BCG!E83/20)</f>
        <v>5644.965083166514</v>
      </c>
      <c r="F83" s="45">
        <f t="shared" si="8"/>
        <v>500</v>
      </c>
      <c r="G83" s="10"/>
      <c r="H83" s="11"/>
      <c r="I83" s="11"/>
      <c r="J83" s="11"/>
      <c r="K83" s="11"/>
      <c r="L83" s="11"/>
      <c r="M83" s="11"/>
      <c r="N83" s="11"/>
      <c r="O83" s="11"/>
      <c r="P83" s="11"/>
      <c r="Q83" s="11"/>
      <c r="R83" s="11"/>
      <c r="S83" s="142">
        <f t="shared" si="9"/>
        <v>0</v>
      </c>
      <c r="T83" s="65" t="str">
        <f t="shared" si="14"/>
        <v/>
      </c>
      <c r="U83" s="66">
        <f t="shared" si="13"/>
        <v>0</v>
      </c>
      <c r="V83" s="66">
        <f t="shared" si="10"/>
        <v>0</v>
      </c>
      <c r="W83" s="66">
        <f t="shared" si="11"/>
        <v>0</v>
      </c>
      <c r="X83" s="67">
        <f t="shared" si="12"/>
        <v>0</v>
      </c>
    </row>
    <row r="84" spans="1:24" ht="15">
      <c r="A84" s="41">
        <v>79</v>
      </c>
      <c r="B84" s="42" t="s">
        <v>82</v>
      </c>
      <c r="C84" s="37">
        <f>BCG!C84</f>
        <v>196447</v>
      </c>
      <c r="D84" s="43">
        <f>BCG!D84</f>
        <v>9527.6795000000002</v>
      </c>
      <c r="E84" s="44">
        <f>(BCG!E84/20)*0.11+(BCG!E84/20)</f>
        <v>2208.7111774216792</v>
      </c>
      <c r="F84" s="45">
        <f t="shared" si="8"/>
        <v>200</v>
      </c>
      <c r="G84" s="10"/>
      <c r="H84" s="11"/>
      <c r="I84" s="11"/>
      <c r="J84" s="11"/>
      <c r="K84" s="11"/>
      <c r="L84" s="11"/>
      <c r="M84" s="11"/>
      <c r="N84" s="11"/>
      <c r="O84" s="11"/>
      <c r="P84" s="11"/>
      <c r="Q84" s="11"/>
      <c r="R84" s="11"/>
      <c r="S84" s="142">
        <f t="shared" si="9"/>
        <v>0</v>
      </c>
      <c r="T84" s="65" t="str">
        <f t="shared" si="14"/>
        <v/>
      </c>
      <c r="U84" s="66">
        <f t="shared" si="13"/>
        <v>0</v>
      </c>
      <c r="V84" s="66">
        <f t="shared" si="10"/>
        <v>0</v>
      </c>
      <c r="W84" s="66">
        <f t="shared" si="11"/>
        <v>0</v>
      </c>
      <c r="X84" s="67">
        <f t="shared" si="12"/>
        <v>0</v>
      </c>
    </row>
    <row r="85" spans="1:24" ht="15">
      <c r="A85" s="41">
        <v>80</v>
      </c>
      <c r="B85" s="42" t="s">
        <v>83</v>
      </c>
      <c r="C85" s="37">
        <f>BCG!C85</f>
        <v>350780</v>
      </c>
      <c r="D85" s="43">
        <f>BCG!D85</f>
        <v>17012.830000000002</v>
      </c>
      <c r="E85" s="44">
        <f>(BCG!E85/20)*0.11+(BCG!E85/20)</f>
        <v>3943.9223139878786</v>
      </c>
      <c r="F85" s="45">
        <f t="shared" si="8"/>
        <v>400</v>
      </c>
      <c r="G85" s="10"/>
      <c r="H85" s="11"/>
      <c r="I85" s="11"/>
      <c r="J85" s="11"/>
      <c r="K85" s="11"/>
      <c r="L85" s="11"/>
      <c r="M85" s="11"/>
      <c r="N85" s="11"/>
      <c r="O85" s="11"/>
      <c r="P85" s="11"/>
      <c r="Q85" s="11"/>
      <c r="R85" s="11"/>
      <c r="S85" s="142">
        <f t="shared" si="9"/>
        <v>0</v>
      </c>
      <c r="T85" s="65" t="str">
        <f t="shared" si="14"/>
        <v/>
      </c>
      <c r="U85" s="66">
        <f t="shared" si="13"/>
        <v>0</v>
      </c>
      <c r="V85" s="66">
        <f t="shared" si="10"/>
        <v>0</v>
      </c>
      <c r="W85" s="66">
        <f t="shared" si="11"/>
        <v>0</v>
      </c>
      <c r="X85" s="67">
        <f t="shared" si="12"/>
        <v>0</v>
      </c>
    </row>
    <row r="86" spans="1:24" ht="15">
      <c r="A86" s="41">
        <v>81</v>
      </c>
      <c r="B86" s="42" t="s">
        <v>84</v>
      </c>
      <c r="C86" s="37">
        <f>BCG!C86</f>
        <v>110697</v>
      </c>
      <c r="D86" s="43">
        <f>BCG!D86</f>
        <v>5368.8045000000002</v>
      </c>
      <c r="E86" s="44">
        <f>(BCG!E86/20)*0.11+(BCG!E86/20)</f>
        <v>1244.5988037844695</v>
      </c>
      <c r="F86" s="45">
        <f t="shared" si="8"/>
        <v>200</v>
      </c>
      <c r="G86" s="10"/>
      <c r="H86" s="11"/>
      <c r="I86" s="11"/>
      <c r="J86" s="11"/>
      <c r="K86" s="11"/>
      <c r="L86" s="11"/>
      <c r="M86" s="11"/>
      <c r="N86" s="11"/>
      <c r="O86" s="11"/>
      <c r="P86" s="11"/>
      <c r="Q86" s="11"/>
      <c r="R86" s="11"/>
      <c r="S86" s="142">
        <f t="shared" si="9"/>
        <v>0</v>
      </c>
      <c r="T86" s="65" t="str">
        <f t="shared" si="14"/>
        <v/>
      </c>
      <c r="U86" s="66">
        <f t="shared" si="13"/>
        <v>0</v>
      </c>
      <c r="V86" s="66">
        <f t="shared" si="10"/>
        <v>0</v>
      </c>
      <c r="W86" s="66">
        <f t="shared" si="11"/>
        <v>0</v>
      </c>
      <c r="X86" s="67">
        <f t="shared" si="12"/>
        <v>0</v>
      </c>
    </row>
    <row r="87" spans="1:24" ht="15">
      <c r="A87" s="41">
        <v>82</v>
      </c>
      <c r="B87" s="42" t="s">
        <v>85</v>
      </c>
      <c r="C87" s="37">
        <f>BCG!C87</f>
        <v>145588</v>
      </c>
      <c r="D87" s="43">
        <f>BCG!D87</f>
        <v>7061.018</v>
      </c>
      <c r="E87" s="44">
        <f>(BCG!E87/20)*0.11+(BCG!E87/20)</f>
        <v>1636.8885393946839</v>
      </c>
      <c r="F87" s="45">
        <f t="shared" si="8"/>
        <v>200</v>
      </c>
      <c r="G87" s="10"/>
      <c r="H87" s="11"/>
      <c r="I87" s="11"/>
      <c r="J87" s="11"/>
      <c r="K87" s="11"/>
      <c r="L87" s="11"/>
      <c r="M87" s="11"/>
      <c r="N87" s="11"/>
      <c r="O87" s="11"/>
      <c r="P87" s="11"/>
      <c r="Q87" s="11"/>
      <c r="R87" s="11"/>
      <c r="S87" s="142">
        <f t="shared" si="9"/>
        <v>0</v>
      </c>
      <c r="T87" s="65" t="str">
        <f t="shared" si="14"/>
        <v/>
      </c>
      <c r="U87" s="66">
        <f t="shared" si="13"/>
        <v>0</v>
      </c>
      <c r="V87" s="66">
        <f t="shared" si="10"/>
        <v>0</v>
      </c>
      <c r="W87" s="66">
        <f t="shared" si="11"/>
        <v>0</v>
      </c>
      <c r="X87" s="67">
        <f t="shared" si="12"/>
        <v>0</v>
      </c>
    </row>
    <row r="88" spans="1:24" ht="15">
      <c r="A88" s="41">
        <v>83</v>
      </c>
      <c r="B88" s="42" t="s">
        <v>86</v>
      </c>
      <c r="C88" s="37">
        <f>BCG!C88</f>
        <v>266328</v>
      </c>
      <c r="D88" s="43">
        <f>BCG!D88</f>
        <v>12916.908000000001</v>
      </c>
      <c r="E88" s="44">
        <f>(BCG!E88/20)*0.11+(BCG!E88/20)</f>
        <v>2994.403734647824</v>
      </c>
      <c r="F88" s="45">
        <f t="shared" si="8"/>
        <v>300</v>
      </c>
      <c r="G88" s="10"/>
      <c r="H88" s="11"/>
      <c r="I88" s="11"/>
      <c r="J88" s="11"/>
      <c r="K88" s="11"/>
      <c r="L88" s="11"/>
      <c r="M88" s="11"/>
      <c r="N88" s="11"/>
      <c r="O88" s="11"/>
      <c r="P88" s="11"/>
      <c r="Q88" s="11"/>
      <c r="R88" s="11"/>
      <c r="S88" s="142">
        <f t="shared" si="9"/>
        <v>0</v>
      </c>
      <c r="T88" s="65" t="str">
        <f t="shared" si="14"/>
        <v/>
      </c>
      <c r="U88" s="66">
        <f t="shared" si="13"/>
        <v>0</v>
      </c>
      <c r="V88" s="66">
        <f t="shared" si="10"/>
        <v>0</v>
      </c>
      <c r="W88" s="66">
        <f t="shared" si="11"/>
        <v>0</v>
      </c>
      <c r="X88" s="67">
        <f t="shared" si="12"/>
        <v>0</v>
      </c>
    </row>
    <row r="89" spans="1:24" ht="15">
      <c r="A89" s="41">
        <v>84</v>
      </c>
      <c r="B89" s="42" t="s">
        <v>87</v>
      </c>
      <c r="C89" s="37">
        <f>BCG!C89</f>
        <v>729395</v>
      </c>
      <c r="D89" s="43">
        <f>BCG!D89</f>
        <v>35375.657500000001</v>
      </c>
      <c r="E89" s="44">
        <f>(BCG!E89/20)*0.11+(BCG!E89/20)</f>
        <v>8200.8016882695374</v>
      </c>
      <c r="F89" s="45">
        <f t="shared" si="8"/>
        <v>700</v>
      </c>
      <c r="G89" s="10"/>
      <c r="H89" s="11"/>
      <c r="I89" s="11"/>
      <c r="J89" s="11"/>
      <c r="K89" s="11"/>
      <c r="L89" s="11"/>
      <c r="M89" s="11"/>
      <c r="N89" s="11"/>
      <c r="O89" s="11"/>
      <c r="P89" s="11"/>
      <c r="Q89" s="11"/>
      <c r="R89" s="11"/>
      <c r="S89" s="142">
        <f t="shared" si="9"/>
        <v>0</v>
      </c>
      <c r="T89" s="65" t="str">
        <f t="shared" si="14"/>
        <v/>
      </c>
      <c r="U89" s="66">
        <f t="shared" si="13"/>
        <v>0</v>
      </c>
      <c r="V89" s="66">
        <f t="shared" si="10"/>
        <v>0</v>
      </c>
      <c r="W89" s="66">
        <f t="shared" si="11"/>
        <v>0</v>
      </c>
      <c r="X89" s="67">
        <f t="shared" si="12"/>
        <v>0</v>
      </c>
    </row>
    <row r="90" spans="1:24" ht="15">
      <c r="A90" s="41">
        <v>85</v>
      </c>
      <c r="B90" s="42" t="s">
        <v>88</v>
      </c>
      <c r="C90" s="37">
        <f>BCG!C90</f>
        <v>635150</v>
      </c>
      <c r="D90" s="43">
        <f>BCG!D90</f>
        <v>30804.775000000001</v>
      </c>
      <c r="E90" s="44">
        <f>(BCG!E90/20)*0.11+(BCG!E90/20)</f>
        <v>7141.1775407075684</v>
      </c>
      <c r="F90" s="45">
        <f t="shared" si="8"/>
        <v>600</v>
      </c>
      <c r="G90" s="10"/>
      <c r="H90" s="11"/>
      <c r="I90" s="11"/>
      <c r="J90" s="11"/>
      <c r="K90" s="11"/>
      <c r="L90" s="11"/>
      <c r="M90" s="11"/>
      <c r="N90" s="11"/>
      <c r="O90" s="11"/>
      <c r="P90" s="11"/>
      <c r="Q90" s="11"/>
      <c r="R90" s="11"/>
      <c r="S90" s="142">
        <f t="shared" si="9"/>
        <v>0</v>
      </c>
      <c r="T90" s="65" t="str">
        <f t="shared" si="14"/>
        <v/>
      </c>
      <c r="U90" s="66">
        <f t="shared" si="13"/>
        <v>0</v>
      </c>
      <c r="V90" s="66">
        <f t="shared" si="10"/>
        <v>0</v>
      </c>
      <c r="W90" s="66">
        <f t="shared" si="11"/>
        <v>0</v>
      </c>
      <c r="X90" s="67">
        <f t="shared" si="12"/>
        <v>0</v>
      </c>
    </row>
    <row r="91" spans="1:24" ht="15">
      <c r="A91" s="41">
        <v>86</v>
      </c>
      <c r="B91" s="42" t="s">
        <v>89</v>
      </c>
      <c r="C91" s="37">
        <f>BCG!C91</f>
        <v>179687</v>
      </c>
      <c r="D91" s="43">
        <f>BCG!D91</f>
        <v>8714.8194999999996</v>
      </c>
      <c r="E91" s="44">
        <f>(BCG!E91/20)*0.11+(BCG!E91/20)</f>
        <v>2020.2735869591761</v>
      </c>
      <c r="F91" s="45">
        <f t="shared" si="8"/>
        <v>200</v>
      </c>
      <c r="G91" s="10"/>
      <c r="H91" s="11"/>
      <c r="I91" s="11"/>
      <c r="J91" s="11"/>
      <c r="K91" s="11"/>
      <c r="L91" s="11"/>
      <c r="M91" s="11"/>
      <c r="N91" s="11"/>
      <c r="O91" s="11"/>
      <c r="P91" s="11"/>
      <c r="Q91" s="11"/>
      <c r="R91" s="11"/>
      <c r="S91" s="142">
        <f t="shared" si="9"/>
        <v>0</v>
      </c>
      <c r="T91" s="65" t="str">
        <f t="shared" si="14"/>
        <v/>
      </c>
      <c r="U91" s="66">
        <f t="shared" si="13"/>
        <v>0</v>
      </c>
      <c r="V91" s="66">
        <f t="shared" si="10"/>
        <v>0</v>
      </c>
      <c r="W91" s="66">
        <f t="shared" si="11"/>
        <v>0</v>
      </c>
      <c r="X91" s="67">
        <f t="shared" si="12"/>
        <v>0</v>
      </c>
    </row>
    <row r="92" spans="1:24" ht="15">
      <c r="A92" s="41">
        <v>87</v>
      </c>
      <c r="B92" s="42" t="s">
        <v>90</v>
      </c>
      <c r="C92" s="37">
        <f>BCG!C92</f>
        <v>209349</v>
      </c>
      <c r="D92" s="43">
        <f>BCG!D92</f>
        <v>10153.4265</v>
      </c>
      <c r="E92" s="44">
        <f>(BCG!E92/20)*0.11+(BCG!E92/20)</f>
        <v>2353.7721435402482</v>
      </c>
      <c r="F92" s="45">
        <f t="shared" si="8"/>
        <v>200</v>
      </c>
      <c r="G92" s="10"/>
      <c r="H92" s="11"/>
      <c r="I92" s="11"/>
      <c r="J92" s="11"/>
      <c r="K92" s="11"/>
      <c r="L92" s="11"/>
      <c r="M92" s="11"/>
      <c r="N92" s="11"/>
      <c r="O92" s="11"/>
      <c r="P92" s="11"/>
      <c r="Q92" s="11"/>
      <c r="R92" s="11"/>
      <c r="S92" s="142">
        <f t="shared" si="9"/>
        <v>0</v>
      </c>
      <c r="T92" s="65" t="str">
        <f t="shared" si="14"/>
        <v/>
      </c>
      <c r="U92" s="66">
        <f t="shared" si="13"/>
        <v>0</v>
      </c>
      <c r="V92" s="66">
        <f t="shared" si="10"/>
        <v>0</v>
      </c>
      <c r="W92" s="66">
        <f t="shared" si="11"/>
        <v>0</v>
      </c>
      <c r="X92" s="67">
        <f t="shared" si="12"/>
        <v>0</v>
      </c>
    </row>
    <row r="93" spans="1:24" ht="15">
      <c r="A93" s="41">
        <v>88</v>
      </c>
      <c r="B93" s="42" t="s">
        <v>91</v>
      </c>
      <c r="C93" s="37">
        <f>BCG!C93</f>
        <v>192576</v>
      </c>
      <c r="D93" s="43">
        <f>BCG!D93</f>
        <v>9339.9359999999997</v>
      </c>
      <c r="E93" s="44">
        <f>(BCG!E93/20)*0.11+(BCG!E93/20)</f>
        <v>2165.1883902689142</v>
      </c>
      <c r="F93" s="45">
        <f t="shared" si="8"/>
        <v>200</v>
      </c>
      <c r="G93" s="10"/>
      <c r="H93" s="11"/>
      <c r="I93" s="11"/>
      <c r="J93" s="11"/>
      <c r="K93" s="11"/>
      <c r="L93" s="11"/>
      <c r="M93" s="11"/>
      <c r="N93" s="11"/>
      <c r="O93" s="11"/>
      <c r="P93" s="11"/>
      <c r="Q93" s="11"/>
      <c r="R93" s="11"/>
      <c r="S93" s="142">
        <f t="shared" si="9"/>
        <v>0</v>
      </c>
      <c r="T93" s="65" t="str">
        <f t="shared" si="14"/>
        <v/>
      </c>
      <c r="U93" s="66">
        <f t="shared" si="13"/>
        <v>0</v>
      </c>
      <c r="V93" s="66">
        <f t="shared" si="10"/>
        <v>0</v>
      </c>
      <c r="W93" s="66">
        <f t="shared" si="11"/>
        <v>0</v>
      </c>
      <c r="X93" s="67">
        <f t="shared" si="12"/>
        <v>0</v>
      </c>
    </row>
    <row r="94" spans="1:24" ht="15">
      <c r="A94" s="41">
        <v>89</v>
      </c>
      <c r="B94" s="42" t="s">
        <v>127</v>
      </c>
      <c r="C94" s="37">
        <f>BCG!C94</f>
        <v>236379</v>
      </c>
      <c r="D94" s="43">
        <f>BCG!D94</f>
        <v>11464.3815</v>
      </c>
      <c r="E94" s="44">
        <f>(BCG!E94/20)*0.11+(BCG!E94/20)</f>
        <v>2657.6783529794757</v>
      </c>
      <c r="F94" s="45">
        <f t="shared" si="8"/>
        <v>300</v>
      </c>
      <c r="G94" s="10"/>
      <c r="H94" s="11"/>
      <c r="I94" s="11"/>
      <c r="J94" s="11"/>
      <c r="K94" s="11"/>
      <c r="L94" s="11"/>
      <c r="M94" s="11"/>
      <c r="N94" s="11"/>
      <c r="O94" s="11"/>
      <c r="P94" s="11"/>
      <c r="Q94" s="11"/>
      <c r="R94" s="11"/>
      <c r="S94" s="142">
        <f t="shared" si="9"/>
        <v>0</v>
      </c>
      <c r="T94" s="65" t="str">
        <f t="shared" si="14"/>
        <v/>
      </c>
      <c r="U94" s="66">
        <f t="shared" si="13"/>
        <v>0</v>
      </c>
      <c r="V94" s="66">
        <f t="shared" si="10"/>
        <v>0</v>
      </c>
      <c r="W94" s="66">
        <f t="shared" si="11"/>
        <v>0</v>
      </c>
      <c r="X94" s="67">
        <f t="shared" si="12"/>
        <v>0</v>
      </c>
    </row>
    <row r="95" spans="1:24" ht="15">
      <c r="A95" s="41">
        <v>90</v>
      </c>
      <c r="B95" s="42" t="s">
        <v>92</v>
      </c>
      <c r="C95" s="37">
        <f>BCG!C95</f>
        <v>268179</v>
      </c>
      <c r="D95" s="43">
        <f>BCG!D95</f>
        <v>13006.681500000001</v>
      </c>
      <c r="E95" s="44">
        <f>(BCG!E95/20)*0.11+(BCG!E95/20)</f>
        <v>3015.2150699668032</v>
      </c>
      <c r="F95" s="45">
        <f t="shared" si="8"/>
        <v>300</v>
      </c>
      <c r="G95" s="10"/>
      <c r="H95" s="11"/>
      <c r="I95" s="11"/>
      <c r="J95" s="11"/>
      <c r="K95" s="11"/>
      <c r="L95" s="11"/>
      <c r="M95" s="11"/>
      <c r="N95" s="11"/>
      <c r="O95" s="11"/>
      <c r="P95" s="11"/>
      <c r="Q95" s="11"/>
      <c r="R95" s="11"/>
      <c r="S95" s="142">
        <f t="shared" si="9"/>
        <v>0</v>
      </c>
      <c r="T95" s="65" t="str">
        <f t="shared" si="14"/>
        <v/>
      </c>
      <c r="U95" s="66">
        <f t="shared" si="13"/>
        <v>0</v>
      </c>
      <c r="V95" s="66">
        <f t="shared" si="10"/>
        <v>0</v>
      </c>
      <c r="W95" s="66">
        <f t="shared" si="11"/>
        <v>0</v>
      </c>
      <c r="X95" s="67">
        <f t="shared" si="12"/>
        <v>0</v>
      </c>
    </row>
    <row r="96" spans="1:24" ht="15">
      <c r="A96" s="41">
        <v>91</v>
      </c>
      <c r="B96" s="42" t="s">
        <v>93</v>
      </c>
      <c r="C96" s="37">
        <f>BCG!C96</f>
        <v>153773</v>
      </c>
      <c r="D96" s="43">
        <f>BCG!D96</f>
        <v>7457.9904999999999</v>
      </c>
      <c r="E96" s="44">
        <f>(BCG!E96/20)*0.11+(BCG!E96/20)</f>
        <v>1728.9148924934659</v>
      </c>
      <c r="F96" s="45">
        <f t="shared" si="8"/>
        <v>200</v>
      </c>
      <c r="G96" s="10"/>
      <c r="H96" s="11"/>
      <c r="I96" s="11"/>
      <c r="J96" s="11"/>
      <c r="K96" s="11"/>
      <c r="L96" s="11"/>
      <c r="M96" s="11"/>
      <c r="N96" s="11"/>
      <c r="O96" s="11"/>
      <c r="P96" s="11"/>
      <c r="Q96" s="11"/>
      <c r="R96" s="11"/>
      <c r="S96" s="142">
        <f t="shared" si="9"/>
        <v>0</v>
      </c>
      <c r="T96" s="65" t="str">
        <f t="shared" si="14"/>
        <v/>
      </c>
      <c r="U96" s="66">
        <f t="shared" si="13"/>
        <v>0</v>
      </c>
      <c r="V96" s="66">
        <f t="shared" si="10"/>
        <v>0</v>
      </c>
      <c r="W96" s="66">
        <f t="shared" si="11"/>
        <v>0</v>
      </c>
      <c r="X96" s="67">
        <f t="shared" si="12"/>
        <v>0</v>
      </c>
    </row>
    <row r="97" spans="1:24" ht="15">
      <c r="A97" s="41">
        <v>92</v>
      </c>
      <c r="B97" s="42" t="s">
        <v>94</v>
      </c>
      <c r="C97" s="37">
        <f>BCG!C97</f>
        <v>407912</v>
      </c>
      <c r="D97" s="43">
        <f>BCG!D97</f>
        <v>19783.732</v>
      </c>
      <c r="E97" s="44">
        <f>(BCG!E97/20)*0.11+(BCG!E97/20)</f>
        <v>4586.2741289224678</v>
      </c>
      <c r="F97" s="45">
        <f t="shared" si="8"/>
        <v>400</v>
      </c>
      <c r="G97" s="10"/>
      <c r="H97" s="11"/>
      <c r="I97" s="11"/>
      <c r="J97" s="11"/>
      <c r="K97" s="11"/>
      <c r="L97" s="11"/>
      <c r="M97" s="11"/>
      <c r="N97" s="11"/>
      <c r="O97" s="11"/>
      <c r="P97" s="11"/>
      <c r="Q97" s="11"/>
      <c r="R97" s="11"/>
      <c r="S97" s="142">
        <f t="shared" si="9"/>
        <v>0</v>
      </c>
      <c r="T97" s="65" t="str">
        <f t="shared" si="14"/>
        <v/>
      </c>
      <c r="U97" s="66">
        <f t="shared" si="13"/>
        <v>0</v>
      </c>
      <c r="V97" s="66">
        <f t="shared" si="10"/>
        <v>0</v>
      </c>
      <c r="W97" s="66">
        <f t="shared" si="11"/>
        <v>0</v>
      </c>
      <c r="X97" s="67">
        <f t="shared" si="12"/>
        <v>0</v>
      </c>
    </row>
    <row r="98" spans="1:24" ht="15">
      <c r="A98" s="41">
        <v>93</v>
      </c>
      <c r="B98" s="42" t="s">
        <v>95</v>
      </c>
      <c r="C98" s="37">
        <f>BCG!C98</f>
        <v>150880</v>
      </c>
      <c r="D98" s="43">
        <f>BCG!D98</f>
        <v>7317.68</v>
      </c>
      <c r="E98" s="44">
        <f>(BCG!E98/20)*0.11+(BCG!E98/20)</f>
        <v>1696.3880458820086</v>
      </c>
      <c r="F98" s="45">
        <f t="shared" si="8"/>
        <v>200</v>
      </c>
      <c r="G98" s="10"/>
      <c r="H98" s="11"/>
      <c r="I98" s="11"/>
      <c r="J98" s="11"/>
      <c r="K98" s="11"/>
      <c r="L98" s="11"/>
      <c r="M98" s="11"/>
      <c r="N98" s="11"/>
      <c r="O98" s="11"/>
      <c r="P98" s="11"/>
      <c r="Q98" s="11"/>
      <c r="R98" s="11"/>
      <c r="S98" s="142">
        <f t="shared" si="9"/>
        <v>0</v>
      </c>
      <c r="T98" s="65" t="str">
        <f t="shared" si="14"/>
        <v/>
      </c>
      <c r="U98" s="66">
        <f t="shared" si="13"/>
        <v>0</v>
      </c>
      <c r="V98" s="66">
        <f t="shared" si="10"/>
        <v>0</v>
      </c>
      <c r="W98" s="66">
        <f t="shared" si="11"/>
        <v>0</v>
      </c>
      <c r="X98" s="67">
        <f t="shared" si="12"/>
        <v>0</v>
      </c>
    </row>
    <row r="99" spans="1:24" ht="15">
      <c r="A99" s="41">
        <v>94</v>
      </c>
      <c r="B99" s="42" t="s">
        <v>96</v>
      </c>
      <c r="C99" s="37">
        <f>BCG!C99</f>
        <v>70335</v>
      </c>
      <c r="D99" s="43">
        <f>BCG!D99</f>
        <v>3411.2474999999999</v>
      </c>
      <c r="E99" s="44">
        <f>(BCG!E99/20)*0.11+(BCG!E99/20)</f>
        <v>790.79701224225278</v>
      </c>
      <c r="F99" s="45">
        <f t="shared" si="8"/>
        <v>100</v>
      </c>
      <c r="G99" s="10"/>
      <c r="H99" s="11"/>
      <c r="I99" s="11"/>
      <c r="J99" s="11"/>
      <c r="K99" s="11"/>
      <c r="L99" s="11"/>
      <c r="M99" s="11"/>
      <c r="N99" s="11"/>
      <c r="O99" s="11"/>
      <c r="P99" s="11"/>
      <c r="Q99" s="11"/>
      <c r="R99" s="11"/>
      <c r="S99" s="142">
        <f t="shared" si="9"/>
        <v>0</v>
      </c>
      <c r="T99" s="65" t="str">
        <f t="shared" si="14"/>
        <v/>
      </c>
      <c r="U99" s="66">
        <f t="shared" si="13"/>
        <v>0</v>
      </c>
      <c r="V99" s="66">
        <f t="shared" si="10"/>
        <v>0</v>
      </c>
      <c r="W99" s="66">
        <f t="shared" si="11"/>
        <v>0</v>
      </c>
      <c r="X99" s="67">
        <f t="shared" si="12"/>
        <v>0</v>
      </c>
    </row>
    <row r="100" spans="1:24" ht="15">
      <c r="A100" s="41">
        <v>95</v>
      </c>
      <c r="B100" s="42" t="s">
        <v>97</v>
      </c>
      <c r="C100" s="37">
        <f>BCG!C100</f>
        <v>518147</v>
      </c>
      <c r="D100" s="43">
        <f>BCG!D100</f>
        <v>25130.129499999999</v>
      </c>
      <c r="E100" s="44">
        <f>(BCG!E100/20)*0.11+(BCG!E100/20)</f>
        <v>5825.6785313469327</v>
      </c>
      <c r="F100" s="45">
        <f t="shared" si="8"/>
        <v>500</v>
      </c>
      <c r="G100" s="10"/>
      <c r="H100" s="11"/>
      <c r="I100" s="11"/>
      <c r="J100" s="11"/>
      <c r="K100" s="11"/>
      <c r="L100" s="11"/>
      <c r="M100" s="11"/>
      <c r="N100" s="11"/>
      <c r="O100" s="11"/>
      <c r="P100" s="11"/>
      <c r="Q100" s="11"/>
      <c r="R100" s="11"/>
      <c r="S100" s="142">
        <f t="shared" si="9"/>
        <v>0</v>
      </c>
      <c r="T100" s="65" t="str">
        <f t="shared" si="14"/>
        <v/>
      </c>
      <c r="U100" s="66">
        <f t="shared" si="13"/>
        <v>0</v>
      </c>
      <c r="V100" s="66">
        <f t="shared" si="10"/>
        <v>0</v>
      </c>
      <c r="W100" s="66">
        <f t="shared" si="11"/>
        <v>0</v>
      </c>
      <c r="X100" s="67">
        <f t="shared" si="12"/>
        <v>0</v>
      </c>
    </row>
    <row r="101" spans="1:24" ht="15">
      <c r="A101" s="41">
        <v>96</v>
      </c>
      <c r="B101" s="42" t="s">
        <v>98</v>
      </c>
      <c r="C101" s="37">
        <f>BCG!C101</f>
        <v>135640</v>
      </c>
      <c r="D101" s="43">
        <f>BCG!D101</f>
        <v>6578.54</v>
      </c>
      <c r="E101" s="44">
        <f>(BCG!E101/20)*0.11+(BCG!E101/20)</f>
        <v>1525.0402607597805</v>
      </c>
      <c r="F101" s="45">
        <f t="shared" si="8"/>
        <v>200</v>
      </c>
      <c r="G101" s="10"/>
      <c r="H101" s="11"/>
      <c r="I101" s="11"/>
      <c r="J101" s="11"/>
      <c r="K101" s="11"/>
      <c r="L101" s="11"/>
      <c r="M101" s="11"/>
      <c r="N101" s="11"/>
      <c r="O101" s="11"/>
      <c r="P101" s="11"/>
      <c r="Q101" s="11"/>
      <c r="R101" s="11"/>
      <c r="S101" s="142">
        <f t="shared" si="9"/>
        <v>0</v>
      </c>
      <c r="T101" s="65" t="str">
        <f t="shared" si="14"/>
        <v/>
      </c>
      <c r="U101" s="66">
        <f t="shared" si="13"/>
        <v>0</v>
      </c>
      <c r="V101" s="66">
        <f t="shared" si="10"/>
        <v>0</v>
      </c>
      <c r="W101" s="66">
        <f t="shared" si="11"/>
        <v>0</v>
      </c>
      <c r="X101" s="67">
        <f t="shared" si="12"/>
        <v>0</v>
      </c>
    </row>
    <row r="102" spans="1:24" ht="15">
      <c r="A102" s="41">
        <v>97</v>
      </c>
      <c r="B102" s="42" t="s">
        <v>99</v>
      </c>
      <c r="C102" s="37">
        <f>BCG!C102</f>
        <v>111839</v>
      </c>
      <c r="D102" s="43">
        <f>BCG!D102</f>
        <v>5424.1914999999999</v>
      </c>
      <c r="E102" s="44">
        <f>(BCG!E102/20)*0.11+(BCG!E102/20)</f>
        <v>1257.4386443756493</v>
      </c>
      <c r="F102" s="45">
        <f t="shared" si="8"/>
        <v>200</v>
      </c>
      <c r="G102" s="10"/>
      <c r="H102" s="11"/>
      <c r="I102" s="11"/>
      <c r="J102" s="11"/>
      <c r="K102" s="11"/>
      <c r="L102" s="11"/>
      <c r="M102" s="11"/>
      <c r="N102" s="11"/>
      <c r="O102" s="11"/>
      <c r="P102" s="11"/>
      <c r="Q102" s="11"/>
      <c r="R102" s="11"/>
      <c r="S102" s="142">
        <f t="shared" si="9"/>
        <v>0</v>
      </c>
      <c r="T102" s="65" t="str">
        <f t="shared" si="14"/>
        <v/>
      </c>
      <c r="U102" s="66">
        <f t="shared" si="13"/>
        <v>0</v>
      </c>
      <c r="V102" s="66">
        <f t="shared" si="10"/>
        <v>0</v>
      </c>
      <c r="W102" s="66">
        <f t="shared" si="11"/>
        <v>0</v>
      </c>
      <c r="X102" s="67">
        <f t="shared" si="12"/>
        <v>0</v>
      </c>
    </row>
    <row r="103" spans="1:24" ht="15">
      <c r="A103" s="41">
        <v>98</v>
      </c>
      <c r="B103" s="42" t="s">
        <v>100</v>
      </c>
      <c r="C103" s="37">
        <f>BCG!C103</f>
        <v>410867</v>
      </c>
      <c r="D103" s="43">
        <f>BCG!D103</f>
        <v>19927.049500000001</v>
      </c>
      <c r="E103" s="44">
        <f>(BCG!E103/20)*0.11+(BCG!E103/20)</f>
        <v>4619.4980596991209</v>
      </c>
      <c r="F103" s="45">
        <f t="shared" si="8"/>
        <v>400</v>
      </c>
      <c r="G103" s="10"/>
      <c r="H103" s="11"/>
      <c r="I103" s="11"/>
      <c r="J103" s="11"/>
      <c r="K103" s="11"/>
      <c r="L103" s="11"/>
      <c r="M103" s="11"/>
      <c r="N103" s="11"/>
      <c r="O103" s="11"/>
      <c r="P103" s="11"/>
      <c r="Q103" s="11"/>
      <c r="R103" s="11"/>
      <c r="S103" s="142">
        <f t="shared" si="9"/>
        <v>0</v>
      </c>
      <c r="T103" s="65" t="str">
        <f t="shared" si="14"/>
        <v/>
      </c>
      <c r="U103" s="66">
        <f t="shared" si="13"/>
        <v>0</v>
      </c>
      <c r="V103" s="66">
        <f t="shared" si="10"/>
        <v>0</v>
      </c>
      <c r="W103" s="66">
        <f t="shared" si="11"/>
        <v>0</v>
      </c>
      <c r="X103" s="67">
        <f t="shared" si="12"/>
        <v>0</v>
      </c>
    </row>
    <row r="104" spans="1:24" ht="15">
      <c r="A104" s="41">
        <v>99</v>
      </c>
      <c r="B104" s="42" t="s">
        <v>101</v>
      </c>
      <c r="C104" s="37">
        <f>BCG!C104</f>
        <v>194545</v>
      </c>
      <c r="D104" s="43">
        <f>BCG!D104</f>
        <v>9435.4325000000008</v>
      </c>
      <c r="E104" s="44">
        <f>(BCG!E104/20)*0.11+(BCG!E104/20)</f>
        <v>2187.3264341603622</v>
      </c>
      <c r="F104" s="45">
        <f t="shared" si="8"/>
        <v>200</v>
      </c>
      <c r="G104" s="10"/>
      <c r="H104" s="11"/>
      <c r="I104" s="11"/>
      <c r="J104" s="11"/>
      <c r="K104" s="11"/>
      <c r="L104" s="11"/>
      <c r="M104" s="11"/>
      <c r="N104" s="11"/>
      <c r="O104" s="11"/>
      <c r="P104" s="11"/>
      <c r="Q104" s="11"/>
      <c r="R104" s="11"/>
      <c r="S104" s="142">
        <f t="shared" si="9"/>
        <v>0</v>
      </c>
      <c r="T104" s="65" t="str">
        <f t="shared" si="14"/>
        <v/>
      </c>
      <c r="U104" s="66">
        <f t="shared" si="13"/>
        <v>0</v>
      </c>
      <c r="V104" s="66">
        <f t="shared" si="10"/>
        <v>0</v>
      </c>
      <c r="W104" s="66">
        <f t="shared" si="11"/>
        <v>0</v>
      </c>
      <c r="X104" s="67">
        <f t="shared" si="12"/>
        <v>0</v>
      </c>
    </row>
    <row r="105" spans="1:24" ht="15">
      <c r="A105" s="41">
        <v>100</v>
      </c>
      <c r="B105" s="42" t="s">
        <v>102</v>
      </c>
      <c r="C105" s="37">
        <f>BCG!C105</f>
        <v>408816</v>
      </c>
      <c r="D105" s="43">
        <f>BCG!D105</f>
        <v>19827.576000000001</v>
      </c>
      <c r="E105" s="44">
        <f>(BCG!E105/20)*0.11+(BCG!E105/20)</f>
        <v>4596.4380657827369</v>
      </c>
      <c r="F105" s="45">
        <f t="shared" si="8"/>
        <v>400</v>
      </c>
      <c r="G105" s="10"/>
      <c r="H105" s="11"/>
      <c r="I105" s="11"/>
      <c r="J105" s="11"/>
      <c r="K105" s="11"/>
      <c r="L105" s="11"/>
      <c r="M105" s="11"/>
      <c r="N105" s="11"/>
      <c r="O105" s="11"/>
      <c r="P105" s="11"/>
      <c r="Q105" s="11"/>
      <c r="R105" s="11"/>
      <c r="S105" s="142">
        <f t="shared" si="9"/>
        <v>0</v>
      </c>
      <c r="T105" s="65" t="str">
        <f t="shared" si="14"/>
        <v/>
      </c>
      <c r="U105" s="66">
        <f t="shared" si="13"/>
        <v>0</v>
      </c>
      <c r="V105" s="66">
        <f t="shared" si="10"/>
        <v>0</v>
      </c>
      <c r="W105" s="66">
        <f t="shared" si="11"/>
        <v>0</v>
      </c>
      <c r="X105" s="67">
        <f t="shared" si="12"/>
        <v>0</v>
      </c>
    </row>
    <row r="106" spans="1:24" ht="15">
      <c r="A106" s="41">
        <v>101</v>
      </c>
      <c r="B106" s="42" t="s">
        <v>103</v>
      </c>
      <c r="C106" s="37">
        <f>BCG!C106</f>
        <v>548522</v>
      </c>
      <c r="D106" s="43">
        <f>BCG!D106</f>
        <v>26603.316999999999</v>
      </c>
      <c r="E106" s="44">
        <f>(BCG!E106/20)*0.11+(BCG!E106/20)</f>
        <v>6167.1935558277519</v>
      </c>
      <c r="F106" s="45">
        <f t="shared" si="8"/>
        <v>600</v>
      </c>
      <c r="G106" s="10"/>
      <c r="H106" s="11"/>
      <c r="I106" s="11"/>
      <c r="J106" s="11"/>
      <c r="K106" s="11"/>
      <c r="L106" s="11"/>
      <c r="M106" s="11"/>
      <c r="N106" s="11"/>
      <c r="O106" s="11"/>
      <c r="P106" s="11"/>
      <c r="Q106" s="11"/>
      <c r="R106" s="11"/>
      <c r="S106" s="142">
        <f t="shared" si="9"/>
        <v>0</v>
      </c>
      <c r="T106" s="65" t="str">
        <f t="shared" si="14"/>
        <v/>
      </c>
      <c r="U106" s="66">
        <f t="shared" si="13"/>
        <v>0</v>
      </c>
      <c r="V106" s="66">
        <f t="shared" si="10"/>
        <v>0</v>
      </c>
      <c r="W106" s="66">
        <f t="shared" si="11"/>
        <v>0</v>
      </c>
      <c r="X106" s="67">
        <f t="shared" si="12"/>
        <v>0</v>
      </c>
    </row>
    <row r="107" spans="1:24" ht="15">
      <c r="A107" s="41">
        <v>102</v>
      </c>
      <c r="B107" s="42" t="s">
        <v>104</v>
      </c>
      <c r="C107" s="37">
        <f>BCG!C107</f>
        <v>136899</v>
      </c>
      <c r="D107" s="43">
        <f>BCG!D107</f>
        <v>6639.6014999999998</v>
      </c>
      <c r="E107" s="44">
        <f>(BCG!E107/20)*0.11+(BCG!E107/20)</f>
        <v>1539.195566630442</v>
      </c>
      <c r="F107" s="45">
        <f t="shared" si="8"/>
        <v>200</v>
      </c>
      <c r="G107" s="10"/>
      <c r="H107" s="11"/>
      <c r="I107" s="11"/>
      <c r="J107" s="11"/>
      <c r="K107" s="11"/>
      <c r="L107" s="11"/>
      <c r="M107" s="11"/>
      <c r="N107" s="11"/>
      <c r="O107" s="11"/>
      <c r="P107" s="11"/>
      <c r="Q107" s="11"/>
      <c r="R107" s="11"/>
      <c r="S107" s="142">
        <f t="shared" si="9"/>
        <v>0</v>
      </c>
      <c r="T107" s="65" t="str">
        <f t="shared" si="14"/>
        <v/>
      </c>
      <c r="U107" s="66">
        <f t="shared" si="13"/>
        <v>0</v>
      </c>
      <c r="V107" s="66">
        <f t="shared" si="10"/>
        <v>0</v>
      </c>
      <c r="W107" s="66">
        <f t="shared" si="11"/>
        <v>0</v>
      </c>
      <c r="X107" s="67">
        <f t="shared" si="12"/>
        <v>0</v>
      </c>
    </row>
    <row r="108" spans="1:24" ht="15">
      <c r="A108" s="41">
        <v>103</v>
      </c>
      <c r="B108" s="42" t="s">
        <v>105</v>
      </c>
      <c r="C108" s="37">
        <f>BCG!C108</f>
        <v>339451</v>
      </c>
      <c r="D108" s="43">
        <f>BCG!D108</f>
        <v>16463.373500000002</v>
      </c>
      <c r="E108" s="44">
        <f>(BCG!E108/20)*0.11+(BCG!E108/20)</f>
        <v>3816.5470477378963</v>
      </c>
      <c r="F108" s="45">
        <f t="shared" si="8"/>
        <v>400</v>
      </c>
      <c r="G108" s="10"/>
      <c r="H108" s="11"/>
      <c r="I108" s="11"/>
      <c r="J108" s="11"/>
      <c r="K108" s="11"/>
      <c r="L108" s="11"/>
      <c r="M108" s="11"/>
      <c r="N108" s="11"/>
      <c r="O108" s="11"/>
      <c r="P108" s="11"/>
      <c r="Q108" s="11"/>
      <c r="R108" s="11"/>
      <c r="S108" s="142">
        <f t="shared" si="9"/>
        <v>0</v>
      </c>
      <c r="T108" s="65" t="str">
        <f t="shared" si="14"/>
        <v/>
      </c>
      <c r="U108" s="66">
        <f t="shared" si="13"/>
        <v>0</v>
      </c>
      <c r="V108" s="66">
        <f t="shared" si="10"/>
        <v>0</v>
      </c>
      <c r="W108" s="66">
        <f t="shared" si="11"/>
        <v>0</v>
      </c>
      <c r="X108" s="67">
        <f t="shared" si="12"/>
        <v>0</v>
      </c>
    </row>
    <row r="109" spans="1:24" ht="15">
      <c r="A109" s="41">
        <v>104</v>
      </c>
      <c r="B109" s="42" t="s">
        <v>106</v>
      </c>
      <c r="C109" s="37">
        <f>BCG!C109</f>
        <v>267897</v>
      </c>
      <c r="D109" s="43">
        <f>BCG!D109</f>
        <v>12993.004500000001</v>
      </c>
      <c r="E109" s="44">
        <f>(BCG!E109/20)*0.11+(BCG!E109/20)</f>
        <v>3012.0444613444624</v>
      </c>
      <c r="F109" s="45">
        <f t="shared" si="8"/>
        <v>300</v>
      </c>
      <c r="G109" s="10"/>
      <c r="H109" s="11"/>
      <c r="I109" s="11"/>
      <c r="J109" s="11"/>
      <c r="K109" s="11"/>
      <c r="L109" s="11"/>
      <c r="M109" s="11"/>
      <c r="N109" s="11"/>
      <c r="O109" s="11"/>
      <c r="P109" s="11"/>
      <c r="Q109" s="11"/>
      <c r="R109" s="11"/>
      <c r="S109" s="142">
        <f t="shared" si="9"/>
        <v>0</v>
      </c>
      <c r="T109" s="65" t="str">
        <f t="shared" si="14"/>
        <v/>
      </c>
      <c r="U109" s="66">
        <f t="shared" si="13"/>
        <v>0</v>
      </c>
      <c r="V109" s="66">
        <f t="shared" si="10"/>
        <v>0</v>
      </c>
      <c r="W109" s="66">
        <f t="shared" si="11"/>
        <v>0</v>
      </c>
      <c r="X109" s="67">
        <f t="shared" si="12"/>
        <v>0</v>
      </c>
    </row>
    <row r="110" spans="1:24" ht="15">
      <c r="A110" s="41">
        <v>105</v>
      </c>
      <c r="B110" s="42" t="s">
        <v>107</v>
      </c>
      <c r="C110" s="37">
        <f>BCG!C110</f>
        <v>300338</v>
      </c>
      <c r="D110" s="43">
        <f>BCG!D110</f>
        <v>14566.393</v>
      </c>
      <c r="E110" s="44">
        <f>(BCG!E110/20)*0.11+(BCG!E110/20)</f>
        <v>3376.7881291364711</v>
      </c>
      <c r="F110" s="45">
        <f t="shared" si="8"/>
        <v>300</v>
      </c>
      <c r="G110" s="10"/>
      <c r="H110" s="11"/>
      <c r="I110" s="11"/>
      <c r="J110" s="11"/>
      <c r="K110" s="11"/>
      <c r="L110" s="11"/>
      <c r="M110" s="11"/>
      <c r="N110" s="11"/>
      <c r="O110" s="11"/>
      <c r="P110" s="11"/>
      <c r="Q110" s="11"/>
      <c r="R110" s="11"/>
      <c r="S110" s="142">
        <f t="shared" si="9"/>
        <v>0</v>
      </c>
      <c r="T110" s="65" t="str">
        <f t="shared" si="14"/>
        <v/>
      </c>
      <c r="U110" s="66">
        <f t="shared" si="13"/>
        <v>0</v>
      </c>
      <c r="V110" s="66">
        <f t="shared" si="10"/>
        <v>0</v>
      </c>
      <c r="W110" s="66">
        <f t="shared" si="11"/>
        <v>0</v>
      </c>
      <c r="X110" s="67">
        <f t="shared" si="12"/>
        <v>0</v>
      </c>
    </row>
    <row r="111" spans="1:24" ht="15">
      <c r="A111" s="41">
        <v>106</v>
      </c>
      <c r="B111" s="42" t="s">
        <v>108</v>
      </c>
      <c r="C111" s="37">
        <f>BCG!C111</f>
        <v>224192</v>
      </c>
      <c r="D111" s="43">
        <f>BCG!D111</f>
        <v>10873.312</v>
      </c>
      <c r="E111" s="44">
        <f>(BCG!E111/20)*0.11+(BCG!E111/20)</f>
        <v>2520.6563413466283</v>
      </c>
      <c r="F111" s="45">
        <f t="shared" si="8"/>
        <v>300</v>
      </c>
      <c r="G111" s="10"/>
      <c r="H111" s="11"/>
      <c r="I111" s="11"/>
      <c r="J111" s="11"/>
      <c r="K111" s="11"/>
      <c r="L111" s="11"/>
      <c r="M111" s="11"/>
      <c r="N111" s="11"/>
      <c r="O111" s="11"/>
      <c r="P111" s="11"/>
      <c r="Q111" s="11"/>
      <c r="R111" s="11"/>
      <c r="S111" s="142">
        <f t="shared" si="9"/>
        <v>0</v>
      </c>
      <c r="T111" s="65" t="str">
        <f t="shared" si="14"/>
        <v/>
      </c>
      <c r="U111" s="66">
        <f t="shared" si="13"/>
        <v>0</v>
      </c>
      <c r="V111" s="66">
        <f t="shared" si="10"/>
        <v>0</v>
      </c>
      <c r="W111" s="66">
        <f t="shared" si="11"/>
        <v>0</v>
      </c>
      <c r="X111" s="67">
        <f t="shared" si="12"/>
        <v>0</v>
      </c>
    </row>
    <row r="112" spans="1:24" ht="15">
      <c r="A112" s="41">
        <v>107</v>
      </c>
      <c r="B112" s="42" t="s">
        <v>109</v>
      </c>
      <c r="C112" s="37">
        <f>BCG!C112</f>
        <v>261164</v>
      </c>
      <c r="D112" s="43">
        <f>BCG!D112</f>
        <v>12666.454</v>
      </c>
      <c r="E112" s="44">
        <f>(BCG!E112/20)*0.11+(BCG!E112/20)</f>
        <v>2936.3433696628376</v>
      </c>
      <c r="F112" s="45">
        <f t="shared" si="8"/>
        <v>300</v>
      </c>
      <c r="G112" s="10"/>
      <c r="H112" s="11"/>
      <c r="I112" s="11"/>
      <c r="J112" s="11"/>
      <c r="K112" s="11"/>
      <c r="L112" s="11"/>
      <c r="M112" s="11"/>
      <c r="N112" s="11"/>
      <c r="O112" s="11"/>
      <c r="P112" s="11"/>
      <c r="Q112" s="11"/>
      <c r="R112" s="11"/>
      <c r="S112" s="142">
        <f t="shared" si="9"/>
        <v>0</v>
      </c>
      <c r="T112" s="65" t="str">
        <f t="shared" si="14"/>
        <v/>
      </c>
      <c r="U112" s="66">
        <f t="shared" si="13"/>
        <v>0</v>
      </c>
      <c r="V112" s="66">
        <f t="shared" si="10"/>
        <v>0</v>
      </c>
      <c r="W112" s="66">
        <f t="shared" si="11"/>
        <v>0</v>
      </c>
      <c r="X112" s="67">
        <f t="shared" si="12"/>
        <v>0</v>
      </c>
    </row>
    <row r="113" spans="1:24" ht="15">
      <c r="A113" s="41">
        <v>108</v>
      </c>
      <c r="B113" s="42" t="s">
        <v>110</v>
      </c>
      <c r="C113" s="37">
        <f>BCG!C113</f>
        <v>314658</v>
      </c>
      <c r="D113" s="43">
        <f>BCG!D113</f>
        <v>15260.913</v>
      </c>
      <c r="E113" s="44">
        <f>(BCG!E113/20)*0.11+(BCG!E113/20)</f>
        <v>3537.7920847106384</v>
      </c>
      <c r="F113" s="45">
        <f t="shared" si="8"/>
        <v>300</v>
      </c>
      <c r="G113" s="10"/>
      <c r="H113" s="11"/>
      <c r="I113" s="11"/>
      <c r="J113" s="11"/>
      <c r="K113" s="11"/>
      <c r="L113" s="11"/>
      <c r="M113" s="11"/>
      <c r="N113" s="11"/>
      <c r="O113" s="11"/>
      <c r="P113" s="11"/>
      <c r="Q113" s="11"/>
      <c r="R113" s="11"/>
      <c r="S113" s="142">
        <f t="shared" si="9"/>
        <v>0</v>
      </c>
      <c r="T113" s="65" t="str">
        <f t="shared" si="14"/>
        <v/>
      </c>
      <c r="U113" s="66">
        <f t="shared" si="13"/>
        <v>0</v>
      </c>
      <c r="V113" s="66">
        <f t="shared" si="10"/>
        <v>0</v>
      </c>
      <c r="W113" s="66">
        <f t="shared" si="11"/>
        <v>0</v>
      </c>
      <c r="X113" s="67">
        <f t="shared" si="12"/>
        <v>0</v>
      </c>
    </row>
    <row r="114" spans="1:24" ht="15">
      <c r="A114" s="41">
        <v>109</v>
      </c>
      <c r="B114" s="42" t="s">
        <v>111</v>
      </c>
      <c r="C114" s="37">
        <f>BCG!C114</f>
        <v>557385</v>
      </c>
      <c r="D114" s="43">
        <f>BCG!D114</f>
        <v>27033.172500000001</v>
      </c>
      <c r="E114" s="44">
        <f>(BCG!E114/20)*0.11+(BCG!E114/20)</f>
        <v>6266.8428615717357</v>
      </c>
      <c r="F114" s="45">
        <f t="shared" si="8"/>
        <v>600</v>
      </c>
      <c r="G114" s="10"/>
      <c r="H114" s="11"/>
      <c r="I114" s="11"/>
      <c r="J114" s="11"/>
      <c r="K114" s="11"/>
      <c r="L114" s="11"/>
      <c r="M114" s="11"/>
      <c r="N114" s="11"/>
      <c r="O114" s="11"/>
      <c r="P114" s="11"/>
      <c r="Q114" s="11"/>
      <c r="R114" s="11"/>
      <c r="S114" s="142">
        <f t="shared" si="9"/>
        <v>0</v>
      </c>
      <c r="T114" s="65" t="str">
        <f t="shared" si="14"/>
        <v/>
      </c>
      <c r="U114" s="66">
        <f t="shared" si="13"/>
        <v>0</v>
      </c>
      <c r="V114" s="66">
        <f t="shared" si="10"/>
        <v>0</v>
      </c>
      <c r="W114" s="66">
        <f t="shared" si="11"/>
        <v>0</v>
      </c>
      <c r="X114" s="67">
        <f t="shared" si="12"/>
        <v>0</v>
      </c>
    </row>
    <row r="115" spans="1:24" ht="15">
      <c r="A115" s="41">
        <v>110</v>
      </c>
      <c r="B115" s="42" t="s">
        <v>112</v>
      </c>
      <c r="C115" s="37">
        <f>BCG!C115</f>
        <v>2125967</v>
      </c>
      <c r="D115" s="43">
        <f>BCG!D115</f>
        <v>103109.3995</v>
      </c>
      <c r="E115" s="44">
        <f>(BCG!E115/20)*0.11+(BCG!E115/20)</f>
        <v>23902.869861742023</v>
      </c>
      <c r="F115" s="45">
        <f t="shared" si="8"/>
        <v>2000</v>
      </c>
      <c r="G115" s="10"/>
      <c r="H115" s="11"/>
      <c r="I115" s="11"/>
      <c r="J115" s="11"/>
      <c r="K115" s="11"/>
      <c r="L115" s="11"/>
      <c r="M115" s="11"/>
      <c r="N115" s="11"/>
      <c r="O115" s="11"/>
      <c r="P115" s="11"/>
      <c r="Q115" s="11"/>
      <c r="R115" s="11"/>
      <c r="S115" s="142">
        <f t="shared" si="9"/>
        <v>0</v>
      </c>
      <c r="T115" s="65" t="str">
        <f t="shared" si="14"/>
        <v/>
      </c>
      <c r="U115" s="66">
        <f t="shared" si="13"/>
        <v>0</v>
      </c>
      <c r="V115" s="66">
        <f t="shared" si="10"/>
        <v>0</v>
      </c>
      <c r="W115" s="66">
        <f t="shared" si="11"/>
        <v>0</v>
      </c>
      <c r="X115" s="67">
        <f t="shared" si="12"/>
        <v>0</v>
      </c>
    </row>
    <row r="116" spans="1:24" ht="15">
      <c r="A116" s="41">
        <v>111</v>
      </c>
      <c r="B116" s="42" t="s">
        <v>113</v>
      </c>
      <c r="C116" s="37">
        <f>BCG!C116</f>
        <v>514186</v>
      </c>
      <c r="D116" s="43">
        <f>BCG!D116</f>
        <v>24938.021000000001</v>
      </c>
      <c r="E116" s="44">
        <f>(BCG!E116/20)*0.11+(BCG!E116/20)</f>
        <v>5781.1438478253349</v>
      </c>
      <c r="F116" s="45">
        <f t="shared" si="8"/>
        <v>500</v>
      </c>
      <c r="G116" s="10"/>
      <c r="H116" s="11"/>
      <c r="I116" s="11"/>
      <c r="J116" s="11"/>
      <c r="K116" s="11"/>
      <c r="L116" s="11"/>
      <c r="M116" s="11"/>
      <c r="N116" s="11"/>
      <c r="O116" s="11"/>
      <c r="P116" s="11"/>
      <c r="Q116" s="11"/>
      <c r="R116" s="11"/>
      <c r="S116" s="142">
        <f t="shared" si="9"/>
        <v>0</v>
      </c>
      <c r="T116" s="65" t="str">
        <f t="shared" si="14"/>
        <v/>
      </c>
      <c r="U116" s="66">
        <f t="shared" si="13"/>
        <v>0</v>
      </c>
      <c r="V116" s="66">
        <f t="shared" si="10"/>
        <v>0</v>
      </c>
      <c r="W116" s="66">
        <f t="shared" si="11"/>
        <v>0</v>
      </c>
      <c r="X116" s="67">
        <f t="shared" si="12"/>
        <v>0</v>
      </c>
    </row>
    <row r="117" spans="1:24" ht="16" thickBot="1">
      <c r="A117" s="46">
        <v>112</v>
      </c>
      <c r="B117" s="47" t="s">
        <v>114</v>
      </c>
      <c r="C117" s="37">
        <f>BCG!C117</f>
        <v>254527</v>
      </c>
      <c r="D117" s="48">
        <f>BCG!D117</f>
        <v>12344.559500000001</v>
      </c>
      <c r="E117" s="49">
        <f>(BCG!E117/20)*0.11+(BCG!E117/20)</f>
        <v>2861.721634107967</v>
      </c>
      <c r="F117" s="50">
        <f t="shared" si="8"/>
        <v>300</v>
      </c>
      <c r="G117" s="76"/>
      <c r="H117" s="77"/>
      <c r="I117" s="77"/>
      <c r="J117" s="77"/>
      <c r="K117" s="77"/>
      <c r="L117" s="77"/>
      <c r="M117" s="77"/>
      <c r="N117" s="11"/>
      <c r="O117" s="11"/>
      <c r="P117" s="11"/>
      <c r="Q117" s="11"/>
      <c r="R117" s="11"/>
      <c r="S117" s="143">
        <f t="shared" si="9"/>
        <v>0</v>
      </c>
      <c r="T117" s="68" t="str">
        <f t="shared" si="14"/>
        <v/>
      </c>
      <c r="U117" s="69">
        <f t="shared" si="13"/>
        <v>0</v>
      </c>
      <c r="V117" s="69">
        <f t="shared" si="10"/>
        <v>0</v>
      </c>
      <c r="W117" s="69">
        <f t="shared" si="11"/>
        <v>0</v>
      </c>
      <c r="X117" s="70">
        <f t="shared" si="12"/>
        <v>0</v>
      </c>
    </row>
    <row r="118" spans="1:24" ht="14" thickBot="1">
      <c r="A118" s="51"/>
      <c r="B118" s="52"/>
      <c r="C118" s="54">
        <f>SUM(C6:C117)</f>
        <v>36896641</v>
      </c>
      <c r="D118" s="54">
        <f>SUM(D6:D117)</f>
        <v>1789487.0884999998</v>
      </c>
      <c r="E118" s="54">
        <f>SUM(E6:E117)</f>
        <v>414839.745</v>
      </c>
      <c r="F118" s="55">
        <f>SUM(F6:F117)</f>
        <v>39900</v>
      </c>
      <c r="G118" s="13">
        <f t="shared" ref="G118:R118" si="15">SUM(G6:G117)</f>
        <v>0</v>
      </c>
      <c r="H118" s="14">
        <f t="shared" si="15"/>
        <v>0</v>
      </c>
      <c r="I118" s="14">
        <f t="shared" si="15"/>
        <v>0</v>
      </c>
      <c r="J118" s="14">
        <f t="shared" si="15"/>
        <v>0</v>
      </c>
      <c r="K118" s="14">
        <f t="shared" si="15"/>
        <v>0</v>
      </c>
      <c r="L118" s="14">
        <f t="shared" si="15"/>
        <v>0</v>
      </c>
      <c r="M118" s="14">
        <f t="shared" si="15"/>
        <v>0</v>
      </c>
      <c r="N118" s="14">
        <f>SUM(N6:N117)</f>
        <v>0</v>
      </c>
      <c r="O118" s="14">
        <f t="shared" si="15"/>
        <v>0</v>
      </c>
      <c r="P118" s="14">
        <f t="shared" si="15"/>
        <v>0</v>
      </c>
      <c r="Q118" s="14">
        <f t="shared" si="15"/>
        <v>0</v>
      </c>
      <c r="R118" s="15">
        <f t="shared" si="15"/>
        <v>0</v>
      </c>
      <c r="S118" s="71">
        <f>SUM(G118:R118)</f>
        <v>0</v>
      </c>
      <c r="T118" s="72" t="str">
        <f t="shared" si="14"/>
        <v/>
      </c>
      <c r="U118" s="73">
        <f t="shared" si="13"/>
        <v>0</v>
      </c>
      <c r="V118" s="73">
        <f t="shared" si="10"/>
        <v>0</v>
      </c>
      <c r="W118" s="73">
        <f t="shared" si="11"/>
        <v>0</v>
      </c>
      <c r="X118" s="74">
        <f t="shared" si="12"/>
        <v>0</v>
      </c>
    </row>
    <row r="119" spans="1:24">
      <c r="F119" s="17"/>
    </row>
  </sheetData>
  <mergeCells count="3">
    <mergeCell ref="C4:F4"/>
    <mergeCell ref="G4:R4"/>
    <mergeCell ref="T4:X4"/>
  </mergeCell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119"/>
  <sheetViews>
    <sheetView workbookViewId="0">
      <pane xSplit="6" ySplit="5" topLeftCell="G42" activePane="bottomRight" state="frozen"/>
      <selection pane="topRight" activeCell="G1" sqref="G1"/>
      <selection pane="bottomLeft" activeCell="A6" sqref="A6"/>
      <selection pane="bottomRight" activeCell="G46" sqref="G46"/>
    </sheetView>
  </sheetViews>
  <sheetFormatPr baseColWidth="10" defaultColWidth="8.83203125" defaultRowHeight="13" x14ac:dyDescent="0"/>
  <cols>
    <col min="1" max="1" width="4.1640625" style="12" customWidth="1"/>
    <col min="2" max="2" width="21.5" style="2" bestFit="1" customWidth="1"/>
    <col min="3" max="3" width="11" style="16" bestFit="1" customWidth="1"/>
    <col min="4" max="4" width="10" style="16" bestFit="1" customWidth="1"/>
    <col min="5" max="5" width="12.83203125" style="1" customWidth="1"/>
    <col min="6" max="6" width="11.5" style="1" bestFit="1" customWidth="1"/>
    <col min="7" max="7" width="9.33203125" style="2" bestFit="1" customWidth="1"/>
    <col min="8" max="8" width="9.33203125" style="3" bestFit="1" customWidth="1"/>
    <col min="9" max="12" width="9.33203125" style="2" bestFit="1" customWidth="1"/>
    <col min="13" max="13" width="10" style="2" bestFit="1" customWidth="1"/>
    <col min="14" max="14" width="11" style="2" bestFit="1" customWidth="1"/>
    <col min="15" max="16" width="9.33203125" style="2" bestFit="1" customWidth="1"/>
    <col min="17" max="17" width="9.33203125" style="3" bestFit="1" customWidth="1"/>
    <col min="18" max="18" width="9.33203125" style="2" bestFit="1" customWidth="1"/>
    <col min="19" max="19" width="13.33203125" style="2" customWidth="1"/>
    <col min="20" max="20" width="13.33203125" style="4" customWidth="1"/>
    <col min="21" max="24" width="10.83203125" style="4" bestFit="1" customWidth="1"/>
    <col min="25" max="16384" width="8.83203125" style="2"/>
  </cols>
  <sheetData>
    <row r="1" spans="1:24">
      <c r="A1" s="18"/>
      <c r="B1" s="19" t="s">
        <v>118</v>
      </c>
      <c r="C1" s="20">
        <v>1.1000000000000001</v>
      </c>
      <c r="D1" s="21"/>
      <c r="E1" s="21"/>
      <c r="F1" s="21"/>
    </row>
    <row r="2" spans="1:24">
      <c r="A2" s="18"/>
      <c r="B2" s="22" t="s">
        <v>121</v>
      </c>
      <c r="C2" s="23">
        <v>1</v>
      </c>
      <c r="D2" s="21"/>
      <c r="E2" s="21"/>
      <c r="F2" s="21"/>
    </row>
    <row r="3" spans="1:24" ht="14" thickBot="1">
      <c r="A3" s="24"/>
      <c r="B3" s="25" t="s">
        <v>122</v>
      </c>
      <c r="C3" s="26">
        <v>1</v>
      </c>
      <c r="D3" s="21"/>
      <c r="E3" s="21"/>
      <c r="F3" s="21"/>
      <c r="S3" s="52"/>
      <c r="T3" s="56"/>
      <c r="U3" s="56"/>
      <c r="V3" s="56"/>
      <c r="W3" s="56"/>
      <c r="X3" s="56"/>
    </row>
    <row r="4" spans="1:24" ht="14" thickBot="1">
      <c r="A4" s="27"/>
      <c r="B4" s="28"/>
      <c r="C4" s="535" t="s">
        <v>146</v>
      </c>
      <c r="D4" s="536"/>
      <c r="E4" s="536"/>
      <c r="F4" s="537"/>
      <c r="G4" s="532" t="s">
        <v>152</v>
      </c>
      <c r="H4" s="533"/>
      <c r="I4" s="533"/>
      <c r="J4" s="533"/>
      <c r="K4" s="533"/>
      <c r="L4" s="533"/>
      <c r="M4" s="533"/>
      <c r="N4" s="533"/>
      <c r="O4" s="533"/>
      <c r="P4" s="533"/>
      <c r="Q4" s="533"/>
      <c r="R4" s="534"/>
      <c r="S4" s="57"/>
      <c r="T4" s="529" t="s">
        <v>129</v>
      </c>
      <c r="U4" s="530"/>
      <c r="V4" s="530"/>
      <c r="W4" s="530"/>
      <c r="X4" s="531"/>
    </row>
    <row r="5" spans="1:24" s="7" customFormat="1" ht="63.75" customHeight="1" thickBot="1">
      <c r="A5" s="29" t="s">
        <v>0</v>
      </c>
      <c r="B5" s="30" t="s">
        <v>1</v>
      </c>
      <c r="C5" s="91" t="s">
        <v>155</v>
      </c>
      <c r="D5" s="32" t="s">
        <v>2</v>
      </c>
      <c r="E5" s="33" t="s">
        <v>144</v>
      </c>
      <c r="F5" s="34" t="s">
        <v>147</v>
      </c>
      <c r="G5" s="5">
        <v>42005</v>
      </c>
      <c r="H5" s="6">
        <f>G5+31</f>
        <v>42036</v>
      </c>
      <c r="I5" s="6">
        <f t="shared" ref="I5:R5" si="0">H5+31</f>
        <v>42067</v>
      </c>
      <c r="J5" s="6">
        <f t="shared" si="0"/>
        <v>42098</v>
      </c>
      <c r="K5" s="6">
        <f t="shared" si="0"/>
        <v>42129</v>
      </c>
      <c r="L5" s="6">
        <f t="shared" si="0"/>
        <v>42160</v>
      </c>
      <c r="M5" s="6">
        <f t="shared" si="0"/>
        <v>42191</v>
      </c>
      <c r="N5" s="140">
        <f t="shared" si="0"/>
        <v>42222</v>
      </c>
      <c r="O5" s="140">
        <f t="shared" si="0"/>
        <v>42253</v>
      </c>
      <c r="P5" s="140">
        <f t="shared" si="0"/>
        <v>42284</v>
      </c>
      <c r="Q5" s="140">
        <f t="shared" si="0"/>
        <v>42315</v>
      </c>
      <c r="R5" s="140">
        <f t="shared" si="0"/>
        <v>42346</v>
      </c>
      <c r="S5" s="58" t="s">
        <v>126</v>
      </c>
      <c r="T5" s="59" t="s">
        <v>128</v>
      </c>
      <c r="U5" s="60" t="s">
        <v>133</v>
      </c>
      <c r="V5" s="60" t="s">
        <v>134</v>
      </c>
      <c r="W5" s="60" t="s">
        <v>135</v>
      </c>
      <c r="X5" s="61" t="s">
        <v>136</v>
      </c>
    </row>
    <row r="6" spans="1:24" ht="15">
      <c r="A6" s="35">
        <v>1</v>
      </c>
      <c r="B6" s="36" t="s">
        <v>4</v>
      </c>
      <c r="C6" s="81">
        <f>BCG!C6</f>
        <v>115462</v>
      </c>
      <c r="D6" s="87">
        <f>BCG!D6</f>
        <v>5599.9070000000002</v>
      </c>
      <c r="E6" s="92">
        <f>(BCG!E6)*0.1+(BCG!E6)</f>
        <v>25729.556835214353</v>
      </c>
      <c r="F6" s="40">
        <f>CEILING((E6/12),100)</f>
        <v>2200</v>
      </c>
      <c r="G6" s="88"/>
      <c r="H6"/>
      <c r="I6" s="9"/>
      <c r="J6" s="9"/>
      <c r="K6" s="9"/>
      <c r="L6" s="9"/>
      <c r="M6" s="9"/>
      <c r="N6" s="11"/>
      <c r="O6" s="11"/>
      <c r="P6" s="11"/>
      <c r="Q6" s="11"/>
      <c r="R6" s="11"/>
      <c r="S6" s="141">
        <f>SUM(G6:R6)</f>
        <v>0</v>
      </c>
      <c r="T6" s="62" t="str">
        <f>IFERROR((SUMIF(G6:R6,"&gt;0" )/COUNTIF(G6:R6,"&gt;0")),"")</f>
        <v/>
      </c>
      <c r="U6" s="63">
        <f>SUM(G6:I6)</f>
        <v>0</v>
      </c>
      <c r="V6" s="63">
        <f>SUM(J6:L6)</f>
        <v>0</v>
      </c>
      <c r="W6" s="63">
        <f>SUM(M6:O6)</f>
        <v>0</v>
      </c>
      <c r="X6" s="64">
        <f>SUM(P6:R6)</f>
        <v>0</v>
      </c>
    </row>
    <row r="7" spans="1:24" ht="15">
      <c r="A7" s="41">
        <v>2</v>
      </c>
      <c r="B7" s="42" t="s">
        <v>5</v>
      </c>
      <c r="C7" s="93">
        <f>BCG!C7</f>
        <v>246527</v>
      </c>
      <c r="D7" s="38">
        <f>BCG!D7</f>
        <v>11956.559500000001</v>
      </c>
      <c r="E7" s="44">
        <f>(BCG!E7)*0.1+(BCG!E7)</f>
        <v>54936.086833026355</v>
      </c>
      <c r="F7" s="45">
        <f t="shared" ref="F7:F70" si="1">CEILING((E7/12),100)</f>
        <v>4600</v>
      </c>
      <c r="G7" s="89"/>
      <c r="H7" s="11"/>
      <c r="I7" s="11"/>
      <c r="J7" s="11"/>
      <c r="K7" s="11"/>
      <c r="L7" s="11"/>
      <c r="M7" s="11"/>
      <c r="N7" s="11"/>
      <c r="O7" s="11"/>
      <c r="P7" s="11"/>
      <c r="Q7" s="11"/>
      <c r="R7" s="11"/>
      <c r="S7" s="142">
        <f t="shared" ref="S7:S70" si="2">SUM(G7:R7)</f>
        <v>0</v>
      </c>
      <c r="T7" s="65" t="str">
        <f>IFERROR((SUMIF(G7:R7,"&gt;0" )/COUNTIF(G7:R7,"&gt;0")),"")</f>
        <v/>
      </c>
      <c r="U7" s="66">
        <f>SUM(G7:I7)</f>
        <v>0</v>
      </c>
      <c r="V7" s="66">
        <f t="shared" ref="V7:V70" si="3">SUM(J7:L7)</f>
        <v>0</v>
      </c>
      <c r="W7" s="66">
        <f t="shared" ref="W7:W70" si="4">SUM(M7:O7)</f>
        <v>0</v>
      </c>
      <c r="X7" s="67">
        <f t="shared" ref="X7:X70" si="5">SUM(P7:R7)</f>
        <v>0</v>
      </c>
    </row>
    <row r="8" spans="1:24" ht="15">
      <c r="A8" s="41">
        <v>3</v>
      </c>
      <c r="B8" s="42" t="s">
        <v>6</v>
      </c>
      <c r="C8" s="93">
        <f>BCG!C8</f>
        <v>240886</v>
      </c>
      <c r="D8" s="38">
        <f>BCG!D8</f>
        <v>11682.971</v>
      </c>
      <c r="E8" s="44">
        <f>(BCG!E8)*0.1+(BCG!E8)</f>
        <v>53679.046160706064</v>
      </c>
      <c r="F8" s="45">
        <f t="shared" si="1"/>
        <v>4500</v>
      </c>
      <c r="G8" s="89"/>
      <c r="H8" s="11"/>
      <c r="I8" s="11"/>
      <c r="J8" s="11"/>
      <c r="K8" s="11"/>
      <c r="L8" s="11"/>
      <c r="M8" s="11"/>
      <c r="N8" s="11"/>
      <c r="O8" s="11"/>
      <c r="P8" s="11"/>
      <c r="Q8" s="11"/>
      <c r="R8" s="11"/>
      <c r="S8" s="142">
        <f t="shared" si="2"/>
        <v>0</v>
      </c>
      <c r="T8" s="65" t="str">
        <f>IFERROR((SUMIF(G8:R8,"&gt;0" )/COUNTIF(G8:R8,"&gt;0")),"")</f>
        <v/>
      </c>
      <c r="U8" s="66">
        <f t="shared" ref="U8:U71" si="6">SUM(G8:I8)</f>
        <v>0</v>
      </c>
      <c r="V8" s="66">
        <f t="shared" si="3"/>
        <v>0</v>
      </c>
      <c r="W8" s="66">
        <f t="shared" si="4"/>
        <v>0</v>
      </c>
      <c r="X8" s="67">
        <f t="shared" si="5"/>
        <v>0</v>
      </c>
    </row>
    <row r="9" spans="1:24" ht="15">
      <c r="A9" s="41">
        <v>4</v>
      </c>
      <c r="B9" s="42" t="s">
        <v>7</v>
      </c>
      <c r="C9" s="93">
        <f>BCG!C9</f>
        <v>238600</v>
      </c>
      <c r="D9" s="38">
        <f>BCG!D9</f>
        <v>11572.1</v>
      </c>
      <c r="E9" s="44">
        <f>(BCG!E9)*0.1+(BCG!E9)</f>
        <v>53169.633826558907</v>
      </c>
      <c r="F9" s="45">
        <f t="shared" si="1"/>
        <v>4500</v>
      </c>
      <c r="G9" s="89"/>
      <c r="H9" s="11"/>
      <c r="I9" s="11"/>
      <c r="J9" s="11"/>
      <c r="K9" s="11"/>
      <c r="L9" s="11"/>
      <c r="M9" s="11"/>
      <c r="N9" s="11"/>
      <c r="O9" s="11"/>
      <c r="P9" s="11"/>
      <c r="Q9" s="11"/>
      <c r="R9" s="11"/>
      <c r="S9" s="142">
        <f t="shared" si="2"/>
        <v>0</v>
      </c>
      <c r="T9" s="65" t="str">
        <f t="shared" ref="T9:T72" si="7">IFERROR((SUMIF(G9:R9,"&gt;0" )/COUNTIF(G9:R9,"&gt;0")),"")</f>
        <v/>
      </c>
      <c r="U9" s="66">
        <f t="shared" si="6"/>
        <v>0</v>
      </c>
      <c r="V9" s="66">
        <f t="shared" si="3"/>
        <v>0</v>
      </c>
      <c r="W9" s="66">
        <f t="shared" si="4"/>
        <v>0</v>
      </c>
      <c r="X9" s="67">
        <f t="shared" si="5"/>
        <v>0</v>
      </c>
    </row>
    <row r="10" spans="1:24" ht="15">
      <c r="A10" s="41">
        <v>5</v>
      </c>
      <c r="B10" s="42" t="s">
        <v>8</v>
      </c>
      <c r="C10" s="93">
        <f>BCG!C10</f>
        <v>155558</v>
      </c>
      <c r="D10" s="38">
        <f>BCG!D10</f>
        <v>7544.5630000000001</v>
      </c>
      <c r="E10" s="44">
        <f>(BCG!E10)*0.1+(BCG!E10)</f>
        <v>34664.55112653751</v>
      </c>
      <c r="F10" s="45">
        <f t="shared" si="1"/>
        <v>2900</v>
      </c>
      <c r="G10" s="89"/>
      <c r="H10" s="11"/>
      <c r="I10" s="11"/>
      <c r="J10" s="11"/>
      <c r="K10" s="11"/>
      <c r="L10" s="11"/>
      <c r="M10" s="11"/>
      <c r="N10" s="11"/>
      <c r="O10" s="11"/>
      <c r="P10" s="11"/>
      <c r="Q10" s="11"/>
      <c r="R10" s="11"/>
      <c r="S10" s="142">
        <f t="shared" si="2"/>
        <v>0</v>
      </c>
      <c r="T10" s="65" t="str">
        <f t="shared" si="7"/>
        <v/>
      </c>
      <c r="U10" s="66">
        <f t="shared" si="6"/>
        <v>0</v>
      </c>
      <c r="V10" s="66">
        <f t="shared" si="3"/>
        <v>0</v>
      </c>
      <c r="W10" s="66">
        <f t="shared" si="4"/>
        <v>0</v>
      </c>
      <c r="X10" s="67">
        <f t="shared" si="5"/>
        <v>0</v>
      </c>
    </row>
    <row r="11" spans="1:24" ht="15">
      <c r="A11" s="41">
        <v>6</v>
      </c>
      <c r="B11" s="42" t="s">
        <v>9</v>
      </c>
      <c r="C11" s="93">
        <f>BCG!C11</f>
        <v>118341</v>
      </c>
      <c r="D11" s="38">
        <f>BCG!D11</f>
        <v>5739.5385000000006</v>
      </c>
      <c r="E11" s="44">
        <f>(BCG!E11)*0.1+(BCG!E11)</f>
        <v>26371.113313783775</v>
      </c>
      <c r="F11" s="45">
        <f t="shared" si="1"/>
        <v>2200</v>
      </c>
      <c r="G11" s="89"/>
      <c r="H11" s="11"/>
      <c r="I11" s="11"/>
      <c r="J11" s="11"/>
      <c r="K11" s="11"/>
      <c r="L11" s="11"/>
      <c r="M11" s="11"/>
      <c r="N11" s="11"/>
      <c r="O11" s="11"/>
      <c r="P11" s="11"/>
      <c r="Q11" s="11"/>
      <c r="R11" s="11"/>
      <c r="S11" s="142">
        <f t="shared" si="2"/>
        <v>0</v>
      </c>
      <c r="T11" s="65" t="str">
        <f t="shared" si="7"/>
        <v/>
      </c>
      <c r="U11" s="66">
        <f t="shared" si="6"/>
        <v>0</v>
      </c>
      <c r="V11" s="66">
        <f t="shared" si="3"/>
        <v>0</v>
      </c>
      <c r="W11" s="66">
        <f t="shared" si="4"/>
        <v>0</v>
      </c>
      <c r="X11" s="67">
        <f t="shared" si="5"/>
        <v>0</v>
      </c>
    </row>
    <row r="12" spans="1:24" ht="15">
      <c r="A12" s="41">
        <v>7</v>
      </c>
      <c r="B12" s="42" t="s">
        <v>10</v>
      </c>
      <c r="C12" s="93">
        <f>BCG!C12</f>
        <v>286541</v>
      </c>
      <c r="D12" s="38">
        <f>BCG!D12</f>
        <v>13897.238500000001</v>
      </c>
      <c r="E12" s="44">
        <f>(BCG!E12)*0.1+(BCG!E12)</f>
        <v>63852.808240972408</v>
      </c>
      <c r="F12" s="45">
        <f t="shared" si="1"/>
        <v>5400</v>
      </c>
      <c r="G12" s="89"/>
      <c r="H12" s="11"/>
      <c r="I12" s="11"/>
      <c r="J12" s="11"/>
      <c r="K12" s="11"/>
      <c r="L12" s="11"/>
      <c r="M12" s="11"/>
      <c r="N12" s="11"/>
      <c r="O12" s="11"/>
      <c r="P12" s="11"/>
      <c r="Q12" s="11"/>
      <c r="R12" s="11"/>
      <c r="S12" s="142">
        <f t="shared" si="2"/>
        <v>0</v>
      </c>
      <c r="T12" s="65" t="str">
        <f t="shared" si="7"/>
        <v/>
      </c>
      <c r="U12" s="66">
        <f t="shared" si="6"/>
        <v>0</v>
      </c>
      <c r="V12" s="66">
        <f t="shared" si="3"/>
        <v>0</v>
      </c>
      <c r="W12" s="66">
        <f t="shared" si="4"/>
        <v>0</v>
      </c>
      <c r="X12" s="67">
        <f t="shared" si="5"/>
        <v>0</v>
      </c>
    </row>
    <row r="13" spans="1:24" ht="15">
      <c r="A13" s="41">
        <v>8</v>
      </c>
      <c r="B13" s="42" t="s">
        <v>11</v>
      </c>
      <c r="C13" s="93">
        <f>BCG!C13</f>
        <v>201739</v>
      </c>
      <c r="D13" s="38">
        <f>BCG!D13</f>
        <v>9784.3415000000005</v>
      </c>
      <c r="E13" s="44">
        <f>(BCG!E13)*0.1+(BCG!E13)</f>
        <v>44955.527068466748</v>
      </c>
      <c r="F13" s="45">
        <f t="shared" si="1"/>
        <v>3800</v>
      </c>
      <c r="G13" s="89"/>
      <c r="H13" s="11"/>
      <c r="I13" s="11"/>
      <c r="J13" s="11"/>
      <c r="K13" s="11"/>
      <c r="L13" s="11"/>
      <c r="M13" s="11"/>
      <c r="N13" s="11"/>
      <c r="O13" s="11"/>
      <c r="P13" s="11"/>
      <c r="Q13" s="11"/>
      <c r="R13" s="11"/>
      <c r="S13" s="142">
        <f t="shared" si="2"/>
        <v>0</v>
      </c>
      <c r="T13" s="65" t="str">
        <f t="shared" si="7"/>
        <v/>
      </c>
      <c r="U13" s="66">
        <f t="shared" si="6"/>
        <v>0</v>
      </c>
      <c r="V13" s="66">
        <f t="shared" si="3"/>
        <v>0</v>
      </c>
      <c r="W13" s="66">
        <f t="shared" si="4"/>
        <v>0</v>
      </c>
      <c r="X13" s="67">
        <f t="shared" si="5"/>
        <v>0</v>
      </c>
    </row>
    <row r="14" spans="1:24" ht="15">
      <c r="A14" s="41">
        <v>9</v>
      </c>
      <c r="B14" s="42" t="s">
        <v>12</v>
      </c>
      <c r="C14" s="93">
        <f>BCG!C14</f>
        <v>390510</v>
      </c>
      <c r="D14" s="38">
        <f>BCG!D14</f>
        <v>18939.735000000001</v>
      </c>
      <c r="E14" s="44">
        <f>(BCG!E14)*0.1+(BCG!E14)</f>
        <v>87021.264482856321</v>
      </c>
      <c r="F14" s="45">
        <f t="shared" si="1"/>
        <v>7300</v>
      </c>
      <c r="G14" s="89"/>
      <c r="H14" s="11"/>
      <c r="I14" s="11"/>
      <c r="J14" s="11"/>
      <c r="K14" s="11"/>
      <c r="L14" s="11"/>
      <c r="M14" s="11"/>
      <c r="N14" s="11"/>
      <c r="O14" s="11"/>
      <c r="P14" s="11"/>
      <c r="Q14" s="11"/>
      <c r="R14" s="11"/>
      <c r="S14" s="142">
        <f t="shared" si="2"/>
        <v>0</v>
      </c>
      <c r="T14" s="65" t="str">
        <f t="shared" si="7"/>
        <v/>
      </c>
      <c r="U14" s="66">
        <f t="shared" si="6"/>
        <v>0</v>
      </c>
      <c r="V14" s="66">
        <f t="shared" si="3"/>
        <v>0</v>
      </c>
      <c r="W14" s="66">
        <f t="shared" si="4"/>
        <v>0</v>
      </c>
      <c r="X14" s="67">
        <f t="shared" si="5"/>
        <v>0</v>
      </c>
    </row>
    <row r="15" spans="1:24" ht="15">
      <c r="A15" s="41">
        <v>10</v>
      </c>
      <c r="B15" s="42" t="s">
        <v>13</v>
      </c>
      <c r="C15" s="93">
        <f>BCG!C15</f>
        <v>831442</v>
      </c>
      <c r="D15" s="38">
        <f>BCG!D15</f>
        <v>40324.936999999998</v>
      </c>
      <c r="E15" s="44">
        <f>(BCG!E15)*0.1+(BCG!E15)</f>
        <v>185278.56952230423</v>
      </c>
      <c r="F15" s="45">
        <f t="shared" si="1"/>
        <v>15500</v>
      </c>
      <c r="G15" s="89"/>
      <c r="H15" s="11"/>
      <c r="I15" s="11"/>
      <c r="J15" s="11"/>
      <c r="K15" s="11"/>
      <c r="L15" s="11"/>
      <c r="M15" s="11"/>
      <c r="N15" s="11"/>
      <c r="O15" s="11"/>
      <c r="P15" s="11"/>
      <c r="Q15" s="11"/>
      <c r="R15" s="11"/>
      <c r="S15" s="142">
        <f t="shared" si="2"/>
        <v>0</v>
      </c>
      <c r="T15" s="65" t="str">
        <f t="shared" si="7"/>
        <v/>
      </c>
      <c r="U15" s="66">
        <f t="shared" si="6"/>
        <v>0</v>
      </c>
      <c r="V15" s="66">
        <f t="shared" si="3"/>
        <v>0</v>
      </c>
      <c r="W15" s="66">
        <f t="shared" si="4"/>
        <v>0</v>
      </c>
      <c r="X15" s="67">
        <f t="shared" si="5"/>
        <v>0</v>
      </c>
    </row>
    <row r="16" spans="1:24" ht="15">
      <c r="A16" s="41">
        <v>11</v>
      </c>
      <c r="B16" s="42" t="s">
        <v>14</v>
      </c>
      <c r="C16" s="93">
        <f>BCG!C16</f>
        <v>220717</v>
      </c>
      <c r="D16" s="38">
        <f>BCG!D16</f>
        <v>10704.7745</v>
      </c>
      <c r="E16" s="44">
        <f>(BCG!E16)*0.1+(BCG!E16)</f>
        <v>49184.585370061199</v>
      </c>
      <c r="F16" s="45">
        <f t="shared" si="1"/>
        <v>4100</v>
      </c>
      <c r="G16" s="89"/>
      <c r="H16" s="11"/>
      <c r="I16" s="11"/>
      <c r="J16" s="11"/>
      <c r="K16" s="11"/>
      <c r="L16" s="11"/>
      <c r="M16" s="11"/>
      <c r="N16" s="11"/>
      <c r="O16" s="11"/>
      <c r="P16" s="11"/>
      <c r="Q16" s="11"/>
      <c r="R16" s="11"/>
      <c r="S16" s="142">
        <f t="shared" si="2"/>
        <v>0</v>
      </c>
      <c r="T16" s="65" t="str">
        <f t="shared" si="7"/>
        <v/>
      </c>
      <c r="U16" s="66">
        <f t="shared" si="6"/>
        <v>0</v>
      </c>
      <c r="V16" s="66">
        <f t="shared" si="3"/>
        <v>0</v>
      </c>
      <c r="W16" s="66">
        <f t="shared" si="4"/>
        <v>0</v>
      </c>
      <c r="X16" s="67">
        <f t="shared" si="5"/>
        <v>0</v>
      </c>
    </row>
    <row r="17" spans="1:24" ht="15">
      <c r="A17" s="41">
        <v>12</v>
      </c>
      <c r="B17" s="42" t="s">
        <v>15</v>
      </c>
      <c r="C17" s="93">
        <f>BCG!C17</f>
        <v>224153</v>
      </c>
      <c r="D17" s="38">
        <f>BCG!D17</f>
        <v>10871.4205</v>
      </c>
      <c r="E17" s="44">
        <f>(BCG!E17)*0.1+(BCG!E17)</f>
        <v>49950.263751570237</v>
      </c>
      <c r="F17" s="45">
        <f t="shared" si="1"/>
        <v>4200</v>
      </c>
      <c r="G17" s="89"/>
      <c r="H17" s="11"/>
      <c r="I17" s="11"/>
      <c r="J17" s="11"/>
      <c r="K17" s="11"/>
      <c r="L17" s="11"/>
      <c r="M17" s="11"/>
      <c r="N17" s="11"/>
      <c r="O17" s="11"/>
      <c r="P17" s="11"/>
      <c r="Q17" s="11"/>
      <c r="R17" s="11"/>
      <c r="S17" s="142">
        <f t="shared" si="2"/>
        <v>0</v>
      </c>
      <c r="T17" s="65" t="str">
        <f t="shared" si="7"/>
        <v/>
      </c>
      <c r="U17" s="66">
        <f t="shared" si="6"/>
        <v>0</v>
      </c>
      <c r="V17" s="66">
        <f t="shared" si="3"/>
        <v>0</v>
      </c>
      <c r="W17" s="66">
        <f t="shared" si="4"/>
        <v>0</v>
      </c>
      <c r="X17" s="67">
        <f t="shared" si="5"/>
        <v>0</v>
      </c>
    </row>
    <row r="18" spans="1:24" ht="15">
      <c r="A18" s="41">
        <v>13</v>
      </c>
      <c r="B18" s="42" t="s">
        <v>16</v>
      </c>
      <c r="C18" s="93">
        <f>BCG!C18</f>
        <v>413054</v>
      </c>
      <c r="D18" s="38">
        <f>BCG!D18</f>
        <v>20033.118999999999</v>
      </c>
      <c r="E18" s="44">
        <f>(BCG!E18)*0.1+(BCG!E18)</f>
        <v>92044.970371313742</v>
      </c>
      <c r="F18" s="45">
        <f t="shared" si="1"/>
        <v>7700</v>
      </c>
      <c r="G18" s="89"/>
      <c r="H18" s="11"/>
      <c r="I18" s="11"/>
      <c r="J18" s="11"/>
      <c r="K18" s="11"/>
      <c r="L18" s="11"/>
      <c r="M18" s="11"/>
      <c r="N18" s="11"/>
      <c r="O18" s="11"/>
      <c r="P18" s="11"/>
      <c r="Q18" s="11"/>
      <c r="R18" s="11"/>
      <c r="S18" s="142">
        <f t="shared" si="2"/>
        <v>0</v>
      </c>
      <c r="T18" s="65" t="str">
        <f t="shared" si="7"/>
        <v/>
      </c>
      <c r="U18" s="66">
        <f t="shared" si="6"/>
        <v>0</v>
      </c>
      <c r="V18" s="66">
        <f t="shared" si="3"/>
        <v>0</v>
      </c>
      <c r="W18" s="66">
        <f t="shared" si="4"/>
        <v>0</v>
      </c>
      <c r="X18" s="67">
        <f t="shared" si="5"/>
        <v>0</v>
      </c>
    </row>
    <row r="19" spans="1:24" ht="15">
      <c r="A19" s="41">
        <v>14</v>
      </c>
      <c r="B19" s="42" t="s">
        <v>17</v>
      </c>
      <c r="C19" s="93">
        <f>BCG!C19</f>
        <v>131351</v>
      </c>
      <c r="D19" s="38">
        <f>BCG!D19</f>
        <v>6370.5235000000002</v>
      </c>
      <c r="E19" s="44">
        <f>(BCG!E19)*0.1+(BCG!E19)</f>
        <v>29270.262249590691</v>
      </c>
      <c r="F19" s="45">
        <f t="shared" si="1"/>
        <v>2500</v>
      </c>
      <c r="G19" s="89"/>
      <c r="H19" s="11"/>
      <c r="I19" s="11"/>
      <c r="J19" s="11"/>
      <c r="K19" s="11"/>
      <c r="L19" s="11"/>
      <c r="M19" s="11"/>
      <c r="N19" s="11"/>
      <c r="O19" s="11"/>
      <c r="P19" s="11"/>
      <c r="Q19" s="11"/>
      <c r="R19" s="11"/>
      <c r="S19" s="142">
        <f t="shared" si="2"/>
        <v>0</v>
      </c>
      <c r="T19" s="65" t="str">
        <f t="shared" si="7"/>
        <v/>
      </c>
      <c r="U19" s="66">
        <f t="shared" si="6"/>
        <v>0</v>
      </c>
      <c r="V19" s="66">
        <f t="shared" si="3"/>
        <v>0</v>
      </c>
      <c r="W19" s="66">
        <f t="shared" si="4"/>
        <v>0</v>
      </c>
      <c r="X19" s="67">
        <f t="shared" si="5"/>
        <v>0</v>
      </c>
    </row>
    <row r="20" spans="1:24" ht="15">
      <c r="A20" s="41">
        <v>15</v>
      </c>
      <c r="B20" s="42" t="s">
        <v>18</v>
      </c>
      <c r="C20" s="93">
        <f>BCG!C20</f>
        <v>462113</v>
      </c>
      <c r="D20" s="38">
        <f>BCG!D20</f>
        <v>22412.480500000001</v>
      </c>
      <c r="E20" s="44">
        <f>(BCG!E20)*0.1+(BCG!E20)</f>
        <v>102977.27995177124</v>
      </c>
      <c r="F20" s="45">
        <f t="shared" si="1"/>
        <v>8600</v>
      </c>
      <c r="G20" s="89"/>
      <c r="H20" s="11"/>
      <c r="I20" s="11"/>
      <c r="J20" s="11"/>
      <c r="K20" s="11"/>
      <c r="L20" s="11"/>
      <c r="M20" s="11"/>
      <c r="N20" s="11"/>
      <c r="O20" s="11"/>
      <c r="P20" s="11"/>
      <c r="Q20" s="11"/>
      <c r="R20" s="11"/>
      <c r="S20" s="142">
        <f t="shared" si="2"/>
        <v>0</v>
      </c>
      <c r="T20" s="65" t="str">
        <f t="shared" si="7"/>
        <v/>
      </c>
      <c r="U20" s="66">
        <f t="shared" si="6"/>
        <v>0</v>
      </c>
      <c r="V20" s="66">
        <f t="shared" si="3"/>
        <v>0</v>
      </c>
      <c r="W20" s="66">
        <f t="shared" si="4"/>
        <v>0</v>
      </c>
      <c r="X20" s="67">
        <f t="shared" si="5"/>
        <v>0</v>
      </c>
    </row>
    <row r="21" spans="1:24" ht="15">
      <c r="A21" s="41">
        <v>16</v>
      </c>
      <c r="B21" s="42" t="s">
        <v>19</v>
      </c>
      <c r="C21" s="93">
        <f>BCG!C21</f>
        <v>200047</v>
      </c>
      <c r="D21" s="38">
        <f>BCG!D21</f>
        <v>9702.2795000000006</v>
      </c>
      <c r="E21" s="44">
        <f>(BCG!E21)*0.1+(BCG!E21)</f>
        <v>44578.481718783019</v>
      </c>
      <c r="F21" s="45">
        <f t="shared" si="1"/>
        <v>3800</v>
      </c>
      <c r="G21" s="89"/>
      <c r="H21" s="11"/>
      <c r="I21" s="11"/>
      <c r="J21" s="11"/>
      <c r="K21" s="11"/>
      <c r="L21" s="11"/>
      <c r="M21" s="11"/>
      <c r="N21" s="11"/>
      <c r="O21" s="11"/>
      <c r="P21" s="11"/>
      <c r="Q21" s="11"/>
      <c r="R21" s="11"/>
      <c r="S21" s="142">
        <f t="shared" si="2"/>
        <v>0</v>
      </c>
      <c r="T21" s="65" t="str">
        <f t="shared" si="7"/>
        <v/>
      </c>
      <c r="U21" s="66">
        <f t="shared" si="6"/>
        <v>0</v>
      </c>
      <c r="V21" s="66">
        <f t="shared" si="3"/>
        <v>0</v>
      </c>
      <c r="W21" s="66">
        <f t="shared" si="4"/>
        <v>0</v>
      </c>
      <c r="X21" s="67">
        <f t="shared" si="5"/>
        <v>0</v>
      </c>
    </row>
    <row r="22" spans="1:24" ht="15">
      <c r="A22" s="41">
        <v>17</v>
      </c>
      <c r="B22" s="42" t="s">
        <v>20</v>
      </c>
      <c r="C22" s="93">
        <f>BCG!C22</f>
        <v>159974</v>
      </c>
      <c r="D22" s="38">
        <f>BCG!D22</f>
        <v>7758.7390000000005</v>
      </c>
      <c r="E22" s="44">
        <f>(BCG!E22)*0.1+(BCG!E22)</f>
        <v>35648.612748407104</v>
      </c>
      <c r="F22" s="45">
        <f t="shared" si="1"/>
        <v>3000</v>
      </c>
      <c r="G22" s="89"/>
      <c r="H22" s="11"/>
      <c r="I22" s="11"/>
      <c r="J22" s="11"/>
      <c r="K22" s="11"/>
      <c r="L22" s="11"/>
      <c r="M22" s="11"/>
      <c r="N22" s="11"/>
      <c r="O22" s="11"/>
      <c r="P22" s="11"/>
      <c r="Q22" s="11"/>
      <c r="R22" s="11"/>
      <c r="S22" s="142">
        <f t="shared" si="2"/>
        <v>0</v>
      </c>
      <c r="T22" s="65" t="str">
        <f t="shared" si="7"/>
        <v/>
      </c>
      <c r="U22" s="66">
        <f t="shared" si="6"/>
        <v>0</v>
      </c>
      <c r="V22" s="66">
        <f t="shared" si="3"/>
        <v>0</v>
      </c>
      <c r="W22" s="66">
        <f t="shared" si="4"/>
        <v>0</v>
      </c>
      <c r="X22" s="67">
        <f t="shared" si="5"/>
        <v>0</v>
      </c>
    </row>
    <row r="23" spans="1:24" ht="15">
      <c r="A23" s="41">
        <v>18</v>
      </c>
      <c r="B23" s="42" t="s">
        <v>21</v>
      </c>
      <c r="C23" s="93">
        <f>BCG!C23</f>
        <v>94511</v>
      </c>
      <c r="D23" s="38">
        <f>BCG!D23</f>
        <v>4583.7835000000005</v>
      </c>
      <c r="E23" s="44">
        <f>(BCG!E23)*0.1+(BCG!E23)</f>
        <v>21060.835132363409</v>
      </c>
      <c r="F23" s="45">
        <f t="shared" si="1"/>
        <v>1800</v>
      </c>
      <c r="G23" s="89"/>
      <c r="H23" s="11"/>
      <c r="I23" s="11"/>
      <c r="J23" s="11"/>
      <c r="K23" s="11"/>
      <c r="L23" s="11"/>
      <c r="M23" s="11"/>
      <c r="N23" s="11"/>
      <c r="O23" s="11"/>
      <c r="P23" s="11"/>
      <c r="Q23" s="11"/>
      <c r="R23" s="11"/>
      <c r="S23" s="142">
        <f t="shared" si="2"/>
        <v>0</v>
      </c>
      <c r="T23" s="65" t="str">
        <f t="shared" si="7"/>
        <v/>
      </c>
      <c r="U23" s="66">
        <f t="shared" si="6"/>
        <v>0</v>
      </c>
      <c r="V23" s="66">
        <f t="shared" si="3"/>
        <v>0</v>
      </c>
      <c r="W23" s="66">
        <f t="shared" si="4"/>
        <v>0</v>
      </c>
      <c r="X23" s="67">
        <f t="shared" si="5"/>
        <v>0</v>
      </c>
    </row>
    <row r="24" spans="1:24" ht="15">
      <c r="A24" s="41">
        <v>19</v>
      </c>
      <c r="B24" s="42" t="s">
        <v>22</v>
      </c>
      <c r="C24" s="93">
        <f>BCG!C24</f>
        <v>187767</v>
      </c>
      <c r="D24" s="38">
        <f>BCG!D24</f>
        <v>9106.6995000000006</v>
      </c>
      <c r="E24" s="44">
        <f>(BCG!E24)*0.1+(BCG!E24)</f>
        <v>41842.006013040598</v>
      </c>
      <c r="F24" s="45">
        <f t="shared" si="1"/>
        <v>3500</v>
      </c>
      <c r="G24" s="89"/>
      <c r="H24" s="11"/>
      <c r="I24" s="11"/>
      <c r="J24" s="11"/>
      <c r="K24" s="11"/>
      <c r="L24" s="11"/>
      <c r="M24" s="11"/>
      <c r="N24" s="11"/>
      <c r="O24" s="11"/>
      <c r="P24" s="11"/>
      <c r="Q24" s="11"/>
      <c r="R24" s="11"/>
      <c r="S24" s="142">
        <f t="shared" si="2"/>
        <v>0</v>
      </c>
      <c r="T24" s="65" t="str">
        <f t="shared" si="7"/>
        <v/>
      </c>
      <c r="U24" s="66">
        <f t="shared" si="6"/>
        <v>0</v>
      </c>
      <c r="V24" s="66">
        <f t="shared" si="3"/>
        <v>0</v>
      </c>
      <c r="W24" s="66">
        <f t="shared" si="4"/>
        <v>0</v>
      </c>
      <c r="X24" s="67">
        <f t="shared" si="5"/>
        <v>0</v>
      </c>
    </row>
    <row r="25" spans="1:24" ht="15">
      <c r="A25" s="41">
        <v>20</v>
      </c>
      <c r="B25" s="42" t="s">
        <v>23</v>
      </c>
      <c r="C25" s="93">
        <f>BCG!C25</f>
        <v>120259</v>
      </c>
      <c r="D25" s="38">
        <f>BCG!D25</f>
        <v>5832.5614999999998</v>
      </c>
      <c r="E25" s="44">
        <f>(BCG!E25)*0.1+(BCG!E25)</f>
        <v>26798.520512775136</v>
      </c>
      <c r="F25" s="45">
        <f t="shared" si="1"/>
        <v>2300</v>
      </c>
      <c r="G25" s="89"/>
      <c r="H25" s="11"/>
      <c r="I25" s="11"/>
      <c r="J25" s="11"/>
      <c r="K25" s="11"/>
      <c r="L25" s="11"/>
      <c r="M25" s="11"/>
      <c r="N25" s="11"/>
      <c r="O25" s="11"/>
      <c r="P25" s="11"/>
      <c r="Q25" s="11"/>
      <c r="R25" s="11"/>
      <c r="S25" s="142">
        <f t="shared" si="2"/>
        <v>0</v>
      </c>
      <c r="T25" s="65" t="str">
        <f t="shared" si="7"/>
        <v/>
      </c>
      <c r="U25" s="66">
        <f t="shared" si="6"/>
        <v>0</v>
      </c>
      <c r="V25" s="66">
        <f t="shared" si="3"/>
        <v>0</v>
      </c>
      <c r="W25" s="66">
        <f t="shared" si="4"/>
        <v>0</v>
      </c>
      <c r="X25" s="67">
        <f t="shared" si="5"/>
        <v>0</v>
      </c>
    </row>
    <row r="26" spans="1:24" ht="15">
      <c r="A26" s="41">
        <v>21</v>
      </c>
      <c r="B26" s="42" t="s">
        <v>24</v>
      </c>
      <c r="C26" s="93">
        <f>BCG!C26</f>
        <v>237349</v>
      </c>
      <c r="D26" s="38">
        <f>BCG!D26</f>
        <v>11511.4265</v>
      </c>
      <c r="E26" s="44">
        <f>(BCG!E26)*0.1+(BCG!E26)</f>
        <v>52890.860935037417</v>
      </c>
      <c r="F26" s="45">
        <f t="shared" si="1"/>
        <v>4500</v>
      </c>
      <c r="G26" s="89"/>
      <c r="H26" s="11"/>
      <c r="I26" s="11"/>
      <c r="J26" s="11"/>
      <c r="K26" s="11"/>
      <c r="L26" s="11"/>
      <c r="M26" s="11"/>
      <c r="N26" s="11"/>
      <c r="O26" s="11"/>
      <c r="P26" s="11"/>
      <c r="Q26" s="11"/>
      <c r="R26" s="11"/>
      <c r="S26" s="142">
        <f t="shared" si="2"/>
        <v>0</v>
      </c>
      <c r="T26" s="65" t="str">
        <f t="shared" si="7"/>
        <v/>
      </c>
      <c r="U26" s="66">
        <f t="shared" si="6"/>
        <v>0</v>
      </c>
      <c r="V26" s="66">
        <f t="shared" si="3"/>
        <v>0</v>
      </c>
      <c r="W26" s="66">
        <f t="shared" si="4"/>
        <v>0</v>
      </c>
      <c r="X26" s="67">
        <f t="shared" si="5"/>
        <v>0</v>
      </c>
    </row>
    <row r="27" spans="1:24" ht="15">
      <c r="A27" s="41">
        <v>22</v>
      </c>
      <c r="B27" s="42" t="s">
        <v>25</v>
      </c>
      <c r="C27" s="93">
        <f>BCG!C27</f>
        <v>249501</v>
      </c>
      <c r="D27" s="38">
        <f>BCG!D27</f>
        <v>12100.798500000001</v>
      </c>
      <c r="E27" s="44">
        <f>(BCG!E27)*0.1+(BCG!E27)</f>
        <v>55598.813115508266</v>
      </c>
      <c r="F27" s="45">
        <f t="shared" si="1"/>
        <v>4700</v>
      </c>
      <c r="G27" s="89"/>
      <c r="H27" s="11"/>
      <c r="I27" s="11"/>
      <c r="J27" s="11"/>
      <c r="K27" s="11"/>
      <c r="L27" s="11"/>
      <c r="M27" s="11"/>
      <c r="N27" s="11"/>
      <c r="O27" s="11"/>
      <c r="P27" s="11"/>
      <c r="Q27" s="11"/>
      <c r="R27" s="11"/>
      <c r="S27" s="142">
        <f t="shared" si="2"/>
        <v>0</v>
      </c>
      <c r="T27" s="65" t="str">
        <f t="shared" si="7"/>
        <v/>
      </c>
      <c r="U27" s="66">
        <f t="shared" si="6"/>
        <v>0</v>
      </c>
      <c r="V27" s="66">
        <f t="shared" si="3"/>
        <v>0</v>
      </c>
      <c r="W27" s="66">
        <f t="shared" si="4"/>
        <v>0</v>
      </c>
      <c r="X27" s="67">
        <f t="shared" si="5"/>
        <v>0</v>
      </c>
    </row>
    <row r="28" spans="1:24" ht="15">
      <c r="A28" s="41">
        <v>23</v>
      </c>
      <c r="B28" s="42" t="s">
        <v>26</v>
      </c>
      <c r="C28" s="93">
        <f>BCG!C28</f>
        <v>344703</v>
      </c>
      <c r="D28" s="38">
        <f>BCG!D28</f>
        <v>16718.095499999999</v>
      </c>
      <c r="E28" s="44">
        <f>(BCG!E28)*0.1+(BCG!E28)</f>
        <v>76813.630716329979</v>
      </c>
      <c r="F28" s="45">
        <f t="shared" si="1"/>
        <v>6500</v>
      </c>
      <c r="G28" s="89"/>
      <c r="H28" s="11"/>
      <c r="I28" s="11"/>
      <c r="J28" s="11"/>
      <c r="K28" s="11"/>
      <c r="L28" s="11"/>
      <c r="M28" s="11"/>
      <c r="N28" s="11"/>
      <c r="O28" s="11"/>
      <c r="P28" s="11"/>
      <c r="Q28" s="11"/>
      <c r="R28" s="11"/>
      <c r="S28" s="142">
        <f t="shared" si="2"/>
        <v>0</v>
      </c>
      <c r="T28" s="65" t="str">
        <f t="shared" si="7"/>
        <v/>
      </c>
      <c r="U28" s="66">
        <f t="shared" si="6"/>
        <v>0</v>
      </c>
      <c r="V28" s="66">
        <f t="shared" si="3"/>
        <v>0</v>
      </c>
      <c r="W28" s="66">
        <f t="shared" si="4"/>
        <v>0</v>
      </c>
      <c r="X28" s="67">
        <f t="shared" si="5"/>
        <v>0</v>
      </c>
    </row>
    <row r="29" spans="1:24" ht="15">
      <c r="A29" s="41">
        <v>24</v>
      </c>
      <c r="B29" s="42" t="s">
        <v>27</v>
      </c>
      <c r="C29" s="93">
        <f>BCG!C29</f>
        <v>260357</v>
      </c>
      <c r="D29" s="38">
        <f>BCG!D29</f>
        <v>12627.3145</v>
      </c>
      <c r="E29" s="44">
        <f>(BCG!E29)*0.1+(BCG!E29)</f>
        <v>58017.964602604341</v>
      </c>
      <c r="F29" s="45">
        <f t="shared" si="1"/>
        <v>4900</v>
      </c>
      <c r="G29" s="89"/>
      <c r="H29" s="11"/>
      <c r="I29" s="11"/>
      <c r="J29" s="11"/>
      <c r="K29" s="11"/>
      <c r="L29" s="11"/>
      <c r="M29" s="11"/>
      <c r="N29" s="11"/>
      <c r="O29" s="11"/>
      <c r="P29" s="11"/>
      <c r="Q29" s="11"/>
      <c r="R29" s="11"/>
      <c r="S29" s="142">
        <f t="shared" si="2"/>
        <v>0</v>
      </c>
      <c r="T29" s="65" t="str">
        <f t="shared" si="7"/>
        <v/>
      </c>
      <c r="U29" s="66">
        <f t="shared" si="6"/>
        <v>0</v>
      </c>
      <c r="V29" s="66">
        <f t="shared" si="3"/>
        <v>0</v>
      </c>
      <c r="W29" s="66">
        <f t="shared" si="4"/>
        <v>0</v>
      </c>
      <c r="X29" s="67">
        <f t="shared" si="5"/>
        <v>0</v>
      </c>
    </row>
    <row r="30" spans="1:24" ht="15">
      <c r="A30" s="41">
        <v>25</v>
      </c>
      <c r="B30" s="42" t="s">
        <v>28</v>
      </c>
      <c r="C30" s="93">
        <f>BCG!C30</f>
        <v>106389</v>
      </c>
      <c r="D30" s="38">
        <f>BCG!D30</f>
        <v>5159.8665000000001</v>
      </c>
      <c r="E30" s="44">
        <f>(BCG!E30)*0.1+(BCG!E30)</f>
        <v>23707.729141549771</v>
      </c>
      <c r="F30" s="45">
        <f t="shared" si="1"/>
        <v>2000</v>
      </c>
      <c r="G30" s="89"/>
      <c r="H30" s="11"/>
      <c r="I30" s="11"/>
      <c r="J30" s="11"/>
      <c r="K30" s="11"/>
      <c r="L30" s="11"/>
      <c r="M30" s="11"/>
      <c r="N30" s="11"/>
      <c r="O30" s="11"/>
      <c r="P30" s="11"/>
      <c r="Q30" s="11"/>
      <c r="R30" s="11"/>
      <c r="S30" s="142">
        <f t="shared" si="2"/>
        <v>0</v>
      </c>
      <c r="T30" s="65" t="str">
        <f t="shared" si="7"/>
        <v/>
      </c>
      <c r="U30" s="66">
        <f t="shared" si="6"/>
        <v>0</v>
      </c>
      <c r="V30" s="66">
        <f t="shared" si="3"/>
        <v>0</v>
      </c>
      <c r="W30" s="66">
        <f t="shared" si="4"/>
        <v>0</v>
      </c>
      <c r="X30" s="67">
        <f t="shared" si="5"/>
        <v>0</v>
      </c>
    </row>
    <row r="31" spans="1:24" ht="15">
      <c r="A31" s="41">
        <v>26</v>
      </c>
      <c r="B31" s="42" t="s">
        <v>29</v>
      </c>
      <c r="C31" s="93">
        <f>BCG!C31</f>
        <v>95259</v>
      </c>
      <c r="D31" s="38">
        <f>BCG!D31</f>
        <v>4620.0614999999998</v>
      </c>
      <c r="E31" s="44">
        <f>(BCG!E31)*0.1+(BCG!E31)</f>
        <v>21227.519483169213</v>
      </c>
      <c r="F31" s="45">
        <f t="shared" si="1"/>
        <v>1800</v>
      </c>
      <c r="G31" s="89"/>
      <c r="H31" s="11"/>
      <c r="I31" s="11"/>
      <c r="J31" s="11"/>
      <c r="K31" s="11"/>
      <c r="L31" s="11"/>
      <c r="M31" s="11"/>
      <c r="N31" s="11"/>
      <c r="O31" s="11"/>
      <c r="P31" s="11"/>
      <c r="Q31" s="11"/>
      <c r="R31" s="11"/>
      <c r="S31" s="142">
        <f t="shared" si="2"/>
        <v>0</v>
      </c>
      <c r="T31" s="65" t="str">
        <f t="shared" si="7"/>
        <v/>
      </c>
      <c r="U31" s="66">
        <f t="shared" si="6"/>
        <v>0</v>
      </c>
      <c r="V31" s="66">
        <f t="shared" si="3"/>
        <v>0</v>
      </c>
      <c r="W31" s="66">
        <f t="shared" si="4"/>
        <v>0</v>
      </c>
      <c r="X31" s="67">
        <f t="shared" si="5"/>
        <v>0</v>
      </c>
    </row>
    <row r="32" spans="1:24" ht="15">
      <c r="A32" s="41">
        <v>27</v>
      </c>
      <c r="B32" s="42" t="s">
        <v>30</v>
      </c>
      <c r="C32" s="93">
        <f>BCG!C32</f>
        <v>339346</v>
      </c>
      <c r="D32" s="38">
        <f>BCG!D32</f>
        <v>16458.280999999999</v>
      </c>
      <c r="E32" s="44">
        <f>(BCG!E32)*0.1+(BCG!E32)</f>
        <v>75619.876615706016</v>
      </c>
      <c r="F32" s="45">
        <f t="shared" si="1"/>
        <v>6400</v>
      </c>
      <c r="G32" s="89"/>
      <c r="H32" s="11"/>
      <c r="I32" s="11"/>
      <c r="J32" s="11"/>
      <c r="K32" s="11"/>
      <c r="L32" s="11"/>
      <c r="M32" s="11"/>
      <c r="N32" s="11"/>
      <c r="O32" s="11"/>
      <c r="P32" s="11"/>
      <c r="Q32" s="11"/>
      <c r="R32" s="11"/>
      <c r="S32" s="142">
        <f t="shared" si="2"/>
        <v>0</v>
      </c>
      <c r="T32" s="65" t="str">
        <f t="shared" si="7"/>
        <v/>
      </c>
      <c r="U32" s="66">
        <f t="shared" si="6"/>
        <v>0</v>
      </c>
      <c r="V32" s="66">
        <f t="shared" si="3"/>
        <v>0</v>
      </c>
      <c r="W32" s="66">
        <f t="shared" si="4"/>
        <v>0</v>
      </c>
      <c r="X32" s="67">
        <f t="shared" si="5"/>
        <v>0</v>
      </c>
    </row>
    <row r="33" spans="1:24" ht="15">
      <c r="A33" s="41">
        <v>28</v>
      </c>
      <c r="B33" s="42" t="s">
        <v>31</v>
      </c>
      <c r="C33" s="93">
        <f>BCG!C33</f>
        <v>193334</v>
      </c>
      <c r="D33" s="38">
        <f>BCG!D33</f>
        <v>9376.6990000000005</v>
      </c>
      <c r="E33" s="44">
        <f>(BCG!E33)*0.1+(BCG!E33)</f>
        <v>43082.556522313236</v>
      </c>
      <c r="F33" s="45">
        <f t="shared" si="1"/>
        <v>3600</v>
      </c>
      <c r="G33" s="89"/>
      <c r="H33" s="11"/>
      <c r="I33" s="11"/>
      <c r="J33" s="11"/>
      <c r="K33" s="11"/>
      <c r="L33" s="11"/>
      <c r="M33" s="11"/>
      <c r="N33" s="11"/>
      <c r="O33" s="11"/>
      <c r="P33" s="11"/>
      <c r="Q33" s="11"/>
      <c r="R33" s="11"/>
      <c r="S33" s="142">
        <f t="shared" si="2"/>
        <v>0</v>
      </c>
      <c r="T33" s="65" t="str">
        <f t="shared" si="7"/>
        <v/>
      </c>
      <c r="U33" s="66">
        <f t="shared" si="6"/>
        <v>0</v>
      </c>
      <c r="V33" s="66">
        <f t="shared" si="3"/>
        <v>0</v>
      </c>
      <c r="W33" s="66">
        <f t="shared" si="4"/>
        <v>0</v>
      </c>
      <c r="X33" s="67">
        <f t="shared" si="5"/>
        <v>0</v>
      </c>
    </row>
    <row r="34" spans="1:24" ht="15">
      <c r="A34" s="41">
        <v>29</v>
      </c>
      <c r="B34" s="42" t="s">
        <v>32</v>
      </c>
      <c r="C34" s="93">
        <f>BCG!C34</f>
        <v>169504</v>
      </c>
      <c r="D34" s="38">
        <f>BCG!D34</f>
        <v>8220.9439999999995</v>
      </c>
      <c r="E34" s="44">
        <f>(BCG!E34)*0.1+(BCG!E34)</f>
        <v>37772.278340892866</v>
      </c>
      <c r="F34" s="45">
        <f t="shared" si="1"/>
        <v>3200</v>
      </c>
      <c r="G34" s="89"/>
      <c r="H34" s="11"/>
      <c r="I34" s="11"/>
      <c r="J34" s="11"/>
      <c r="K34" s="11"/>
      <c r="L34" s="11"/>
      <c r="M34" s="11"/>
      <c r="N34" s="11"/>
      <c r="O34" s="11"/>
      <c r="P34" s="11"/>
      <c r="Q34" s="11"/>
      <c r="R34" s="11"/>
      <c r="S34" s="142">
        <f t="shared" si="2"/>
        <v>0</v>
      </c>
      <c r="T34" s="65" t="str">
        <f t="shared" si="7"/>
        <v/>
      </c>
      <c r="U34" s="66">
        <f t="shared" si="6"/>
        <v>0</v>
      </c>
      <c r="V34" s="66">
        <f t="shared" si="3"/>
        <v>0</v>
      </c>
      <c r="W34" s="66">
        <f t="shared" si="4"/>
        <v>0</v>
      </c>
      <c r="X34" s="67">
        <f t="shared" si="5"/>
        <v>0</v>
      </c>
    </row>
    <row r="35" spans="1:24" ht="15">
      <c r="A35" s="41">
        <v>30</v>
      </c>
      <c r="B35" s="42" t="s">
        <v>33</v>
      </c>
      <c r="C35" s="93">
        <f>BCG!C35</f>
        <v>469872</v>
      </c>
      <c r="D35" s="38">
        <f>BCG!D35</f>
        <v>22788.792000000001</v>
      </c>
      <c r="E35" s="44">
        <f>(BCG!E35)*0.1+(BCG!E35)</f>
        <v>104706.29583131973</v>
      </c>
      <c r="F35" s="45">
        <f t="shared" si="1"/>
        <v>8800</v>
      </c>
      <c r="G35" s="89"/>
      <c r="H35" s="11"/>
      <c r="I35" s="11"/>
      <c r="J35" s="11"/>
      <c r="K35" s="11"/>
      <c r="L35" s="11"/>
      <c r="M35" s="11"/>
      <c r="N35" s="11"/>
      <c r="O35" s="11"/>
      <c r="P35" s="11"/>
      <c r="Q35" s="11"/>
      <c r="R35" s="11"/>
      <c r="S35" s="142">
        <f t="shared" si="2"/>
        <v>0</v>
      </c>
      <c r="T35" s="65" t="str">
        <f t="shared" si="7"/>
        <v/>
      </c>
      <c r="U35" s="66">
        <f t="shared" si="6"/>
        <v>0</v>
      </c>
      <c r="V35" s="66">
        <f t="shared" si="3"/>
        <v>0</v>
      </c>
      <c r="W35" s="66">
        <f t="shared" si="4"/>
        <v>0</v>
      </c>
      <c r="X35" s="67">
        <f t="shared" si="5"/>
        <v>0</v>
      </c>
    </row>
    <row r="36" spans="1:24" ht="15">
      <c r="A36" s="41">
        <v>31</v>
      </c>
      <c r="B36" s="42" t="s">
        <v>34</v>
      </c>
      <c r="C36" s="93">
        <f>BCG!C36</f>
        <v>607710</v>
      </c>
      <c r="D36" s="38">
        <f>BCG!D36</f>
        <v>29473.935000000001</v>
      </c>
      <c r="E36" s="44">
        <f>(BCG!E36)*0.1+(BCG!E36)</f>
        <v>135422.12142807257</v>
      </c>
      <c r="F36" s="45">
        <f t="shared" si="1"/>
        <v>11300</v>
      </c>
      <c r="G36" s="89"/>
      <c r="H36" s="11"/>
      <c r="I36" s="11"/>
      <c r="J36" s="11"/>
      <c r="K36" s="11"/>
      <c r="L36" s="11"/>
      <c r="M36" s="11"/>
      <c r="N36" s="11"/>
      <c r="O36" s="11"/>
      <c r="P36" s="11"/>
      <c r="Q36" s="11"/>
      <c r="R36" s="11"/>
      <c r="S36" s="142">
        <f t="shared" si="2"/>
        <v>0</v>
      </c>
      <c r="T36" s="65" t="str">
        <f t="shared" si="7"/>
        <v/>
      </c>
      <c r="U36" s="66">
        <f t="shared" si="6"/>
        <v>0</v>
      </c>
      <c r="V36" s="66">
        <f t="shared" si="3"/>
        <v>0</v>
      </c>
      <c r="W36" s="66">
        <f t="shared" si="4"/>
        <v>0</v>
      </c>
      <c r="X36" s="67">
        <f t="shared" si="5"/>
        <v>0</v>
      </c>
    </row>
    <row r="37" spans="1:24" ht="15">
      <c r="A37" s="41">
        <v>32</v>
      </c>
      <c r="B37" s="42" t="s">
        <v>35</v>
      </c>
      <c r="C37" s="93">
        <f>BCG!C37</f>
        <v>262697</v>
      </c>
      <c r="D37" s="38">
        <f>BCG!D37</f>
        <v>12740.8045</v>
      </c>
      <c r="E37" s="44">
        <f>(BCG!E37)*0.1+(BCG!E37)</f>
        <v>58539.410298975461</v>
      </c>
      <c r="F37" s="45">
        <f t="shared" si="1"/>
        <v>4900</v>
      </c>
      <c r="G37" s="89"/>
      <c r="H37" s="11"/>
      <c r="I37" s="11"/>
      <c r="J37" s="11"/>
      <c r="K37" s="11"/>
      <c r="L37" s="11"/>
      <c r="M37" s="11"/>
      <c r="N37" s="11"/>
      <c r="O37" s="11"/>
      <c r="P37" s="11"/>
      <c r="Q37" s="11"/>
      <c r="R37" s="11"/>
      <c r="S37" s="142">
        <f t="shared" si="2"/>
        <v>0</v>
      </c>
      <c r="T37" s="65" t="str">
        <f t="shared" si="7"/>
        <v/>
      </c>
      <c r="U37" s="66">
        <f t="shared" si="6"/>
        <v>0</v>
      </c>
      <c r="V37" s="66">
        <f t="shared" si="3"/>
        <v>0</v>
      </c>
      <c r="W37" s="66">
        <f t="shared" si="4"/>
        <v>0</v>
      </c>
      <c r="X37" s="67">
        <f t="shared" si="5"/>
        <v>0</v>
      </c>
    </row>
    <row r="38" spans="1:24" ht="15">
      <c r="A38" s="41">
        <v>33</v>
      </c>
      <c r="B38" s="42" t="s">
        <v>36</v>
      </c>
      <c r="C38" s="93">
        <f>BCG!C38</f>
        <v>536218</v>
      </c>
      <c r="D38" s="38">
        <f>BCG!D38</f>
        <v>26006.573</v>
      </c>
      <c r="E38" s="44">
        <f>(BCG!E38)*0.1+(BCG!E38)</f>
        <v>119490.8412037291</v>
      </c>
      <c r="F38" s="45">
        <f t="shared" si="1"/>
        <v>10000</v>
      </c>
      <c r="G38" s="89"/>
      <c r="H38" s="11"/>
      <c r="I38" s="11"/>
      <c r="J38" s="11"/>
      <c r="K38" s="11"/>
      <c r="L38" s="11"/>
      <c r="M38" s="11"/>
      <c r="N38" s="11"/>
      <c r="O38" s="11"/>
      <c r="P38" s="11"/>
      <c r="Q38" s="11"/>
      <c r="R38" s="11"/>
      <c r="S38" s="142">
        <f t="shared" si="2"/>
        <v>0</v>
      </c>
      <c r="T38" s="65" t="str">
        <f t="shared" si="7"/>
        <v/>
      </c>
      <c r="U38" s="66">
        <f t="shared" si="6"/>
        <v>0</v>
      </c>
      <c r="V38" s="66">
        <f t="shared" si="3"/>
        <v>0</v>
      </c>
      <c r="W38" s="66">
        <f t="shared" si="4"/>
        <v>0</v>
      </c>
      <c r="X38" s="67">
        <f t="shared" si="5"/>
        <v>0</v>
      </c>
    </row>
    <row r="39" spans="1:24" ht="15">
      <c r="A39" s="41">
        <v>34</v>
      </c>
      <c r="B39" s="42" t="s">
        <v>37</v>
      </c>
      <c r="C39" s="93">
        <f>BCG!C39</f>
        <v>521105</v>
      </c>
      <c r="D39" s="38">
        <f>BCG!D39</f>
        <v>25273.592500000002</v>
      </c>
      <c r="E39" s="44">
        <f>(BCG!E39)*0.1+(BCG!E39)</f>
        <v>116123.05966131174</v>
      </c>
      <c r="F39" s="45">
        <f t="shared" si="1"/>
        <v>9700</v>
      </c>
      <c r="G39" s="89"/>
      <c r="H39" s="11"/>
      <c r="I39" s="11"/>
      <c r="J39" s="11"/>
      <c r="K39" s="11"/>
      <c r="L39" s="11"/>
      <c r="M39" s="11"/>
      <c r="N39" s="11"/>
      <c r="O39" s="11"/>
      <c r="P39" s="11"/>
      <c r="Q39" s="11"/>
      <c r="R39" s="11"/>
      <c r="S39" s="142">
        <f t="shared" si="2"/>
        <v>0</v>
      </c>
      <c r="T39" s="65" t="str">
        <f t="shared" si="7"/>
        <v/>
      </c>
      <c r="U39" s="66">
        <f t="shared" si="6"/>
        <v>0</v>
      </c>
      <c r="V39" s="66">
        <f t="shared" si="3"/>
        <v>0</v>
      </c>
      <c r="W39" s="66">
        <f t="shared" si="4"/>
        <v>0</v>
      </c>
      <c r="X39" s="67">
        <f t="shared" si="5"/>
        <v>0</v>
      </c>
    </row>
    <row r="40" spans="1:24" ht="15">
      <c r="A40" s="41">
        <v>35</v>
      </c>
      <c r="B40" s="42" t="s">
        <v>38</v>
      </c>
      <c r="C40" s="93">
        <f>BCG!C40</f>
        <v>495839</v>
      </c>
      <c r="D40" s="38">
        <f>BCG!D40</f>
        <v>24048.191500000001</v>
      </c>
      <c r="E40" s="44">
        <f>(BCG!E40)*0.1+(BCG!E40)</f>
        <v>110492.7831807508</v>
      </c>
      <c r="F40" s="45">
        <f t="shared" si="1"/>
        <v>9300</v>
      </c>
      <c r="G40" s="89"/>
      <c r="H40" s="11"/>
      <c r="I40" s="11"/>
      <c r="J40" s="11"/>
      <c r="K40" s="11"/>
      <c r="L40" s="11"/>
      <c r="M40" s="11"/>
      <c r="N40" s="11"/>
      <c r="O40" s="11"/>
      <c r="P40" s="11"/>
      <c r="Q40" s="11"/>
      <c r="R40" s="11"/>
      <c r="S40" s="142">
        <f t="shared" si="2"/>
        <v>0</v>
      </c>
      <c r="T40" s="65" t="str">
        <f t="shared" si="7"/>
        <v/>
      </c>
      <c r="U40" s="66">
        <f t="shared" si="6"/>
        <v>0</v>
      </c>
      <c r="V40" s="66">
        <f t="shared" si="3"/>
        <v>0</v>
      </c>
      <c r="W40" s="66">
        <f t="shared" si="4"/>
        <v>0</v>
      </c>
      <c r="X40" s="67">
        <f t="shared" si="5"/>
        <v>0</v>
      </c>
    </row>
    <row r="41" spans="1:24" ht="15">
      <c r="A41" s="41">
        <v>36</v>
      </c>
      <c r="B41" s="42" t="s">
        <v>39</v>
      </c>
      <c r="C41" s="93">
        <f>BCG!C41</f>
        <v>179245</v>
      </c>
      <c r="D41" s="38">
        <f>BCG!D41</f>
        <v>8693.3824999999997</v>
      </c>
      <c r="E41" s="44">
        <f>(BCG!E41)*0.1+(BCG!E41)</f>
        <v>39942.963182068532</v>
      </c>
      <c r="F41" s="45">
        <f t="shared" si="1"/>
        <v>3400</v>
      </c>
      <c r="G41" s="89"/>
      <c r="H41" s="11"/>
      <c r="I41" s="11"/>
      <c r="J41" s="11"/>
      <c r="K41" s="11"/>
      <c r="L41" s="11"/>
      <c r="M41" s="11"/>
      <c r="N41" s="11"/>
      <c r="O41" s="11"/>
      <c r="P41" s="11"/>
      <c r="Q41" s="11"/>
      <c r="R41" s="11"/>
      <c r="S41" s="142">
        <f t="shared" si="2"/>
        <v>0</v>
      </c>
      <c r="T41" s="65" t="str">
        <f t="shared" si="7"/>
        <v/>
      </c>
      <c r="U41" s="66">
        <f t="shared" si="6"/>
        <v>0</v>
      </c>
      <c r="V41" s="66">
        <f t="shared" si="3"/>
        <v>0</v>
      </c>
      <c r="W41" s="66">
        <f t="shared" si="4"/>
        <v>0</v>
      </c>
      <c r="X41" s="67">
        <f t="shared" si="5"/>
        <v>0</v>
      </c>
    </row>
    <row r="42" spans="1:24" ht="15">
      <c r="A42" s="41">
        <v>37</v>
      </c>
      <c r="B42" s="42" t="s">
        <v>40</v>
      </c>
      <c r="C42" s="93">
        <f>BCG!C42</f>
        <v>565626</v>
      </c>
      <c r="D42" s="38">
        <f>BCG!D42</f>
        <v>27432.861000000001</v>
      </c>
      <c r="E42" s="44">
        <f>(BCG!E42)*0.1+(BCG!E42)</f>
        <v>126044.12113487512</v>
      </c>
      <c r="F42" s="45">
        <f t="shared" si="1"/>
        <v>10600</v>
      </c>
      <c r="G42" s="89"/>
      <c r="H42" s="11"/>
      <c r="I42" s="11"/>
      <c r="J42" s="11"/>
      <c r="K42" s="11"/>
      <c r="L42" s="11"/>
      <c r="M42" s="11"/>
      <c r="N42" s="11"/>
      <c r="O42" s="11"/>
      <c r="P42" s="11"/>
      <c r="Q42" s="11"/>
      <c r="R42" s="11"/>
      <c r="S42" s="142">
        <f t="shared" si="2"/>
        <v>0</v>
      </c>
      <c r="T42" s="65" t="str">
        <f t="shared" si="7"/>
        <v/>
      </c>
      <c r="U42" s="66">
        <f t="shared" si="6"/>
        <v>0</v>
      </c>
      <c r="V42" s="66">
        <f t="shared" si="3"/>
        <v>0</v>
      </c>
      <c r="W42" s="66">
        <f t="shared" si="4"/>
        <v>0</v>
      </c>
      <c r="X42" s="67">
        <f t="shared" si="5"/>
        <v>0</v>
      </c>
    </row>
    <row r="43" spans="1:24" ht="15">
      <c r="A43" s="41">
        <v>38</v>
      </c>
      <c r="B43" s="42" t="s">
        <v>41</v>
      </c>
      <c r="C43" s="93">
        <f>BCG!C43</f>
        <v>502150</v>
      </c>
      <c r="D43" s="38">
        <f>BCG!D43</f>
        <v>24354.275000000001</v>
      </c>
      <c r="E43" s="44">
        <f>(BCG!E43)*0.1+(BCG!E43)</f>
        <v>111899.12668066453</v>
      </c>
      <c r="F43" s="45">
        <f t="shared" si="1"/>
        <v>9400</v>
      </c>
      <c r="G43" s="89"/>
      <c r="H43" s="11"/>
      <c r="I43" s="11"/>
      <c r="J43" s="11"/>
      <c r="K43" s="11"/>
      <c r="L43" s="11"/>
      <c r="M43" s="11"/>
      <c r="N43" s="11"/>
      <c r="O43" s="11"/>
      <c r="P43" s="11"/>
      <c r="Q43" s="11"/>
      <c r="R43" s="11"/>
      <c r="S43" s="142">
        <f t="shared" si="2"/>
        <v>0</v>
      </c>
      <c r="T43" s="65" t="str">
        <f t="shared" si="7"/>
        <v/>
      </c>
      <c r="U43" s="66">
        <f t="shared" si="6"/>
        <v>0</v>
      </c>
      <c r="V43" s="66">
        <f t="shared" si="3"/>
        <v>0</v>
      </c>
      <c r="W43" s="66">
        <f t="shared" si="4"/>
        <v>0</v>
      </c>
      <c r="X43" s="67">
        <f t="shared" si="5"/>
        <v>0</v>
      </c>
    </row>
    <row r="44" spans="1:24" ht="15">
      <c r="A44" s="41">
        <v>39</v>
      </c>
      <c r="B44" s="42" t="s">
        <v>42</v>
      </c>
      <c r="C44" s="93">
        <f>BCG!C44</f>
        <v>225943</v>
      </c>
      <c r="D44" s="38">
        <f>BCG!D44</f>
        <v>10958.235500000001</v>
      </c>
      <c r="E44" s="44">
        <f>(BCG!E44)*0.1+(BCG!E44)</f>
        <v>50349.147425290023</v>
      </c>
      <c r="F44" s="45">
        <f t="shared" si="1"/>
        <v>4200</v>
      </c>
      <c r="G44" s="89"/>
      <c r="H44" s="11"/>
      <c r="I44" s="11"/>
      <c r="J44" s="11"/>
      <c r="K44" s="11"/>
      <c r="L44" s="11"/>
      <c r="M44" s="11"/>
      <c r="N44" s="11"/>
      <c r="O44" s="11"/>
      <c r="P44" s="11"/>
      <c r="Q44" s="11"/>
      <c r="R44" s="11"/>
      <c r="S44" s="142">
        <f t="shared" si="2"/>
        <v>0</v>
      </c>
      <c r="T44" s="65" t="str">
        <f t="shared" si="7"/>
        <v/>
      </c>
      <c r="U44" s="66">
        <f t="shared" si="6"/>
        <v>0</v>
      </c>
      <c r="V44" s="66">
        <f t="shared" si="3"/>
        <v>0</v>
      </c>
      <c r="W44" s="66">
        <f t="shared" si="4"/>
        <v>0</v>
      </c>
      <c r="X44" s="67">
        <f t="shared" si="5"/>
        <v>0</v>
      </c>
    </row>
    <row r="45" spans="1:24" ht="15">
      <c r="A45" s="41">
        <v>40</v>
      </c>
      <c r="B45" s="42" t="s">
        <v>43</v>
      </c>
      <c r="C45" s="93">
        <f>BCG!C45</f>
        <v>56552</v>
      </c>
      <c r="D45" s="38">
        <f>BCG!D45</f>
        <v>2742.7719999999999</v>
      </c>
      <c r="E45" s="44">
        <f>(BCG!E45)*0.1+(BCG!E45)</f>
        <v>12602.050009050959</v>
      </c>
      <c r="F45" s="45">
        <f t="shared" si="1"/>
        <v>1100</v>
      </c>
      <c r="G45" s="89"/>
      <c r="H45" s="11"/>
      <c r="I45" s="11"/>
      <c r="J45" s="11"/>
      <c r="K45" s="11"/>
      <c r="L45" s="11"/>
      <c r="M45" s="11"/>
      <c r="N45" s="11"/>
      <c r="O45" s="11"/>
      <c r="P45" s="11"/>
      <c r="Q45" s="11"/>
      <c r="R45" s="11"/>
      <c r="S45" s="142">
        <f t="shared" si="2"/>
        <v>0</v>
      </c>
      <c r="T45" s="65" t="str">
        <f t="shared" si="7"/>
        <v/>
      </c>
      <c r="U45" s="66">
        <f t="shared" si="6"/>
        <v>0</v>
      </c>
      <c r="V45" s="66">
        <f t="shared" si="3"/>
        <v>0</v>
      </c>
      <c r="W45" s="66">
        <f t="shared" si="4"/>
        <v>0</v>
      </c>
      <c r="X45" s="67">
        <f t="shared" si="5"/>
        <v>0</v>
      </c>
    </row>
    <row r="46" spans="1:24" ht="15">
      <c r="A46" s="41">
        <v>41</v>
      </c>
      <c r="B46" s="42" t="s">
        <v>44</v>
      </c>
      <c r="C46" s="93">
        <f>BCG!C46</f>
        <v>250884</v>
      </c>
      <c r="D46" s="38">
        <f>BCG!D46</f>
        <v>12167.874</v>
      </c>
      <c r="E46" s="44">
        <f>(BCG!E46)*0.1+(BCG!E46)</f>
        <v>55907.000892466072</v>
      </c>
      <c r="F46" s="45">
        <f t="shared" si="1"/>
        <v>4700</v>
      </c>
      <c r="G46" s="89"/>
      <c r="H46" s="11"/>
      <c r="I46" s="11"/>
      <c r="J46" s="11"/>
      <c r="K46" s="11"/>
      <c r="L46" s="11"/>
      <c r="M46" s="11"/>
      <c r="N46" s="11"/>
      <c r="O46" s="11"/>
      <c r="P46" s="11"/>
      <c r="Q46" s="11"/>
      <c r="R46" s="11"/>
      <c r="S46" s="142">
        <f t="shared" si="2"/>
        <v>0</v>
      </c>
      <c r="T46" s="65" t="str">
        <f t="shared" si="7"/>
        <v/>
      </c>
      <c r="U46" s="66">
        <f t="shared" si="6"/>
        <v>0</v>
      </c>
      <c r="V46" s="66">
        <f t="shared" si="3"/>
        <v>0</v>
      </c>
      <c r="W46" s="66">
        <f t="shared" si="4"/>
        <v>0</v>
      </c>
      <c r="X46" s="67">
        <f t="shared" si="5"/>
        <v>0</v>
      </c>
    </row>
    <row r="47" spans="1:24" ht="15">
      <c r="A47" s="41">
        <v>42</v>
      </c>
      <c r="B47" s="42" t="s">
        <v>45</v>
      </c>
      <c r="C47" s="93">
        <f>BCG!C47</f>
        <v>194978</v>
      </c>
      <c r="D47" s="38">
        <f>BCG!D47</f>
        <v>9456.4330000000009</v>
      </c>
      <c r="E47" s="44">
        <f>(BCG!E47)*0.1+(BCG!E47)</f>
        <v>43448.905550020136</v>
      </c>
      <c r="F47" s="45">
        <f t="shared" si="1"/>
        <v>3700</v>
      </c>
      <c r="G47" s="89"/>
      <c r="H47" s="11"/>
      <c r="I47" s="11"/>
      <c r="J47" s="11"/>
      <c r="K47" s="11"/>
      <c r="L47" s="11"/>
      <c r="M47" s="11"/>
      <c r="N47" s="11"/>
      <c r="O47" s="11"/>
      <c r="P47" s="11"/>
      <c r="Q47" s="11"/>
      <c r="R47" s="11"/>
      <c r="S47" s="142">
        <f t="shared" si="2"/>
        <v>0</v>
      </c>
      <c r="T47" s="65" t="str">
        <f t="shared" si="7"/>
        <v/>
      </c>
      <c r="U47" s="66">
        <f t="shared" si="6"/>
        <v>0</v>
      </c>
      <c r="V47" s="66">
        <f t="shared" si="3"/>
        <v>0</v>
      </c>
      <c r="W47" s="66">
        <f t="shared" si="4"/>
        <v>0</v>
      </c>
      <c r="X47" s="67">
        <f t="shared" si="5"/>
        <v>0</v>
      </c>
    </row>
    <row r="48" spans="1:24" ht="15">
      <c r="A48" s="41">
        <v>43</v>
      </c>
      <c r="B48" s="42" t="s">
        <v>46</v>
      </c>
      <c r="C48" s="93">
        <f>BCG!C48</f>
        <v>1605525</v>
      </c>
      <c r="D48" s="38">
        <f>BCG!D48</f>
        <v>77867.962500000009</v>
      </c>
      <c r="E48" s="44">
        <f>(BCG!E48)*0.1+(BCG!E48)</f>
        <v>357775.25712232181</v>
      </c>
      <c r="F48" s="45">
        <f t="shared" si="1"/>
        <v>29900</v>
      </c>
      <c r="G48" s="89"/>
      <c r="H48" s="11"/>
      <c r="I48" s="11"/>
      <c r="J48" s="11"/>
      <c r="K48" s="11"/>
      <c r="L48" s="11"/>
      <c r="M48" s="11"/>
      <c r="N48" s="11"/>
      <c r="O48" s="11"/>
      <c r="P48" s="11"/>
      <c r="Q48" s="11"/>
      <c r="R48" s="11"/>
      <c r="S48" s="142">
        <f t="shared" si="2"/>
        <v>0</v>
      </c>
      <c r="T48" s="65" t="str">
        <f t="shared" si="7"/>
        <v/>
      </c>
      <c r="U48" s="66">
        <f t="shared" si="6"/>
        <v>0</v>
      </c>
      <c r="V48" s="66">
        <f t="shared" si="3"/>
        <v>0</v>
      </c>
      <c r="W48" s="66">
        <f t="shared" si="4"/>
        <v>0</v>
      </c>
      <c r="X48" s="67">
        <f t="shared" si="5"/>
        <v>0</v>
      </c>
    </row>
    <row r="49" spans="1:24" ht="15">
      <c r="A49" s="41">
        <v>44</v>
      </c>
      <c r="B49" s="42" t="s">
        <v>47</v>
      </c>
      <c r="C49" s="93">
        <f>BCG!C49</f>
        <v>519134</v>
      </c>
      <c r="D49" s="38">
        <f>BCG!D49</f>
        <v>25177.999</v>
      </c>
      <c r="E49" s="44">
        <f>(BCG!E49)*0.1+(BCG!E49)</f>
        <v>115683.8419401376</v>
      </c>
      <c r="F49" s="45">
        <f t="shared" si="1"/>
        <v>9700</v>
      </c>
      <c r="G49" s="89"/>
      <c r="H49" s="11"/>
      <c r="I49" s="11"/>
      <c r="J49" s="11"/>
      <c r="K49" s="11"/>
      <c r="L49" s="11"/>
      <c r="M49" s="11"/>
      <c r="N49" s="11"/>
      <c r="O49" s="11"/>
      <c r="P49" s="11"/>
      <c r="Q49" s="11"/>
      <c r="R49" s="11"/>
      <c r="S49" s="142">
        <f t="shared" si="2"/>
        <v>0</v>
      </c>
      <c r="T49" s="65" t="str">
        <f t="shared" si="7"/>
        <v/>
      </c>
      <c r="U49" s="66">
        <f t="shared" si="6"/>
        <v>0</v>
      </c>
      <c r="V49" s="66">
        <f t="shared" si="3"/>
        <v>0</v>
      </c>
      <c r="W49" s="66">
        <f t="shared" si="4"/>
        <v>0</v>
      </c>
      <c r="X49" s="67">
        <f t="shared" si="5"/>
        <v>0</v>
      </c>
    </row>
    <row r="50" spans="1:24" ht="15">
      <c r="A50" s="41">
        <v>45</v>
      </c>
      <c r="B50" s="42" t="s">
        <v>48</v>
      </c>
      <c r="C50" s="93">
        <f>BCG!C50</f>
        <v>446297</v>
      </c>
      <c r="D50" s="38">
        <f>BCG!D50</f>
        <v>21645.404500000001</v>
      </c>
      <c r="E50" s="44">
        <f>(BCG!E50)*0.1+(BCG!E50)</f>
        <v>99452.841860401357</v>
      </c>
      <c r="F50" s="45">
        <f t="shared" si="1"/>
        <v>8300</v>
      </c>
      <c r="G50" s="89"/>
      <c r="H50" s="11"/>
      <c r="I50" s="11"/>
      <c r="J50" s="11"/>
      <c r="K50" s="11"/>
      <c r="L50" s="11"/>
      <c r="M50" s="11"/>
      <c r="N50" s="11"/>
      <c r="O50" s="11"/>
      <c r="P50" s="11"/>
      <c r="Q50" s="11"/>
      <c r="R50" s="11"/>
      <c r="S50" s="142">
        <f t="shared" si="2"/>
        <v>0</v>
      </c>
      <c r="T50" s="65" t="str">
        <f t="shared" si="7"/>
        <v/>
      </c>
      <c r="U50" s="66">
        <f t="shared" si="6"/>
        <v>0</v>
      </c>
      <c r="V50" s="66">
        <f t="shared" si="3"/>
        <v>0</v>
      </c>
      <c r="W50" s="66">
        <f t="shared" si="4"/>
        <v>0</v>
      </c>
      <c r="X50" s="67">
        <f t="shared" si="5"/>
        <v>0</v>
      </c>
    </row>
    <row r="51" spans="1:24" ht="15">
      <c r="A51" s="41">
        <v>46</v>
      </c>
      <c r="B51" s="42" t="s">
        <v>49</v>
      </c>
      <c r="C51" s="93">
        <f>BCG!C51</f>
        <v>266924</v>
      </c>
      <c r="D51" s="38">
        <f>BCG!D51</f>
        <v>12945.814</v>
      </c>
      <c r="E51" s="44">
        <f>(BCG!E51)*0.1+(BCG!E51)</f>
        <v>59481.355153061231</v>
      </c>
      <c r="F51" s="45">
        <f t="shared" si="1"/>
        <v>5000</v>
      </c>
      <c r="G51" s="89"/>
      <c r="H51" s="11"/>
      <c r="I51" s="11"/>
      <c r="J51" s="11"/>
      <c r="K51" s="11"/>
      <c r="L51" s="11"/>
      <c r="M51" s="11"/>
      <c r="N51" s="11"/>
      <c r="O51" s="11"/>
      <c r="P51" s="11"/>
      <c r="Q51" s="11"/>
      <c r="R51" s="11"/>
      <c r="S51" s="142">
        <f t="shared" si="2"/>
        <v>0</v>
      </c>
      <c r="T51" s="65" t="str">
        <f t="shared" si="7"/>
        <v/>
      </c>
      <c r="U51" s="66">
        <f t="shared" si="6"/>
        <v>0</v>
      </c>
      <c r="V51" s="66">
        <f t="shared" si="3"/>
        <v>0</v>
      </c>
      <c r="W51" s="66">
        <f t="shared" si="4"/>
        <v>0</v>
      </c>
      <c r="X51" s="67">
        <f t="shared" si="5"/>
        <v>0</v>
      </c>
    </row>
    <row r="52" spans="1:24" ht="15">
      <c r="A52" s="41">
        <v>47</v>
      </c>
      <c r="B52" s="42" t="s">
        <v>50</v>
      </c>
      <c r="C52" s="93">
        <f>BCG!C52</f>
        <v>110740</v>
      </c>
      <c r="D52" s="38">
        <f>BCG!D52</f>
        <v>5370.89</v>
      </c>
      <c r="E52" s="44">
        <f>(BCG!E52)*0.1+(BCG!E52)</f>
        <v>24677.306160742388</v>
      </c>
      <c r="F52" s="45">
        <f t="shared" si="1"/>
        <v>2100</v>
      </c>
      <c r="G52" s="89"/>
      <c r="H52" s="11"/>
      <c r="I52" s="11"/>
      <c r="J52" s="11"/>
      <c r="K52" s="11"/>
      <c r="L52" s="11"/>
      <c r="M52" s="11"/>
      <c r="N52" s="11"/>
      <c r="O52" s="11"/>
      <c r="P52" s="11"/>
      <c r="Q52" s="11"/>
      <c r="R52" s="11"/>
      <c r="S52" s="142">
        <f t="shared" si="2"/>
        <v>0</v>
      </c>
      <c r="T52" s="65" t="str">
        <f t="shared" si="7"/>
        <v/>
      </c>
      <c r="U52" s="66">
        <f t="shared" si="6"/>
        <v>0</v>
      </c>
      <c r="V52" s="66">
        <f t="shared" si="3"/>
        <v>0</v>
      </c>
      <c r="W52" s="66">
        <f t="shared" si="4"/>
        <v>0</v>
      </c>
      <c r="X52" s="67">
        <f t="shared" si="5"/>
        <v>0</v>
      </c>
    </row>
    <row r="53" spans="1:24" ht="15">
      <c r="A53" s="41">
        <v>48</v>
      </c>
      <c r="B53" s="42" t="s">
        <v>51</v>
      </c>
      <c r="C53" s="93">
        <f>BCG!C53</f>
        <v>743383</v>
      </c>
      <c r="D53" s="38">
        <f>BCG!D53</f>
        <v>36054.075499999999</v>
      </c>
      <c r="E53" s="44">
        <f>(BCG!E53)*0.1+(BCG!E53)</f>
        <v>165655.49833566151</v>
      </c>
      <c r="F53" s="45">
        <f t="shared" si="1"/>
        <v>13900</v>
      </c>
      <c r="G53" s="89"/>
      <c r="H53" s="11"/>
      <c r="I53" s="11"/>
      <c r="J53" s="11"/>
      <c r="K53" s="11"/>
      <c r="L53" s="11"/>
      <c r="M53" s="11"/>
      <c r="N53" s="11"/>
      <c r="O53" s="11"/>
      <c r="P53" s="11"/>
      <c r="Q53" s="11"/>
      <c r="R53" s="11"/>
      <c r="S53" s="142">
        <f t="shared" si="2"/>
        <v>0</v>
      </c>
      <c r="T53" s="65" t="str">
        <f t="shared" si="7"/>
        <v/>
      </c>
      <c r="U53" s="66">
        <f t="shared" si="6"/>
        <v>0</v>
      </c>
      <c r="V53" s="66">
        <f t="shared" si="3"/>
        <v>0</v>
      </c>
      <c r="W53" s="66">
        <f t="shared" si="4"/>
        <v>0</v>
      </c>
      <c r="X53" s="67">
        <f t="shared" si="5"/>
        <v>0</v>
      </c>
    </row>
    <row r="54" spans="1:24" ht="15">
      <c r="A54" s="41">
        <v>49</v>
      </c>
      <c r="B54" s="42" t="s">
        <v>52</v>
      </c>
      <c r="C54" s="93">
        <f>BCG!C54</f>
        <v>175305</v>
      </c>
      <c r="D54" s="38">
        <f>BCG!D54</f>
        <v>8502.2924999999996</v>
      </c>
      <c r="E54" s="44">
        <f>(BCG!E54)*0.1+(BCG!E54)</f>
        <v>39064.973419802634</v>
      </c>
      <c r="F54" s="45">
        <f t="shared" si="1"/>
        <v>3300</v>
      </c>
      <c r="G54" s="89"/>
      <c r="H54" s="11"/>
      <c r="I54" s="11"/>
      <c r="J54" s="11"/>
      <c r="K54" s="11"/>
      <c r="L54" s="11"/>
      <c r="M54" s="11"/>
      <c r="N54" s="11"/>
      <c r="O54" s="11"/>
      <c r="P54" s="11"/>
      <c r="Q54" s="11"/>
      <c r="R54" s="11"/>
      <c r="S54" s="142">
        <f t="shared" si="2"/>
        <v>0</v>
      </c>
      <c r="T54" s="65" t="str">
        <f t="shared" si="7"/>
        <v/>
      </c>
      <c r="U54" s="66">
        <f t="shared" si="6"/>
        <v>0</v>
      </c>
      <c r="V54" s="66">
        <f t="shared" si="3"/>
        <v>0</v>
      </c>
      <c r="W54" s="66">
        <f t="shared" si="4"/>
        <v>0</v>
      </c>
      <c r="X54" s="67">
        <f t="shared" si="5"/>
        <v>0</v>
      </c>
    </row>
    <row r="55" spans="1:24" ht="15">
      <c r="A55" s="41">
        <v>50</v>
      </c>
      <c r="B55" s="42" t="s">
        <v>53</v>
      </c>
      <c r="C55" s="93">
        <f>BCG!C55</f>
        <v>392018</v>
      </c>
      <c r="D55" s="38">
        <f>BCG!D55</f>
        <v>19012.873</v>
      </c>
      <c r="E55" s="44">
        <f>(BCG!E55)*0.1+(BCG!E55)</f>
        <v>87357.307264962146</v>
      </c>
      <c r="F55" s="45">
        <f t="shared" si="1"/>
        <v>7300</v>
      </c>
      <c r="G55" s="89"/>
      <c r="H55" s="11"/>
      <c r="I55" s="11"/>
      <c r="J55" s="11"/>
      <c r="K55" s="11"/>
      <c r="L55" s="11"/>
      <c r="M55" s="11"/>
      <c r="N55" s="11"/>
      <c r="O55" s="11"/>
      <c r="P55" s="11"/>
      <c r="Q55" s="11"/>
      <c r="R55" s="11"/>
      <c r="S55" s="142">
        <f t="shared" si="2"/>
        <v>0</v>
      </c>
      <c r="T55" s="65" t="str">
        <f t="shared" si="7"/>
        <v/>
      </c>
      <c r="U55" s="66">
        <f t="shared" si="6"/>
        <v>0</v>
      </c>
      <c r="V55" s="66">
        <f t="shared" si="3"/>
        <v>0</v>
      </c>
      <c r="W55" s="66">
        <f t="shared" si="4"/>
        <v>0</v>
      </c>
      <c r="X55" s="67">
        <f t="shared" si="5"/>
        <v>0</v>
      </c>
    </row>
    <row r="56" spans="1:24" ht="15">
      <c r="A56" s="41">
        <v>51</v>
      </c>
      <c r="B56" s="42" t="s">
        <v>54</v>
      </c>
      <c r="C56" s="93">
        <f>BCG!C56</f>
        <v>835174</v>
      </c>
      <c r="D56" s="38">
        <f>BCG!D56</f>
        <v>40505.938999999998</v>
      </c>
      <c r="E56" s="44">
        <f>(BCG!E56)*0.1+(BCG!E56)</f>
        <v>186110.20855600381</v>
      </c>
      <c r="F56" s="45">
        <f t="shared" si="1"/>
        <v>15600</v>
      </c>
      <c r="G56" s="89"/>
      <c r="H56" s="11"/>
      <c r="I56" s="11"/>
      <c r="J56" s="11"/>
      <c r="K56" s="11"/>
      <c r="L56" s="11"/>
      <c r="M56" s="11"/>
      <c r="N56" s="11"/>
      <c r="O56" s="11"/>
      <c r="P56" s="11"/>
      <c r="Q56" s="11"/>
      <c r="R56" s="11"/>
      <c r="S56" s="142">
        <f t="shared" si="2"/>
        <v>0</v>
      </c>
      <c r="T56" s="65" t="str">
        <f t="shared" si="7"/>
        <v/>
      </c>
      <c r="U56" s="66">
        <f t="shared" si="6"/>
        <v>0</v>
      </c>
      <c r="V56" s="66">
        <f t="shared" si="3"/>
        <v>0</v>
      </c>
      <c r="W56" s="66">
        <f t="shared" si="4"/>
        <v>0</v>
      </c>
      <c r="X56" s="67">
        <f t="shared" si="5"/>
        <v>0</v>
      </c>
    </row>
    <row r="57" spans="1:24" ht="15">
      <c r="A57" s="41">
        <v>52</v>
      </c>
      <c r="B57" s="42" t="s">
        <v>55</v>
      </c>
      <c r="C57" s="93">
        <f>BCG!C57</f>
        <v>157360</v>
      </c>
      <c r="D57" s="38">
        <f>BCG!D57</f>
        <v>7631.96</v>
      </c>
      <c r="E57" s="44">
        <f>(BCG!E57)*0.1+(BCG!E57)</f>
        <v>35066.108880751504</v>
      </c>
      <c r="F57" s="45">
        <f t="shared" si="1"/>
        <v>3000</v>
      </c>
      <c r="G57" s="89"/>
      <c r="H57" s="11"/>
      <c r="I57" s="11"/>
      <c r="J57" s="11"/>
      <c r="K57" s="11"/>
      <c r="L57" s="11"/>
      <c r="M57" s="11"/>
      <c r="N57" s="11"/>
      <c r="O57" s="11"/>
      <c r="P57" s="11"/>
      <c r="Q57" s="11"/>
      <c r="R57" s="11"/>
      <c r="S57" s="142">
        <f t="shared" si="2"/>
        <v>0</v>
      </c>
      <c r="T57" s="65" t="str">
        <f t="shared" si="7"/>
        <v/>
      </c>
      <c r="U57" s="66">
        <f t="shared" si="6"/>
        <v>0</v>
      </c>
      <c r="V57" s="66">
        <f t="shared" si="3"/>
        <v>0</v>
      </c>
      <c r="W57" s="66">
        <f t="shared" si="4"/>
        <v>0</v>
      </c>
      <c r="X57" s="67">
        <f t="shared" si="5"/>
        <v>0</v>
      </c>
    </row>
    <row r="58" spans="1:24" ht="15">
      <c r="A58" s="41">
        <v>53</v>
      </c>
      <c r="B58" s="42" t="s">
        <v>56</v>
      </c>
      <c r="C58" s="93">
        <f>BCG!C58</f>
        <v>214566</v>
      </c>
      <c r="D58" s="38">
        <f>BCG!D58</f>
        <v>10406.451000000001</v>
      </c>
      <c r="E58" s="44">
        <f>(BCG!E58)*0.1+(BCG!E58)</f>
        <v>47813.896276736967</v>
      </c>
      <c r="F58" s="45">
        <f t="shared" si="1"/>
        <v>4000</v>
      </c>
      <c r="G58" s="89"/>
      <c r="H58" s="11"/>
      <c r="I58" s="11"/>
      <c r="J58" s="11"/>
      <c r="K58" s="11"/>
      <c r="L58" s="11"/>
      <c r="M58" s="11"/>
      <c r="N58" s="11"/>
      <c r="O58" s="11"/>
      <c r="P58" s="11"/>
      <c r="Q58" s="11"/>
      <c r="R58" s="11"/>
      <c r="S58" s="142">
        <f t="shared" si="2"/>
        <v>0</v>
      </c>
      <c r="T58" s="65" t="str">
        <f t="shared" si="7"/>
        <v/>
      </c>
      <c r="U58" s="66">
        <f t="shared" si="6"/>
        <v>0</v>
      </c>
      <c r="V58" s="66">
        <f t="shared" si="3"/>
        <v>0</v>
      </c>
      <c r="W58" s="66">
        <f t="shared" si="4"/>
        <v>0</v>
      </c>
      <c r="X58" s="67">
        <f t="shared" si="5"/>
        <v>0</v>
      </c>
    </row>
    <row r="59" spans="1:24" ht="15">
      <c r="A59" s="41">
        <v>54</v>
      </c>
      <c r="B59" s="42" t="s">
        <v>57</v>
      </c>
      <c r="C59" s="93">
        <f>BCG!C59</f>
        <v>347897</v>
      </c>
      <c r="D59" s="38">
        <f>BCG!D59</f>
        <v>16873.004499999999</v>
      </c>
      <c r="E59" s="44">
        <f>(BCG!E59)*0.1+(BCG!E59)</f>
        <v>77525.381807872443</v>
      </c>
      <c r="F59" s="45">
        <f t="shared" si="1"/>
        <v>6500</v>
      </c>
      <c r="G59" s="89"/>
      <c r="H59" s="11"/>
      <c r="I59" s="11"/>
      <c r="J59" s="11"/>
      <c r="K59" s="11"/>
      <c r="L59" s="11"/>
      <c r="M59" s="11"/>
      <c r="N59" s="11"/>
      <c r="O59" s="11"/>
      <c r="P59" s="11"/>
      <c r="Q59" s="11"/>
      <c r="R59" s="11"/>
      <c r="S59" s="142">
        <f t="shared" si="2"/>
        <v>0</v>
      </c>
      <c r="T59" s="65" t="str">
        <f t="shared" si="7"/>
        <v/>
      </c>
      <c r="U59" s="66">
        <f t="shared" si="6"/>
        <v>0</v>
      </c>
      <c r="V59" s="66">
        <f t="shared" si="3"/>
        <v>0</v>
      </c>
      <c r="W59" s="66">
        <f t="shared" si="4"/>
        <v>0</v>
      </c>
      <c r="X59" s="67">
        <f t="shared" si="5"/>
        <v>0</v>
      </c>
    </row>
    <row r="60" spans="1:24" ht="15">
      <c r="A60" s="41">
        <v>55</v>
      </c>
      <c r="B60" s="42" t="s">
        <v>58</v>
      </c>
      <c r="C60" s="93">
        <f>BCG!C60</f>
        <v>283986</v>
      </c>
      <c r="D60" s="38">
        <f>BCG!D60</f>
        <v>13773.321</v>
      </c>
      <c r="E60" s="44">
        <f>(BCG!E60)*0.1+(BCG!E60)</f>
        <v>63283.451935746685</v>
      </c>
      <c r="F60" s="45">
        <f t="shared" si="1"/>
        <v>5300</v>
      </c>
      <c r="G60" s="89"/>
      <c r="H60" s="11"/>
      <c r="I60" s="11"/>
      <c r="J60" s="11"/>
      <c r="K60" s="11"/>
      <c r="L60" s="11"/>
      <c r="M60" s="11"/>
      <c r="N60" s="11"/>
      <c r="O60" s="11"/>
      <c r="P60" s="11"/>
      <c r="Q60" s="11"/>
      <c r="R60" s="11"/>
      <c r="S60" s="142">
        <f t="shared" si="2"/>
        <v>0</v>
      </c>
      <c r="T60" s="65" t="str">
        <f t="shared" si="7"/>
        <v/>
      </c>
      <c r="U60" s="66">
        <f t="shared" si="6"/>
        <v>0</v>
      </c>
      <c r="V60" s="66">
        <f t="shared" si="3"/>
        <v>0</v>
      </c>
      <c r="W60" s="66">
        <f t="shared" si="4"/>
        <v>0</v>
      </c>
      <c r="X60" s="67">
        <f t="shared" si="5"/>
        <v>0</v>
      </c>
    </row>
    <row r="61" spans="1:24" ht="15">
      <c r="A61" s="41">
        <v>56</v>
      </c>
      <c r="B61" s="42" t="s">
        <v>59</v>
      </c>
      <c r="C61" s="93">
        <f>BCG!C61</f>
        <v>304096</v>
      </c>
      <c r="D61" s="38">
        <f>BCG!D61</f>
        <v>14748.656000000001</v>
      </c>
      <c r="E61" s="44">
        <f>(BCG!E61)*0.1+(BCG!E61)</f>
        <v>67764.765163961682</v>
      </c>
      <c r="F61" s="45">
        <f t="shared" si="1"/>
        <v>5700</v>
      </c>
      <c r="G61" s="89"/>
      <c r="H61" s="11"/>
      <c r="I61" s="11"/>
      <c r="J61" s="11"/>
      <c r="K61" s="11"/>
      <c r="L61" s="11"/>
      <c r="M61" s="11"/>
      <c r="N61" s="11"/>
      <c r="O61" s="11"/>
      <c r="P61" s="11"/>
      <c r="Q61" s="11"/>
      <c r="R61" s="11"/>
      <c r="S61" s="142">
        <f t="shared" si="2"/>
        <v>0</v>
      </c>
      <c r="T61" s="65" t="str">
        <f t="shared" si="7"/>
        <v/>
      </c>
      <c r="U61" s="66">
        <f t="shared" si="6"/>
        <v>0</v>
      </c>
      <c r="V61" s="66">
        <f t="shared" si="3"/>
        <v>0</v>
      </c>
      <c r="W61" s="66">
        <f t="shared" si="4"/>
        <v>0</v>
      </c>
      <c r="X61" s="67">
        <f t="shared" si="5"/>
        <v>0</v>
      </c>
    </row>
    <row r="62" spans="1:24" ht="15">
      <c r="A62" s="41">
        <v>57</v>
      </c>
      <c r="B62" s="42" t="s">
        <v>60</v>
      </c>
      <c r="C62" s="93">
        <f>BCG!C62</f>
        <v>216030</v>
      </c>
      <c r="D62" s="38">
        <f>BCG!D62</f>
        <v>10477.455</v>
      </c>
      <c r="E62" s="44">
        <f>(BCG!E62)*0.1+(BCG!E62)</f>
        <v>48140.134097030677</v>
      </c>
      <c r="F62" s="45">
        <f t="shared" si="1"/>
        <v>4100</v>
      </c>
      <c r="G62" s="89"/>
      <c r="H62" s="11"/>
      <c r="I62" s="11"/>
      <c r="J62" s="11"/>
      <c r="K62" s="11"/>
      <c r="L62" s="11"/>
      <c r="M62" s="11"/>
      <c r="N62" s="11"/>
      <c r="O62" s="11"/>
      <c r="P62" s="11"/>
      <c r="Q62" s="11"/>
      <c r="R62" s="11"/>
      <c r="S62" s="142">
        <f t="shared" si="2"/>
        <v>0</v>
      </c>
      <c r="T62" s="65" t="str">
        <f t="shared" si="7"/>
        <v/>
      </c>
      <c r="U62" s="66">
        <f t="shared" si="6"/>
        <v>0</v>
      </c>
      <c r="V62" s="66">
        <f t="shared" si="3"/>
        <v>0</v>
      </c>
      <c r="W62" s="66">
        <f t="shared" si="4"/>
        <v>0</v>
      </c>
      <c r="X62" s="67">
        <f t="shared" si="5"/>
        <v>0</v>
      </c>
    </row>
    <row r="63" spans="1:24" ht="15">
      <c r="A63" s="41">
        <v>58</v>
      </c>
      <c r="B63" s="42" t="s">
        <v>61</v>
      </c>
      <c r="C63" s="93">
        <f>BCG!C63</f>
        <v>220425</v>
      </c>
      <c r="D63" s="38">
        <f>BCG!D63</f>
        <v>10690.612500000001</v>
      </c>
      <c r="E63" s="44">
        <f>(BCG!E63)*0.1+(BCG!E63)</f>
        <v>49119.516078035405</v>
      </c>
      <c r="F63" s="45">
        <f t="shared" si="1"/>
        <v>4100</v>
      </c>
      <c r="G63" s="89"/>
      <c r="H63" s="11"/>
      <c r="I63" s="11"/>
      <c r="J63" s="11"/>
      <c r="K63" s="11"/>
      <c r="L63" s="11"/>
      <c r="M63" s="11"/>
      <c r="N63" s="11"/>
      <c r="O63" s="11"/>
      <c r="P63" s="11"/>
      <c r="Q63" s="11"/>
      <c r="R63" s="11"/>
      <c r="S63" s="142">
        <f t="shared" si="2"/>
        <v>0</v>
      </c>
      <c r="T63" s="65" t="str">
        <f t="shared" si="7"/>
        <v/>
      </c>
      <c r="U63" s="66">
        <f t="shared" si="6"/>
        <v>0</v>
      </c>
      <c r="V63" s="66">
        <f t="shared" si="3"/>
        <v>0</v>
      </c>
      <c r="W63" s="66">
        <f t="shared" si="4"/>
        <v>0</v>
      </c>
      <c r="X63" s="67">
        <f t="shared" si="5"/>
        <v>0</v>
      </c>
    </row>
    <row r="64" spans="1:24" ht="15">
      <c r="A64" s="41">
        <v>59</v>
      </c>
      <c r="B64" s="42" t="s">
        <v>62</v>
      </c>
      <c r="C64" s="93">
        <f>BCG!C64</f>
        <v>256126</v>
      </c>
      <c r="D64" s="38">
        <f>BCG!D64</f>
        <v>12422.111000000001</v>
      </c>
      <c r="E64" s="44">
        <f>(BCG!E64)*0.1+(BCG!E64)</f>
        <v>57075.128388353842</v>
      </c>
      <c r="F64" s="45">
        <f t="shared" si="1"/>
        <v>4800</v>
      </c>
      <c r="G64" s="89"/>
      <c r="H64" s="11"/>
      <c r="I64" s="11"/>
      <c r="J64" s="11"/>
      <c r="K64" s="11"/>
      <c r="L64" s="11"/>
      <c r="M64" s="11"/>
      <c r="N64" s="11"/>
      <c r="O64" s="11"/>
      <c r="P64" s="11"/>
      <c r="Q64" s="11"/>
      <c r="R64" s="11"/>
      <c r="S64" s="142">
        <f t="shared" si="2"/>
        <v>0</v>
      </c>
      <c r="T64" s="65" t="str">
        <f t="shared" si="7"/>
        <v/>
      </c>
      <c r="U64" s="66">
        <f t="shared" si="6"/>
        <v>0</v>
      </c>
      <c r="V64" s="66">
        <f t="shared" si="3"/>
        <v>0</v>
      </c>
      <c r="W64" s="66">
        <f t="shared" si="4"/>
        <v>0</v>
      </c>
      <c r="X64" s="67">
        <f t="shared" si="5"/>
        <v>0</v>
      </c>
    </row>
    <row r="65" spans="1:24" ht="15">
      <c r="A65" s="41">
        <v>60</v>
      </c>
      <c r="B65" s="42" t="s">
        <v>63</v>
      </c>
      <c r="C65" s="93">
        <f>BCG!C65</f>
        <v>189448</v>
      </c>
      <c r="D65" s="38">
        <f>BCG!D65</f>
        <v>9188.228000000001</v>
      </c>
      <c r="E65" s="44">
        <f>(BCG!E65)*0.1+(BCG!E65)</f>
        <v>42216.600122271302</v>
      </c>
      <c r="F65" s="45">
        <f t="shared" si="1"/>
        <v>3600</v>
      </c>
      <c r="G65" s="89"/>
      <c r="H65" s="11"/>
      <c r="I65" s="11"/>
      <c r="J65" s="11"/>
      <c r="K65" s="11"/>
      <c r="L65" s="11"/>
      <c r="M65" s="11"/>
      <c r="N65" s="11"/>
      <c r="O65" s="11"/>
      <c r="P65" s="11"/>
      <c r="Q65" s="11"/>
      <c r="R65" s="11"/>
      <c r="S65" s="142">
        <f t="shared" si="2"/>
        <v>0</v>
      </c>
      <c r="T65" s="65" t="str">
        <f t="shared" si="7"/>
        <v/>
      </c>
      <c r="U65" s="66">
        <f t="shared" si="6"/>
        <v>0</v>
      </c>
      <c r="V65" s="66">
        <f t="shared" si="3"/>
        <v>0</v>
      </c>
      <c r="W65" s="66">
        <f t="shared" si="4"/>
        <v>0</v>
      </c>
      <c r="X65" s="67">
        <f t="shared" si="5"/>
        <v>0</v>
      </c>
    </row>
    <row r="66" spans="1:24" ht="15">
      <c r="A66" s="41">
        <v>61</v>
      </c>
      <c r="B66" s="42" t="s">
        <v>64</v>
      </c>
      <c r="C66" s="93">
        <f>BCG!C66</f>
        <v>273275</v>
      </c>
      <c r="D66" s="38">
        <f>BCG!D66</f>
        <v>13253.8375</v>
      </c>
      <c r="E66" s="44">
        <f>(BCG!E66)*0.1+(BCG!E66)</f>
        <v>60896.61225462232</v>
      </c>
      <c r="F66" s="45">
        <f t="shared" si="1"/>
        <v>5100</v>
      </c>
      <c r="G66" s="89"/>
      <c r="H66" s="11"/>
      <c r="I66" s="11"/>
      <c r="J66" s="11"/>
      <c r="K66" s="11"/>
      <c r="L66" s="11"/>
      <c r="M66" s="11"/>
      <c r="N66" s="11"/>
      <c r="O66" s="11"/>
      <c r="P66" s="11"/>
      <c r="Q66" s="11"/>
      <c r="R66" s="11"/>
      <c r="S66" s="142">
        <f t="shared" si="2"/>
        <v>0</v>
      </c>
      <c r="T66" s="65" t="str">
        <f t="shared" si="7"/>
        <v/>
      </c>
      <c r="U66" s="66">
        <f t="shared" si="6"/>
        <v>0</v>
      </c>
      <c r="V66" s="66">
        <f t="shared" si="3"/>
        <v>0</v>
      </c>
      <c r="W66" s="66">
        <f t="shared" si="4"/>
        <v>0</v>
      </c>
      <c r="X66" s="67">
        <f t="shared" si="5"/>
        <v>0</v>
      </c>
    </row>
    <row r="67" spans="1:24" ht="15">
      <c r="A67" s="41">
        <v>62</v>
      </c>
      <c r="B67" s="42" t="s">
        <v>65</v>
      </c>
      <c r="C67" s="93">
        <f>BCG!C67</f>
        <v>101256</v>
      </c>
      <c r="D67" s="38">
        <f>BCG!D67</f>
        <v>4910.9160000000002</v>
      </c>
      <c r="E67" s="44">
        <f>(BCG!E67)*0.1+(BCG!E67)</f>
        <v>22563.891210151087</v>
      </c>
      <c r="F67" s="45">
        <f t="shared" si="1"/>
        <v>1900</v>
      </c>
      <c r="G67" s="89"/>
      <c r="H67" s="11"/>
      <c r="I67" s="11"/>
      <c r="J67" s="11"/>
      <c r="K67" s="11"/>
      <c r="L67" s="11"/>
      <c r="M67" s="11"/>
      <c r="N67" s="11"/>
      <c r="O67" s="11"/>
      <c r="P67" s="11"/>
      <c r="Q67" s="11"/>
      <c r="R67" s="11"/>
      <c r="S67" s="142">
        <f t="shared" si="2"/>
        <v>0</v>
      </c>
      <c r="T67" s="65" t="str">
        <f t="shared" si="7"/>
        <v/>
      </c>
      <c r="U67" s="66">
        <f t="shared" si="6"/>
        <v>0</v>
      </c>
      <c r="V67" s="66">
        <f t="shared" si="3"/>
        <v>0</v>
      </c>
      <c r="W67" s="66">
        <f t="shared" si="4"/>
        <v>0</v>
      </c>
      <c r="X67" s="67">
        <f t="shared" si="5"/>
        <v>0</v>
      </c>
    </row>
    <row r="68" spans="1:24" ht="15">
      <c r="A68" s="41">
        <v>63</v>
      </c>
      <c r="B68" s="42" t="s">
        <v>66</v>
      </c>
      <c r="C68" s="93">
        <f>BCG!C68</f>
        <v>226666</v>
      </c>
      <c r="D68" s="38">
        <f>BCG!D68</f>
        <v>10993.300999999999</v>
      </c>
      <c r="E68" s="44">
        <f>(BCG!E68)*0.1+(BCG!E68)</f>
        <v>50510.260775066221</v>
      </c>
      <c r="F68" s="45">
        <f t="shared" si="1"/>
        <v>4300</v>
      </c>
      <c r="G68" s="89"/>
      <c r="H68" s="11"/>
      <c r="I68" s="11"/>
      <c r="J68" s="11"/>
      <c r="K68" s="11"/>
      <c r="L68" s="11"/>
      <c r="M68" s="11"/>
      <c r="N68" s="11"/>
      <c r="O68" s="11"/>
      <c r="P68" s="11"/>
      <c r="Q68" s="11"/>
      <c r="R68" s="11"/>
      <c r="S68" s="142">
        <f t="shared" si="2"/>
        <v>0</v>
      </c>
      <c r="T68" s="65" t="str">
        <f t="shared" si="7"/>
        <v/>
      </c>
      <c r="U68" s="66">
        <f t="shared" si="6"/>
        <v>0</v>
      </c>
      <c r="V68" s="66">
        <f t="shared" si="3"/>
        <v>0</v>
      </c>
      <c r="W68" s="66">
        <f t="shared" si="4"/>
        <v>0</v>
      </c>
      <c r="X68" s="67">
        <f t="shared" si="5"/>
        <v>0</v>
      </c>
    </row>
    <row r="69" spans="1:24" ht="15">
      <c r="A69" s="41">
        <v>64</v>
      </c>
      <c r="B69" s="42" t="s">
        <v>67</v>
      </c>
      <c r="C69" s="93">
        <f>BCG!C69</f>
        <v>293718</v>
      </c>
      <c r="D69" s="38">
        <f>BCG!D69</f>
        <v>14245.323</v>
      </c>
      <c r="E69" s="44">
        <f>(BCG!E69)*0.1+(BCG!E69)</f>
        <v>65452.131216551672</v>
      </c>
      <c r="F69" s="45">
        <f t="shared" si="1"/>
        <v>5500</v>
      </c>
      <c r="G69" s="89"/>
      <c r="H69" s="11"/>
      <c r="I69" s="11"/>
      <c r="J69" s="11"/>
      <c r="K69" s="11"/>
      <c r="L69" s="11"/>
      <c r="M69" s="11"/>
      <c r="N69" s="11"/>
      <c r="O69" s="11"/>
      <c r="P69" s="11"/>
      <c r="Q69" s="11"/>
      <c r="R69" s="11"/>
      <c r="S69" s="142">
        <f t="shared" si="2"/>
        <v>0</v>
      </c>
      <c r="T69" s="65" t="str">
        <f t="shared" si="7"/>
        <v/>
      </c>
      <c r="U69" s="66">
        <f t="shared" si="6"/>
        <v>0</v>
      </c>
      <c r="V69" s="66">
        <f t="shared" si="3"/>
        <v>0</v>
      </c>
      <c r="W69" s="66">
        <f t="shared" si="4"/>
        <v>0</v>
      </c>
      <c r="X69" s="67">
        <f t="shared" si="5"/>
        <v>0</v>
      </c>
    </row>
    <row r="70" spans="1:24" ht="15">
      <c r="A70" s="41">
        <v>65</v>
      </c>
      <c r="B70" s="42" t="s">
        <v>68</v>
      </c>
      <c r="C70" s="93">
        <f>BCG!C70</f>
        <v>448967</v>
      </c>
      <c r="D70" s="38">
        <f>BCG!D70</f>
        <v>21774.8995</v>
      </c>
      <c r="E70" s="44">
        <f>(BCG!E70)*0.1+(BCG!E70)</f>
        <v>100047.82477036325</v>
      </c>
      <c r="F70" s="45">
        <f t="shared" si="1"/>
        <v>8400</v>
      </c>
      <c r="G70" s="89"/>
      <c r="H70" s="11"/>
      <c r="I70" s="11"/>
      <c r="J70" s="11"/>
      <c r="K70" s="11"/>
      <c r="L70" s="11"/>
      <c r="M70" s="11"/>
      <c r="N70" s="11"/>
      <c r="O70" s="11"/>
      <c r="P70" s="11"/>
      <c r="Q70" s="11"/>
      <c r="R70" s="11"/>
      <c r="S70" s="142">
        <f t="shared" si="2"/>
        <v>0</v>
      </c>
      <c r="T70" s="65" t="str">
        <f t="shared" si="7"/>
        <v/>
      </c>
      <c r="U70" s="66">
        <f t="shared" si="6"/>
        <v>0</v>
      </c>
      <c r="V70" s="66">
        <f t="shared" si="3"/>
        <v>0</v>
      </c>
      <c r="W70" s="66">
        <f t="shared" si="4"/>
        <v>0</v>
      </c>
      <c r="X70" s="67">
        <f t="shared" si="5"/>
        <v>0</v>
      </c>
    </row>
    <row r="71" spans="1:24" ht="15">
      <c r="A71" s="41">
        <v>66</v>
      </c>
      <c r="B71" s="42" t="s">
        <v>69</v>
      </c>
      <c r="C71" s="93">
        <f>BCG!C71</f>
        <v>141946</v>
      </c>
      <c r="D71" s="38">
        <f>BCG!D71</f>
        <v>6884.3810000000003</v>
      </c>
      <c r="E71" s="44">
        <f>(BCG!E71)*0.1+(BCG!E71)</f>
        <v>31631.252485937679</v>
      </c>
      <c r="F71" s="45">
        <f t="shared" ref="F71:F117" si="8">CEILING((E71/12),100)</f>
        <v>2700</v>
      </c>
      <c r="G71" s="89"/>
      <c r="H71" s="11"/>
      <c r="I71" s="11"/>
      <c r="J71" s="11"/>
      <c r="K71" s="11"/>
      <c r="L71" s="11"/>
      <c r="M71" s="11"/>
      <c r="N71" s="11"/>
      <c r="O71" s="11"/>
      <c r="P71" s="11"/>
      <c r="Q71" s="11"/>
      <c r="R71" s="11"/>
      <c r="S71" s="142">
        <f t="shared" ref="S71:S117" si="9">SUM(G71:R71)</f>
        <v>0</v>
      </c>
      <c r="T71" s="65" t="str">
        <f t="shared" si="7"/>
        <v/>
      </c>
      <c r="U71" s="66">
        <f t="shared" si="6"/>
        <v>0</v>
      </c>
      <c r="V71" s="66">
        <f t="shared" ref="V71:V118" si="10">SUM(J71:L71)</f>
        <v>0</v>
      </c>
      <c r="W71" s="66">
        <f t="shared" ref="W71:W118" si="11">SUM(M71:O71)</f>
        <v>0</v>
      </c>
      <c r="X71" s="67">
        <f t="shared" ref="X71:X118" si="12">SUM(P71:R71)</f>
        <v>0</v>
      </c>
    </row>
    <row r="72" spans="1:24" ht="15">
      <c r="A72" s="41">
        <v>67</v>
      </c>
      <c r="B72" s="42" t="s">
        <v>70</v>
      </c>
      <c r="C72" s="93">
        <f>BCG!C72</f>
        <v>434698</v>
      </c>
      <c r="D72" s="38">
        <f>BCG!D72</f>
        <v>21082.852999999999</v>
      </c>
      <c r="E72" s="44">
        <f>(BCG!E72)*0.1+(BCG!E72)</f>
        <v>96868.120222705373</v>
      </c>
      <c r="F72" s="45">
        <f t="shared" si="8"/>
        <v>8100</v>
      </c>
      <c r="G72" s="89"/>
      <c r="H72" s="11"/>
      <c r="I72" s="11"/>
      <c r="J72" s="11"/>
      <c r="K72" s="11"/>
      <c r="L72" s="11"/>
      <c r="M72" s="11"/>
      <c r="N72" s="11"/>
      <c r="O72" s="11"/>
      <c r="P72" s="11"/>
      <c r="Q72" s="11"/>
      <c r="R72" s="11"/>
      <c r="S72" s="142">
        <f t="shared" si="9"/>
        <v>0</v>
      </c>
      <c r="T72" s="65" t="str">
        <f t="shared" si="7"/>
        <v/>
      </c>
      <c r="U72" s="66">
        <f t="shared" ref="U72:U118" si="13">SUM(G72:I72)</f>
        <v>0</v>
      </c>
      <c r="V72" s="66">
        <f t="shared" si="10"/>
        <v>0</v>
      </c>
      <c r="W72" s="66">
        <f t="shared" si="11"/>
        <v>0</v>
      </c>
      <c r="X72" s="67">
        <f t="shared" si="12"/>
        <v>0</v>
      </c>
    </row>
    <row r="73" spans="1:24" ht="15">
      <c r="A73" s="41">
        <v>68</v>
      </c>
      <c r="B73" s="42" t="s">
        <v>71</v>
      </c>
      <c r="C73" s="93">
        <f>BCG!C73</f>
        <v>255676</v>
      </c>
      <c r="D73" s="38">
        <f>BCG!D73</f>
        <v>12400.286</v>
      </c>
      <c r="E73" s="44">
        <f>(BCG!E73)*0.1+(BCG!E73)</f>
        <v>56974.850369820932</v>
      </c>
      <c r="F73" s="45">
        <f t="shared" si="8"/>
        <v>4800</v>
      </c>
      <c r="G73" s="89"/>
      <c r="H73" s="11"/>
      <c r="I73" s="11"/>
      <c r="J73" s="11"/>
      <c r="K73" s="11"/>
      <c r="L73" s="11"/>
      <c r="M73" s="11"/>
      <c r="N73" s="11"/>
      <c r="O73" s="11"/>
      <c r="P73" s="11"/>
      <c r="Q73" s="11"/>
      <c r="R73" s="11"/>
      <c r="S73" s="142">
        <f t="shared" si="9"/>
        <v>0</v>
      </c>
      <c r="T73" s="65" t="str">
        <f t="shared" ref="T73:T118" si="14">IFERROR((SUMIF(G73:R73,"&gt;0" )/COUNTIF(G73:R73,"&gt;0")),"")</f>
        <v/>
      </c>
      <c r="U73" s="66">
        <f t="shared" si="13"/>
        <v>0</v>
      </c>
      <c r="V73" s="66">
        <f t="shared" si="10"/>
        <v>0</v>
      </c>
      <c r="W73" s="66">
        <f t="shared" si="11"/>
        <v>0</v>
      </c>
      <c r="X73" s="67">
        <f t="shared" si="12"/>
        <v>0</v>
      </c>
    </row>
    <row r="74" spans="1:24" ht="15">
      <c r="A74" s="41">
        <v>69</v>
      </c>
      <c r="B74" s="42" t="s">
        <v>72</v>
      </c>
      <c r="C74" s="93">
        <f>BCG!C74</f>
        <v>485147</v>
      </c>
      <c r="D74" s="38">
        <f>BCG!D74</f>
        <v>23529.629499999999</v>
      </c>
      <c r="E74" s="44">
        <f>(BCG!E74)*0.1+(BCG!E74)</f>
        <v>108110.17746040893</v>
      </c>
      <c r="F74" s="45">
        <f t="shared" si="8"/>
        <v>9100</v>
      </c>
      <c r="G74" s="89"/>
      <c r="H74" s="11"/>
      <c r="I74" s="11"/>
      <c r="J74" s="11"/>
      <c r="K74" s="11"/>
      <c r="L74" s="11"/>
      <c r="M74" s="11"/>
      <c r="N74" s="11"/>
      <c r="O74" s="11"/>
      <c r="P74" s="11"/>
      <c r="Q74" s="11"/>
      <c r="R74" s="11"/>
      <c r="S74" s="142">
        <f t="shared" si="9"/>
        <v>0</v>
      </c>
      <c r="T74" s="65" t="str">
        <f t="shared" si="14"/>
        <v/>
      </c>
      <c r="U74" s="66">
        <f t="shared" si="13"/>
        <v>0</v>
      </c>
      <c r="V74" s="66">
        <f t="shared" si="10"/>
        <v>0</v>
      </c>
      <c r="W74" s="66">
        <f t="shared" si="11"/>
        <v>0</v>
      </c>
      <c r="X74" s="67">
        <f t="shared" si="12"/>
        <v>0</v>
      </c>
    </row>
    <row r="75" spans="1:24" ht="15">
      <c r="A75" s="41">
        <v>70</v>
      </c>
      <c r="B75" s="42" t="s">
        <v>73</v>
      </c>
      <c r="C75" s="93">
        <f>BCG!C75</f>
        <v>291676</v>
      </c>
      <c r="D75" s="38">
        <f>BCG!D75</f>
        <v>14146.286</v>
      </c>
      <c r="E75" s="44">
        <f>(BCG!E75)*0.1+(BCG!E75)</f>
        <v>64997.091852453457</v>
      </c>
      <c r="F75" s="45">
        <f t="shared" si="8"/>
        <v>5500</v>
      </c>
      <c r="G75" s="89"/>
      <c r="H75" s="11"/>
      <c r="I75" s="11"/>
      <c r="J75" s="11"/>
      <c r="K75" s="11"/>
      <c r="L75" s="11"/>
      <c r="M75" s="11"/>
      <c r="N75" s="11"/>
      <c r="O75" s="11"/>
      <c r="P75" s="11"/>
      <c r="Q75" s="11"/>
      <c r="R75" s="11"/>
      <c r="S75" s="142">
        <f t="shared" si="9"/>
        <v>0</v>
      </c>
      <c r="T75" s="65" t="str">
        <f t="shared" si="14"/>
        <v/>
      </c>
      <c r="U75" s="66">
        <f t="shared" si="13"/>
        <v>0</v>
      </c>
      <c r="V75" s="66">
        <f t="shared" si="10"/>
        <v>0</v>
      </c>
      <c r="W75" s="66">
        <f t="shared" si="11"/>
        <v>0</v>
      </c>
      <c r="X75" s="67">
        <f t="shared" si="12"/>
        <v>0</v>
      </c>
    </row>
    <row r="76" spans="1:24" ht="15">
      <c r="A76" s="41">
        <v>71</v>
      </c>
      <c r="B76" s="42" t="s">
        <v>74</v>
      </c>
      <c r="C76" s="93">
        <f>BCG!C76</f>
        <v>100144</v>
      </c>
      <c r="D76" s="38">
        <f>BCG!D76</f>
        <v>4856.9840000000004</v>
      </c>
      <c r="E76" s="44">
        <f>(BCG!E76)*0.1+(BCG!E76)</f>
        <v>22316.093084354216</v>
      </c>
      <c r="F76" s="45">
        <f t="shared" si="8"/>
        <v>1900</v>
      </c>
      <c r="G76" s="89"/>
      <c r="H76" s="11"/>
      <c r="I76" s="11"/>
      <c r="J76" s="11"/>
      <c r="K76" s="11"/>
      <c r="L76" s="11"/>
      <c r="M76" s="11"/>
      <c r="N76" s="11"/>
      <c r="O76" s="11"/>
      <c r="P76" s="11"/>
      <c r="Q76" s="11"/>
      <c r="R76" s="11"/>
      <c r="S76" s="142">
        <f t="shared" si="9"/>
        <v>0</v>
      </c>
      <c r="T76" s="65" t="str">
        <f t="shared" si="14"/>
        <v/>
      </c>
      <c r="U76" s="66">
        <f t="shared" si="13"/>
        <v>0</v>
      </c>
      <c r="V76" s="66">
        <f t="shared" si="10"/>
        <v>0</v>
      </c>
      <c r="W76" s="66">
        <f t="shared" si="11"/>
        <v>0</v>
      </c>
      <c r="X76" s="67">
        <f t="shared" si="12"/>
        <v>0</v>
      </c>
    </row>
    <row r="77" spans="1:24" ht="15">
      <c r="A77" s="41">
        <v>72</v>
      </c>
      <c r="B77" s="42" t="s">
        <v>75</v>
      </c>
      <c r="C77" s="93">
        <f>BCG!C77</f>
        <v>373650</v>
      </c>
      <c r="D77" s="38">
        <f>BCG!D77</f>
        <v>18122.025000000001</v>
      </c>
      <c r="E77" s="44">
        <f>(BCG!E77)*0.1+(BCG!E77)</f>
        <v>83264.181388490091</v>
      </c>
      <c r="F77" s="45">
        <f t="shared" si="8"/>
        <v>7000</v>
      </c>
      <c r="G77" s="89"/>
      <c r="H77" s="11"/>
      <c r="I77" s="11"/>
      <c r="J77" s="11"/>
      <c r="K77" s="11"/>
      <c r="L77" s="11"/>
      <c r="M77" s="11"/>
      <c r="N77" s="11"/>
      <c r="O77" s="11"/>
      <c r="P77" s="11"/>
      <c r="Q77" s="11"/>
      <c r="R77" s="11"/>
      <c r="S77" s="142">
        <f t="shared" si="9"/>
        <v>0</v>
      </c>
      <c r="T77" s="65" t="str">
        <f t="shared" si="14"/>
        <v/>
      </c>
      <c r="U77" s="66">
        <f t="shared" si="13"/>
        <v>0</v>
      </c>
      <c r="V77" s="66">
        <f t="shared" si="10"/>
        <v>0</v>
      </c>
      <c r="W77" s="66">
        <f t="shared" si="11"/>
        <v>0</v>
      </c>
      <c r="X77" s="67">
        <f t="shared" si="12"/>
        <v>0</v>
      </c>
    </row>
    <row r="78" spans="1:24" ht="15">
      <c r="A78" s="41">
        <v>73</v>
      </c>
      <c r="B78" s="42" t="s">
        <v>76</v>
      </c>
      <c r="C78" s="93">
        <f>BCG!C78</f>
        <v>197143</v>
      </c>
      <c r="D78" s="38">
        <f>BCG!D78</f>
        <v>9561.4354999999996</v>
      </c>
      <c r="E78" s="44">
        <f>(BCG!E78)*0.1+(BCG!E78)</f>
        <v>43931.354239183995</v>
      </c>
      <c r="F78" s="45">
        <f t="shared" si="8"/>
        <v>3700</v>
      </c>
      <c r="G78" s="89"/>
      <c r="H78" s="11"/>
      <c r="I78" s="11"/>
      <c r="J78" s="11"/>
      <c r="K78" s="11"/>
      <c r="L78" s="11"/>
      <c r="M78" s="11"/>
      <c r="N78" s="11"/>
      <c r="O78" s="11"/>
      <c r="P78" s="11"/>
      <c r="Q78" s="11"/>
      <c r="R78" s="11"/>
      <c r="S78" s="142">
        <f t="shared" si="9"/>
        <v>0</v>
      </c>
      <c r="T78" s="65" t="str">
        <f t="shared" si="14"/>
        <v/>
      </c>
      <c r="U78" s="66">
        <f t="shared" si="13"/>
        <v>0</v>
      </c>
      <c r="V78" s="66">
        <f t="shared" si="10"/>
        <v>0</v>
      </c>
      <c r="W78" s="66">
        <f t="shared" si="11"/>
        <v>0</v>
      </c>
      <c r="X78" s="67">
        <f t="shared" si="12"/>
        <v>0</v>
      </c>
    </row>
    <row r="79" spans="1:24" ht="15">
      <c r="A79" s="41">
        <v>74</v>
      </c>
      <c r="B79" s="42" t="s">
        <v>77</v>
      </c>
      <c r="C79" s="93">
        <f>BCG!C79</f>
        <v>314124</v>
      </c>
      <c r="D79" s="38">
        <f>BCG!D79</f>
        <v>15235.014000000001</v>
      </c>
      <c r="E79" s="44">
        <f>(BCG!E79)*0.1+(BCG!E79)</f>
        <v>69999.405096957213</v>
      </c>
      <c r="F79" s="45">
        <f t="shared" si="8"/>
        <v>5900</v>
      </c>
      <c r="G79" s="89"/>
      <c r="H79" s="11"/>
      <c r="I79" s="11"/>
      <c r="J79" s="11"/>
      <c r="K79" s="11"/>
      <c r="L79" s="11"/>
      <c r="M79" s="11"/>
      <c r="N79" s="11"/>
      <c r="O79" s="11"/>
      <c r="P79" s="11"/>
      <c r="Q79" s="11"/>
      <c r="R79" s="11"/>
      <c r="S79" s="142">
        <f t="shared" si="9"/>
        <v>0</v>
      </c>
      <c r="T79" s="65" t="str">
        <f t="shared" si="14"/>
        <v/>
      </c>
      <c r="U79" s="66">
        <f t="shared" si="13"/>
        <v>0</v>
      </c>
      <c r="V79" s="66">
        <f t="shared" si="10"/>
        <v>0</v>
      </c>
      <c r="W79" s="66">
        <f t="shared" si="11"/>
        <v>0</v>
      </c>
      <c r="X79" s="67">
        <f t="shared" si="12"/>
        <v>0</v>
      </c>
    </row>
    <row r="80" spans="1:24" ht="15">
      <c r="A80" s="41">
        <v>75</v>
      </c>
      <c r="B80" s="42" t="s">
        <v>78</v>
      </c>
      <c r="C80" s="93">
        <f>BCG!C80</f>
        <v>310208</v>
      </c>
      <c r="D80" s="38">
        <f>BCG!D80</f>
        <v>15045.088</v>
      </c>
      <c r="E80" s="44">
        <f>(BCG!E80)*0.1+(BCG!E80)</f>
        <v>69126.763495679741</v>
      </c>
      <c r="F80" s="45">
        <f t="shared" si="8"/>
        <v>5800</v>
      </c>
      <c r="G80" s="89"/>
      <c r="H80" s="11"/>
      <c r="I80" s="11"/>
      <c r="J80" s="11"/>
      <c r="K80" s="11"/>
      <c r="L80" s="11"/>
      <c r="M80" s="11"/>
      <c r="N80" s="11"/>
      <c r="O80" s="11"/>
      <c r="P80" s="11"/>
      <c r="Q80" s="11"/>
      <c r="R80" s="11"/>
      <c r="S80" s="142">
        <f t="shared" si="9"/>
        <v>0</v>
      </c>
      <c r="T80" s="65" t="str">
        <f t="shared" si="14"/>
        <v/>
      </c>
      <c r="U80" s="66">
        <f t="shared" si="13"/>
        <v>0</v>
      </c>
      <c r="V80" s="66">
        <f t="shared" si="10"/>
        <v>0</v>
      </c>
      <c r="W80" s="66">
        <f t="shared" si="11"/>
        <v>0</v>
      </c>
      <c r="X80" s="67">
        <f t="shared" si="12"/>
        <v>0</v>
      </c>
    </row>
    <row r="81" spans="1:24" ht="15">
      <c r="A81" s="41">
        <v>76</v>
      </c>
      <c r="B81" s="42" t="s">
        <v>79</v>
      </c>
      <c r="C81" s="93">
        <f>BCG!C81</f>
        <v>507398</v>
      </c>
      <c r="D81" s="38">
        <f>BCG!D81</f>
        <v>24608.803</v>
      </c>
      <c r="E81" s="44">
        <f>(BCG!E81)*0.1+(BCG!E81)</f>
        <v>113068.5912167994</v>
      </c>
      <c r="F81" s="45">
        <f t="shared" si="8"/>
        <v>9500</v>
      </c>
      <c r="G81" s="89"/>
      <c r="H81" s="11"/>
      <c r="I81" s="11"/>
      <c r="J81" s="11"/>
      <c r="K81" s="11"/>
      <c r="L81" s="11"/>
      <c r="M81" s="11"/>
      <c r="N81" s="11"/>
      <c r="O81" s="11"/>
      <c r="P81" s="11"/>
      <c r="Q81" s="11"/>
      <c r="R81" s="11"/>
      <c r="S81" s="142">
        <f t="shared" si="9"/>
        <v>0</v>
      </c>
      <c r="T81" s="65" t="str">
        <f t="shared" si="14"/>
        <v/>
      </c>
      <c r="U81" s="66">
        <f t="shared" si="13"/>
        <v>0</v>
      </c>
      <c r="V81" s="66">
        <f t="shared" si="10"/>
        <v>0</v>
      </c>
      <c r="W81" s="66">
        <f t="shared" si="11"/>
        <v>0</v>
      </c>
      <c r="X81" s="67">
        <f t="shared" si="12"/>
        <v>0</v>
      </c>
    </row>
    <row r="82" spans="1:24" ht="15">
      <c r="A82" s="41">
        <v>77</v>
      </c>
      <c r="B82" s="42" t="s">
        <v>80</v>
      </c>
      <c r="C82" s="93">
        <f>BCG!C82</f>
        <v>521833</v>
      </c>
      <c r="D82" s="38">
        <f>BCG!D82</f>
        <v>25308.9005</v>
      </c>
      <c r="E82" s="44">
        <f>(BCG!E82)*0.1+(BCG!E82)</f>
        <v>116285.28721129386</v>
      </c>
      <c r="F82" s="45">
        <f t="shared" si="8"/>
        <v>9700</v>
      </c>
      <c r="G82" s="89"/>
      <c r="H82" s="11"/>
      <c r="I82" s="11"/>
      <c r="J82" s="11"/>
      <c r="K82" s="11"/>
      <c r="L82" s="11"/>
      <c r="M82" s="11"/>
      <c r="N82" s="11"/>
      <c r="O82" s="11"/>
      <c r="P82" s="11"/>
      <c r="Q82" s="11"/>
      <c r="R82" s="11"/>
      <c r="S82" s="142">
        <f t="shared" si="9"/>
        <v>0</v>
      </c>
      <c r="T82" s="65" t="str">
        <f t="shared" si="14"/>
        <v/>
      </c>
      <c r="U82" s="66">
        <f t="shared" si="13"/>
        <v>0</v>
      </c>
      <c r="V82" s="66">
        <f t="shared" si="10"/>
        <v>0</v>
      </c>
      <c r="W82" s="66">
        <f t="shared" si="11"/>
        <v>0</v>
      </c>
      <c r="X82" s="67">
        <f t="shared" si="12"/>
        <v>0</v>
      </c>
    </row>
    <row r="83" spans="1:24" ht="15">
      <c r="A83" s="41">
        <v>78</v>
      </c>
      <c r="B83" s="42" t="s">
        <v>81</v>
      </c>
      <c r="C83" s="93">
        <f>BCG!C83</f>
        <v>502074</v>
      </c>
      <c r="D83" s="38">
        <f>BCG!D83</f>
        <v>24350.589</v>
      </c>
      <c r="E83" s="44">
        <f>(BCG!E83)*0.1+(BCG!E83)</f>
        <v>111882.19083753452</v>
      </c>
      <c r="F83" s="45">
        <f t="shared" si="8"/>
        <v>9400</v>
      </c>
      <c r="G83" s="89"/>
      <c r="H83" s="11"/>
      <c r="I83" s="11"/>
      <c r="J83" s="11"/>
      <c r="K83" s="11"/>
      <c r="L83" s="11"/>
      <c r="M83" s="11"/>
      <c r="N83" s="11"/>
      <c r="O83" s="11"/>
      <c r="P83" s="11"/>
      <c r="Q83" s="11"/>
      <c r="R83" s="11"/>
      <c r="S83" s="142">
        <f t="shared" si="9"/>
        <v>0</v>
      </c>
      <c r="T83" s="65" t="str">
        <f t="shared" si="14"/>
        <v/>
      </c>
      <c r="U83" s="66">
        <f t="shared" si="13"/>
        <v>0</v>
      </c>
      <c r="V83" s="66">
        <f t="shared" si="10"/>
        <v>0</v>
      </c>
      <c r="W83" s="66">
        <f t="shared" si="11"/>
        <v>0</v>
      </c>
      <c r="X83" s="67">
        <f t="shared" si="12"/>
        <v>0</v>
      </c>
    </row>
    <row r="84" spans="1:24" ht="15">
      <c r="A84" s="41">
        <v>79</v>
      </c>
      <c r="B84" s="42" t="s">
        <v>82</v>
      </c>
      <c r="C84" s="93">
        <f>BCG!C84</f>
        <v>196447</v>
      </c>
      <c r="D84" s="38">
        <f>BCG!D84</f>
        <v>9527.6795000000002</v>
      </c>
      <c r="E84" s="44">
        <f>(BCG!E84)*0.1+(BCG!E84)</f>
        <v>43776.257570519767</v>
      </c>
      <c r="F84" s="45">
        <f t="shared" si="8"/>
        <v>3700</v>
      </c>
      <c r="G84" s="89"/>
      <c r="H84" s="11"/>
      <c r="I84" s="11"/>
      <c r="J84" s="11"/>
      <c r="K84" s="11"/>
      <c r="L84" s="11"/>
      <c r="M84" s="11"/>
      <c r="N84" s="11"/>
      <c r="O84" s="11"/>
      <c r="P84" s="11"/>
      <c r="Q84" s="11"/>
      <c r="R84" s="11"/>
      <c r="S84" s="142">
        <f t="shared" si="9"/>
        <v>0</v>
      </c>
      <c r="T84" s="65" t="str">
        <f t="shared" si="14"/>
        <v/>
      </c>
      <c r="U84" s="66">
        <f t="shared" si="13"/>
        <v>0</v>
      </c>
      <c r="V84" s="66">
        <f t="shared" si="10"/>
        <v>0</v>
      </c>
      <c r="W84" s="66">
        <f t="shared" si="11"/>
        <v>0</v>
      </c>
      <c r="X84" s="67">
        <f t="shared" si="12"/>
        <v>0</v>
      </c>
    </row>
    <row r="85" spans="1:24" ht="15">
      <c r="A85" s="41">
        <v>80</v>
      </c>
      <c r="B85" s="42" t="s">
        <v>83</v>
      </c>
      <c r="C85" s="93">
        <f>BCG!C85</f>
        <v>350780</v>
      </c>
      <c r="D85" s="38">
        <f>BCG!D85</f>
        <v>17012.830000000002</v>
      </c>
      <c r="E85" s="44">
        <f>(BCG!E85)*0.1+(BCG!E85)</f>
        <v>78167.829646606609</v>
      </c>
      <c r="F85" s="45">
        <f t="shared" si="8"/>
        <v>6600</v>
      </c>
      <c r="G85" s="89"/>
      <c r="H85" s="11"/>
      <c r="I85" s="11"/>
      <c r="J85" s="11"/>
      <c r="K85" s="11"/>
      <c r="L85" s="11"/>
      <c r="M85" s="11"/>
      <c r="N85" s="11"/>
      <c r="O85" s="11"/>
      <c r="P85" s="11"/>
      <c r="Q85" s="11"/>
      <c r="R85" s="11"/>
      <c r="S85" s="142">
        <f t="shared" si="9"/>
        <v>0</v>
      </c>
      <c r="T85" s="65" t="str">
        <f t="shared" si="14"/>
        <v/>
      </c>
      <c r="U85" s="66">
        <f t="shared" si="13"/>
        <v>0</v>
      </c>
      <c r="V85" s="66">
        <f t="shared" si="10"/>
        <v>0</v>
      </c>
      <c r="W85" s="66">
        <f t="shared" si="11"/>
        <v>0</v>
      </c>
      <c r="X85" s="67">
        <f t="shared" si="12"/>
        <v>0</v>
      </c>
    </row>
    <row r="86" spans="1:24" ht="15">
      <c r="A86" s="41">
        <v>81</v>
      </c>
      <c r="B86" s="42" t="s">
        <v>84</v>
      </c>
      <c r="C86" s="93">
        <f>BCG!C86</f>
        <v>110697</v>
      </c>
      <c r="D86" s="38">
        <f>BCG!D86</f>
        <v>5368.8045000000002</v>
      </c>
      <c r="E86" s="44">
        <f>(BCG!E86)*0.1+(BCG!E86)</f>
        <v>24667.724038971464</v>
      </c>
      <c r="F86" s="45">
        <f t="shared" si="8"/>
        <v>2100</v>
      </c>
      <c r="G86" s="89"/>
      <c r="H86" s="11"/>
      <c r="I86" s="11"/>
      <c r="J86" s="11"/>
      <c r="K86" s="11"/>
      <c r="L86" s="11"/>
      <c r="M86" s="11"/>
      <c r="N86" s="11"/>
      <c r="O86" s="11"/>
      <c r="P86" s="11"/>
      <c r="Q86" s="11"/>
      <c r="R86" s="11"/>
      <c r="S86" s="142">
        <f t="shared" si="9"/>
        <v>0</v>
      </c>
      <c r="T86" s="65" t="str">
        <f t="shared" si="14"/>
        <v/>
      </c>
      <c r="U86" s="66">
        <f t="shared" si="13"/>
        <v>0</v>
      </c>
      <c r="V86" s="66">
        <f t="shared" si="10"/>
        <v>0</v>
      </c>
      <c r="W86" s="66">
        <f t="shared" si="11"/>
        <v>0</v>
      </c>
      <c r="X86" s="67">
        <f t="shared" si="12"/>
        <v>0</v>
      </c>
    </row>
    <row r="87" spans="1:24" ht="15">
      <c r="A87" s="41">
        <v>82</v>
      </c>
      <c r="B87" s="42" t="s">
        <v>85</v>
      </c>
      <c r="C87" s="93">
        <f>BCG!C87</f>
        <v>145588</v>
      </c>
      <c r="D87" s="38">
        <f>BCG!D87</f>
        <v>7061.018</v>
      </c>
      <c r="E87" s="44">
        <f>(BCG!E87)*0.1+(BCG!E87)</f>
        <v>32442.835915930671</v>
      </c>
      <c r="F87" s="45">
        <f t="shared" si="8"/>
        <v>2800</v>
      </c>
      <c r="G87" s="89"/>
      <c r="H87" s="11"/>
      <c r="I87" s="11"/>
      <c r="J87" s="11"/>
      <c r="K87" s="11"/>
      <c r="L87" s="11"/>
      <c r="M87" s="11"/>
      <c r="N87" s="11"/>
      <c r="O87" s="11"/>
      <c r="P87" s="11"/>
      <c r="Q87" s="11"/>
      <c r="R87" s="11"/>
      <c r="S87" s="142">
        <f t="shared" si="9"/>
        <v>0</v>
      </c>
      <c r="T87" s="65" t="str">
        <f t="shared" si="14"/>
        <v/>
      </c>
      <c r="U87" s="66">
        <f t="shared" si="13"/>
        <v>0</v>
      </c>
      <c r="V87" s="66">
        <f t="shared" si="10"/>
        <v>0</v>
      </c>
      <c r="W87" s="66">
        <f t="shared" si="11"/>
        <v>0</v>
      </c>
      <c r="X87" s="67">
        <f t="shared" si="12"/>
        <v>0</v>
      </c>
    </row>
    <row r="88" spans="1:24" ht="15">
      <c r="A88" s="41">
        <v>83</v>
      </c>
      <c r="B88" s="42" t="s">
        <v>86</v>
      </c>
      <c r="C88" s="93">
        <f>BCG!C88</f>
        <v>266328</v>
      </c>
      <c r="D88" s="38">
        <f>BCG!D88</f>
        <v>12916.908000000001</v>
      </c>
      <c r="E88" s="44">
        <f>(BCG!E88)*0.1+(BCG!E88)</f>
        <v>59348.542488515435</v>
      </c>
      <c r="F88" s="45">
        <f t="shared" si="8"/>
        <v>5000</v>
      </c>
      <c r="G88" s="89"/>
      <c r="H88" s="11"/>
      <c r="I88" s="11"/>
      <c r="J88" s="11"/>
      <c r="K88" s="11"/>
      <c r="L88" s="11"/>
      <c r="M88" s="11"/>
      <c r="N88" s="11"/>
      <c r="O88" s="11"/>
      <c r="P88" s="11"/>
      <c r="Q88" s="11"/>
      <c r="R88" s="11"/>
      <c r="S88" s="142">
        <f t="shared" si="9"/>
        <v>0</v>
      </c>
      <c r="T88" s="65" t="str">
        <f t="shared" si="14"/>
        <v/>
      </c>
      <c r="U88" s="66">
        <f t="shared" si="13"/>
        <v>0</v>
      </c>
      <c r="V88" s="66">
        <f t="shared" si="10"/>
        <v>0</v>
      </c>
      <c r="W88" s="66">
        <f t="shared" si="11"/>
        <v>0</v>
      </c>
      <c r="X88" s="67">
        <f t="shared" si="12"/>
        <v>0</v>
      </c>
    </row>
    <row r="89" spans="1:24" ht="15">
      <c r="A89" s="41">
        <v>84</v>
      </c>
      <c r="B89" s="42" t="s">
        <v>87</v>
      </c>
      <c r="C89" s="93">
        <f>BCG!C89</f>
        <v>729395</v>
      </c>
      <c r="D89" s="38">
        <f>BCG!D89</f>
        <v>35375.657500000001</v>
      </c>
      <c r="E89" s="44">
        <f>(BCG!E89)*0.1+(BCG!E89)</f>
        <v>162538.41183957641</v>
      </c>
      <c r="F89" s="45">
        <f t="shared" si="8"/>
        <v>13600</v>
      </c>
      <c r="G89" s="89"/>
      <c r="H89" s="11"/>
      <c r="I89" s="11"/>
      <c r="J89" s="11"/>
      <c r="K89" s="11"/>
      <c r="L89" s="11"/>
      <c r="M89" s="11"/>
      <c r="N89" s="11"/>
      <c r="O89" s="11"/>
      <c r="P89" s="11"/>
      <c r="Q89" s="11"/>
      <c r="R89" s="11"/>
      <c r="S89" s="142">
        <f t="shared" si="9"/>
        <v>0</v>
      </c>
      <c r="T89" s="65" t="str">
        <f t="shared" si="14"/>
        <v/>
      </c>
      <c r="U89" s="66">
        <f t="shared" si="13"/>
        <v>0</v>
      </c>
      <c r="V89" s="66">
        <f t="shared" si="10"/>
        <v>0</v>
      </c>
      <c r="W89" s="66">
        <f t="shared" si="11"/>
        <v>0</v>
      </c>
      <c r="X89" s="67">
        <f t="shared" si="12"/>
        <v>0</v>
      </c>
    </row>
    <row r="90" spans="1:24" ht="15">
      <c r="A90" s="41">
        <v>85</v>
      </c>
      <c r="B90" s="42" t="s">
        <v>88</v>
      </c>
      <c r="C90" s="93">
        <f>BCG!C90</f>
        <v>635150</v>
      </c>
      <c r="D90" s="38">
        <f>BCG!D90</f>
        <v>30804.775000000001</v>
      </c>
      <c r="E90" s="44">
        <f>(BCG!E90)*0.1+(BCG!E90)</f>
        <v>141536.85215816804</v>
      </c>
      <c r="F90" s="45">
        <f t="shared" si="8"/>
        <v>11800</v>
      </c>
      <c r="G90" s="89"/>
      <c r="H90" s="11"/>
      <c r="I90" s="11"/>
      <c r="J90" s="11"/>
      <c r="K90" s="11"/>
      <c r="L90" s="11"/>
      <c r="M90" s="11"/>
      <c r="N90" s="11"/>
      <c r="O90" s="11"/>
      <c r="P90" s="11"/>
      <c r="Q90" s="11"/>
      <c r="R90" s="11"/>
      <c r="S90" s="142">
        <f t="shared" si="9"/>
        <v>0</v>
      </c>
      <c r="T90" s="65" t="str">
        <f t="shared" si="14"/>
        <v/>
      </c>
      <c r="U90" s="66">
        <f t="shared" si="13"/>
        <v>0</v>
      </c>
      <c r="V90" s="66">
        <f t="shared" si="10"/>
        <v>0</v>
      </c>
      <c r="W90" s="66">
        <f t="shared" si="11"/>
        <v>0</v>
      </c>
      <c r="X90" s="67">
        <f t="shared" si="12"/>
        <v>0</v>
      </c>
    </row>
    <row r="91" spans="1:24" ht="15">
      <c r="A91" s="41">
        <v>86</v>
      </c>
      <c r="B91" s="42" t="s">
        <v>89</v>
      </c>
      <c r="C91" s="93">
        <f>BCG!C91</f>
        <v>179687</v>
      </c>
      <c r="D91" s="38">
        <f>BCG!D91</f>
        <v>8714.8194999999996</v>
      </c>
      <c r="E91" s="44">
        <f>(BCG!E91)*0.1+(BCG!E91)</f>
        <v>40041.458480271955</v>
      </c>
      <c r="F91" s="45">
        <f t="shared" si="8"/>
        <v>3400</v>
      </c>
      <c r="G91" s="89"/>
      <c r="H91" s="11"/>
      <c r="I91" s="11"/>
      <c r="J91" s="11"/>
      <c r="K91" s="11"/>
      <c r="L91" s="11"/>
      <c r="M91" s="11"/>
      <c r="N91" s="11"/>
      <c r="O91" s="11"/>
      <c r="P91" s="11"/>
      <c r="Q91" s="11"/>
      <c r="R91" s="11"/>
      <c r="S91" s="142">
        <f t="shared" si="9"/>
        <v>0</v>
      </c>
      <c r="T91" s="65" t="str">
        <f t="shared" si="14"/>
        <v/>
      </c>
      <c r="U91" s="66">
        <f t="shared" si="13"/>
        <v>0</v>
      </c>
      <c r="V91" s="66">
        <f t="shared" si="10"/>
        <v>0</v>
      </c>
      <c r="W91" s="66">
        <f t="shared" si="11"/>
        <v>0</v>
      </c>
      <c r="X91" s="67">
        <f t="shared" si="12"/>
        <v>0</v>
      </c>
    </row>
    <row r="92" spans="1:24" ht="15">
      <c r="A92" s="41">
        <v>87</v>
      </c>
      <c r="B92" s="42" t="s">
        <v>90</v>
      </c>
      <c r="C92" s="93">
        <f>BCG!C92</f>
        <v>209349</v>
      </c>
      <c r="D92" s="38">
        <f>BCG!D92</f>
        <v>10153.4265</v>
      </c>
      <c r="E92" s="44">
        <f>(BCG!E92)*0.1+(BCG!E92)</f>
        <v>46651.339781878793</v>
      </c>
      <c r="F92" s="45">
        <f t="shared" si="8"/>
        <v>3900</v>
      </c>
      <c r="G92" s="89"/>
      <c r="H92" s="11"/>
      <c r="I92" s="11"/>
      <c r="J92" s="11"/>
      <c r="K92" s="11"/>
      <c r="L92" s="11"/>
      <c r="M92" s="11"/>
      <c r="N92" s="11"/>
      <c r="O92" s="11"/>
      <c r="P92" s="11"/>
      <c r="Q92" s="11"/>
      <c r="R92" s="11"/>
      <c r="S92" s="142">
        <f t="shared" si="9"/>
        <v>0</v>
      </c>
      <c r="T92" s="65" t="str">
        <f t="shared" si="14"/>
        <v/>
      </c>
      <c r="U92" s="66">
        <f t="shared" si="13"/>
        <v>0</v>
      </c>
      <c r="V92" s="66">
        <f t="shared" si="10"/>
        <v>0</v>
      </c>
      <c r="W92" s="66">
        <f t="shared" si="11"/>
        <v>0</v>
      </c>
      <c r="X92" s="67">
        <f t="shared" si="12"/>
        <v>0</v>
      </c>
    </row>
    <row r="93" spans="1:24" ht="15">
      <c r="A93" s="41">
        <v>88</v>
      </c>
      <c r="B93" s="42" t="s">
        <v>91</v>
      </c>
      <c r="C93" s="93">
        <f>BCG!C93</f>
        <v>192576</v>
      </c>
      <c r="D93" s="38">
        <f>BCG!D93</f>
        <v>9339.9359999999997</v>
      </c>
      <c r="E93" s="44">
        <f>(BCG!E93)*0.1+(BCG!E93)</f>
        <v>42913.643771095594</v>
      </c>
      <c r="F93" s="45">
        <f t="shared" si="8"/>
        <v>3600</v>
      </c>
      <c r="G93" s="89"/>
      <c r="H93" s="11"/>
      <c r="I93" s="11"/>
      <c r="J93" s="11"/>
      <c r="K93" s="11"/>
      <c r="L93" s="11"/>
      <c r="M93" s="11"/>
      <c r="N93" s="11"/>
      <c r="O93" s="11"/>
      <c r="P93" s="11"/>
      <c r="Q93" s="11"/>
      <c r="R93" s="11"/>
      <c r="S93" s="142">
        <f t="shared" si="9"/>
        <v>0</v>
      </c>
      <c r="T93" s="65" t="str">
        <f t="shared" si="14"/>
        <v/>
      </c>
      <c r="U93" s="66">
        <f t="shared" si="13"/>
        <v>0</v>
      </c>
      <c r="V93" s="66">
        <f t="shared" si="10"/>
        <v>0</v>
      </c>
      <c r="W93" s="66">
        <f t="shared" si="11"/>
        <v>0</v>
      </c>
      <c r="X93" s="67">
        <f t="shared" si="12"/>
        <v>0</v>
      </c>
    </row>
    <row r="94" spans="1:24" ht="15">
      <c r="A94" s="41">
        <v>89</v>
      </c>
      <c r="B94" s="42" t="s">
        <v>127</v>
      </c>
      <c r="C94" s="93">
        <f>BCG!C94</f>
        <v>236379</v>
      </c>
      <c r="D94" s="38">
        <f>BCG!D94</f>
        <v>11464.3815</v>
      </c>
      <c r="E94" s="44">
        <f>(BCG!E94)*0.1+(BCG!E94)</f>
        <v>52674.70609508871</v>
      </c>
      <c r="F94" s="45">
        <f t="shared" si="8"/>
        <v>4400</v>
      </c>
      <c r="G94" s="89"/>
      <c r="H94" s="11"/>
      <c r="I94" s="11"/>
      <c r="J94" s="11"/>
      <c r="K94" s="11"/>
      <c r="L94" s="11"/>
      <c r="M94" s="11"/>
      <c r="N94" s="11"/>
      <c r="O94" s="11"/>
      <c r="P94" s="11"/>
      <c r="Q94" s="11"/>
      <c r="R94" s="11"/>
      <c r="S94" s="142">
        <f t="shared" si="9"/>
        <v>0</v>
      </c>
      <c r="T94" s="65" t="str">
        <f t="shared" si="14"/>
        <v/>
      </c>
      <c r="U94" s="66">
        <f t="shared" si="13"/>
        <v>0</v>
      </c>
      <c r="V94" s="66">
        <f t="shared" si="10"/>
        <v>0</v>
      </c>
      <c r="W94" s="66">
        <f t="shared" si="11"/>
        <v>0</v>
      </c>
      <c r="X94" s="67">
        <f t="shared" si="12"/>
        <v>0</v>
      </c>
    </row>
    <row r="95" spans="1:24" ht="15">
      <c r="A95" s="41">
        <v>90</v>
      </c>
      <c r="B95" s="42" t="s">
        <v>92</v>
      </c>
      <c r="C95" s="93">
        <f>BCG!C95</f>
        <v>268179</v>
      </c>
      <c r="D95" s="38">
        <f>BCG!D95</f>
        <v>13006.681500000001</v>
      </c>
      <c r="E95" s="44">
        <f>(BCG!E95)*0.1+(BCG!E95)</f>
        <v>59761.019404747451</v>
      </c>
      <c r="F95" s="45">
        <f t="shared" si="8"/>
        <v>5000</v>
      </c>
      <c r="G95" s="89"/>
      <c r="H95" s="11"/>
      <c r="I95" s="11"/>
      <c r="J95" s="11"/>
      <c r="K95" s="11"/>
      <c r="L95" s="11"/>
      <c r="M95" s="11"/>
      <c r="N95" s="11"/>
      <c r="O95" s="11"/>
      <c r="P95" s="11"/>
      <c r="Q95" s="11"/>
      <c r="R95" s="11"/>
      <c r="S95" s="142">
        <f t="shared" si="9"/>
        <v>0</v>
      </c>
      <c r="T95" s="65" t="str">
        <f t="shared" si="14"/>
        <v/>
      </c>
      <c r="U95" s="66">
        <f t="shared" si="13"/>
        <v>0</v>
      </c>
      <c r="V95" s="66">
        <f t="shared" si="10"/>
        <v>0</v>
      </c>
      <c r="W95" s="66">
        <f t="shared" si="11"/>
        <v>0</v>
      </c>
      <c r="X95" s="67">
        <f t="shared" si="12"/>
        <v>0</v>
      </c>
    </row>
    <row r="96" spans="1:24" ht="15">
      <c r="A96" s="41">
        <v>91</v>
      </c>
      <c r="B96" s="42" t="s">
        <v>93</v>
      </c>
      <c r="C96" s="93">
        <f>BCG!C96</f>
        <v>153773</v>
      </c>
      <c r="D96" s="38">
        <f>BCG!D96</f>
        <v>7457.9904999999999</v>
      </c>
      <c r="E96" s="44">
        <f>(BCG!E96)*0.1+(BCG!E96)</f>
        <v>34266.781653023652</v>
      </c>
      <c r="F96" s="45">
        <f t="shared" si="8"/>
        <v>2900</v>
      </c>
      <c r="G96" s="89"/>
      <c r="H96" s="11"/>
      <c r="I96" s="11"/>
      <c r="J96" s="11"/>
      <c r="K96" s="11"/>
      <c r="L96" s="11"/>
      <c r="M96" s="11"/>
      <c r="N96" s="11"/>
      <c r="O96" s="11"/>
      <c r="P96" s="11"/>
      <c r="Q96" s="11"/>
      <c r="R96" s="11"/>
      <c r="S96" s="142">
        <f t="shared" si="9"/>
        <v>0</v>
      </c>
      <c r="T96" s="65" t="str">
        <f t="shared" si="14"/>
        <v/>
      </c>
      <c r="U96" s="66">
        <f t="shared" si="13"/>
        <v>0</v>
      </c>
      <c r="V96" s="66">
        <f t="shared" si="10"/>
        <v>0</v>
      </c>
      <c r="W96" s="66">
        <f t="shared" si="11"/>
        <v>0</v>
      </c>
      <c r="X96" s="67">
        <f t="shared" si="12"/>
        <v>0</v>
      </c>
    </row>
    <row r="97" spans="1:24" ht="15">
      <c r="A97" s="41">
        <v>92</v>
      </c>
      <c r="B97" s="42" t="s">
        <v>94</v>
      </c>
      <c r="C97" s="93">
        <f>BCG!C97</f>
        <v>407912</v>
      </c>
      <c r="D97" s="38">
        <f>BCG!D97</f>
        <v>19783.732</v>
      </c>
      <c r="E97" s="44">
        <f>(BCG!E97)*0.1+(BCG!E97)</f>
        <v>90899.126879544405</v>
      </c>
      <c r="F97" s="45">
        <f t="shared" si="8"/>
        <v>7600</v>
      </c>
      <c r="G97" s="89"/>
      <c r="H97" s="11"/>
      <c r="I97" s="11"/>
      <c r="J97" s="11"/>
      <c r="K97" s="11"/>
      <c r="L97" s="11"/>
      <c r="M97" s="11"/>
      <c r="N97" s="11"/>
      <c r="O97" s="11"/>
      <c r="P97" s="11"/>
      <c r="Q97" s="11"/>
      <c r="R97" s="11"/>
      <c r="S97" s="142">
        <f t="shared" si="9"/>
        <v>0</v>
      </c>
      <c r="T97" s="65" t="str">
        <f t="shared" si="14"/>
        <v/>
      </c>
      <c r="U97" s="66">
        <f t="shared" si="13"/>
        <v>0</v>
      </c>
      <c r="V97" s="66">
        <f t="shared" si="10"/>
        <v>0</v>
      </c>
      <c r="W97" s="66">
        <f t="shared" si="11"/>
        <v>0</v>
      </c>
      <c r="X97" s="67">
        <f t="shared" si="12"/>
        <v>0</v>
      </c>
    </row>
    <row r="98" spans="1:24" ht="15">
      <c r="A98" s="41">
        <v>93</v>
      </c>
      <c r="B98" s="42" t="s">
        <v>95</v>
      </c>
      <c r="C98" s="93">
        <f>BCG!C98</f>
        <v>150880</v>
      </c>
      <c r="D98" s="38">
        <f>BCG!D98</f>
        <v>7317.68</v>
      </c>
      <c r="E98" s="44">
        <f>(BCG!E98)*0.1+(BCG!E98)</f>
        <v>33622.105413877653</v>
      </c>
      <c r="F98" s="45">
        <f t="shared" si="8"/>
        <v>2900</v>
      </c>
      <c r="G98" s="89"/>
      <c r="H98" s="11"/>
      <c r="I98" s="11"/>
      <c r="J98" s="11"/>
      <c r="K98" s="11"/>
      <c r="L98" s="11"/>
      <c r="M98" s="11"/>
      <c r="N98" s="11"/>
      <c r="O98" s="11"/>
      <c r="P98" s="11"/>
      <c r="Q98" s="11"/>
      <c r="R98" s="11"/>
      <c r="S98" s="142">
        <f t="shared" si="9"/>
        <v>0</v>
      </c>
      <c r="T98" s="65" t="str">
        <f t="shared" si="14"/>
        <v/>
      </c>
      <c r="U98" s="66">
        <f t="shared" si="13"/>
        <v>0</v>
      </c>
      <c r="V98" s="66">
        <f t="shared" si="10"/>
        <v>0</v>
      </c>
      <c r="W98" s="66">
        <f t="shared" si="11"/>
        <v>0</v>
      </c>
      <c r="X98" s="67">
        <f t="shared" si="12"/>
        <v>0</v>
      </c>
    </row>
    <row r="99" spans="1:24" ht="15">
      <c r="A99" s="41">
        <v>94</v>
      </c>
      <c r="B99" s="42" t="s">
        <v>96</v>
      </c>
      <c r="C99" s="93">
        <f>BCG!C99</f>
        <v>70335</v>
      </c>
      <c r="D99" s="38">
        <f>BCG!D99</f>
        <v>3411.2474999999999</v>
      </c>
      <c r="E99" s="44">
        <f>(BCG!E99)*0.1+(BCG!E99)</f>
        <v>15673.454296693297</v>
      </c>
      <c r="F99" s="45">
        <f t="shared" si="8"/>
        <v>1400</v>
      </c>
      <c r="G99" s="89"/>
      <c r="H99" s="11"/>
      <c r="I99" s="11"/>
      <c r="J99" s="11"/>
      <c r="K99" s="11"/>
      <c r="L99" s="11"/>
      <c r="M99" s="11"/>
      <c r="N99" s="11"/>
      <c r="O99" s="11"/>
      <c r="P99" s="11"/>
      <c r="Q99" s="11"/>
      <c r="R99" s="11"/>
      <c r="S99" s="142">
        <f t="shared" si="9"/>
        <v>0</v>
      </c>
      <c r="T99" s="65" t="str">
        <f t="shared" si="14"/>
        <v/>
      </c>
      <c r="U99" s="66">
        <f t="shared" si="13"/>
        <v>0</v>
      </c>
      <c r="V99" s="66">
        <f t="shared" si="10"/>
        <v>0</v>
      </c>
      <c r="W99" s="66">
        <f t="shared" si="11"/>
        <v>0</v>
      </c>
      <c r="X99" s="67">
        <f t="shared" si="12"/>
        <v>0</v>
      </c>
    </row>
    <row r="100" spans="1:24" ht="15">
      <c r="A100" s="41">
        <v>95</v>
      </c>
      <c r="B100" s="42" t="s">
        <v>97</v>
      </c>
      <c r="C100" s="93">
        <f>BCG!C100</f>
        <v>518147</v>
      </c>
      <c r="D100" s="38">
        <f>BCG!D100</f>
        <v>25130.129499999999</v>
      </c>
      <c r="E100" s="44">
        <f>(BCG!E100)*0.1+(BCG!E100)</f>
        <v>115463.89881948875</v>
      </c>
      <c r="F100" s="45">
        <f t="shared" si="8"/>
        <v>9700</v>
      </c>
      <c r="G100" s="89"/>
      <c r="H100" s="11"/>
      <c r="I100" s="11"/>
      <c r="J100" s="11"/>
      <c r="K100" s="11"/>
      <c r="L100" s="11"/>
      <c r="M100" s="11"/>
      <c r="N100" s="11"/>
      <c r="O100" s="11"/>
      <c r="P100" s="11"/>
      <c r="Q100" s="11"/>
      <c r="R100" s="11"/>
      <c r="S100" s="142">
        <f t="shared" si="9"/>
        <v>0</v>
      </c>
      <c r="T100" s="65" t="str">
        <f t="shared" si="14"/>
        <v/>
      </c>
      <c r="U100" s="66">
        <f t="shared" si="13"/>
        <v>0</v>
      </c>
      <c r="V100" s="66">
        <f t="shared" si="10"/>
        <v>0</v>
      </c>
      <c r="W100" s="66">
        <f t="shared" si="11"/>
        <v>0</v>
      </c>
      <c r="X100" s="67">
        <f t="shared" si="12"/>
        <v>0</v>
      </c>
    </row>
    <row r="101" spans="1:24" ht="15">
      <c r="A101" s="41">
        <v>96</v>
      </c>
      <c r="B101" s="42" t="s">
        <v>98</v>
      </c>
      <c r="C101" s="93">
        <f>BCG!C101</f>
        <v>135640</v>
      </c>
      <c r="D101" s="38">
        <f>BCG!D101</f>
        <v>6578.54</v>
      </c>
      <c r="E101" s="44">
        <f>(BCG!E101)*0.1+(BCG!E101)</f>
        <v>30226.023186229882</v>
      </c>
      <c r="F101" s="45">
        <f t="shared" si="8"/>
        <v>2600</v>
      </c>
      <c r="G101" s="89"/>
      <c r="H101" s="11"/>
      <c r="I101" s="11"/>
      <c r="J101" s="11"/>
      <c r="K101" s="11"/>
      <c r="L101" s="11"/>
      <c r="M101" s="11"/>
      <c r="N101" s="11"/>
      <c r="O101" s="11"/>
      <c r="P101" s="11"/>
      <c r="Q101" s="11"/>
      <c r="R101" s="11"/>
      <c r="S101" s="142">
        <f t="shared" si="9"/>
        <v>0</v>
      </c>
      <c r="T101" s="65" t="str">
        <f t="shared" si="14"/>
        <v/>
      </c>
      <c r="U101" s="66">
        <f t="shared" si="13"/>
        <v>0</v>
      </c>
      <c r="V101" s="66">
        <f t="shared" si="10"/>
        <v>0</v>
      </c>
      <c r="W101" s="66">
        <f t="shared" si="11"/>
        <v>0</v>
      </c>
      <c r="X101" s="67">
        <f t="shared" si="12"/>
        <v>0</v>
      </c>
    </row>
    <row r="102" spans="1:24" ht="15">
      <c r="A102" s="41">
        <v>97</v>
      </c>
      <c r="B102" s="42" t="s">
        <v>99</v>
      </c>
      <c r="C102" s="93">
        <f>BCG!C102</f>
        <v>111839</v>
      </c>
      <c r="D102" s="38">
        <f>BCG!D102</f>
        <v>5424.1914999999999</v>
      </c>
      <c r="E102" s="44">
        <f>(BCG!E102)*0.1+(BCG!E102)</f>
        <v>24922.207366003862</v>
      </c>
      <c r="F102" s="45">
        <f t="shared" si="8"/>
        <v>2100</v>
      </c>
      <c r="G102" s="89"/>
      <c r="H102" s="11"/>
      <c r="I102" s="11"/>
      <c r="J102" s="11"/>
      <c r="K102" s="11"/>
      <c r="L102" s="11"/>
      <c r="M102" s="11"/>
      <c r="N102" s="11"/>
      <c r="O102" s="11"/>
      <c r="P102" s="11"/>
      <c r="Q102" s="11"/>
      <c r="R102" s="11"/>
      <c r="S102" s="142">
        <f t="shared" si="9"/>
        <v>0</v>
      </c>
      <c r="T102" s="65" t="str">
        <f t="shared" si="14"/>
        <v/>
      </c>
      <c r="U102" s="66">
        <f t="shared" si="13"/>
        <v>0</v>
      </c>
      <c r="V102" s="66">
        <f t="shared" si="10"/>
        <v>0</v>
      </c>
      <c r="W102" s="66">
        <f t="shared" si="11"/>
        <v>0</v>
      </c>
      <c r="X102" s="67">
        <f t="shared" si="12"/>
        <v>0</v>
      </c>
    </row>
    <row r="103" spans="1:24" ht="15">
      <c r="A103" s="41">
        <v>98</v>
      </c>
      <c r="B103" s="42" t="s">
        <v>100</v>
      </c>
      <c r="C103" s="93">
        <f>BCG!C103</f>
        <v>410867</v>
      </c>
      <c r="D103" s="38">
        <f>BCG!D103</f>
        <v>19927.049500000001</v>
      </c>
      <c r="E103" s="44">
        <f>(BCG!E103)*0.1+(BCG!E103)</f>
        <v>91557.619201243826</v>
      </c>
      <c r="F103" s="45">
        <f t="shared" si="8"/>
        <v>7700</v>
      </c>
      <c r="G103" s="89"/>
      <c r="H103" s="11"/>
      <c r="I103" s="11"/>
      <c r="J103" s="11"/>
      <c r="K103" s="11"/>
      <c r="L103" s="11"/>
      <c r="M103" s="11"/>
      <c r="N103" s="11"/>
      <c r="O103" s="11"/>
      <c r="P103" s="11"/>
      <c r="Q103" s="11"/>
      <c r="R103" s="11"/>
      <c r="S103" s="142">
        <f t="shared" si="9"/>
        <v>0</v>
      </c>
      <c r="T103" s="65" t="str">
        <f t="shared" si="14"/>
        <v/>
      </c>
      <c r="U103" s="66">
        <f t="shared" si="13"/>
        <v>0</v>
      </c>
      <c r="V103" s="66">
        <f t="shared" si="10"/>
        <v>0</v>
      </c>
      <c r="W103" s="66">
        <f t="shared" si="11"/>
        <v>0</v>
      </c>
      <c r="X103" s="67">
        <f t="shared" si="12"/>
        <v>0</v>
      </c>
    </row>
    <row r="104" spans="1:24" ht="15">
      <c r="A104" s="41">
        <v>99</v>
      </c>
      <c r="B104" s="42" t="s">
        <v>101</v>
      </c>
      <c r="C104" s="93">
        <f>BCG!C104</f>
        <v>194545</v>
      </c>
      <c r="D104" s="38">
        <f>BCG!D104</f>
        <v>9435.4325000000008</v>
      </c>
      <c r="E104" s="44">
        <f>(BCG!E104)*0.1+(BCG!E104)</f>
        <v>43352.415812187355</v>
      </c>
      <c r="F104" s="45">
        <f t="shared" si="8"/>
        <v>3700</v>
      </c>
      <c r="G104" s="89"/>
      <c r="H104" s="11"/>
      <c r="I104" s="11"/>
      <c r="J104" s="11"/>
      <c r="K104" s="11"/>
      <c r="L104" s="11"/>
      <c r="M104" s="11"/>
      <c r="N104" s="11"/>
      <c r="O104" s="11"/>
      <c r="P104" s="11"/>
      <c r="Q104" s="11"/>
      <c r="R104" s="11"/>
      <c r="S104" s="142">
        <f t="shared" si="9"/>
        <v>0</v>
      </c>
      <c r="T104" s="65" t="str">
        <f t="shared" si="14"/>
        <v/>
      </c>
      <c r="U104" s="66">
        <f t="shared" si="13"/>
        <v>0</v>
      </c>
      <c r="V104" s="66">
        <f t="shared" si="10"/>
        <v>0</v>
      </c>
      <c r="W104" s="66">
        <f t="shared" si="11"/>
        <v>0</v>
      </c>
      <c r="X104" s="67">
        <f t="shared" si="12"/>
        <v>0</v>
      </c>
    </row>
    <row r="105" spans="1:24" ht="15">
      <c r="A105" s="41">
        <v>100</v>
      </c>
      <c r="B105" s="42" t="s">
        <v>102</v>
      </c>
      <c r="C105" s="93">
        <f>BCG!C105</f>
        <v>408816</v>
      </c>
      <c r="D105" s="38">
        <f>BCG!D105</f>
        <v>19827.576000000001</v>
      </c>
      <c r="E105" s="44">
        <f>(BCG!E105)*0.1+(BCG!E105)</f>
        <v>91100.574276774976</v>
      </c>
      <c r="F105" s="45">
        <f t="shared" si="8"/>
        <v>7600</v>
      </c>
      <c r="G105" s="89"/>
      <c r="H105" s="11"/>
      <c r="I105" s="11"/>
      <c r="J105" s="11"/>
      <c r="K105" s="11"/>
      <c r="L105" s="11"/>
      <c r="M105" s="11"/>
      <c r="N105" s="11"/>
      <c r="O105" s="11"/>
      <c r="P105" s="11"/>
      <c r="Q105" s="11"/>
      <c r="R105" s="11"/>
      <c r="S105" s="142">
        <f t="shared" si="9"/>
        <v>0</v>
      </c>
      <c r="T105" s="65" t="str">
        <f t="shared" si="14"/>
        <v/>
      </c>
      <c r="U105" s="66">
        <f t="shared" si="13"/>
        <v>0</v>
      </c>
      <c r="V105" s="66">
        <f t="shared" si="10"/>
        <v>0</v>
      </c>
      <c r="W105" s="66">
        <f t="shared" si="11"/>
        <v>0</v>
      </c>
      <c r="X105" s="67">
        <f t="shared" si="12"/>
        <v>0</v>
      </c>
    </row>
    <row r="106" spans="1:24" ht="15">
      <c r="A106" s="41">
        <v>101</v>
      </c>
      <c r="B106" s="42" t="s">
        <v>103</v>
      </c>
      <c r="C106" s="93">
        <f>BCG!C106</f>
        <v>548522</v>
      </c>
      <c r="D106" s="38">
        <f>BCG!D106</f>
        <v>26603.316999999999</v>
      </c>
      <c r="E106" s="44">
        <f>(BCG!E106)*0.1+(BCG!E106)</f>
        <v>122232.66507045995</v>
      </c>
      <c r="F106" s="45">
        <f t="shared" si="8"/>
        <v>10200</v>
      </c>
      <c r="G106" s="89"/>
      <c r="H106" s="11"/>
      <c r="I106" s="11"/>
      <c r="J106" s="11"/>
      <c r="K106" s="11"/>
      <c r="L106" s="11"/>
      <c r="M106" s="11"/>
      <c r="N106" s="11"/>
      <c r="O106" s="11"/>
      <c r="P106" s="11"/>
      <c r="Q106" s="11"/>
      <c r="R106" s="11"/>
      <c r="S106" s="142">
        <f t="shared" si="9"/>
        <v>0</v>
      </c>
      <c r="T106" s="65" t="str">
        <f t="shared" si="14"/>
        <v/>
      </c>
      <c r="U106" s="66">
        <f t="shared" si="13"/>
        <v>0</v>
      </c>
      <c r="V106" s="66">
        <f t="shared" si="10"/>
        <v>0</v>
      </c>
      <c r="W106" s="66">
        <f t="shared" si="11"/>
        <v>0</v>
      </c>
      <c r="X106" s="67">
        <f t="shared" si="12"/>
        <v>0</v>
      </c>
    </row>
    <row r="107" spans="1:24" ht="15">
      <c r="A107" s="41">
        <v>102</v>
      </c>
      <c r="B107" s="42" t="s">
        <v>104</v>
      </c>
      <c r="C107" s="93">
        <f>BCG!C107</f>
        <v>136899</v>
      </c>
      <c r="D107" s="38">
        <f>BCG!D107</f>
        <v>6639.6014999999998</v>
      </c>
      <c r="E107" s="44">
        <f>(BCG!E107)*0.1+(BCG!E107)</f>
        <v>30506.578798080838</v>
      </c>
      <c r="F107" s="45">
        <f t="shared" si="8"/>
        <v>2600</v>
      </c>
      <c r="G107" s="89"/>
      <c r="H107" s="11"/>
      <c r="I107" s="11"/>
      <c r="J107" s="11"/>
      <c r="K107" s="11"/>
      <c r="L107" s="11"/>
      <c r="M107" s="11"/>
      <c r="N107" s="11"/>
      <c r="O107" s="11"/>
      <c r="P107" s="11"/>
      <c r="Q107" s="11"/>
      <c r="R107" s="11"/>
      <c r="S107" s="142">
        <f t="shared" si="9"/>
        <v>0</v>
      </c>
      <c r="T107" s="65" t="str">
        <f t="shared" si="14"/>
        <v/>
      </c>
      <c r="U107" s="66">
        <f t="shared" si="13"/>
        <v>0</v>
      </c>
      <c r="V107" s="66">
        <f t="shared" si="10"/>
        <v>0</v>
      </c>
      <c r="W107" s="66">
        <f t="shared" si="11"/>
        <v>0</v>
      </c>
      <c r="X107" s="67">
        <f t="shared" si="12"/>
        <v>0</v>
      </c>
    </row>
    <row r="108" spans="1:24" ht="15">
      <c r="A108" s="41">
        <v>103</v>
      </c>
      <c r="B108" s="42" t="s">
        <v>105</v>
      </c>
      <c r="C108" s="93">
        <f>BCG!C108</f>
        <v>339451</v>
      </c>
      <c r="D108" s="38">
        <f>BCG!D108</f>
        <v>16463.373500000002</v>
      </c>
      <c r="E108" s="44">
        <f>(BCG!E108)*0.1+(BCG!E108)</f>
        <v>75643.274820030376</v>
      </c>
      <c r="F108" s="45">
        <f t="shared" si="8"/>
        <v>6400</v>
      </c>
      <c r="G108" s="89"/>
      <c r="H108" s="11"/>
      <c r="I108" s="11"/>
      <c r="J108" s="11"/>
      <c r="K108" s="11"/>
      <c r="L108" s="11"/>
      <c r="M108" s="11"/>
      <c r="N108" s="11"/>
      <c r="O108" s="11"/>
      <c r="P108" s="11"/>
      <c r="Q108" s="11"/>
      <c r="R108" s="11"/>
      <c r="S108" s="142">
        <f t="shared" si="9"/>
        <v>0</v>
      </c>
      <c r="T108" s="65" t="str">
        <f t="shared" si="14"/>
        <v/>
      </c>
      <c r="U108" s="66">
        <f t="shared" si="13"/>
        <v>0</v>
      </c>
      <c r="V108" s="66">
        <f t="shared" si="10"/>
        <v>0</v>
      </c>
      <c r="W108" s="66">
        <f t="shared" si="11"/>
        <v>0</v>
      </c>
      <c r="X108" s="67">
        <f t="shared" si="12"/>
        <v>0</v>
      </c>
    </row>
    <row r="109" spans="1:24" ht="15">
      <c r="A109" s="41">
        <v>104</v>
      </c>
      <c r="B109" s="42" t="s">
        <v>106</v>
      </c>
      <c r="C109" s="93">
        <f>BCG!C109</f>
        <v>267897</v>
      </c>
      <c r="D109" s="38">
        <f>BCG!D109</f>
        <v>12993.004500000001</v>
      </c>
      <c r="E109" s="44">
        <f>(BCG!E109)*0.1+(BCG!E109)</f>
        <v>59698.178513133498</v>
      </c>
      <c r="F109" s="45">
        <f t="shared" si="8"/>
        <v>5000</v>
      </c>
      <c r="G109" s="89"/>
      <c r="H109" s="11"/>
      <c r="I109" s="11"/>
      <c r="J109" s="11"/>
      <c r="K109" s="11"/>
      <c r="L109" s="11"/>
      <c r="M109" s="11"/>
      <c r="N109" s="11"/>
      <c r="O109" s="11"/>
      <c r="P109" s="11"/>
      <c r="Q109" s="11"/>
      <c r="R109" s="11"/>
      <c r="S109" s="142">
        <f t="shared" si="9"/>
        <v>0</v>
      </c>
      <c r="T109" s="65" t="str">
        <f t="shared" si="14"/>
        <v/>
      </c>
      <c r="U109" s="66">
        <f t="shared" si="13"/>
        <v>0</v>
      </c>
      <c r="V109" s="66">
        <f t="shared" si="10"/>
        <v>0</v>
      </c>
      <c r="W109" s="66">
        <f t="shared" si="11"/>
        <v>0</v>
      </c>
      <c r="X109" s="67">
        <f t="shared" si="12"/>
        <v>0</v>
      </c>
    </row>
    <row r="110" spans="1:24" ht="15">
      <c r="A110" s="41">
        <v>105</v>
      </c>
      <c r="B110" s="42" t="s">
        <v>107</v>
      </c>
      <c r="C110" s="93">
        <f>BCG!C110</f>
        <v>300338</v>
      </c>
      <c r="D110" s="38">
        <f>BCG!D110</f>
        <v>14566.393</v>
      </c>
      <c r="E110" s="44">
        <f>(BCG!E110)*0.1+(BCG!E110)</f>
        <v>66927.332289191327</v>
      </c>
      <c r="F110" s="45">
        <f t="shared" si="8"/>
        <v>5600</v>
      </c>
      <c r="G110" s="89"/>
      <c r="H110" s="11"/>
      <c r="I110" s="11"/>
      <c r="J110" s="11"/>
      <c r="K110" s="11"/>
      <c r="L110" s="11"/>
      <c r="M110" s="11"/>
      <c r="N110" s="11"/>
      <c r="O110" s="11"/>
      <c r="P110" s="11"/>
      <c r="Q110" s="11"/>
      <c r="R110" s="11"/>
      <c r="S110" s="142">
        <f t="shared" si="9"/>
        <v>0</v>
      </c>
      <c r="T110" s="65" t="str">
        <f t="shared" si="14"/>
        <v/>
      </c>
      <c r="U110" s="66">
        <f t="shared" si="13"/>
        <v>0</v>
      </c>
      <c r="V110" s="66">
        <f t="shared" si="10"/>
        <v>0</v>
      </c>
      <c r="W110" s="66">
        <f t="shared" si="11"/>
        <v>0</v>
      </c>
      <c r="X110" s="67">
        <f t="shared" si="12"/>
        <v>0</v>
      </c>
    </row>
    <row r="111" spans="1:24" ht="15">
      <c r="A111" s="41">
        <v>106</v>
      </c>
      <c r="B111" s="42" t="s">
        <v>108</v>
      </c>
      <c r="C111" s="93">
        <f>BCG!C111</f>
        <v>224192</v>
      </c>
      <c r="D111" s="38">
        <f>BCG!D111</f>
        <v>10873.312</v>
      </c>
      <c r="E111" s="44">
        <f>(BCG!E111)*0.1+(BCG!E111)</f>
        <v>49958.954513176424</v>
      </c>
      <c r="F111" s="45">
        <f t="shared" si="8"/>
        <v>4200</v>
      </c>
      <c r="G111" s="89"/>
      <c r="H111" s="11"/>
      <c r="I111" s="11"/>
      <c r="J111" s="11"/>
      <c r="K111" s="11"/>
      <c r="L111" s="11"/>
      <c r="M111" s="11"/>
      <c r="N111" s="11"/>
      <c r="O111" s="11"/>
      <c r="P111" s="11"/>
      <c r="Q111" s="11"/>
      <c r="R111" s="11"/>
      <c r="S111" s="142">
        <f t="shared" si="9"/>
        <v>0</v>
      </c>
      <c r="T111" s="65" t="str">
        <f t="shared" si="14"/>
        <v/>
      </c>
      <c r="U111" s="66">
        <f t="shared" si="13"/>
        <v>0</v>
      </c>
      <c r="V111" s="66">
        <f t="shared" si="10"/>
        <v>0</v>
      </c>
      <c r="W111" s="66">
        <f t="shared" si="11"/>
        <v>0</v>
      </c>
      <c r="X111" s="67">
        <f t="shared" si="12"/>
        <v>0</v>
      </c>
    </row>
    <row r="112" spans="1:24" ht="15">
      <c r="A112" s="41">
        <v>107</v>
      </c>
      <c r="B112" s="42" t="s">
        <v>109</v>
      </c>
      <c r="C112" s="93">
        <f>BCG!C112</f>
        <v>261164</v>
      </c>
      <c r="D112" s="38">
        <f>BCG!D112</f>
        <v>12666.454</v>
      </c>
      <c r="E112" s="44">
        <f>(BCG!E112)*0.1+(BCG!E112)</f>
        <v>58197.796515840018</v>
      </c>
      <c r="F112" s="45">
        <f t="shared" si="8"/>
        <v>4900</v>
      </c>
      <c r="G112" s="89"/>
      <c r="H112" s="11"/>
      <c r="I112" s="11"/>
      <c r="J112" s="11"/>
      <c r="K112" s="11"/>
      <c r="L112" s="11"/>
      <c r="M112" s="11"/>
      <c r="N112" s="11"/>
      <c r="O112" s="11"/>
      <c r="P112" s="11"/>
      <c r="Q112" s="11"/>
      <c r="R112" s="11"/>
      <c r="S112" s="142">
        <f t="shared" si="9"/>
        <v>0</v>
      </c>
      <c r="T112" s="65" t="str">
        <f t="shared" si="14"/>
        <v/>
      </c>
      <c r="U112" s="66">
        <f t="shared" si="13"/>
        <v>0</v>
      </c>
      <c r="V112" s="66">
        <f t="shared" si="10"/>
        <v>0</v>
      </c>
      <c r="W112" s="66">
        <f t="shared" si="11"/>
        <v>0</v>
      </c>
      <c r="X112" s="67">
        <f t="shared" si="12"/>
        <v>0</v>
      </c>
    </row>
    <row r="113" spans="1:24" ht="15">
      <c r="A113" s="41">
        <v>108</v>
      </c>
      <c r="B113" s="42" t="s">
        <v>110</v>
      </c>
      <c r="C113" s="93">
        <f>BCG!C113</f>
        <v>314658</v>
      </c>
      <c r="D113" s="38">
        <f>BCG!D113</f>
        <v>15260.913</v>
      </c>
      <c r="E113" s="44">
        <f>(BCG!E113)*0.1+(BCG!E113)</f>
        <v>70118.401678949594</v>
      </c>
      <c r="F113" s="45">
        <f t="shared" si="8"/>
        <v>5900</v>
      </c>
      <c r="G113" s="89"/>
      <c r="H113" s="11"/>
      <c r="I113" s="11"/>
      <c r="J113" s="11"/>
      <c r="K113" s="11"/>
      <c r="L113" s="11"/>
      <c r="M113" s="11"/>
      <c r="N113" s="11"/>
      <c r="O113" s="11"/>
      <c r="P113" s="11"/>
      <c r="Q113" s="11"/>
      <c r="R113" s="11"/>
      <c r="S113" s="142">
        <f t="shared" si="9"/>
        <v>0</v>
      </c>
      <c r="T113" s="65" t="str">
        <f t="shared" si="14"/>
        <v/>
      </c>
      <c r="U113" s="66">
        <f t="shared" si="13"/>
        <v>0</v>
      </c>
      <c r="V113" s="66">
        <f t="shared" si="10"/>
        <v>0</v>
      </c>
      <c r="W113" s="66">
        <f t="shared" si="11"/>
        <v>0</v>
      </c>
      <c r="X113" s="67">
        <f t="shared" si="12"/>
        <v>0</v>
      </c>
    </row>
    <row r="114" spans="1:24" ht="15">
      <c r="A114" s="41">
        <v>109</v>
      </c>
      <c r="B114" s="42" t="s">
        <v>111</v>
      </c>
      <c r="C114" s="93">
        <f>BCG!C114</f>
        <v>557385</v>
      </c>
      <c r="D114" s="38">
        <f>BCG!D114</f>
        <v>27033.172500000001</v>
      </c>
      <c r="E114" s="44">
        <f>(BCG!E114)*0.1+(BCG!E114)</f>
        <v>124207.69635547584</v>
      </c>
      <c r="F114" s="45">
        <f t="shared" si="8"/>
        <v>10400</v>
      </c>
      <c r="G114" s="89"/>
      <c r="H114" s="11"/>
      <c r="I114" s="11"/>
      <c r="J114" s="11"/>
      <c r="K114" s="11"/>
      <c r="L114" s="11"/>
      <c r="M114" s="11"/>
      <c r="N114" s="11"/>
      <c r="O114" s="11"/>
      <c r="P114" s="11"/>
      <c r="Q114" s="11"/>
      <c r="R114" s="11"/>
      <c r="S114" s="142">
        <f t="shared" si="9"/>
        <v>0</v>
      </c>
      <c r="T114" s="65" t="str">
        <f t="shared" si="14"/>
        <v/>
      </c>
      <c r="U114" s="66">
        <f t="shared" si="13"/>
        <v>0</v>
      </c>
      <c r="V114" s="66">
        <f t="shared" si="10"/>
        <v>0</v>
      </c>
      <c r="W114" s="66">
        <f t="shared" si="11"/>
        <v>0</v>
      </c>
      <c r="X114" s="67">
        <f t="shared" si="12"/>
        <v>0</v>
      </c>
    </row>
    <row r="115" spans="1:24" ht="15">
      <c r="A115" s="41">
        <v>110</v>
      </c>
      <c r="B115" s="42" t="s">
        <v>112</v>
      </c>
      <c r="C115" s="93">
        <f>BCG!C115</f>
        <v>2125967</v>
      </c>
      <c r="D115" s="38">
        <f>BCG!D115</f>
        <v>103109.3995</v>
      </c>
      <c r="E115" s="44">
        <f>(BCG!E115)*0.1+(BCG!E115)</f>
        <v>473750.5738363284</v>
      </c>
      <c r="F115" s="45">
        <f t="shared" si="8"/>
        <v>39500</v>
      </c>
      <c r="G115" s="89"/>
      <c r="H115" s="11"/>
      <c r="I115" s="11"/>
      <c r="J115" s="11"/>
      <c r="K115" s="11"/>
      <c r="L115" s="11"/>
      <c r="M115" s="11"/>
      <c r="N115" s="11"/>
      <c r="O115" s="11"/>
      <c r="P115" s="11"/>
      <c r="Q115" s="11"/>
      <c r="R115" s="11"/>
      <c r="S115" s="142">
        <f t="shared" si="9"/>
        <v>0</v>
      </c>
      <c r="T115" s="65" t="str">
        <f t="shared" si="14"/>
        <v/>
      </c>
      <c r="U115" s="66">
        <f t="shared" si="13"/>
        <v>0</v>
      </c>
      <c r="V115" s="66">
        <f t="shared" si="10"/>
        <v>0</v>
      </c>
      <c r="W115" s="66">
        <f t="shared" si="11"/>
        <v>0</v>
      </c>
      <c r="X115" s="67">
        <f t="shared" si="12"/>
        <v>0</v>
      </c>
    </row>
    <row r="116" spans="1:24" ht="15">
      <c r="A116" s="41">
        <v>111</v>
      </c>
      <c r="B116" s="42" t="s">
        <v>113</v>
      </c>
      <c r="C116" s="93">
        <f>BCG!C116</f>
        <v>514186</v>
      </c>
      <c r="D116" s="38">
        <f>BCG!D116</f>
        <v>24938.021000000001</v>
      </c>
      <c r="E116" s="44">
        <f>(BCG!E116)*0.1+(BCG!E116)</f>
        <v>114581.22941635799</v>
      </c>
      <c r="F116" s="45">
        <f t="shared" si="8"/>
        <v>9600</v>
      </c>
      <c r="G116" s="89"/>
      <c r="H116" s="11"/>
      <c r="I116" s="11"/>
      <c r="J116" s="11"/>
      <c r="K116" s="11"/>
      <c r="L116" s="11"/>
      <c r="M116" s="11"/>
      <c r="N116" s="11"/>
      <c r="O116" s="11"/>
      <c r="P116" s="11"/>
      <c r="Q116" s="11"/>
      <c r="R116" s="11"/>
      <c r="S116" s="142">
        <f t="shared" si="9"/>
        <v>0</v>
      </c>
      <c r="T116" s="65" t="str">
        <f t="shared" si="14"/>
        <v/>
      </c>
      <c r="U116" s="66">
        <f t="shared" si="13"/>
        <v>0</v>
      </c>
      <c r="V116" s="66">
        <f t="shared" si="10"/>
        <v>0</v>
      </c>
      <c r="W116" s="66">
        <f t="shared" si="11"/>
        <v>0</v>
      </c>
      <c r="X116" s="67">
        <f t="shared" si="12"/>
        <v>0</v>
      </c>
    </row>
    <row r="117" spans="1:24" ht="16" thickBot="1">
      <c r="A117" s="46">
        <v>112</v>
      </c>
      <c r="B117" s="47" t="s">
        <v>114</v>
      </c>
      <c r="C117" s="86">
        <f>BCG!C117</f>
        <v>254527</v>
      </c>
      <c r="D117" s="48">
        <f>BCG!D117</f>
        <v>12344.559500000001</v>
      </c>
      <c r="E117" s="94">
        <f>(BCG!E117)*0.1+(BCG!E117)</f>
        <v>56718.807162500249</v>
      </c>
      <c r="F117" s="50">
        <f t="shared" si="8"/>
        <v>4800</v>
      </c>
      <c r="G117" s="90"/>
      <c r="H117" s="77"/>
      <c r="I117" s="77"/>
      <c r="J117" s="77"/>
      <c r="K117" s="77"/>
      <c r="L117" s="77"/>
      <c r="M117" s="77"/>
      <c r="N117" s="11"/>
      <c r="O117" s="11"/>
      <c r="P117" s="11"/>
      <c r="Q117" s="11"/>
      <c r="R117" s="11"/>
      <c r="S117" s="143">
        <f t="shared" si="9"/>
        <v>0</v>
      </c>
      <c r="T117" s="68" t="str">
        <f t="shared" si="14"/>
        <v/>
      </c>
      <c r="U117" s="69">
        <f t="shared" si="13"/>
        <v>0</v>
      </c>
      <c r="V117" s="69">
        <f t="shared" si="10"/>
        <v>0</v>
      </c>
      <c r="W117" s="69">
        <f t="shared" si="11"/>
        <v>0</v>
      </c>
      <c r="X117" s="70">
        <f t="shared" si="12"/>
        <v>0</v>
      </c>
    </row>
    <row r="118" spans="1:24" ht="14" thickBot="1">
      <c r="A118" s="51"/>
      <c r="B118" s="52"/>
      <c r="C118" s="54">
        <f>SUM(C6:C117)</f>
        <v>36896641</v>
      </c>
      <c r="D118" s="54">
        <f>SUM(D6:D117)</f>
        <v>1789487.0884999998</v>
      </c>
      <c r="E118" s="54">
        <f>SUM(E6:E117)</f>
        <v>8222049.0000000019</v>
      </c>
      <c r="F118" s="55">
        <f>SUM(F6:F117)</f>
        <v>690800</v>
      </c>
      <c r="G118" s="13">
        <f t="shared" ref="G118:R118" si="15">SUM(G6:G117)</f>
        <v>0</v>
      </c>
      <c r="H118" s="14">
        <f t="shared" si="15"/>
        <v>0</v>
      </c>
      <c r="I118" s="14">
        <f t="shared" si="15"/>
        <v>0</v>
      </c>
      <c r="J118" s="14">
        <f t="shared" si="15"/>
        <v>0</v>
      </c>
      <c r="K118" s="14">
        <f t="shared" si="15"/>
        <v>0</v>
      </c>
      <c r="L118" s="14">
        <f t="shared" si="15"/>
        <v>0</v>
      </c>
      <c r="M118" s="14">
        <f t="shared" si="15"/>
        <v>0</v>
      </c>
      <c r="N118" s="14">
        <f>SUM(N6:N117)</f>
        <v>0</v>
      </c>
      <c r="O118" s="14">
        <f t="shared" si="15"/>
        <v>0</v>
      </c>
      <c r="P118" s="14">
        <f t="shared" si="15"/>
        <v>0</v>
      </c>
      <c r="Q118" s="14">
        <f t="shared" si="15"/>
        <v>0</v>
      </c>
      <c r="R118" s="15">
        <f t="shared" si="15"/>
        <v>0</v>
      </c>
      <c r="S118" s="71">
        <f>SUM(G118:R118)</f>
        <v>0</v>
      </c>
      <c r="T118" s="72" t="str">
        <f t="shared" si="14"/>
        <v/>
      </c>
      <c r="U118" s="73">
        <f t="shared" si="13"/>
        <v>0</v>
      </c>
      <c r="V118" s="73">
        <f t="shared" si="10"/>
        <v>0</v>
      </c>
      <c r="W118" s="73">
        <f t="shared" si="11"/>
        <v>0</v>
      </c>
      <c r="X118" s="74">
        <f t="shared" si="12"/>
        <v>0</v>
      </c>
    </row>
    <row r="119" spans="1:24">
      <c r="F119" s="17"/>
    </row>
  </sheetData>
  <mergeCells count="3">
    <mergeCell ref="C4:F4"/>
    <mergeCell ref="G4:R4"/>
    <mergeCell ref="T4:X4"/>
  </mergeCell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BCG</vt:lpstr>
      <vt:lpstr>DPT</vt:lpstr>
      <vt:lpstr>tOPV</vt:lpstr>
      <vt:lpstr>PCV</vt:lpstr>
      <vt:lpstr>Measles</vt:lpstr>
      <vt:lpstr>Tetanus</vt:lpstr>
      <vt:lpstr>HPV</vt:lpstr>
      <vt:lpstr>Syringe 2ml</vt:lpstr>
      <vt:lpstr>Syringe 0.05ml</vt:lpstr>
      <vt:lpstr>Syringe 5ml</vt:lpstr>
      <vt:lpstr>Syringe 0.5ml</vt:lpstr>
      <vt:lpstr>Sheet1</vt:lpstr>
      <vt:lpstr>2016 forecast</vt:lpstr>
    </vt:vector>
  </TitlesOfParts>
  <Company>Deftones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INNOCENT</dc:creator>
  <cp:lastModifiedBy>George Senyama</cp:lastModifiedBy>
  <cp:lastPrinted>2012-08-02T09:25:00Z</cp:lastPrinted>
  <dcterms:created xsi:type="dcterms:W3CDTF">2011-03-03T01:03:03Z</dcterms:created>
  <dcterms:modified xsi:type="dcterms:W3CDTF">2016-08-05T09:49:03Z</dcterms:modified>
</cp:coreProperties>
</file>