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8"/>
  <workbookPr/>
  <mc:AlternateContent xmlns:mc="http://schemas.openxmlformats.org/markup-compatibility/2006">
    <mc:Choice Requires="x15">
      <x15ac:absPath xmlns:x15ac="http://schemas.microsoft.com/office/spreadsheetml/2010/11/ac" url="/Users/chand/Downloads/"/>
    </mc:Choice>
  </mc:AlternateContent>
  <xr:revisionPtr revIDLastSave="0" documentId="13_ncr:1_{A6F99A0F-0FDB-9F43-84ED-82BA087B14C1}" xr6:coauthVersionLast="47" xr6:coauthVersionMax="47" xr10:uidLastSave="{00000000-0000-0000-0000-000000000000}"/>
  <bookViews>
    <workbookView xWindow="11240" yWindow="3020" windowWidth="15920" windowHeight="15720" xr2:uid="{00000000-000D-0000-FFFF-FFFF00000000}"/>
  </bookViews>
  <sheets>
    <sheet name="BOM" sheetId="1" r:id="rId1"/>
  </sheets>
  <externalReferences>
    <externalReference r:id="rId2"/>
  </externalReferences>
  <definedNames>
    <definedName name="_xlnm._FilterDatabase" localSheetId="0" hidden="1">BOM!$B$12:$J$182</definedName>
    <definedName name="costdata">#REF!</definedName>
    <definedName name="CostMaster">INDIRECT([1]Drw!$B$4)</definedName>
    <definedName name="Display_Week" localSheetId="0">#REF!</definedName>
    <definedName name="Display_Week">#REF!</definedName>
    <definedName name="_xlnm.Print_Area" localSheetId="0">BOM!$A$1:$J$182</definedName>
    <definedName name="_xlnm.Print_Titles" localSheetId="0">BOM!$12:$12</definedName>
    <definedName name="Project_Start" localSheetId="0">#REF!</definedName>
    <definedName name="Project_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H125" i="1"/>
  <c r="H126" i="1" s="1"/>
  <c r="E125" i="1"/>
  <c r="E124" i="1"/>
  <c r="E123" i="1"/>
  <c r="H122" i="1"/>
  <c r="H123" i="1" s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H99" i="1"/>
  <c r="H100" i="1" s="1"/>
  <c r="E99" i="1"/>
  <c r="E98" i="1"/>
  <c r="E97" i="1"/>
  <c r="E96" i="1"/>
  <c r="E95" i="1"/>
  <c r="E94" i="1"/>
  <c r="E93" i="1"/>
  <c r="E92" i="1"/>
  <c r="H91" i="1"/>
  <c r="H92" i="1" s="1"/>
  <c r="H93" i="1" s="1"/>
  <c r="H94" i="1" s="1"/>
  <c r="H95" i="1" s="1"/>
  <c r="H96" i="1" s="1"/>
  <c r="H97" i="1" s="1"/>
  <c r="E91" i="1"/>
  <c r="E90" i="1"/>
  <c r="E89" i="1"/>
  <c r="E88" i="1"/>
  <c r="E87" i="1"/>
  <c r="E86" i="1"/>
  <c r="E85" i="1"/>
  <c r="E84" i="1"/>
  <c r="E83" i="1"/>
  <c r="H82" i="1"/>
  <c r="E82" i="1"/>
  <c r="E81" i="1"/>
  <c r="E80" i="1"/>
  <c r="E79" i="1"/>
  <c r="E78" i="1"/>
  <c r="E77" i="1"/>
  <c r="H76" i="1"/>
  <c r="H77" i="1" s="1"/>
  <c r="H78" i="1" s="1"/>
  <c r="H79" i="1" s="1"/>
  <c r="E76" i="1"/>
  <c r="E75" i="1"/>
  <c r="E74" i="1"/>
  <c r="E73" i="1"/>
  <c r="E72" i="1"/>
  <c r="E71" i="1"/>
  <c r="E70" i="1"/>
  <c r="E69" i="1"/>
  <c r="H68" i="1"/>
  <c r="H69" i="1" s="1"/>
  <c r="H70" i="1" s="1"/>
  <c r="H71" i="1" s="1"/>
  <c r="H72" i="1" s="1"/>
  <c r="H73" i="1" s="1"/>
  <c r="H74" i="1" s="1"/>
  <c r="E68" i="1"/>
  <c r="E67" i="1"/>
  <c r="E66" i="1"/>
  <c r="E58" i="1"/>
  <c r="E57" i="1"/>
  <c r="E55" i="1"/>
  <c r="E54" i="1"/>
  <c r="E53" i="1"/>
  <c r="H45" i="1"/>
  <c r="H46" i="1" s="1"/>
  <c r="H47" i="1" s="1"/>
  <c r="H48" i="1" s="1"/>
  <c r="H49" i="1" s="1"/>
  <c r="H50" i="1" s="1"/>
  <c r="H51" i="1" s="1"/>
  <c r="H38" i="1"/>
  <c r="H39" i="1" s="1"/>
  <c r="H40" i="1" s="1"/>
  <c r="H41" i="1" s="1"/>
  <c r="H42" i="1" s="1"/>
  <c r="H43" i="1" s="1"/>
  <c r="E35" i="1"/>
  <c r="E30" i="1"/>
  <c r="H22" i="1"/>
  <c r="H23" i="1" s="1"/>
  <c r="H24" i="1" s="1"/>
  <c r="H25" i="1" s="1"/>
  <c r="H26" i="1" s="1"/>
  <c r="H27" i="1" s="1"/>
  <c r="H28" i="1" s="1"/>
  <c r="H14" i="1"/>
  <c r="H15" i="1" s="1"/>
  <c r="H16" i="1" s="1"/>
  <c r="H17" i="1" s="1"/>
  <c r="H18" i="1" s="1"/>
  <c r="H19" i="1" s="1"/>
  <c r="H20" i="1" s="1"/>
</calcChain>
</file>

<file path=xl/sharedStrings.xml><?xml version="1.0" encoding="utf-8"?>
<sst xmlns="http://schemas.openxmlformats.org/spreadsheetml/2006/main" count="750" uniqueCount="252">
  <si>
    <t>ETE_FM_20_MQ_260423_00</t>
  </si>
  <si>
    <t>www.eterobotics.in</t>
  </si>
  <si>
    <t>Master BOM-SPM</t>
  </si>
  <si>
    <t>Project Code:</t>
  </si>
  <si>
    <t xml:space="preserve">Date: </t>
  </si>
  <si>
    <t>RFQ Reference:</t>
  </si>
  <si>
    <t>Prepared by</t>
  </si>
  <si>
    <t>Approved by</t>
  </si>
  <si>
    <t>Note-</t>
  </si>
  <si>
    <t>Customer Details:</t>
  </si>
  <si>
    <t>Project / Equipment Description:</t>
  </si>
  <si>
    <t>S.no</t>
  </si>
  <si>
    <t>Head</t>
  </si>
  <si>
    <t>Description</t>
  </si>
  <si>
    <t>Model / Key Spec</t>
  </si>
  <si>
    <t>UOM</t>
  </si>
  <si>
    <t>Qty</t>
  </si>
  <si>
    <t>Unit Cost</t>
  </si>
  <si>
    <t>Make Buy</t>
  </si>
  <si>
    <t>Remarks</t>
  </si>
  <si>
    <t>Mechanical</t>
  </si>
  <si>
    <t>Frame -Std</t>
  </si>
  <si>
    <t>ER_M_65_190_D</t>
  </si>
  <si>
    <t>Set</t>
  </si>
  <si>
    <t>ER</t>
  </si>
  <si>
    <t>ER_M_75_190_D</t>
  </si>
  <si>
    <t>ER_M_90_190_D</t>
  </si>
  <si>
    <t>ER_M_110_190_D</t>
  </si>
  <si>
    <t>ER_M_XXX_190_D</t>
  </si>
  <si>
    <t>ER_M_90_215_D</t>
  </si>
  <si>
    <t>ER_M_110_215_D</t>
  </si>
  <si>
    <t>ER_M_XXX_215_D</t>
  </si>
  <si>
    <t>ER_A_65_190_D</t>
  </si>
  <si>
    <t>ER_A_75_190_D</t>
  </si>
  <si>
    <t>ER_A_90_190_D</t>
  </si>
  <si>
    <t>ER_A_110_190_D</t>
  </si>
  <si>
    <t>ER_A_XXX_190_D</t>
  </si>
  <si>
    <t>ER_A_90_215_D</t>
  </si>
  <si>
    <t>ER_A_110_215_D</t>
  </si>
  <si>
    <t>ER_A_XXX_215_D</t>
  </si>
  <si>
    <t>Frame- Customized</t>
  </si>
  <si>
    <t>ER_M/A_Cust</t>
  </si>
  <si>
    <t>Mech-Mounting Units -VMC | Machining Items | Sensor Bkts</t>
  </si>
  <si>
    <t>Mech-Wheel Moveable - Lock &amp; Ht adjustable</t>
  </si>
  <si>
    <t xml:space="preserve">3~4" | Sewill with Brake-2 Sets | Follower- 2 Sets </t>
  </si>
  <si>
    <t>MISUMI / Njitsu</t>
  </si>
  <si>
    <t>Resting Pad</t>
  </si>
  <si>
    <t xml:space="preserve">Anti Viberation </t>
  </si>
  <si>
    <t>Njitsu</t>
  </si>
  <si>
    <t>Resting Pad Fabricated &amp; Painted</t>
  </si>
  <si>
    <t xml:space="preserve">Standard - M8~M16 </t>
  </si>
  <si>
    <t>Mech-Other if any</t>
  </si>
  <si>
    <t>Roller Conveyor</t>
  </si>
  <si>
    <t>Idler Roller Conveyor (Roller Dia 25-48 mm | MS Tube Zn Coated | W-200 to 600 mm | L-3000 mm</t>
  </si>
  <si>
    <t>M</t>
  </si>
  <si>
    <t>Considered 3 meter as minimum length to get per meter cost</t>
  </si>
  <si>
    <t>Idler Roller Conveyor (Roller Dia 50 to 80 mm | MS Tube Zn Coated | W-600~1200 mm | L-3000 mm</t>
  </si>
  <si>
    <t>Idler Roller Conveyor (Roller Dia 25-48 mm | SS 304 | W-200 to 600 mm | L-3000 mm</t>
  </si>
  <si>
    <t>Idler Roller Conveyor (Roller Dia 50 to 80 mm | SS 304 | W-600~1200 mm | L-3000 mm</t>
  </si>
  <si>
    <t>Powerized Roller Conveyor</t>
  </si>
  <si>
    <t>Roller Conveyor (Roller Dia-48 mm | MS Tube Zn Coated | W-200 to 600 mm | L-1000 mm |Payload - 10 to 100 Kg /m| 1KW MG | VFD | Junction Box | 2 Sensor | Limit Switch</t>
  </si>
  <si>
    <t>Roller Conveyor (Roller Dia 25-48 mm | MS Tube Zn Coated | W-600 to 900 mm | L-1000 mm | Payload - 10 to 100 Kg /m | 1KW MG | VFD | Junction Box | 2 Sensor | Limit Switch</t>
  </si>
  <si>
    <t>Roller Conveyor (Roller Dia 48 mm | SS 304 | W-200 to 600 mm | L-1000 mm | Payload 10-150 Kg / m | 1KW MG | VFD | Junction Box | 2 Sensor | Limit Switch</t>
  </si>
  <si>
    <t>Roller Conveyor (Roller Dia 25-48 mm | SS 304 | W-600 to 900 mm | L-1000 mm | | Payload 10-150 Kg / m | 1KW MG | VFD | Junction Box | 2 Sensor | Limit Switch</t>
  </si>
  <si>
    <t>PU Belt Conveyor</t>
  </si>
  <si>
    <t>PU Belt Conveyor | t-5mm | W-150 to 600 mm | L-1000 mm | Payload 10-100 Kg / m | 1KW MG | VFD | Junction Box | 2 Sensor | Limit Switch</t>
  </si>
  <si>
    <t>PU Belt Conveyor | t-5mm | W-600 to 900 mm | L-1000 mm | Payload 10-100 Kg / m | 1KW MG | VFD | Junction Box | 2 Sensor | Limit Switch</t>
  </si>
  <si>
    <t>Power &amp; Free Conveyor</t>
  </si>
  <si>
    <t xml:space="preserve">Power &amp; Free Conveyor | W-240 mm | L-1000 mm |0.45 KW | VFD | Junction Box | 2 Sensor | Limit Switch | 2 Stop &amp; lift | Pneumatic Valve </t>
  </si>
  <si>
    <t xml:space="preserve">Power &amp; Free Conveyor | W-600 mm | L-1000 mm |1 KW | VFD | Junction Box | 2 Sensor | Limit Switch | 2 Stop &amp; lift | Pneumatic Valve </t>
  </si>
  <si>
    <t>Slat Chain Conveyor</t>
  </si>
  <si>
    <t>Slat Chain Conveyor | t-5mm | W-150 to 600 mm | L-1000 mm | Payload 10-300 Kg / m | 1 KW MG | VFD | Junction Box | 2 Sensor | Limit Switch</t>
  </si>
  <si>
    <t>Slat Chain Conveyor | t-5mm | W-600 to 900 mm | L-1000 mm | Payload 10-300 Kg / m | 2 KW MG | VFD | Junction Box | 2 Sensor | Limit Switch</t>
  </si>
  <si>
    <t>Modular Slat Chain Conveyor</t>
  </si>
  <si>
    <t>Modular PP Slat Chain Conveyor | W-150 to 300 mm | L-1000 mm | Payload 10-100 Kg / m | 0.5 KW MG | VFD | Junction Box | 2 Sensor | Limit Switch</t>
  </si>
  <si>
    <t>Modular PP Slat Chain Conveyor | W-300 to 600 mm | L-1000 mm | Payload 10-100 Kg / m | 1 KW MG | VFD | Junction Box | 2 Sensor | Limit Switch</t>
  </si>
  <si>
    <t>Customized</t>
  </si>
  <si>
    <t>Customize Conveyor</t>
  </si>
  <si>
    <t>Fixture</t>
  </si>
  <si>
    <t>Mech-Fixture Unit</t>
  </si>
  <si>
    <t>Mech-Quick C/O Units</t>
  </si>
  <si>
    <t>Mech-Tool &amp; Fixture Alignment Mandrel / Master</t>
  </si>
  <si>
    <t>Hydraulic Fixture</t>
  </si>
  <si>
    <t>Customzied Fixture</t>
  </si>
  <si>
    <t>Tool</t>
  </si>
  <si>
    <t>Mech-Tools If any</t>
  </si>
  <si>
    <t>Approved Make</t>
  </si>
  <si>
    <t>Mech-Calibration / Test Certificate if any</t>
  </si>
  <si>
    <t>M/c</t>
  </si>
  <si>
    <t>Oil Dipping</t>
  </si>
  <si>
    <t>Oil Dipping M/c | Pumping Unit | Filtertaion Unit | Fume Extraction System | Tank - MS Formed | Collection Tray | Machining Items | Accesssories</t>
  </si>
  <si>
    <t>With Frame- Similar to Dana</t>
  </si>
  <si>
    <t xml:space="preserve">Heating </t>
  </si>
  <si>
    <t xml:space="preserve">Induction Heater | 10 KW | Heating Coil | Cabinet | Wheel | HMI | Cable &amp; Accessories </t>
  </si>
  <si>
    <t>W/o Frame- Consider above std frame</t>
  </si>
  <si>
    <t>Robotic Thread Inspection</t>
  </si>
  <si>
    <t>Robotic Thread Inspection | Frame- Al 80x40 | Robotic Thread Head | Servo Rotary | Machining Items | Accessories</t>
  </si>
  <si>
    <t>W/o Std item / equipment- Laser Marker, Panel etc</t>
  </si>
  <si>
    <t>Runout Checking SPM</t>
  </si>
  <si>
    <t>Testing Equipment | Frame- MS &amp; Al 80x40 | Controller |  Servo Rotary | Machining Items | Accessories</t>
  </si>
  <si>
    <t>W/o Std item / equipment- Panel etc</t>
  </si>
  <si>
    <t>Robotic Welding</t>
  </si>
  <si>
    <t>Welding Fixture-up to 750x3000 mm| Base Frame- 100x100 Tabular / Channel | Servo Turnion Mountings | Clamping Mountings</t>
  </si>
  <si>
    <t>BOM Parts 10 nos | Clamp- 10 nos</t>
  </si>
  <si>
    <t>Robotic Cell Fencing | Ht-1800 mm | Maintenance Doors | Fabricated &amp; Painted | Accessories</t>
  </si>
  <si>
    <t>Box Tapping M/c</t>
  </si>
  <si>
    <t>Box Tape Pasting Machine | 600x600x450</t>
  </si>
  <si>
    <t xml:space="preserve">M/c- Other </t>
  </si>
  <si>
    <t>Pneumatic</t>
  </si>
  <si>
    <t>Pn-Pencil Cyl Dia10-20mm_Stroke10-200mm</t>
  </si>
  <si>
    <t>SMC / Festo/Njitsu</t>
  </si>
  <si>
    <t>Pn-Cyl_Dia10-20mm_Stroke 20-100mm</t>
  </si>
  <si>
    <t>Pn-Cyl | Dia 10-20 mm | Stroke 100-300 mm</t>
  </si>
  <si>
    <t>Pn-Cyl | Dia 20-30 mm | Stroke 20-100 mm</t>
  </si>
  <si>
    <t>Pn-Cyl | Dia 20-30 mm | Stroke 100-500 mm</t>
  </si>
  <si>
    <t>Pn-Cyl | Dia 30-50 mm | Stroke 100-300 mm</t>
  </si>
  <si>
    <t>Pn-Cyl | Dia 30-50 mm | Stroke 300-600 mm</t>
  </si>
  <si>
    <t>Pn-Cyl |Dia 50-100 mm | Stroke -300-600 mm</t>
  </si>
  <si>
    <t>Pn-Guided Cyl | Dia 20-30 mm | Stroke 20-100 mm</t>
  </si>
  <si>
    <t>Pn-Guided Cyl | Dia 20-30 mm | Stroke 100-500 mm</t>
  </si>
  <si>
    <t>Pn-Guided  Cyl | Dia 30-50 mm | Stroke 100-300 mm</t>
  </si>
  <si>
    <t>Pn-Guided  Cyl | Dia 30-50 mm | Stroke 300-600 mm</t>
  </si>
  <si>
    <t>Pn-Guided Cyl |Dia 50-100 mm | Stroke -300-600 mm</t>
  </si>
  <si>
    <t>Pn-Rodless Cyl | Stroke 200~500 mm</t>
  </si>
  <si>
    <t>Pn-Rodless Cyl | Stroke 500~1000 mm</t>
  </si>
  <si>
    <t>Pn-Rodless Cyl | Stroke- 1000~2000 mm</t>
  </si>
  <si>
    <t>Pn-Valves | Solenoid Valve | Accessories</t>
  </si>
  <si>
    <t>Pn-Safety Lotto / Shut - off VAlve</t>
  </si>
  <si>
    <t>Pn-Pneumatic Mounting - Rail</t>
  </si>
  <si>
    <t>Pn-Pressure Switch</t>
  </si>
  <si>
    <t>Pn-Air sensor</t>
  </si>
  <si>
    <t>Pn-Quick Release Connector</t>
  </si>
  <si>
    <t>Pn-Other if any</t>
  </si>
  <si>
    <t>Hydraulic</t>
  </si>
  <si>
    <t>Hy-Cyl | Dia 10~20 mm | Stroke 20~100 mm</t>
  </si>
  <si>
    <t>Benforte</t>
  </si>
  <si>
    <t>Hy-Cyl | Dia 10~20 mm | Stroke 100~300 mm</t>
  </si>
  <si>
    <t>Hy-Cyl | Dia 20~30 mm | Stroke 20~100 mm</t>
  </si>
  <si>
    <t>Hy-Cyl | Dia 20~30 mm | Stroke 100~500 mm</t>
  </si>
  <si>
    <t>Hy-Cyl | Dia 30~50 mm | Stroke 100~300 mm</t>
  </si>
  <si>
    <t>Hy-Cyl | Dia 30~50 mm | Stroke 300~600 mm</t>
  </si>
  <si>
    <t>Hy-Cyl |Dia 50~100 mm | Stroke -300~600 mm</t>
  </si>
  <si>
    <t>Hy-Cyl |Dia 50~100 mm | Stroke -600~1000 mm</t>
  </si>
  <si>
    <t>Hy-Power Pack- 50~100 Liter | Pressure ~100 Bar</t>
  </si>
  <si>
    <t>Hy-Power Pack- 100~200  Liter | Pressure-200 Bar</t>
  </si>
  <si>
    <t>Hy-Power Pack- 300~500  Liter | Pressure- 350 Bar</t>
  </si>
  <si>
    <t>Hy-Other if any</t>
  </si>
  <si>
    <t>FB</t>
  </si>
  <si>
    <t>B/o</t>
  </si>
  <si>
    <t>B/O-Rails | Bearings | etc</t>
  </si>
  <si>
    <t>Hiwin | Njitsu</t>
  </si>
  <si>
    <t>B/O-Hardware | Miscl Items</t>
  </si>
  <si>
    <t>B/O-Operation specific</t>
  </si>
  <si>
    <t>B/O-Specific if any</t>
  </si>
  <si>
    <t>B/o-Lubrication Unit-Manual</t>
  </si>
  <si>
    <t>Cenlub</t>
  </si>
  <si>
    <t>B/o-Lubrication Unit-Auto</t>
  </si>
  <si>
    <t xml:space="preserve">Robot Welding- 6 kg| Reach 1500 to 2000 mm </t>
  </si>
  <si>
    <t>Fanuc | Kawasaki | Yaskawa | Mitsubishi</t>
  </si>
  <si>
    <t xml:space="preserve">Robot Welding- 6 kg | Reach 2000 to 3000 mm </t>
  </si>
  <si>
    <t xml:space="preserve">Robot Tending- 10 kg to 20 Kg | Reach 1500 to 2000 mm </t>
  </si>
  <si>
    <t xml:space="preserve">Robot Tending- 10 kg to 20 Kg | Reach 2000~3000 mm </t>
  </si>
  <si>
    <t xml:space="preserve">Robot Tending-20-50 Kg | Reach 2000~3000 mm </t>
  </si>
  <si>
    <t xml:space="preserve">Robot-Specific Application-up to 6 Kg | Reach 900-1500 mm </t>
  </si>
  <si>
    <t>Robot Scara-Payload up to 6 kg | Reach-up to 750 mm</t>
  </si>
  <si>
    <t>Mitsubishi | Epson | Delta</t>
  </si>
  <si>
    <t>MIG welding M/c- 500 amp | SPM |Accessories</t>
  </si>
  <si>
    <t>OTC |Approved Make</t>
  </si>
  <si>
    <t>MIG welding M/c- 500 amp | Robotic |Accessories</t>
  </si>
  <si>
    <t>Nozzle &amp; Tip Dresser</t>
  </si>
  <si>
    <t>Binzel | Approved Make</t>
  </si>
  <si>
    <t>Fume Extraction System | Accessories</t>
  </si>
  <si>
    <t>Losma</t>
  </si>
  <si>
    <t>Air Diaphram Pump |Accessories</t>
  </si>
  <si>
    <t>B/o- Other if any</t>
  </si>
  <si>
    <t>MG unit</t>
  </si>
  <si>
    <t xml:space="preserve">MG-Brake Servo Motor | Drive | 1 KW </t>
  </si>
  <si>
    <t>Omron / Seimens</t>
  </si>
  <si>
    <t xml:space="preserve">MG-Brake Servo Motor | Drive | 1~2 KW </t>
  </si>
  <si>
    <t xml:space="preserve">MG-Brake Servo Motor | Drive | 2~3 KW </t>
  </si>
  <si>
    <t>MG-Brake Motor | VFD | 1 KW</t>
  </si>
  <si>
    <t xml:space="preserve">Bonavario / Lenze </t>
  </si>
  <si>
    <t>MG-Brake Motor | VFD | 1~3 KW</t>
  </si>
  <si>
    <t>MG-Brake Motor | VFD | 3~5 KW</t>
  </si>
  <si>
    <t>MG-Gear Box | Moderate</t>
  </si>
  <si>
    <t>MG-Gear Box | Precision</t>
  </si>
  <si>
    <t>Benforte / Lenze</t>
  </si>
  <si>
    <t>MG-Other if any</t>
  </si>
  <si>
    <t>Safety</t>
  </si>
  <si>
    <t>Sf-Certificate Atex</t>
  </si>
  <si>
    <t>Sf-Certificate CE</t>
  </si>
  <si>
    <t>Sf-Safety curtain Bracket with Protection Cover</t>
  </si>
  <si>
    <t>Sf-Specific Hardware / Logic if any</t>
  </si>
  <si>
    <t>Sf-Enclosure with Safety Switch</t>
  </si>
  <si>
    <t>Sf-Safety Items - Safety Relay / PLC if any</t>
  </si>
  <si>
    <t>Omron</t>
  </si>
  <si>
    <t>Sf-Lotto Switch</t>
  </si>
  <si>
    <t xml:space="preserve">Sf-Two Hand Control Specific </t>
  </si>
  <si>
    <t>Sf-Area Scanner</t>
  </si>
  <si>
    <t>Sf-Other if any</t>
  </si>
  <si>
    <t>Omron / Approved Make</t>
  </si>
  <si>
    <t>Traceability</t>
  </si>
  <si>
    <t>Tr-Barcode Printer</t>
  </si>
  <si>
    <t>Honeywell / Omron</t>
  </si>
  <si>
    <t>Tr-Barcode Reader _hand Held</t>
  </si>
  <si>
    <t>Tr-Fixed Scanner</t>
  </si>
  <si>
    <t>Tr-Laser Marking Mc-Njitsu</t>
  </si>
  <si>
    <t>Tr-Laser Marking Mc-Euro</t>
  </si>
  <si>
    <t>Tr-Laser Marking Mc with Z Tracker</t>
  </si>
  <si>
    <t>Tr-PC-i7 | TFT-13" | UPS | Wireless ey PAD &amp; Mouse</t>
  </si>
  <si>
    <t>Tr-RFID System</t>
  </si>
  <si>
    <t xml:space="preserve">Tr-Vision Camera </t>
  </si>
  <si>
    <t>Tr-Other if any</t>
  </si>
  <si>
    <t>Electrical</t>
  </si>
  <si>
    <t>El-PLC_60x60x30</t>
  </si>
  <si>
    <t>Omron/ Approved Make</t>
  </si>
  <si>
    <t>El-PLC_80x120x30</t>
  </si>
  <si>
    <t>El-PLC_Centralized</t>
  </si>
  <si>
    <t>El-HMI_7-9"</t>
  </si>
  <si>
    <t>El-HMI_10-11"</t>
  </si>
  <si>
    <t>El-IPC</t>
  </si>
  <si>
    <t>El-Junction Boxes</t>
  </si>
  <si>
    <t>El-Lotto / Shut Off</t>
  </si>
  <si>
    <t>El-Poke Yoke | Interlocks</t>
  </si>
  <si>
    <t>El-Other if any</t>
  </si>
  <si>
    <t>Programming</t>
  </si>
  <si>
    <t>Pg-PLC Logic -60x60</t>
  </si>
  <si>
    <t>Pg-PLC Logic -80x120</t>
  </si>
  <si>
    <t>Pg-PLC_Centralize</t>
  </si>
  <si>
    <t>Pg-SCADA</t>
  </si>
  <si>
    <t>Njitsu Tech</t>
  </si>
  <si>
    <t>Pg-MES</t>
  </si>
  <si>
    <t>Pg-Local / Global Server - Data acquisition</t>
  </si>
  <si>
    <t>Pg-Other if any</t>
  </si>
  <si>
    <t xml:space="preserve">Utility </t>
  </si>
  <si>
    <t>Ut-Lables</t>
  </si>
  <si>
    <t>Ut-Hyd Oil / Any specific req</t>
  </si>
  <si>
    <t>Ut-Reservior</t>
  </si>
  <si>
    <t>Ut-Servo Transformer</t>
  </si>
  <si>
    <t>Ut-Servo Stablizer</t>
  </si>
  <si>
    <t>Ut-Energy Meter if any</t>
  </si>
  <si>
    <t>Ut-Other if any</t>
  </si>
  <si>
    <t>Ut-Material Handling- Hydra / Fork lift</t>
  </si>
  <si>
    <t>Ut-Foundation / Civil / Anchoring</t>
  </si>
  <si>
    <t xml:space="preserve">Ut-Anchoring Bolt </t>
  </si>
  <si>
    <t>Ut-Lifting &amp; Shifting Facility  - EYE Bolt / Fork Guide Bracket</t>
  </si>
  <si>
    <t>Logistics</t>
  </si>
  <si>
    <t>Lg-Packaging &amp; Forwarding</t>
  </si>
  <si>
    <t xml:space="preserve">Lg-Transportation </t>
  </si>
  <si>
    <t xml:space="preserve">Lg-Transportation Insurance </t>
  </si>
  <si>
    <t>Other if any</t>
  </si>
  <si>
    <t>Other-Process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</si>
</sst>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4" fillId="2" borderId="3" xfId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6" fillId="2" borderId="10" xfId="0" applyFont="1" applyFill="1" applyBorder="1" applyAlignment="1">
      <alignment vertical="center"/>
    </xf>
    <xf numFmtId="15" fontId="7" fillId="3" borderId="11" xfId="0" applyNumberFormat="1" applyFont="1" applyFill="1" applyBorder="1" applyAlignment="1">
      <alignment horizontal="left" vertical="center"/>
    </xf>
    <xf numFmtId="15" fontId="7" fillId="3" borderId="11" xfId="0" applyNumberFormat="1" applyFont="1" applyFill="1" applyBorder="1" applyAlignment="1">
      <alignment horizontal="left" vertical="center" wrapText="1"/>
    </xf>
    <xf numFmtId="15" fontId="7" fillId="3" borderId="12" xfId="0" applyNumberFormat="1" applyFont="1" applyFill="1" applyBorder="1" applyAlignment="1">
      <alignment horizontal="left" vertical="center"/>
    </xf>
    <xf numFmtId="0" fontId="6" fillId="2" borderId="13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14" xfId="0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3" borderId="17" xfId="1" applyFont="1" applyFill="1" applyBorder="1" applyAlignment="1">
      <alignment horizontal="left" vertical="center"/>
    </xf>
    <xf numFmtId="0" fontId="9" fillId="3" borderId="17" xfId="1" applyFont="1" applyFill="1" applyBorder="1" applyAlignment="1">
      <alignment horizontal="left" vertical="center" wrapText="1"/>
    </xf>
    <xf numFmtId="0" fontId="9" fillId="3" borderId="18" xfId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1" fillId="0" borderId="23" xfId="0" applyFont="1" applyBorder="1" applyAlignment="1">
      <alignment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11" fillId="0" borderId="23" xfId="0" applyFont="1" applyBorder="1" applyAlignment="1">
      <alignment horizontal="center" vertical="center" wrapText="1"/>
    </xf>
    <xf numFmtId="164" fontId="0" fillId="0" borderId="23" xfId="0" applyNumberFormat="1" applyBorder="1" applyAlignment="1">
      <alignment vertical="center"/>
    </xf>
    <xf numFmtId="0" fontId="11" fillId="0" borderId="23" xfId="0" applyFont="1" applyBorder="1" applyAlignment="1">
      <alignment horizontal="left" vertical="center"/>
    </xf>
    <xf numFmtId="164" fontId="0" fillId="4" borderId="23" xfId="0" applyNumberFormat="1" applyFill="1" applyBorder="1" applyAlignment="1">
      <alignment vertical="center"/>
    </xf>
    <xf numFmtId="0" fontId="11" fillId="2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64" fontId="0" fillId="3" borderId="23" xfId="0" applyNumberFormat="1" applyFill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12" fillId="2" borderId="23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right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63294</xdr:colOff>
      <xdr:row>3</xdr:row>
      <xdr:rowOff>98964</xdr:rowOff>
    </xdr:from>
    <xdr:ext cx="1266168" cy="633153"/>
    <xdr:pic>
      <xdr:nvPicPr>
        <xdr:cNvPr id="2" name="Picture 1" descr="E:\Surya\SK\Suryakant\PLL\Business Cases\Budget-P\ETERSI\website &amp; domain\ETE Robotic\new-robo-3.png">
          <a:extLst>
            <a:ext uri="{FF2B5EF4-FFF2-40B4-BE49-F238E27FC236}">
              <a16:creationId xmlns:a16="http://schemas.microsoft.com/office/drawing/2014/main" id="{016E135D-1761-499A-A551-4E1BCE1CFE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94" y="525684"/>
          <a:ext cx="1266168" cy="63315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RAJU%20Verma/6.Software%20Dev.&amp;%20Manufacturer%20details%20data/ER_Costing_051223_Raju_0109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ftware output"/>
      <sheetName val="Breakup wo O&amp;P"/>
      <sheetName val="Breakup with O&amp;P"/>
      <sheetName val="Costing"/>
      <sheetName val="Type of Projects"/>
      <sheetName val="BOM"/>
      <sheetName val="Drw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ER_M_65_190_D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terobotic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3"/>
  <sheetViews>
    <sheetView tabSelected="1" zoomScale="80" zoomScaleNormal="80" zoomScaleSheetLayoutView="7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E21" sqref="E21"/>
    </sheetView>
  </sheetViews>
  <sheetFormatPr baseColWidth="10" defaultColWidth="9.1640625" defaultRowHeight="15" x14ac:dyDescent="0.2"/>
  <cols>
    <col min="1" max="1" width="1.1640625" style="1" customWidth="1"/>
    <col min="2" max="2" width="6.5" style="1" customWidth="1"/>
    <col min="3" max="3" width="13.5" style="1" customWidth="1"/>
    <col min="4" max="4" width="26.83203125" style="1" customWidth="1"/>
    <col min="5" max="5" width="32.5" style="2" customWidth="1"/>
    <col min="6" max="6" width="11.33203125" style="1" customWidth="1"/>
    <col min="7" max="7" width="10.1640625" style="1" customWidth="1"/>
    <col min="8" max="8" width="12.83203125" style="1" customWidth="1"/>
    <col min="9" max="9" width="20.6640625" style="3" customWidth="1"/>
    <col min="10" max="10" width="19.83203125" style="1" customWidth="1"/>
    <col min="11" max="16384" width="9.1640625" style="1"/>
  </cols>
  <sheetData>
    <row r="1" spans="2:10" ht="4.5" customHeight="1" x14ac:dyDescent="0.2"/>
    <row r="2" spans="2:10" ht="15" customHeight="1" x14ac:dyDescent="0.2">
      <c r="B2" s="4"/>
      <c r="C2" s="4"/>
      <c r="D2" s="5"/>
      <c r="E2" s="6"/>
      <c r="J2" s="7" t="s">
        <v>0</v>
      </c>
    </row>
    <row r="3" spans="2:10" ht="14.5" customHeight="1" x14ac:dyDescent="0.2">
      <c r="B3" s="8"/>
      <c r="C3" s="9" t="s">
        <v>1</v>
      </c>
      <c r="D3" s="75" t="s">
        <v>2</v>
      </c>
      <c r="E3" s="76"/>
      <c r="F3" s="10" t="s">
        <v>3</v>
      </c>
      <c r="G3" s="11"/>
      <c r="H3" s="11"/>
      <c r="I3" s="12"/>
      <c r="J3" s="13"/>
    </row>
    <row r="4" spans="2:10" ht="14.5" customHeight="1" x14ac:dyDescent="0.2">
      <c r="B4" s="14"/>
      <c r="C4" s="15"/>
      <c r="D4" s="77"/>
      <c r="E4" s="78"/>
      <c r="F4" s="16" t="s">
        <v>4</v>
      </c>
      <c r="G4" s="17"/>
      <c r="H4" s="17"/>
      <c r="I4" s="18"/>
      <c r="J4" s="19"/>
    </row>
    <row r="5" spans="2:10" ht="14.5" customHeight="1" x14ac:dyDescent="0.2">
      <c r="B5" s="14"/>
      <c r="C5" s="15"/>
      <c r="D5" s="77"/>
      <c r="E5" s="78"/>
      <c r="F5" s="20" t="s">
        <v>5</v>
      </c>
      <c r="G5" s="21"/>
      <c r="H5" s="21"/>
      <c r="I5" s="22"/>
      <c r="J5" s="23"/>
    </row>
    <row r="6" spans="2:10" ht="14.5" customHeight="1" x14ac:dyDescent="0.2">
      <c r="B6" s="14"/>
      <c r="C6" s="15"/>
      <c r="D6" s="77"/>
      <c r="E6" s="78"/>
      <c r="F6" s="20" t="s">
        <v>6</v>
      </c>
      <c r="G6" s="21"/>
      <c r="H6" s="21"/>
      <c r="I6" s="22"/>
      <c r="J6" s="23"/>
    </row>
    <row r="7" spans="2:10" ht="14.5" customHeight="1" x14ac:dyDescent="0.2">
      <c r="B7" s="24"/>
      <c r="C7" s="25"/>
      <c r="D7" s="77"/>
      <c r="E7" s="78"/>
      <c r="F7" s="26" t="s">
        <v>7</v>
      </c>
      <c r="G7" s="21"/>
      <c r="H7" s="21"/>
      <c r="I7" s="22"/>
      <c r="J7" s="23"/>
    </row>
    <row r="8" spans="2:10" ht="14.5" customHeight="1" x14ac:dyDescent="0.2">
      <c r="B8" s="27"/>
      <c r="C8" s="28"/>
      <c r="D8" s="79"/>
      <c r="E8" s="80"/>
      <c r="F8" s="26" t="s">
        <v>8</v>
      </c>
      <c r="G8" s="29"/>
      <c r="H8" s="29"/>
      <c r="I8" s="30"/>
      <c r="J8" s="31"/>
    </row>
    <row r="9" spans="2:10" x14ac:dyDescent="0.2">
      <c r="B9" s="32" t="s">
        <v>9</v>
      </c>
      <c r="C9" s="33"/>
      <c r="D9" s="34"/>
      <c r="E9" s="35"/>
      <c r="F9" s="32" t="s">
        <v>10</v>
      </c>
      <c r="G9" s="36"/>
      <c r="H9" s="36"/>
      <c r="I9" s="37"/>
      <c r="J9" s="38"/>
    </row>
    <row r="10" spans="2:10" x14ac:dyDescent="0.2">
      <c r="B10" s="39"/>
      <c r="C10" s="40"/>
      <c r="D10" s="41"/>
      <c r="E10" s="42"/>
      <c r="F10" s="43"/>
      <c r="G10" s="44"/>
      <c r="H10" s="44"/>
      <c r="I10" s="45"/>
      <c r="J10" s="42"/>
    </row>
    <row r="11" spans="2:10" x14ac:dyDescent="0.2">
      <c r="B11" s="46"/>
      <c r="C11" s="47"/>
      <c r="D11" s="48"/>
      <c r="E11" s="49"/>
      <c r="F11" s="50"/>
      <c r="G11" s="48"/>
      <c r="H11" s="48"/>
      <c r="I11" s="51"/>
      <c r="J11" s="49"/>
    </row>
    <row r="12" spans="2:10" ht="17" x14ac:dyDescent="0.2">
      <c r="B12" s="52" t="s">
        <v>11</v>
      </c>
      <c r="C12" s="53" t="s">
        <v>12</v>
      </c>
      <c r="D12" s="54" t="s">
        <v>13</v>
      </c>
      <c r="E12" s="55" t="s">
        <v>14</v>
      </c>
      <c r="F12" s="56" t="s">
        <v>15</v>
      </c>
      <c r="G12" s="56" t="s">
        <v>16</v>
      </c>
      <c r="H12" s="56" t="s">
        <v>17</v>
      </c>
      <c r="I12" s="56" t="s">
        <v>18</v>
      </c>
      <c r="J12" s="57" t="s">
        <v>19</v>
      </c>
    </row>
    <row r="13" spans="2:10" ht="17" x14ac:dyDescent="0.2">
      <c r="B13" s="58">
        <v>1</v>
      </c>
      <c r="C13" s="59" t="s">
        <v>20</v>
      </c>
      <c r="D13" s="60" t="s">
        <v>21</v>
      </c>
      <c r="E13" s="61" t="s">
        <v>22</v>
      </c>
      <c r="F13" s="62" t="s">
        <v>23</v>
      </c>
      <c r="G13" s="62">
        <v>1</v>
      </c>
      <c r="H13" s="63">
        <v>178000</v>
      </c>
      <c r="I13" s="62" t="s">
        <v>24</v>
      </c>
      <c r="J13" s="64"/>
    </row>
    <row r="14" spans="2:10" ht="17" x14ac:dyDescent="0.2">
      <c r="B14" s="58">
        <v>2</v>
      </c>
      <c r="C14" s="59" t="s">
        <v>20</v>
      </c>
      <c r="D14" s="60" t="s">
        <v>21</v>
      </c>
      <c r="E14" s="61" t="s">
        <v>25</v>
      </c>
      <c r="F14" s="62" t="s">
        <v>23</v>
      </c>
      <c r="G14" s="62">
        <v>1</v>
      </c>
      <c r="H14" s="63">
        <f t="shared" ref="H14:H20" si="0">H13*1.2</f>
        <v>213600</v>
      </c>
      <c r="I14" s="62" t="s">
        <v>24</v>
      </c>
      <c r="J14" s="64"/>
    </row>
    <row r="15" spans="2:10" ht="17" x14ac:dyDescent="0.2">
      <c r="B15" s="58">
        <v>3</v>
      </c>
      <c r="C15" s="59" t="s">
        <v>20</v>
      </c>
      <c r="D15" s="60" t="s">
        <v>21</v>
      </c>
      <c r="E15" s="61" t="s">
        <v>26</v>
      </c>
      <c r="F15" s="62" t="s">
        <v>23</v>
      </c>
      <c r="G15" s="62">
        <v>1</v>
      </c>
      <c r="H15" s="63">
        <f t="shared" si="0"/>
        <v>256320</v>
      </c>
      <c r="I15" s="62" t="s">
        <v>24</v>
      </c>
      <c r="J15" s="64"/>
    </row>
    <row r="16" spans="2:10" ht="17" x14ac:dyDescent="0.2">
      <c r="B16" s="58">
        <v>4</v>
      </c>
      <c r="C16" s="59" t="s">
        <v>20</v>
      </c>
      <c r="D16" s="60" t="s">
        <v>21</v>
      </c>
      <c r="E16" s="61" t="s">
        <v>27</v>
      </c>
      <c r="F16" s="62" t="s">
        <v>23</v>
      </c>
      <c r="G16" s="62">
        <v>1</v>
      </c>
      <c r="H16" s="63">
        <f t="shared" si="0"/>
        <v>307584</v>
      </c>
      <c r="I16" s="62" t="s">
        <v>24</v>
      </c>
      <c r="J16" s="64"/>
    </row>
    <row r="17" spans="2:10" ht="17" x14ac:dyDescent="0.2">
      <c r="B17" s="58">
        <v>5</v>
      </c>
      <c r="C17" s="59" t="s">
        <v>20</v>
      </c>
      <c r="D17" s="60" t="s">
        <v>21</v>
      </c>
      <c r="E17" s="61" t="s">
        <v>28</v>
      </c>
      <c r="F17" s="62" t="s">
        <v>23</v>
      </c>
      <c r="G17" s="62">
        <v>1</v>
      </c>
      <c r="H17" s="63">
        <f t="shared" si="0"/>
        <v>369100.79999999999</v>
      </c>
      <c r="I17" s="62" t="s">
        <v>24</v>
      </c>
      <c r="J17" s="64"/>
    </row>
    <row r="18" spans="2:10" ht="17" x14ac:dyDescent="0.2">
      <c r="B18" s="58">
        <v>6</v>
      </c>
      <c r="C18" s="59" t="s">
        <v>20</v>
      </c>
      <c r="D18" s="60" t="s">
        <v>21</v>
      </c>
      <c r="E18" s="61" t="s">
        <v>29</v>
      </c>
      <c r="F18" s="62" t="s">
        <v>23</v>
      </c>
      <c r="G18" s="62">
        <v>1</v>
      </c>
      <c r="H18" s="63">
        <f t="shared" si="0"/>
        <v>442920.95999999996</v>
      </c>
      <c r="I18" s="62" t="s">
        <v>24</v>
      </c>
      <c r="J18" s="64"/>
    </row>
    <row r="19" spans="2:10" ht="17" x14ac:dyDescent="0.2">
      <c r="B19" s="58">
        <v>7</v>
      </c>
      <c r="C19" s="59" t="s">
        <v>20</v>
      </c>
      <c r="D19" s="60" t="s">
        <v>21</v>
      </c>
      <c r="E19" s="61" t="s">
        <v>30</v>
      </c>
      <c r="F19" s="62" t="s">
        <v>23</v>
      </c>
      <c r="G19" s="62">
        <v>1</v>
      </c>
      <c r="H19" s="63">
        <f t="shared" si="0"/>
        <v>531505.15199999989</v>
      </c>
      <c r="I19" s="62" t="s">
        <v>24</v>
      </c>
      <c r="J19" s="64"/>
    </row>
    <row r="20" spans="2:10" ht="17" x14ac:dyDescent="0.2">
      <c r="B20" s="58">
        <v>8</v>
      </c>
      <c r="C20" s="59" t="s">
        <v>20</v>
      </c>
      <c r="D20" s="60" t="s">
        <v>21</v>
      </c>
      <c r="E20" s="61" t="s">
        <v>31</v>
      </c>
      <c r="F20" s="62" t="s">
        <v>23</v>
      </c>
      <c r="G20" s="62">
        <v>1</v>
      </c>
      <c r="H20" s="65">
        <f t="shared" si="0"/>
        <v>637806.18239999982</v>
      </c>
      <c r="I20" s="62" t="s">
        <v>24</v>
      </c>
      <c r="J20" s="64"/>
    </row>
    <row r="21" spans="2:10" ht="17" x14ac:dyDescent="0.2">
      <c r="B21" s="58">
        <v>9</v>
      </c>
      <c r="C21" s="59" t="s">
        <v>20</v>
      </c>
      <c r="D21" s="60" t="s">
        <v>21</v>
      </c>
      <c r="E21" s="61" t="s">
        <v>32</v>
      </c>
      <c r="F21" s="62" t="s">
        <v>23</v>
      </c>
      <c r="G21" s="62">
        <v>1</v>
      </c>
      <c r="H21" s="63">
        <v>225000</v>
      </c>
      <c r="I21" s="62" t="s">
        <v>24</v>
      </c>
      <c r="J21" s="64"/>
    </row>
    <row r="22" spans="2:10" ht="17" x14ac:dyDescent="0.2">
      <c r="B22" s="58">
        <v>10</v>
      </c>
      <c r="C22" s="59" t="s">
        <v>20</v>
      </c>
      <c r="D22" s="60" t="s">
        <v>21</v>
      </c>
      <c r="E22" s="61" t="s">
        <v>33</v>
      </c>
      <c r="F22" s="62" t="s">
        <v>23</v>
      </c>
      <c r="G22" s="62">
        <v>1</v>
      </c>
      <c r="H22" s="63">
        <f t="shared" ref="H22:H28" si="1">H21*1.2</f>
        <v>270000</v>
      </c>
      <c r="I22" s="62" t="s">
        <v>24</v>
      </c>
      <c r="J22" s="64"/>
    </row>
    <row r="23" spans="2:10" ht="17" x14ac:dyDescent="0.2">
      <c r="B23" s="58">
        <v>11</v>
      </c>
      <c r="C23" s="59" t="s">
        <v>20</v>
      </c>
      <c r="D23" s="60" t="s">
        <v>21</v>
      </c>
      <c r="E23" s="61" t="s">
        <v>34</v>
      </c>
      <c r="F23" s="62" t="s">
        <v>23</v>
      </c>
      <c r="G23" s="62">
        <v>1</v>
      </c>
      <c r="H23" s="63">
        <f t="shared" si="1"/>
        <v>324000</v>
      </c>
      <c r="I23" s="62" t="s">
        <v>24</v>
      </c>
      <c r="J23" s="64"/>
    </row>
    <row r="24" spans="2:10" ht="17" x14ac:dyDescent="0.2">
      <c r="B24" s="58">
        <v>12</v>
      </c>
      <c r="C24" s="59" t="s">
        <v>20</v>
      </c>
      <c r="D24" s="60" t="s">
        <v>21</v>
      </c>
      <c r="E24" s="61" t="s">
        <v>35</v>
      </c>
      <c r="F24" s="62" t="s">
        <v>23</v>
      </c>
      <c r="G24" s="62">
        <v>1</v>
      </c>
      <c r="H24" s="63">
        <f t="shared" si="1"/>
        <v>388800</v>
      </c>
      <c r="I24" s="62" t="s">
        <v>24</v>
      </c>
      <c r="J24" s="64"/>
    </row>
    <row r="25" spans="2:10" ht="17" x14ac:dyDescent="0.2">
      <c r="B25" s="58">
        <v>13</v>
      </c>
      <c r="C25" s="59" t="s">
        <v>20</v>
      </c>
      <c r="D25" s="60" t="s">
        <v>21</v>
      </c>
      <c r="E25" s="61" t="s">
        <v>36</v>
      </c>
      <c r="F25" s="62" t="s">
        <v>23</v>
      </c>
      <c r="G25" s="62">
        <v>1</v>
      </c>
      <c r="H25" s="63">
        <f t="shared" si="1"/>
        <v>466560</v>
      </c>
      <c r="I25" s="62" t="s">
        <v>24</v>
      </c>
      <c r="J25" s="64"/>
    </row>
    <row r="26" spans="2:10" ht="17" x14ac:dyDescent="0.2">
      <c r="B26" s="58">
        <v>14</v>
      </c>
      <c r="C26" s="59" t="s">
        <v>20</v>
      </c>
      <c r="D26" s="60" t="s">
        <v>21</v>
      </c>
      <c r="E26" s="61" t="s">
        <v>37</v>
      </c>
      <c r="F26" s="62" t="s">
        <v>23</v>
      </c>
      <c r="G26" s="62">
        <v>1</v>
      </c>
      <c r="H26" s="63">
        <f t="shared" si="1"/>
        <v>559872</v>
      </c>
      <c r="I26" s="62" t="s">
        <v>24</v>
      </c>
      <c r="J26" s="64"/>
    </row>
    <row r="27" spans="2:10" ht="17" x14ac:dyDescent="0.2">
      <c r="B27" s="58">
        <v>15</v>
      </c>
      <c r="C27" s="59" t="s">
        <v>20</v>
      </c>
      <c r="D27" s="60" t="s">
        <v>21</v>
      </c>
      <c r="E27" s="61" t="s">
        <v>38</v>
      </c>
      <c r="F27" s="62" t="s">
        <v>23</v>
      </c>
      <c r="G27" s="62">
        <v>1</v>
      </c>
      <c r="H27" s="63">
        <f t="shared" si="1"/>
        <v>671846.40000000002</v>
      </c>
      <c r="I27" s="62" t="s">
        <v>24</v>
      </c>
      <c r="J27" s="64"/>
    </row>
    <row r="28" spans="2:10" ht="17" x14ac:dyDescent="0.2">
      <c r="B28" s="58">
        <v>16</v>
      </c>
      <c r="C28" s="59" t="s">
        <v>20</v>
      </c>
      <c r="D28" s="60" t="s">
        <v>21</v>
      </c>
      <c r="E28" s="61" t="s">
        <v>39</v>
      </c>
      <c r="F28" s="62" t="s">
        <v>23</v>
      </c>
      <c r="G28" s="62">
        <v>1</v>
      </c>
      <c r="H28" s="65">
        <f t="shared" si="1"/>
        <v>806215.68000000005</v>
      </c>
      <c r="I28" s="62" t="s">
        <v>24</v>
      </c>
      <c r="J28" s="64"/>
    </row>
    <row r="29" spans="2:10" ht="17" x14ac:dyDescent="0.2">
      <c r="B29" s="58">
        <v>17</v>
      </c>
      <c r="C29" s="59" t="s">
        <v>20</v>
      </c>
      <c r="D29" s="60" t="s">
        <v>40</v>
      </c>
      <c r="E29" s="66" t="s">
        <v>41</v>
      </c>
      <c r="F29" s="62" t="s">
        <v>23</v>
      </c>
      <c r="G29" s="62">
        <v>1</v>
      </c>
      <c r="H29" s="65">
        <v>0</v>
      </c>
      <c r="I29" s="62" t="s">
        <v>24</v>
      </c>
      <c r="J29" s="64"/>
    </row>
    <row r="30" spans="2:10" ht="34" x14ac:dyDescent="0.2">
      <c r="B30" s="58">
        <v>18</v>
      </c>
      <c r="C30" s="59" t="s">
        <v>20</v>
      </c>
      <c r="D30" s="60" t="s">
        <v>42</v>
      </c>
      <c r="E30" s="66" t="str">
        <f>D30</f>
        <v>Mech-Mounting Units -VMC | Machining Items | Sensor Bkts</v>
      </c>
      <c r="F30" s="62" t="s">
        <v>23</v>
      </c>
      <c r="G30" s="62">
        <v>1</v>
      </c>
      <c r="H30" s="65">
        <v>154000</v>
      </c>
      <c r="I30" s="62" t="s">
        <v>24</v>
      </c>
      <c r="J30" s="64"/>
    </row>
    <row r="31" spans="2:10" ht="34" x14ac:dyDescent="0.2">
      <c r="B31" s="58">
        <v>19</v>
      </c>
      <c r="C31" s="59" t="s">
        <v>20</v>
      </c>
      <c r="D31" s="60" t="s">
        <v>43</v>
      </c>
      <c r="E31" s="66" t="s">
        <v>44</v>
      </c>
      <c r="F31" s="62" t="s">
        <v>23</v>
      </c>
      <c r="G31" s="62">
        <v>1</v>
      </c>
      <c r="H31" s="63">
        <v>12500</v>
      </c>
      <c r="I31" s="62" t="s">
        <v>45</v>
      </c>
      <c r="J31" s="64"/>
    </row>
    <row r="32" spans="2:10" ht="17" x14ac:dyDescent="0.2">
      <c r="B32" s="58">
        <v>20</v>
      </c>
      <c r="C32" s="59" t="s">
        <v>20</v>
      </c>
      <c r="D32" s="60" t="s">
        <v>46</v>
      </c>
      <c r="E32" s="66" t="s">
        <v>47</v>
      </c>
      <c r="F32" s="62" t="s">
        <v>23</v>
      </c>
      <c r="G32" s="62">
        <v>1</v>
      </c>
      <c r="H32" s="63">
        <v>9500</v>
      </c>
      <c r="I32" s="62" t="s">
        <v>48</v>
      </c>
      <c r="J32" s="64"/>
    </row>
    <row r="33" spans="2:11" ht="17" x14ac:dyDescent="0.2">
      <c r="B33" s="58">
        <v>21</v>
      </c>
      <c r="C33" s="59" t="s">
        <v>20</v>
      </c>
      <c r="D33" s="60" t="s">
        <v>46</v>
      </c>
      <c r="E33" s="66" t="s">
        <v>49</v>
      </c>
      <c r="F33" s="62" t="s">
        <v>23</v>
      </c>
      <c r="G33" s="62">
        <v>1</v>
      </c>
      <c r="H33" s="63">
        <v>4500</v>
      </c>
      <c r="I33" s="62" t="s">
        <v>24</v>
      </c>
      <c r="J33" s="64"/>
    </row>
    <row r="34" spans="2:11" ht="17" x14ac:dyDescent="0.2">
      <c r="B34" s="58"/>
      <c r="C34" s="59"/>
      <c r="D34" s="60"/>
      <c r="E34" s="66" t="s">
        <v>50</v>
      </c>
      <c r="F34" s="62"/>
      <c r="G34" s="62"/>
      <c r="H34" s="63"/>
      <c r="I34" s="62"/>
      <c r="J34" s="64"/>
    </row>
    <row r="35" spans="2:11" ht="17" x14ac:dyDescent="0.2">
      <c r="B35" s="58">
        <v>22</v>
      </c>
      <c r="C35" s="59" t="s">
        <v>20</v>
      </c>
      <c r="D35" s="60" t="s">
        <v>51</v>
      </c>
      <c r="E35" s="66" t="str">
        <f t="shared" ref="E35:E106" si="2">D35</f>
        <v>Mech-Other if any</v>
      </c>
      <c r="F35" s="62" t="s">
        <v>23</v>
      </c>
      <c r="G35" s="62">
        <v>1</v>
      </c>
      <c r="H35" s="65">
        <v>0</v>
      </c>
      <c r="I35" s="62" t="s">
        <v>24</v>
      </c>
      <c r="J35" s="64"/>
    </row>
    <row r="36" spans="2:11" ht="48" x14ac:dyDescent="0.2">
      <c r="B36" s="58">
        <v>23</v>
      </c>
      <c r="C36" s="59" t="s">
        <v>20</v>
      </c>
      <c r="D36" s="60" t="s">
        <v>52</v>
      </c>
      <c r="E36" s="67" t="s">
        <v>53</v>
      </c>
      <c r="F36" s="62" t="s">
        <v>54</v>
      </c>
      <c r="G36" s="62">
        <v>1</v>
      </c>
      <c r="H36" s="63">
        <v>45000</v>
      </c>
      <c r="I36" s="62" t="s">
        <v>24</v>
      </c>
      <c r="J36" s="64"/>
      <c r="K36" s="1" t="s">
        <v>55</v>
      </c>
    </row>
    <row r="37" spans="2:11" ht="48" x14ac:dyDescent="0.2">
      <c r="B37" s="58">
        <v>24</v>
      </c>
      <c r="C37" s="59" t="s">
        <v>20</v>
      </c>
      <c r="D37" s="60" t="s">
        <v>52</v>
      </c>
      <c r="E37" s="67" t="s">
        <v>56</v>
      </c>
      <c r="F37" s="62" t="s">
        <v>54</v>
      </c>
      <c r="G37" s="62">
        <v>1</v>
      </c>
      <c r="H37" s="63">
        <v>65000</v>
      </c>
      <c r="I37" s="62" t="s">
        <v>24</v>
      </c>
      <c r="J37" s="64"/>
    </row>
    <row r="38" spans="2:11" ht="48" x14ac:dyDescent="0.2">
      <c r="B38" s="58">
        <v>25</v>
      </c>
      <c r="C38" s="59" t="s">
        <v>20</v>
      </c>
      <c r="D38" s="60" t="s">
        <v>52</v>
      </c>
      <c r="E38" s="67" t="s">
        <v>57</v>
      </c>
      <c r="F38" s="62" t="s">
        <v>54</v>
      </c>
      <c r="G38" s="62">
        <v>1</v>
      </c>
      <c r="H38" s="63">
        <f t="shared" ref="H38:H43" si="3">H37*1.2</f>
        <v>78000</v>
      </c>
      <c r="I38" s="62" t="s">
        <v>24</v>
      </c>
      <c r="J38" s="64"/>
    </row>
    <row r="39" spans="2:11" ht="48" x14ac:dyDescent="0.2">
      <c r="B39" s="58">
        <v>26</v>
      </c>
      <c r="C39" s="59" t="s">
        <v>20</v>
      </c>
      <c r="D39" s="60" t="s">
        <v>52</v>
      </c>
      <c r="E39" s="67" t="s">
        <v>58</v>
      </c>
      <c r="F39" s="62" t="s">
        <v>54</v>
      </c>
      <c r="G39" s="62">
        <v>1</v>
      </c>
      <c r="H39" s="63">
        <f t="shared" si="3"/>
        <v>93600</v>
      </c>
      <c r="I39" s="62" t="s">
        <v>24</v>
      </c>
      <c r="J39" s="64"/>
    </row>
    <row r="40" spans="2:11" ht="80" x14ac:dyDescent="0.2">
      <c r="B40" s="58">
        <v>27</v>
      </c>
      <c r="C40" s="59" t="s">
        <v>20</v>
      </c>
      <c r="D40" s="60" t="s">
        <v>59</v>
      </c>
      <c r="E40" s="67" t="s">
        <v>60</v>
      </c>
      <c r="F40" s="62" t="s">
        <v>54</v>
      </c>
      <c r="G40" s="62">
        <v>1</v>
      </c>
      <c r="H40" s="63">
        <f t="shared" si="3"/>
        <v>112320</v>
      </c>
      <c r="I40" s="62" t="s">
        <v>24</v>
      </c>
      <c r="J40" s="64"/>
    </row>
    <row r="41" spans="2:11" ht="82.75" customHeight="1" x14ac:dyDescent="0.2">
      <c r="B41" s="58">
        <v>28</v>
      </c>
      <c r="C41" s="59" t="s">
        <v>20</v>
      </c>
      <c r="D41" s="60" t="s">
        <v>59</v>
      </c>
      <c r="E41" s="67" t="s">
        <v>61</v>
      </c>
      <c r="F41" s="62" t="s">
        <v>54</v>
      </c>
      <c r="G41" s="62">
        <v>1</v>
      </c>
      <c r="H41" s="63">
        <f t="shared" si="3"/>
        <v>134784</v>
      </c>
      <c r="I41" s="62" t="s">
        <v>24</v>
      </c>
      <c r="J41" s="64"/>
    </row>
    <row r="42" spans="2:11" ht="64" x14ac:dyDescent="0.2">
      <c r="B42" s="58">
        <v>29</v>
      </c>
      <c r="C42" s="59" t="s">
        <v>20</v>
      </c>
      <c r="D42" s="60" t="s">
        <v>59</v>
      </c>
      <c r="E42" s="67" t="s">
        <v>62</v>
      </c>
      <c r="F42" s="62" t="s">
        <v>54</v>
      </c>
      <c r="G42" s="62">
        <v>1</v>
      </c>
      <c r="H42" s="63">
        <f t="shared" si="3"/>
        <v>161740.79999999999</v>
      </c>
      <c r="I42" s="62" t="s">
        <v>24</v>
      </c>
      <c r="J42" s="64"/>
    </row>
    <row r="43" spans="2:11" ht="80" x14ac:dyDescent="0.2">
      <c r="B43" s="58">
        <v>30</v>
      </c>
      <c r="C43" s="59" t="s">
        <v>20</v>
      </c>
      <c r="D43" s="60" t="s">
        <v>59</v>
      </c>
      <c r="E43" s="67" t="s">
        <v>63</v>
      </c>
      <c r="F43" s="62" t="s">
        <v>54</v>
      </c>
      <c r="G43" s="62">
        <v>1</v>
      </c>
      <c r="H43" s="65">
        <f t="shared" si="3"/>
        <v>194088.95999999999</v>
      </c>
      <c r="I43" s="62" t="s">
        <v>24</v>
      </c>
      <c r="J43" s="64"/>
    </row>
    <row r="44" spans="2:11" ht="70.25" customHeight="1" x14ac:dyDescent="0.2">
      <c r="B44" s="58">
        <v>31</v>
      </c>
      <c r="C44" s="59" t="s">
        <v>20</v>
      </c>
      <c r="D44" s="60" t="s">
        <v>64</v>
      </c>
      <c r="E44" s="67" t="s">
        <v>65</v>
      </c>
      <c r="F44" s="62" t="s">
        <v>54</v>
      </c>
      <c r="G44" s="62">
        <v>1</v>
      </c>
      <c r="H44" s="63">
        <v>225000</v>
      </c>
      <c r="I44" s="62" t="s">
        <v>24</v>
      </c>
      <c r="J44" s="64"/>
    </row>
    <row r="45" spans="2:11" ht="69" customHeight="1" x14ac:dyDescent="0.2">
      <c r="B45" s="58">
        <v>32</v>
      </c>
      <c r="C45" s="59" t="s">
        <v>20</v>
      </c>
      <c r="D45" s="60" t="s">
        <v>64</v>
      </c>
      <c r="E45" s="67" t="s">
        <v>66</v>
      </c>
      <c r="F45" s="62" t="s">
        <v>54</v>
      </c>
      <c r="G45" s="62">
        <v>1</v>
      </c>
      <c r="H45" s="63">
        <f t="shared" ref="H45:H51" si="4">H44*1.2</f>
        <v>270000</v>
      </c>
      <c r="I45" s="62" t="s">
        <v>24</v>
      </c>
      <c r="J45" s="64"/>
    </row>
    <row r="46" spans="2:11" ht="70.25" customHeight="1" x14ac:dyDescent="0.2">
      <c r="B46" s="58">
        <v>33</v>
      </c>
      <c r="C46" s="59" t="s">
        <v>20</v>
      </c>
      <c r="D46" s="60" t="s">
        <v>67</v>
      </c>
      <c r="E46" s="67" t="s">
        <v>68</v>
      </c>
      <c r="F46" s="62" t="s">
        <v>54</v>
      </c>
      <c r="G46" s="62">
        <v>1</v>
      </c>
      <c r="H46" s="63">
        <f t="shared" si="4"/>
        <v>324000</v>
      </c>
      <c r="I46" s="62" t="s">
        <v>24</v>
      </c>
      <c r="J46" s="64"/>
    </row>
    <row r="47" spans="2:11" ht="70.25" customHeight="1" x14ac:dyDescent="0.2">
      <c r="B47" s="58">
        <v>34</v>
      </c>
      <c r="C47" s="59" t="s">
        <v>20</v>
      </c>
      <c r="D47" s="60" t="s">
        <v>67</v>
      </c>
      <c r="E47" s="67" t="s">
        <v>69</v>
      </c>
      <c r="F47" s="62" t="s">
        <v>54</v>
      </c>
      <c r="G47" s="62">
        <v>1</v>
      </c>
      <c r="H47" s="63">
        <f t="shared" si="4"/>
        <v>388800</v>
      </c>
      <c r="I47" s="62" t="s">
        <v>24</v>
      </c>
      <c r="J47" s="64"/>
    </row>
    <row r="48" spans="2:11" ht="68.5" customHeight="1" x14ac:dyDescent="0.2">
      <c r="B48" s="58">
        <v>35</v>
      </c>
      <c r="C48" s="59" t="s">
        <v>20</v>
      </c>
      <c r="D48" s="60" t="s">
        <v>70</v>
      </c>
      <c r="E48" s="67" t="s">
        <v>71</v>
      </c>
      <c r="F48" s="62" t="s">
        <v>54</v>
      </c>
      <c r="G48" s="62">
        <v>1</v>
      </c>
      <c r="H48" s="63">
        <f t="shared" si="4"/>
        <v>466560</v>
      </c>
      <c r="I48" s="62" t="s">
        <v>24</v>
      </c>
      <c r="J48" s="64"/>
    </row>
    <row r="49" spans="2:10" ht="68.5" customHeight="1" x14ac:dyDescent="0.2">
      <c r="B49" s="58">
        <v>36</v>
      </c>
      <c r="C49" s="59" t="s">
        <v>20</v>
      </c>
      <c r="D49" s="60" t="s">
        <v>70</v>
      </c>
      <c r="E49" s="67" t="s">
        <v>72</v>
      </c>
      <c r="F49" s="62" t="s">
        <v>54</v>
      </c>
      <c r="G49" s="62">
        <v>1</v>
      </c>
      <c r="H49" s="63">
        <f t="shared" si="4"/>
        <v>559872</v>
      </c>
      <c r="I49" s="62" t="s">
        <v>24</v>
      </c>
      <c r="J49" s="64"/>
    </row>
    <row r="50" spans="2:10" ht="64" x14ac:dyDescent="0.2">
      <c r="B50" s="58">
        <v>37</v>
      </c>
      <c r="C50" s="59" t="s">
        <v>20</v>
      </c>
      <c r="D50" s="60" t="s">
        <v>73</v>
      </c>
      <c r="E50" s="67" t="s">
        <v>74</v>
      </c>
      <c r="F50" s="62" t="s">
        <v>54</v>
      </c>
      <c r="G50" s="62">
        <v>1</v>
      </c>
      <c r="H50" s="63">
        <f t="shared" si="4"/>
        <v>671846.40000000002</v>
      </c>
      <c r="I50" s="62" t="s">
        <v>24</v>
      </c>
      <c r="J50" s="64"/>
    </row>
    <row r="51" spans="2:10" ht="64" x14ac:dyDescent="0.2">
      <c r="B51" s="58">
        <v>38</v>
      </c>
      <c r="C51" s="59" t="s">
        <v>20</v>
      </c>
      <c r="D51" s="60" t="s">
        <v>73</v>
      </c>
      <c r="E51" s="67" t="s">
        <v>75</v>
      </c>
      <c r="F51" s="62" t="s">
        <v>54</v>
      </c>
      <c r="G51" s="62">
        <v>1</v>
      </c>
      <c r="H51" s="65">
        <f t="shared" si="4"/>
        <v>806215.68000000005</v>
      </c>
      <c r="I51" s="62" t="s">
        <v>24</v>
      </c>
      <c r="J51" s="64"/>
    </row>
    <row r="52" spans="2:10" ht="17" x14ac:dyDescent="0.2">
      <c r="B52" s="58">
        <v>39</v>
      </c>
      <c r="C52" s="59" t="s">
        <v>20</v>
      </c>
      <c r="D52" s="60" t="s">
        <v>76</v>
      </c>
      <c r="E52" s="66" t="s">
        <v>77</v>
      </c>
      <c r="F52" s="62" t="s">
        <v>54</v>
      </c>
      <c r="G52" s="62">
        <v>1</v>
      </c>
      <c r="H52" s="65">
        <v>0</v>
      </c>
      <c r="I52" s="62" t="s">
        <v>24</v>
      </c>
      <c r="J52" s="64"/>
    </row>
    <row r="53" spans="2:10" ht="17" x14ac:dyDescent="0.2">
      <c r="B53" s="58">
        <v>40</v>
      </c>
      <c r="C53" s="59" t="s">
        <v>78</v>
      </c>
      <c r="D53" s="60" t="s">
        <v>79</v>
      </c>
      <c r="E53" s="66" t="str">
        <f>D53</f>
        <v>Mech-Fixture Unit</v>
      </c>
      <c r="F53" s="62" t="s">
        <v>23</v>
      </c>
      <c r="G53" s="62">
        <v>1</v>
      </c>
      <c r="H53" s="63">
        <v>110000</v>
      </c>
      <c r="I53" s="62" t="s">
        <v>24</v>
      </c>
      <c r="J53" s="64"/>
    </row>
    <row r="54" spans="2:10" ht="17" x14ac:dyDescent="0.2">
      <c r="B54" s="58">
        <v>41</v>
      </c>
      <c r="C54" s="59" t="s">
        <v>78</v>
      </c>
      <c r="D54" s="60" t="s">
        <v>80</v>
      </c>
      <c r="E54" s="66" t="str">
        <f t="shared" si="2"/>
        <v>Mech-Quick C/O Units</v>
      </c>
      <c r="F54" s="62" t="s">
        <v>23</v>
      </c>
      <c r="G54" s="62">
        <v>1</v>
      </c>
      <c r="H54" s="63">
        <v>48000</v>
      </c>
      <c r="I54" s="62" t="s">
        <v>24</v>
      </c>
      <c r="J54" s="64"/>
    </row>
    <row r="55" spans="2:10" ht="34" x14ac:dyDescent="0.2">
      <c r="B55" s="58">
        <v>42</v>
      </c>
      <c r="C55" s="59" t="s">
        <v>78</v>
      </c>
      <c r="D55" s="60" t="s">
        <v>81</v>
      </c>
      <c r="E55" s="66" t="str">
        <f t="shared" si="2"/>
        <v>Mech-Tool &amp; Fixture Alignment Mandrel / Master</v>
      </c>
      <c r="F55" s="62" t="s">
        <v>23</v>
      </c>
      <c r="G55" s="62">
        <v>1</v>
      </c>
      <c r="H55" s="63">
        <v>25000</v>
      </c>
      <c r="I55" s="62" t="s">
        <v>24</v>
      </c>
      <c r="J55" s="64"/>
    </row>
    <row r="56" spans="2:10" ht="17" x14ac:dyDescent="0.2">
      <c r="B56" s="58"/>
      <c r="C56" s="59" t="s">
        <v>78</v>
      </c>
      <c r="D56" s="60" t="s">
        <v>82</v>
      </c>
      <c r="E56" s="66" t="s">
        <v>83</v>
      </c>
      <c r="F56" s="62" t="s">
        <v>23</v>
      </c>
      <c r="G56" s="62">
        <v>1</v>
      </c>
      <c r="H56" s="68"/>
      <c r="I56" s="62" t="s">
        <v>24</v>
      </c>
      <c r="J56" s="64"/>
    </row>
    <row r="57" spans="2:10" ht="17" x14ac:dyDescent="0.2">
      <c r="B57" s="58">
        <v>43</v>
      </c>
      <c r="C57" s="59" t="s">
        <v>84</v>
      </c>
      <c r="D57" s="60" t="s">
        <v>85</v>
      </c>
      <c r="E57" s="66" t="str">
        <f>D57</f>
        <v>Mech-Tools If any</v>
      </c>
      <c r="F57" s="62" t="s">
        <v>23</v>
      </c>
      <c r="G57" s="62">
        <v>1</v>
      </c>
      <c r="H57" s="63">
        <v>950000</v>
      </c>
      <c r="I57" s="62" t="s">
        <v>86</v>
      </c>
      <c r="J57" s="64"/>
    </row>
    <row r="58" spans="2:10" ht="34" x14ac:dyDescent="0.2">
      <c r="B58" s="58">
        <v>44</v>
      </c>
      <c r="C58" s="59" t="s">
        <v>84</v>
      </c>
      <c r="D58" s="60" t="s">
        <v>87</v>
      </c>
      <c r="E58" s="66" t="str">
        <f t="shared" si="2"/>
        <v>Mech-Calibration / Test Certificate if any</v>
      </c>
      <c r="F58" s="62" t="s">
        <v>23</v>
      </c>
      <c r="G58" s="62">
        <v>1</v>
      </c>
      <c r="H58" s="63">
        <v>150000</v>
      </c>
      <c r="I58" s="62" t="s">
        <v>86</v>
      </c>
      <c r="J58" s="64"/>
    </row>
    <row r="59" spans="2:10" ht="85" x14ac:dyDescent="0.2">
      <c r="B59" s="58">
        <v>45</v>
      </c>
      <c r="C59" s="59" t="s">
        <v>88</v>
      </c>
      <c r="D59" s="60" t="s">
        <v>89</v>
      </c>
      <c r="E59" s="66" t="s">
        <v>90</v>
      </c>
      <c r="F59" s="62" t="s">
        <v>23</v>
      </c>
      <c r="G59" s="62">
        <v>1</v>
      </c>
      <c r="H59" s="63">
        <v>1560000</v>
      </c>
      <c r="I59" s="62" t="s">
        <v>24</v>
      </c>
      <c r="J59" s="59" t="s">
        <v>91</v>
      </c>
    </row>
    <row r="60" spans="2:10" ht="51" x14ac:dyDescent="0.2">
      <c r="B60" s="58">
        <v>46</v>
      </c>
      <c r="C60" s="59" t="s">
        <v>88</v>
      </c>
      <c r="D60" s="60" t="s">
        <v>92</v>
      </c>
      <c r="E60" s="66" t="s">
        <v>93</v>
      </c>
      <c r="F60" s="62" t="s">
        <v>23</v>
      </c>
      <c r="G60" s="62">
        <v>1</v>
      </c>
      <c r="H60" s="63">
        <v>1250000</v>
      </c>
      <c r="I60" s="62" t="s">
        <v>48</v>
      </c>
      <c r="J60" s="59" t="s">
        <v>94</v>
      </c>
    </row>
    <row r="61" spans="2:10" ht="68" x14ac:dyDescent="0.2">
      <c r="B61" s="58">
        <v>47</v>
      </c>
      <c r="C61" s="59" t="s">
        <v>88</v>
      </c>
      <c r="D61" s="60" t="s">
        <v>95</v>
      </c>
      <c r="E61" s="66" t="s">
        <v>96</v>
      </c>
      <c r="F61" s="62" t="s">
        <v>23</v>
      </c>
      <c r="G61" s="62">
        <v>1</v>
      </c>
      <c r="H61" s="63">
        <v>9500000</v>
      </c>
      <c r="I61" s="62" t="s">
        <v>24</v>
      </c>
      <c r="J61" s="59" t="s">
        <v>97</v>
      </c>
    </row>
    <row r="62" spans="2:10" ht="51" x14ac:dyDescent="0.2">
      <c r="B62" s="58">
        <v>48</v>
      </c>
      <c r="C62" s="59" t="s">
        <v>88</v>
      </c>
      <c r="D62" s="60" t="s">
        <v>98</v>
      </c>
      <c r="E62" s="66" t="s">
        <v>99</v>
      </c>
      <c r="F62" s="62" t="s">
        <v>23</v>
      </c>
      <c r="G62" s="62">
        <v>1</v>
      </c>
      <c r="H62" s="63">
        <v>2250000</v>
      </c>
      <c r="I62" s="62" t="s">
        <v>24</v>
      </c>
      <c r="J62" s="59" t="s">
        <v>100</v>
      </c>
    </row>
    <row r="63" spans="2:10" ht="68" x14ac:dyDescent="0.2">
      <c r="B63" s="58">
        <v>49</v>
      </c>
      <c r="C63" s="59" t="s">
        <v>88</v>
      </c>
      <c r="D63" s="60" t="s">
        <v>101</v>
      </c>
      <c r="E63" s="66" t="s">
        <v>102</v>
      </c>
      <c r="F63" s="62" t="s">
        <v>23</v>
      </c>
      <c r="G63" s="62">
        <v>1</v>
      </c>
      <c r="H63" s="63">
        <v>485000</v>
      </c>
      <c r="I63" s="62" t="s">
        <v>24</v>
      </c>
      <c r="J63" s="59" t="s">
        <v>103</v>
      </c>
    </row>
    <row r="64" spans="2:10" ht="51" x14ac:dyDescent="0.2">
      <c r="B64" s="58">
        <v>50</v>
      </c>
      <c r="C64" s="59" t="s">
        <v>88</v>
      </c>
      <c r="D64" s="60" t="s">
        <v>101</v>
      </c>
      <c r="E64" s="66" t="s">
        <v>104</v>
      </c>
      <c r="F64" s="62" t="s">
        <v>23</v>
      </c>
      <c r="G64" s="62">
        <v>1</v>
      </c>
      <c r="H64" s="63">
        <v>185000</v>
      </c>
      <c r="I64" s="62" t="s">
        <v>24</v>
      </c>
      <c r="J64" s="64"/>
    </row>
    <row r="65" spans="2:10" ht="34" x14ac:dyDescent="0.2">
      <c r="B65" s="58">
        <v>51</v>
      </c>
      <c r="C65" s="59" t="s">
        <v>88</v>
      </c>
      <c r="D65" s="60" t="s">
        <v>105</v>
      </c>
      <c r="E65" s="66" t="s">
        <v>106</v>
      </c>
      <c r="F65" s="62" t="s">
        <v>23</v>
      </c>
      <c r="G65" s="62">
        <v>1</v>
      </c>
      <c r="H65" s="63">
        <v>450000</v>
      </c>
      <c r="I65" s="62" t="s">
        <v>48</v>
      </c>
      <c r="J65" s="64"/>
    </row>
    <row r="66" spans="2:10" ht="17" x14ac:dyDescent="0.2">
      <c r="B66" s="58">
        <v>52</v>
      </c>
      <c r="C66" s="59" t="s">
        <v>88</v>
      </c>
      <c r="D66" s="60" t="s">
        <v>107</v>
      </c>
      <c r="E66" s="66" t="str">
        <f>D66</f>
        <v xml:space="preserve">M/c- Other </v>
      </c>
      <c r="F66" s="62" t="s">
        <v>23</v>
      </c>
      <c r="G66" s="62">
        <v>1</v>
      </c>
      <c r="H66" s="65">
        <v>0</v>
      </c>
      <c r="I66" s="62" t="s">
        <v>48</v>
      </c>
      <c r="J66" s="64"/>
    </row>
    <row r="67" spans="2:10" ht="34" x14ac:dyDescent="0.2">
      <c r="B67" s="58">
        <v>53</v>
      </c>
      <c r="C67" s="59" t="s">
        <v>108</v>
      </c>
      <c r="D67" s="60" t="s">
        <v>109</v>
      </c>
      <c r="E67" s="66" t="str">
        <f t="shared" si="2"/>
        <v>Pn-Pencil Cyl Dia10-20mm_Stroke10-200mm</v>
      </c>
      <c r="F67" s="62" t="s">
        <v>23</v>
      </c>
      <c r="G67" s="62">
        <v>1</v>
      </c>
      <c r="H67" s="63">
        <v>9600</v>
      </c>
      <c r="I67" s="62" t="s">
        <v>110</v>
      </c>
      <c r="J67" s="64"/>
    </row>
    <row r="68" spans="2:10" ht="34" x14ac:dyDescent="0.2">
      <c r="B68" s="58">
        <v>54</v>
      </c>
      <c r="C68" s="59" t="s">
        <v>108</v>
      </c>
      <c r="D68" s="60" t="s">
        <v>111</v>
      </c>
      <c r="E68" s="66" t="str">
        <f t="shared" si="2"/>
        <v>Pn-Cyl_Dia10-20mm_Stroke 20-100mm</v>
      </c>
      <c r="F68" s="62" t="s">
        <v>23</v>
      </c>
      <c r="G68" s="62">
        <v>1</v>
      </c>
      <c r="H68" s="63">
        <f>H67*1.2</f>
        <v>11520</v>
      </c>
      <c r="I68" s="62" t="s">
        <v>110</v>
      </c>
      <c r="J68" s="64"/>
    </row>
    <row r="69" spans="2:10" ht="34" x14ac:dyDescent="0.2">
      <c r="B69" s="58">
        <v>55</v>
      </c>
      <c r="C69" s="59" t="s">
        <v>108</v>
      </c>
      <c r="D69" s="60" t="s">
        <v>112</v>
      </c>
      <c r="E69" s="66" t="str">
        <f t="shared" si="2"/>
        <v>Pn-Cyl | Dia 10-20 mm | Stroke 100-300 mm</v>
      </c>
      <c r="F69" s="62" t="s">
        <v>23</v>
      </c>
      <c r="G69" s="62">
        <v>1</v>
      </c>
      <c r="H69" s="63">
        <f>H68*1.2</f>
        <v>13824</v>
      </c>
      <c r="I69" s="62" t="s">
        <v>110</v>
      </c>
      <c r="J69" s="64"/>
    </row>
    <row r="70" spans="2:10" ht="34" x14ac:dyDescent="0.2">
      <c r="B70" s="58">
        <v>56</v>
      </c>
      <c r="C70" s="59" t="s">
        <v>108</v>
      </c>
      <c r="D70" s="60" t="s">
        <v>113</v>
      </c>
      <c r="E70" s="66" t="str">
        <f t="shared" si="2"/>
        <v>Pn-Cyl | Dia 20-30 mm | Stroke 20-100 mm</v>
      </c>
      <c r="F70" s="62" t="s">
        <v>23</v>
      </c>
      <c r="G70" s="62">
        <v>1</v>
      </c>
      <c r="H70" s="63">
        <f>H69*1.2</f>
        <v>16588.8</v>
      </c>
      <c r="I70" s="62" t="s">
        <v>110</v>
      </c>
      <c r="J70" s="64"/>
    </row>
    <row r="71" spans="2:10" ht="34" x14ac:dyDescent="0.2">
      <c r="B71" s="58">
        <v>57</v>
      </c>
      <c r="C71" s="59" t="s">
        <v>108</v>
      </c>
      <c r="D71" s="60" t="s">
        <v>114</v>
      </c>
      <c r="E71" s="66" t="str">
        <f t="shared" si="2"/>
        <v>Pn-Cyl | Dia 20-30 mm | Stroke 100-500 mm</v>
      </c>
      <c r="F71" s="62" t="s">
        <v>23</v>
      </c>
      <c r="G71" s="62">
        <v>1</v>
      </c>
      <c r="H71" s="63">
        <f>H70*1.2</f>
        <v>19906.559999999998</v>
      </c>
      <c r="I71" s="62" t="s">
        <v>110</v>
      </c>
      <c r="J71" s="64"/>
    </row>
    <row r="72" spans="2:10" ht="34" x14ac:dyDescent="0.2">
      <c r="B72" s="58">
        <v>58</v>
      </c>
      <c r="C72" s="59" t="s">
        <v>108</v>
      </c>
      <c r="D72" s="60" t="s">
        <v>115</v>
      </c>
      <c r="E72" s="66" t="str">
        <f t="shared" si="2"/>
        <v>Pn-Cyl | Dia 30-50 mm | Stroke 100-300 mm</v>
      </c>
      <c r="F72" s="62" t="s">
        <v>23</v>
      </c>
      <c r="G72" s="62">
        <v>1</v>
      </c>
      <c r="H72" s="63">
        <f>H71*1.3</f>
        <v>25878.527999999998</v>
      </c>
      <c r="I72" s="62" t="s">
        <v>110</v>
      </c>
      <c r="J72" s="64"/>
    </row>
    <row r="73" spans="2:10" ht="34" x14ac:dyDescent="0.2">
      <c r="B73" s="58">
        <v>59</v>
      </c>
      <c r="C73" s="59" t="s">
        <v>108</v>
      </c>
      <c r="D73" s="60" t="s">
        <v>116</v>
      </c>
      <c r="E73" s="66" t="str">
        <f t="shared" si="2"/>
        <v>Pn-Cyl | Dia 30-50 mm | Stroke 300-600 mm</v>
      </c>
      <c r="F73" s="62" t="s">
        <v>23</v>
      </c>
      <c r="G73" s="62">
        <v>1</v>
      </c>
      <c r="H73" s="63">
        <f>H72*1.45</f>
        <v>37523.865599999997</v>
      </c>
      <c r="I73" s="62" t="s">
        <v>110</v>
      </c>
      <c r="J73" s="64"/>
    </row>
    <row r="74" spans="2:10" ht="34" x14ac:dyDescent="0.2">
      <c r="B74" s="58">
        <v>60</v>
      </c>
      <c r="C74" s="59" t="s">
        <v>108</v>
      </c>
      <c r="D74" s="60" t="s">
        <v>117</v>
      </c>
      <c r="E74" s="66" t="str">
        <f t="shared" si="2"/>
        <v>Pn-Cyl |Dia 50-100 mm | Stroke -300-600 mm</v>
      </c>
      <c r="F74" s="62" t="s">
        <v>23</v>
      </c>
      <c r="G74" s="62">
        <v>1</v>
      </c>
      <c r="H74" s="63">
        <f>H73*2</f>
        <v>75047.731199999995</v>
      </c>
      <c r="I74" s="62" t="s">
        <v>110</v>
      </c>
      <c r="J74" s="64"/>
    </row>
    <row r="75" spans="2:10" ht="34" x14ac:dyDescent="0.2">
      <c r="B75" s="58">
        <v>61</v>
      </c>
      <c r="C75" s="59" t="s">
        <v>108</v>
      </c>
      <c r="D75" s="60" t="s">
        <v>118</v>
      </c>
      <c r="E75" s="66" t="str">
        <f t="shared" si="2"/>
        <v>Pn-Guided Cyl | Dia 20-30 mm | Stroke 20-100 mm</v>
      </c>
      <c r="F75" s="62" t="s">
        <v>23</v>
      </c>
      <c r="G75" s="62">
        <v>1</v>
      </c>
      <c r="H75" s="63">
        <v>12000</v>
      </c>
      <c r="I75" s="62" t="s">
        <v>110</v>
      </c>
      <c r="J75" s="64"/>
    </row>
    <row r="76" spans="2:10" ht="34" x14ac:dyDescent="0.2">
      <c r="B76" s="58">
        <v>62</v>
      </c>
      <c r="C76" s="59" t="s">
        <v>108</v>
      </c>
      <c r="D76" s="60" t="s">
        <v>119</v>
      </c>
      <c r="E76" s="66" t="str">
        <f t="shared" si="2"/>
        <v>Pn-Guided Cyl | Dia 20-30 mm | Stroke 100-500 mm</v>
      </c>
      <c r="F76" s="62" t="s">
        <v>23</v>
      </c>
      <c r="G76" s="62">
        <v>1</v>
      </c>
      <c r="H76" s="63">
        <f>H75*1.2</f>
        <v>14400</v>
      </c>
      <c r="I76" s="62" t="s">
        <v>110</v>
      </c>
      <c r="J76" s="64"/>
    </row>
    <row r="77" spans="2:10" ht="34" x14ac:dyDescent="0.2">
      <c r="B77" s="58">
        <v>63</v>
      </c>
      <c r="C77" s="59" t="s">
        <v>108</v>
      </c>
      <c r="D77" s="60" t="s">
        <v>120</v>
      </c>
      <c r="E77" s="66" t="str">
        <f t="shared" si="2"/>
        <v>Pn-Guided  Cyl | Dia 30-50 mm | Stroke 100-300 mm</v>
      </c>
      <c r="F77" s="62" t="s">
        <v>23</v>
      </c>
      <c r="G77" s="62">
        <v>1</v>
      </c>
      <c r="H77" s="63">
        <f>H76*1.2</f>
        <v>17280</v>
      </c>
      <c r="I77" s="62" t="s">
        <v>110</v>
      </c>
      <c r="J77" s="64"/>
    </row>
    <row r="78" spans="2:10" ht="34" x14ac:dyDescent="0.2">
      <c r="B78" s="58">
        <v>64</v>
      </c>
      <c r="C78" s="59" t="s">
        <v>108</v>
      </c>
      <c r="D78" s="60" t="s">
        <v>121</v>
      </c>
      <c r="E78" s="66" t="str">
        <f t="shared" si="2"/>
        <v>Pn-Guided  Cyl | Dia 30-50 mm | Stroke 300-600 mm</v>
      </c>
      <c r="F78" s="62" t="s">
        <v>23</v>
      </c>
      <c r="G78" s="62">
        <v>1</v>
      </c>
      <c r="H78" s="63">
        <f>H77*1.5</f>
        <v>25920</v>
      </c>
      <c r="I78" s="62" t="s">
        <v>110</v>
      </c>
      <c r="J78" s="64"/>
    </row>
    <row r="79" spans="2:10" ht="34" x14ac:dyDescent="0.2">
      <c r="B79" s="58">
        <v>65</v>
      </c>
      <c r="C79" s="59" t="s">
        <v>108</v>
      </c>
      <c r="D79" s="60" t="s">
        <v>122</v>
      </c>
      <c r="E79" s="66" t="str">
        <f t="shared" si="2"/>
        <v>Pn-Guided Cyl |Dia 50-100 mm | Stroke -300-600 mm</v>
      </c>
      <c r="F79" s="62" t="s">
        <v>23</v>
      </c>
      <c r="G79" s="62">
        <v>1</v>
      </c>
      <c r="H79" s="63">
        <f>H78*1.3</f>
        <v>33696</v>
      </c>
      <c r="I79" s="62" t="s">
        <v>110</v>
      </c>
      <c r="J79" s="64"/>
    </row>
    <row r="80" spans="2:10" ht="32" x14ac:dyDescent="0.2">
      <c r="B80" s="58">
        <v>66</v>
      </c>
      <c r="C80" s="59" t="s">
        <v>108</v>
      </c>
      <c r="D80" s="60" t="s">
        <v>123</v>
      </c>
      <c r="E80" s="66" t="str">
        <f t="shared" si="2"/>
        <v>Pn-Rodless Cyl | Stroke 200~500 mm</v>
      </c>
      <c r="F80" s="62" t="s">
        <v>23</v>
      </c>
      <c r="G80" s="62">
        <v>1</v>
      </c>
      <c r="H80" s="63">
        <v>65000</v>
      </c>
      <c r="I80" s="62" t="s">
        <v>110</v>
      </c>
      <c r="J80" s="64"/>
    </row>
    <row r="81" spans="2:10" ht="34" x14ac:dyDescent="0.2">
      <c r="B81" s="58">
        <v>67</v>
      </c>
      <c r="C81" s="59" t="s">
        <v>108</v>
      </c>
      <c r="D81" s="60" t="s">
        <v>124</v>
      </c>
      <c r="E81" s="66" t="str">
        <f t="shared" si="2"/>
        <v>Pn-Rodless Cyl | Stroke 500~1000 mm</v>
      </c>
      <c r="F81" s="62" t="s">
        <v>23</v>
      </c>
      <c r="G81" s="62">
        <v>1</v>
      </c>
      <c r="H81" s="63">
        <v>110000</v>
      </c>
      <c r="I81" s="62" t="s">
        <v>110</v>
      </c>
      <c r="J81" s="64"/>
    </row>
    <row r="82" spans="2:10" ht="34" x14ac:dyDescent="0.2">
      <c r="B82" s="58">
        <v>68</v>
      </c>
      <c r="C82" s="59" t="s">
        <v>108</v>
      </c>
      <c r="D82" s="60" t="s">
        <v>125</v>
      </c>
      <c r="E82" s="66" t="str">
        <f t="shared" si="2"/>
        <v>Pn-Rodless Cyl | Stroke- 1000~2000 mm</v>
      </c>
      <c r="F82" s="62" t="s">
        <v>23</v>
      </c>
      <c r="G82" s="62">
        <v>1</v>
      </c>
      <c r="H82" s="63">
        <f>H81*1.5</f>
        <v>165000</v>
      </c>
      <c r="I82" s="62" t="s">
        <v>110</v>
      </c>
      <c r="J82" s="64"/>
    </row>
    <row r="83" spans="2:10" ht="34" x14ac:dyDescent="0.2">
      <c r="B83" s="58">
        <v>69</v>
      </c>
      <c r="C83" s="59" t="s">
        <v>108</v>
      </c>
      <c r="D83" s="60" t="s">
        <v>126</v>
      </c>
      <c r="E83" s="66" t="str">
        <f t="shared" si="2"/>
        <v>Pn-Valves | Solenoid Valve | Accessories</v>
      </c>
      <c r="F83" s="62" t="s">
        <v>23</v>
      </c>
      <c r="G83" s="62">
        <v>1</v>
      </c>
      <c r="H83" s="63">
        <v>8500</v>
      </c>
      <c r="I83" s="62" t="s">
        <v>110</v>
      </c>
      <c r="J83" s="64"/>
    </row>
    <row r="84" spans="2:10" ht="17" x14ac:dyDescent="0.2">
      <c r="B84" s="58">
        <v>70</v>
      </c>
      <c r="C84" s="59" t="s">
        <v>108</v>
      </c>
      <c r="D84" s="60" t="s">
        <v>127</v>
      </c>
      <c r="E84" s="66" t="str">
        <f t="shared" si="2"/>
        <v>Pn-Safety Lotto / Shut - off VAlve</v>
      </c>
      <c r="F84" s="62" t="s">
        <v>23</v>
      </c>
      <c r="G84" s="62">
        <v>1</v>
      </c>
      <c r="H84" s="63">
        <v>45000</v>
      </c>
      <c r="I84" s="62" t="s">
        <v>110</v>
      </c>
      <c r="J84" s="64"/>
    </row>
    <row r="85" spans="2:10" ht="17" x14ac:dyDescent="0.2">
      <c r="B85" s="58">
        <v>71</v>
      </c>
      <c r="C85" s="59" t="s">
        <v>108</v>
      </c>
      <c r="D85" s="60" t="s">
        <v>128</v>
      </c>
      <c r="E85" s="66" t="str">
        <f t="shared" si="2"/>
        <v>Pn-Pneumatic Mounting - Rail</v>
      </c>
      <c r="F85" s="62" t="s">
        <v>23</v>
      </c>
      <c r="G85" s="62">
        <v>1</v>
      </c>
      <c r="H85" s="63">
        <v>5600</v>
      </c>
      <c r="I85" s="62" t="s">
        <v>110</v>
      </c>
      <c r="J85" s="64"/>
    </row>
    <row r="86" spans="2:10" ht="17" x14ac:dyDescent="0.2">
      <c r="B86" s="58">
        <v>72</v>
      </c>
      <c r="C86" s="59" t="s">
        <v>108</v>
      </c>
      <c r="D86" s="60" t="s">
        <v>129</v>
      </c>
      <c r="E86" s="66" t="str">
        <f t="shared" si="2"/>
        <v>Pn-Pressure Switch</v>
      </c>
      <c r="F86" s="62" t="s">
        <v>23</v>
      </c>
      <c r="G86" s="62">
        <v>1</v>
      </c>
      <c r="H86" s="63">
        <v>18000</v>
      </c>
      <c r="I86" s="62" t="s">
        <v>110</v>
      </c>
      <c r="J86" s="64"/>
    </row>
    <row r="87" spans="2:10" ht="17" x14ac:dyDescent="0.2">
      <c r="B87" s="58">
        <v>73</v>
      </c>
      <c r="C87" s="59" t="s">
        <v>108</v>
      </c>
      <c r="D87" s="60" t="s">
        <v>130</v>
      </c>
      <c r="E87" s="66" t="str">
        <f t="shared" si="2"/>
        <v>Pn-Air sensor</v>
      </c>
      <c r="F87" s="62" t="s">
        <v>23</v>
      </c>
      <c r="G87" s="62">
        <v>1</v>
      </c>
      <c r="H87" s="63">
        <v>32000</v>
      </c>
      <c r="I87" s="62" t="s">
        <v>110</v>
      </c>
      <c r="J87" s="64"/>
    </row>
    <row r="88" spans="2:10" ht="17" x14ac:dyDescent="0.2">
      <c r="B88" s="58">
        <v>74</v>
      </c>
      <c r="C88" s="59" t="s">
        <v>108</v>
      </c>
      <c r="D88" s="60" t="s">
        <v>131</v>
      </c>
      <c r="E88" s="66" t="str">
        <f t="shared" si="2"/>
        <v>Pn-Quick Release Connector</v>
      </c>
      <c r="F88" s="62" t="s">
        <v>23</v>
      </c>
      <c r="G88" s="62">
        <v>1</v>
      </c>
      <c r="H88" s="63">
        <v>45000</v>
      </c>
      <c r="I88" s="62" t="s">
        <v>110</v>
      </c>
      <c r="J88" s="64"/>
    </row>
    <row r="89" spans="2:10" ht="17" x14ac:dyDescent="0.2">
      <c r="B89" s="58">
        <v>75</v>
      </c>
      <c r="C89" s="59" t="s">
        <v>108</v>
      </c>
      <c r="D89" s="60" t="s">
        <v>132</v>
      </c>
      <c r="E89" s="66" t="str">
        <f t="shared" si="2"/>
        <v>Pn-Other if any</v>
      </c>
      <c r="F89" s="62" t="s">
        <v>23</v>
      </c>
      <c r="G89" s="62">
        <v>1</v>
      </c>
      <c r="H89" s="65">
        <v>0</v>
      </c>
      <c r="I89" s="62" t="s">
        <v>110</v>
      </c>
      <c r="J89" s="64"/>
    </row>
    <row r="90" spans="2:10" ht="34" x14ac:dyDescent="0.2">
      <c r="B90" s="58">
        <v>76</v>
      </c>
      <c r="C90" s="59" t="s">
        <v>133</v>
      </c>
      <c r="D90" s="60" t="s">
        <v>134</v>
      </c>
      <c r="E90" s="66" t="str">
        <f t="shared" si="2"/>
        <v>Hy-Cyl | Dia 10~20 mm | Stroke 20~100 mm</v>
      </c>
      <c r="F90" s="62" t="s">
        <v>23</v>
      </c>
      <c r="G90" s="62">
        <v>1</v>
      </c>
      <c r="H90" s="63">
        <v>9500</v>
      </c>
      <c r="I90" s="62" t="s">
        <v>135</v>
      </c>
      <c r="J90" s="64"/>
    </row>
    <row r="91" spans="2:10" ht="34" x14ac:dyDescent="0.2">
      <c r="B91" s="58">
        <v>77</v>
      </c>
      <c r="C91" s="59" t="s">
        <v>133</v>
      </c>
      <c r="D91" s="60" t="s">
        <v>136</v>
      </c>
      <c r="E91" s="66" t="str">
        <f t="shared" si="2"/>
        <v>Hy-Cyl | Dia 10~20 mm | Stroke 100~300 mm</v>
      </c>
      <c r="F91" s="62" t="s">
        <v>23</v>
      </c>
      <c r="G91" s="62">
        <v>1</v>
      </c>
      <c r="H91" s="63">
        <f>H90*1.4</f>
        <v>13300</v>
      </c>
      <c r="I91" s="62" t="s">
        <v>135</v>
      </c>
      <c r="J91" s="64"/>
    </row>
    <row r="92" spans="2:10" ht="34" x14ac:dyDescent="0.2">
      <c r="B92" s="58">
        <v>78</v>
      </c>
      <c r="C92" s="59" t="s">
        <v>133</v>
      </c>
      <c r="D92" s="60" t="s">
        <v>137</v>
      </c>
      <c r="E92" s="66" t="str">
        <f t="shared" si="2"/>
        <v>Hy-Cyl | Dia 20~30 mm | Stroke 20~100 mm</v>
      </c>
      <c r="F92" s="62" t="s">
        <v>23</v>
      </c>
      <c r="G92" s="62">
        <v>1</v>
      </c>
      <c r="H92" s="63">
        <f>H91*1.4</f>
        <v>18620</v>
      </c>
      <c r="I92" s="62" t="s">
        <v>135</v>
      </c>
      <c r="J92" s="64"/>
    </row>
    <row r="93" spans="2:10" ht="34" x14ac:dyDescent="0.2">
      <c r="B93" s="58">
        <v>79</v>
      </c>
      <c r="C93" s="59" t="s">
        <v>133</v>
      </c>
      <c r="D93" s="60" t="s">
        <v>138</v>
      </c>
      <c r="E93" s="66" t="str">
        <f t="shared" si="2"/>
        <v>Hy-Cyl | Dia 20~30 mm | Stroke 100~500 mm</v>
      </c>
      <c r="F93" s="62" t="s">
        <v>23</v>
      </c>
      <c r="G93" s="62">
        <v>1</v>
      </c>
      <c r="H93" s="63">
        <f>H92*1.4</f>
        <v>26068</v>
      </c>
      <c r="I93" s="62" t="s">
        <v>135</v>
      </c>
      <c r="J93" s="64"/>
    </row>
    <row r="94" spans="2:10" ht="34" x14ac:dyDescent="0.2">
      <c r="B94" s="58">
        <v>80</v>
      </c>
      <c r="C94" s="59" t="s">
        <v>133</v>
      </c>
      <c r="D94" s="60" t="s">
        <v>139</v>
      </c>
      <c r="E94" s="66" t="str">
        <f t="shared" si="2"/>
        <v>Hy-Cyl | Dia 30~50 mm | Stroke 100~300 mm</v>
      </c>
      <c r="F94" s="62" t="s">
        <v>23</v>
      </c>
      <c r="G94" s="62">
        <v>1</v>
      </c>
      <c r="H94" s="63">
        <f>H93*1.4</f>
        <v>36495.199999999997</v>
      </c>
      <c r="I94" s="62" t="s">
        <v>135</v>
      </c>
      <c r="J94" s="64"/>
    </row>
    <row r="95" spans="2:10" ht="34" x14ac:dyDescent="0.2">
      <c r="B95" s="58">
        <v>81</v>
      </c>
      <c r="C95" s="59" t="s">
        <v>133</v>
      </c>
      <c r="D95" s="60" t="s">
        <v>140</v>
      </c>
      <c r="E95" s="66" t="str">
        <f t="shared" si="2"/>
        <v>Hy-Cyl | Dia 30~50 mm | Stroke 300~600 mm</v>
      </c>
      <c r="F95" s="62" t="s">
        <v>23</v>
      </c>
      <c r="G95" s="62">
        <v>1</v>
      </c>
      <c r="H95" s="63">
        <f>H94*1.4</f>
        <v>51093.279999999992</v>
      </c>
      <c r="I95" s="62" t="s">
        <v>135</v>
      </c>
      <c r="J95" s="64"/>
    </row>
    <row r="96" spans="2:10" ht="34" x14ac:dyDescent="0.2">
      <c r="B96" s="58">
        <v>82</v>
      </c>
      <c r="C96" s="59" t="s">
        <v>133</v>
      </c>
      <c r="D96" s="60" t="s">
        <v>141</v>
      </c>
      <c r="E96" s="66" t="str">
        <f t="shared" si="2"/>
        <v>Hy-Cyl |Dia 50~100 mm | Stroke -300~600 mm</v>
      </c>
      <c r="F96" s="62" t="s">
        <v>23</v>
      </c>
      <c r="G96" s="62">
        <v>1</v>
      </c>
      <c r="H96" s="63">
        <f>H95*1.5</f>
        <v>76639.919999999984</v>
      </c>
      <c r="I96" s="62" t="s">
        <v>135</v>
      </c>
      <c r="J96" s="64"/>
    </row>
    <row r="97" spans="2:10" ht="34" x14ac:dyDescent="0.2">
      <c r="B97" s="58">
        <v>83</v>
      </c>
      <c r="C97" s="59" t="s">
        <v>133</v>
      </c>
      <c r="D97" s="60" t="s">
        <v>142</v>
      </c>
      <c r="E97" s="66" t="str">
        <f t="shared" si="2"/>
        <v>Hy-Cyl |Dia 50~100 mm | Stroke -600~1000 mm</v>
      </c>
      <c r="F97" s="62" t="s">
        <v>23</v>
      </c>
      <c r="G97" s="62">
        <v>1</v>
      </c>
      <c r="H97" s="63">
        <f>H96*1.3</f>
        <v>99631.895999999979</v>
      </c>
      <c r="I97" s="62" t="s">
        <v>135</v>
      </c>
      <c r="J97" s="64"/>
    </row>
    <row r="98" spans="2:10" ht="34" x14ac:dyDescent="0.2">
      <c r="B98" s="58">
        <v>84</v>
      </c>
      <c r="C98" s="59" t="s">
        <v>133</v>
      </c>
      <c r="D98" s="60" t="s">
        <v>143</v>
      </c>
      <c r="E98" s="66" t="str">
        <f t="shared" si="2"/>
        <v>Hy-Power Pack- 50~100 Liter | Pressure ~100 Bar</v>
      </c>
      <c r="F98" s="62" t="s">
        <v>23</v>
      </c>
      <c r="G98" s="62">
        <v>1</v>
      </c>
      <c r="H98" s="63">
        <v>175000</v>
      </c>
      <c r="I98" s="62" t="s">
        <v>135</v>
      </c>
      <c r="J98" s="64"/>
    </row>
    <row r="99" spans="2:10" ht="34" x14ac:dyDescent="0.2">
      <c r="B99" s="58">
        <v>85</v>
      </c>
      <c r="C99" s="59" t="s">
        <v>133</v>
      </c>
      <c r="D99" s="60" t="s">
        <v>144</v>
      </c>
      <c r="E99" s="66" t="str">
        <f t="shared" si="2"/>
        <v>Hy-Power Pack- 100~200  Liter | Pressure-200 Bar</v>
      </c>
      <c r="F99" s="62" t="s">
        <v>23</v>
      </c>
      <c r="G99" s="62">
        <v>1</v>
      </c>
      <c r="H99" s="63">
        <f>H98*1.8</f>
        <v>315000</v>
      </c>
      <c r="I99" s="62" t="s">
        <v>135</v>
      </c>
      <c r="J99" s="64"/>
    </row>
    <row r="100" spans="2:10" ht="34" x14ac:dyDescent="0.2">
      <c r="B100" s="58">
        <v>86</v>
      </c>
      <c r="C100" s="59" t="s">
        <v>133</v>
      </c>
      <c r="D100" s="60" t="s">
        <v>145</v>
      </c>
      <c r="E100" s="66" t="str">
        <f t="shared" si="2"/>
        <v>Hy-Power Pack- 300~500  Liter | Pressure- 350 Bar</v>
      </c>
      <c r="F100" s="62" t="s">
        <v>23</v>
      </c>
      <c r="G100" s="62">
        <v>1</v>
      </c>
      <c r="H100" s="63">
        <f>H99*1.8</f>
        <v>567000</v>
      </c>
      <c r="I100" s="62" t="s">
        <v>135</v>
      </c>
      <c r="J100" s="64"/>
    </row>
    <row r="101" spans="2:10" ht="17" x14ac:dyDescent="0.2">
      <c r="B101" s="58">
        <v>87</v>
      </c>
      <c r="C101" s="59" t="s">
        <v>133</v>
      </c>
      <c r="D101" s="60" t="s">
        <v>146</v>
      </c>
      <c r="E101" s="66" t="str">
        <f t="shared" si="2"/>
        <v>Hy-Other if any</v>
      </c>
      <c r="F101" s="62" t="s">
        <v>23</v>
      </c>
      <c r="G101" s="62">
        <v>1</v>
      </c>
      <c r="H101" s="63">
        <v>0</v>
      </c>
      <c r="I101" s="62" t="s">
        <v>147</v>
      </c>
      <c r="J101" s="64"/>
    </row>
    <row r="102" spans="2:10" ht="17" x14ac:dyDescent="0.2">
      <c r="B102" s="58">
        <v>88</v>
      </c>
      <c r="C102" s="59" t="s">
        <v>148</v>
      </c>
      <c r="D102" s="60" t="s">
        <v>149</v>
      </c>
      <c r="E102" s="67" t="str">
        <f t="shared" si="2"/>
        <v>B/O-Rails | Bearings | etc</v>
      </c>
      <c r="F102" s="62" t="s">
        <v>23</v>
      </c>
      <c r="G102" s="62">
        <v>1</v>
      </c>
      <c r="H102" s="63">
        <v>52000</v>
      </c>
      <c r="I102" s="62" t="s">
        <v>150</v>
      </c>
      <c r="J102" s="64"/>
    </row>
    <row r="103" spans="2:10" ht="17" x14ac:dyDescent="0.2">
      <c r="B103" s="58">
        <v>89</v>
      </c>
      <c r="C103" s="59" t="s">
        <v>148</v>
      </c>
      <c r="D103" s="60" t="s">
        <v>151</v>
      </c>
      <c r="E103" s="67" t="str">
        <f t="shared" si="2"/>
        <v>B/O-Hardware | Miscl Items</v>
      </c>
      <c r="F103" s="62" t="s">
        <v>23</v>
      </c>
      <c r="G103" s="62">
        <v>1</v>
      </c>
      <c r="H103" s="63">
        <v>50000</v>
      </c>
      <c r="I103" s="62" t="s">
        <v>48</v>
      </c>
      <c r="J103" s="64"/>
    </row>
    <row r="104" spans="2:10" ht="17" x14ac:dyDescent="0.2">
      <c r="B104" s="58">
        <v>90</v>
      </c>
      <c r="C104" s="59" t="s">
        <v>148</v>
      </c>
      <c r="D104" s="60" t="s">
        <v>152</v>
      </c>
      <c r="E104" s="67" t="str">
        <f t="shared" si="2"/>
        <v>B/O-Operation specific</v>
      </c>
      <c r="F104" s="62" t="s">
        <v>23</v>
      </c>
      <c r="G104" s="62">
        <v>1</v>
      </c>
      <c r="H104" s="65"/>
      <c r="I104" s="62" t="s">
        <v>86</v>
      </c>
      <c r="J104" s="64"/>
    </row>
    <row r="105" spans="2:10" ht="17" x14ac:dyDescent="0.2">
      <c r="B105" s="58">
        <v>91</v>
      </c>
      <c r="C105" s="59" t="s">
        <v>148</v>
      </c>
      <c r="D105" s="60" t="s">
        <v>153</v>
      </c>
      <c r="E105" s="67" t="str">
        <f t="shared" si="2"/>
        <v>B/O-Specific if any</v>
      </c>
      <c r="F105" s="62" t="s">
        <v>23</v>
      </c>
      <c r="G105" s="62">
        <v>1</v>
      </c>
      <c r="H105" s="65"/>
      <c r="I105" s="62" t="s">
        <v>86</v>
      </c>
      <c r="J105" s="64"/>
    </row>
    <row r="106" spans="2:10" ht="17" x14ac:dyDescent="0.2">
      <c r="B106" s="58">
        <v>92</v>
      </c>
      <c r="C106" s="59" t="s">
        <v>148</v>
      </c>
      <c r="D106" s="60" t="s">
        <v>154</v>
      </c>
      <c r="E106" s="67" t="str">
        <f t="shared" si="2"/>
        <v>B/o-Lubrication Unit-Manual</v>
      </c>
      <c r="F106" s="62" t="s">
        <v>23</v>
      </c>
      <c r="G106" s="62">
        <v>1</v>
      </c>
      <c r="H106" s="63">
        <v>90000</v>
      </c>
      <c r="I106" s="62" t="s">
        <v>155</v>
      </c>
      <c r="J106" s="64"/>
    </row>
    <row r="107" spans="2:10" ht="17" x14ac:dyDescent="0.2">
      <c r="B107" s="58">
        <v>93</v>
      </c>
      <c r="C107" s="59" t="s">
        <v>148</v>
      </c>
      <c r="D107" s="60" t="s">
        <v>156</v>
      </c>
      <c r="E107" s="67" t="str">
        <f t="shared" ref="E107:E117" si="5">D107</f>
        <v>B/o-Lubrication Unit-Auto</v>
      </c>
      <c r="F107" s="62" t="s">
        <v>23</v>
      </c>
      <c r="G107" s="62">
        <v>1</v>
      </c>
      <c r="H107" s="63">
        <v>115000</v>
      </c>
      <c r="I107" s="62" t="s">
        <v>155</v>
      </c>
      <c r="J107" s="64"/>
    </row>
    <row r="108" spans="2:10" ht="34" x14ac:dyDescent="0.2">
      <c r="B108" s="58">
        <v>94</v>
      </c>
      <c r="C108" s="59" t="s">
        <v>148</v>
      </c>
      <c r="D108" s="60" t="s">
        <v>157</v>
      </c>
      <c r="E108" s="67" t="str">
        <f t="shared" si="5"/>
        <v xml:space="preserve">Robot Welding- 6 kg| Reach 1500 to 2000 mm </v>
      </c>
      <c r="F108" s="62" t="s">
        <v>23</v>
      </c>
      <c r="G108" s="62">
        <v>1</v>
      </c>
      <c r="H108" s="63">
        <v>1550000</v>
      </c>
      <c r="I108" s="62" t="s">
        <v>158</v>
      </c>
      <c r="J108" s="64"/>
    </row>
    <row r="109" spans="2:10" ht="34" x14ac:dyDescent="0.2">
      <c r="B109" s="58">
        <v>95</v>
      </c>
      <c r="C109" s="59" t="s">
        <v>148</v>
      </c>
      <c r="D109" s="60" t="s">
        <v>159</v>
      </c>
      <c r="E109" s="67" t="str">
        <f t="shared" si="5"/>
        <v xml:space="preserve">Robot Welding- 6 kg | Reach 2000 to 3000 mm </v>
      </c>
      <c r="F109" s="62" t="s">
        <v>23</v>
      </c>
      <c r="G109" s="62">
        <v>1</v>
      </c>
      <c r="H109" s="63">
        <v>185000</v>
      </c>
      <c r="I109" s="62" t="s">
        <v>158</v>
      </c>
      <c r="J109" s="64"/>
    </row>
    <row r="110" spans="2:10" ht="34" x14ac:dyDescent="0.2">
      <c r="B110" s="58">
        <v>96</v>
      </c>
      <c r="C110" s="59" t="s">
        <v>148</v>
      </c>
      <c r="D110" s="60" t="s">
        <v>160</v>
      </c>
      <c r="E110" s="67" t="str">
        <f t="shared" si="5"/>
        <v xml:space="preserve">Robot Tending- 10 kg to 20 Kg | Reach 1500 to 2000 mm </v>
      </c>
      <c r="F110" s="62" t="s">
        <v>23</v>
      </c>
      <c r="G110" s="62">
        <v>1</v>
      </c>
      <c r="H110" s="63">
        <v>1650000</v>
      </c>
      <c r="I110" s="62" t="s">
        <v>158</v>
      </c>
      <c r="J110" s="64"/>
    </row>
    <row r="111" spans="2:10" ht="34" x14ac:dyDescent="0.2">
      <c r="B111" s="58">
        <v>97</v>
      </c>
      <c r="C111" s="59" t="s">
        <v>148</v>
      </c>
      <c r="D111" s="60" t="s">
        <v>161</v>
      </c>
      <c r="E111" s="67" t="str">
        <f t="shared" si="5"/>
        <v xml:space="preserve">Robot Tending- 10 kg to 20 Kg | Reach 2000~3000 mm </v>
      </c>
      <c r="F111" s="62" t="s">
        <v>23</v>
      </c>
      <c r="G111" s="62">
        <v>1</v>
      </c>
      <c r="H111" s="63">
        <v>1850000</v>
      </c>
      <c r="I111" s="62" t="s">
        <v>158</v>
      </c>
      <c r="J111" s="64"/>
    </row>
    <row r="112" spans="2:10" ht="34" x14ac:dyDescent="0.2">
      <c r="B112" s="58">
        <v>98</v>
      </c>
      <c r="C112" s="59" t="s">
        <v>148</v>
      </c>
      <c r="D112" s="60" t="s">
        <v>162</v>
      </c>
      <c r="E112" s="67" t="str">
        <f t="shared" si="5"/>
        <v xml:space="preserve">Robot Tending-20-50 Kg | Reach 2000~3000 mm </v>
      </c>
      <c r="F112" s="62" t="s">
        <v>23</v>
      </c>
      <c r="G112" s="62">
        <v>1</v>
      </c>
      <c r="H112" s="63">
        <v>2550000</v>
      </c>
      <c r="I112" s="62" t="s">
        <v>158</v>
      </c>
      <c r="J112" s="64"/>
    </row>
    <row r="113" spans="2:10" ht="34" x14ac:dyDescent="0.2">
      <c r="B113" s="58">
        <v>99</v>
      </c>
      <c r="C113" s="59" t="s">
        <v>148</v>
      </c>
      <c r="D113" s="60" t="s">
        <v>163</v>
      </c>
      <c r="E113" s="67" t="str">
        <f t="shared" si="5"/>
        <v xml:space="preserve">Robot-Specific Application-up to 6 Kg | Reach 900-1500 mm </v>
      </c>
      <c r="F113" s="62" t="s">
        <v>23</v>
      </c>
      <c r="G113" s="62">
        <v>1</v>
      </c>
      <c r="H113" s="63">
        <v>1260000</v>
      </c>
      <c r="I113" s="62" t="s">
        <v>158</v>
      </c>
      <c r="J113" s="64"/>
    </row>
    <row r="114" spans="2:10" ht="34" x14ac:dyDescent="0.2">
      <c r="B114" s="58">
        <v>100</v>
      </c>
      <c r="C114" s="59" t="s">
        <v>148</v>
      </c>
      <c r="D114" s="60" t="s">
        <v>164</v>
      </c>
      <c r="E114" s="67" t="str">
        <f t="shared" si="5"/>
        <v>Robot Scara-Payload up to 6 kg | Reach-up to 750 mm</v>
      </c>
      <c r="F114" s="62" t="s">
        <v>23</v>
      </c>
      <c r="G114" s="62">
        <v>1</v>
      </c>
      <c r="H114" s="63">
        <v>550000</v>
      </c>
      <c r="I114" s="62" t="s">
        <v>165</v>
      </c>
      <c r="J114" s="64"/>
    </row>
    <row r="115" spans="2:10" ht="32" x14ac:dyDescent="0.2">
      <c r="B115" s="58">
        <v>101</v>
      </c>
      <c r="C115" s="59" t="s">
        <v>148</v>
      </c>
      <c r="D115" s="60" t="s">
        <v>166</v>
      </c>
      <c r="E115" s="67" t="str">
        <f t="shared" si="5"/>
        <v>MIG welding M/c- 500 amp | SPM |Accessories</v>
      </c>
      <c r="F115" s="62" t="s">
        <v>23</v>
      </c>
      <c r="G115" s="62">
        <v>1</v>
      </c>
      <c r="H115" s="63">
        <v>450000</v>
      </c>
      <c r="I115" s="69" t="s">
        <v>167</v>
      </c>
      <c r="J115" s="64"/>
    </row>
    <row r="116" spans="2:10" ht="32" x14ac:dyDescent="0.2">
      <c r="B116" s="58">
        <v>102</v>
      </c>
      <c r="C116" s="59" t="s">
        <v>148</v>
      </c>
      <c r="D116" s="60" t="s">
        <v>168</v>
      </c>
      <c r="E116" s="67" t="str">
        <f t="shared" si="5"/>
        <v>MIG welding M/c- 500 amp | Robotic |Accessories</v>
      </c>
      <c r="F116" s="62" t="s">
        <v>23</v>
      </c>
      <c r="G116" s="62">
        <v>1</v>
      </c>
      <c r="H116" s="63">
        <v>750000</v>
      </c>
      <c r="I116" s="69" t="s">
        <v>167</v>
      </c>
      <c r="J116" s="64"/>
    </row>
    <row r="117" spans="2:10" ht="17" x14ac:dyDescent="0.2">
      <c r="B117" s="58">
        <v>103</v>
      </c>
      <c r="C117" s="59" t="s">
        <v>148</v>
      </c>
      <c r="D117" s="70" t="s">
        <v>169</v>
      </c>
      <c r="E117" s="67" t="str">
        <f t="shared" si="5"/>
        <v>Nozzle &amp; Tip Dresser</v>
      </c>
      <c r="F117" s="62" t="s">
        <v>23</v>
      </c>
      <c r="G117" s="62">
        <v>1</v>
      </c>
      <c r="H117" s="63">
        <v>165000</v>
      </c>
      <c r="I117" s="69" t="s">
        <v>170</v>
      </c>
      <c r="J117" s="64"/>
    </row>
    <row r="118" spans="2:10" ht="32" x14ac:dyDescent="0.2">
      <c r="B118" s="58">
        <v>104</v>
      </c>
      <c r="C118" s="59" t="s">
        <v>148</v>
      </c>
      <c r="D118" s="60" t="s">
        <v>171</v>
      </c>
      <c r="E118" s="67" t="str">
        <f>D118</f>
        <v>Fume Extraction System | Accessories</v>
      </c>
      <c r="F118" s="62" t="s">
        <v>23</v>
      </c>
      <c r="G118" s="62">
        <v>1</v>
      </c>
      <c r="H118" s="63">
        <v>156000</v>
      </c>
      <c r="I118" s="62" t="s">
        <v>172</v>
      </c>
      <c r="J118" s="64"/>
    </row>
    <row r="119" spans="2:10" ht="17" x14ac:dyDescent="0.2">
      <c r="B119" s="58">
        <v>105</v>
      </c>
      <c r="C119" s="59" t="s">
        <v>148</v>
      </c>
      <c r="D119" s="60" t="s">
        <v>173</v>
      </c>
      <c r="E119" s="67" t="str">
        <f>D119</f>
        <v>Air Diaphram Pump |Accessories</v>
      </c>
      <c r="F119" s="62" t="s">
        <v>23</v>
      </c>
      <c r="G119" s="62">
        <v>1</v>
      </c>
      <c r="H119" s="63">
        <v>32000</v>
      </c>
      <c r="I119" s="62" t="s">
        <v>86</v>
      </c>
      <c r="J119" s="64"/>
    </row>
    <row r="120" spans="2:10" ht="17" x14ac:dyDescent="0.2">
      <c r="B120" s="58">
        <v>106</v>
      </c>
      <c r="C120" s="59" t="s">
        <v>148</v>
      </c>
      <c r="D120" s="70" t="s">
        <v>174</v>
      </c>
      <c r="E120" s="67" t="str">
        <f>D120</f>
        <v>B/o- Other if any</v>
      </c>
      <c r="F120" s="62" t="s">
        <v>23</v>
      </c>
      <c r="G120" s="62">
        <v>1</v>
      </c>
      <c r="H120" s="65">
        <v>0</v>
      </c>
      <c r="I120" s="62" t="s">
        <v>86</v>
      </c>
      <c r="J120" s="64"/>
    </row>
    <row r="121" spans="2:10" ht="32" x14ac:dyDescent="0.2">
      <c r="B121" s="58">
        <v>107</v>
      </c>
      <c r="C121" s="59" t="s">
        <v>175</v>
      </c>
      <c r="D121" s="60" t="s">
        <v>176</v>
      </c>
      <c r="E121" s="67" t="str">
        <f>D121</f>
        <v xml:space="preserve">MG-Brake Servo Motor | Drive | 1 KW </v>
      </c>
      <c r="F121" s="62" t="s">
        <v>23</v>
      </c>
      <c r="G121" s="62">
        <v>1</v>
      </c>
      <c r="H121" s="63">
        <v>125000</v>
      </c>
      <c r="I121" s="62" t="s">
        <v>177</v>
      </c>
      <c r="J121" s="64"/>
    </row>
    <row r="122" spans="2:10" ht="32" x14ac:dyDescent="0.2">
      <c r="B122" s="58">
        <v>108</v>
      </c>
      <c r="C122" s="59" t="s">
        <v>175</v>
      </c>
      <c r="D122" s="60" t="s">
        <v>178</v>
      </c>
      <c r="E122" s="67" t="str">
        <f t="shared" ref="E122:E183" si="6">D122</f>
        <v xml:space="preserve">MG-Brake Servo Motor | Drive | 1~2 KW </v>
      </c>
      <c r="F122" s="62" t="s">
        <v>23</v>
      </c>
      <c r="G122" s="62">
        <v>1</v>
      </c>
      <c r="H122" s="63">
        <f>H121*1.3</f>
        <v>162500</v>
      </c>
      <c r="I122" s="62" t="s">
        <v>177</v>
      </c>
      <c r="J122" s="64"/>
    </row>
    <row r="123" spans="2:10" ht="32" x14ac:dyDescent="0.2">
      <c r="B123" s="58">
        <v>109</v>
      </c>
      <c r="C123" s="59" t="s">
        <v>175</v>
      </c>
      <c r="D123" s="60" t="s">
        <v>179</v>
      </c>
      <c r="E123" s="67" t="str">
        <f t="shared" si="6"/>
        <v xml:space="preserve">MG-Brake Servo Motor | Drive | 2~3 KW </v>
      </c>
      <c r="F123" s="62" t="s">
        <v>23</v>
      </c>
      <c r="G123" s="62">
        <v>1</v>
      </c>
      <c r="H123" s="63">
        <f>H122*1.2</f>
        <v>195000</v>
      </c>
      <c r="I123" s="62" t="s">
        <v>177</v>
      </c>
      <c r="J123" s="64"/>
    </row>
    <row r="124" spans="2:10" ht="17" x14ac:dyDescent="0.2">
      <c r="B124" s="58">
        <v>110</v>
      </c>
      <c r="C124" s="59" t="s">
        <v>175</v>
      </c>
      <c r="D124" s="60" t="s">
        <v>180</v>
      </c>
      <c r="E124" s="67" t="str">
        <f t="shared" si="6"/>
        <v>MG-Brake Motor | VFD | 1 KW</v>
      </c>
      <c r="F124" s="62" t="s">
        <v>23</v>
      </c>
      <c r="G124" s="62">
        <v>1</v>
      </c>
      <c r="H124" s="63">
        <v>32000</v>
      </c>
      <c r="I124" s="62" t="s">
        <v>181</v>
      </c>
      <c r="J124" s="64"/>
    </row>
    <row r="125" spans="2:10" ht="17" x14ac:dyDescent="0.2">
      <c r="B125" s="58">
        <v>111</v>
      </c>
      <c r="C125" s="59" t="s">
        <v>175</v>
      </c>
      <c r="D125" s="60" t="s">
        <v>182</v>
      </c>
      <c r="E125" s="67" t="str">
        <f t="shared" si="6"/>
        <v>MG-Brake Motor | VFD | 1~3 KW</v>
      </c>
      <c r="F125" s="62" t="s">
        <v>23</v>
      </c>
      <c r="G125" s="62">
        <v>1</v>
      </c>
      <c r="H125" s="63">
        <f>H124*1.3</f>
        <v>41600</v>
      </c>
      <c r="I125" s="62" t="s">
        <v>181</v>
      </c>
      <c r="J125" s="64"/>
    </row>
    <row r="126" spans="2:10" ht="17" x14ac:dyDescent="0.2">
      <c r="B126" s="58">
        <v>112</v>
      </c>
      <c r="C126" s="59" t="s">
        <v>175</v>
      </c>
      <c r="D126" s="60" t="s">
        <v>183</v>
      </c>
      <c r="E126" s="67" t="str">
        <f t="shared" si="6"/>
        <v>MG-Brake Motor | VFD | 3~5 KW</v>
      </c>
      <c r="F126" s="62" t="s">
        <v>23</v>
      </c>
      <c r="G126" s="62">
        <v>1</v>
      </c>
      <c r="H126" s="63">
        <f>H125*1.3</f>
        <v>54080</v>
      </c>
      <c r="I126" s="62" t="s">
        <v>181</v>
      </c>
      <c r="J126" s="64"/>
    </row>
    <row r="127" spans="2:10" ht="17" x14ac:dyDescent="0.2">
      <c r="B127" s="58">
        <v>113</v>
      </c>
      <c r="C127" s="59" t="s">
        <v>175</v>
      </c>
      <c r="D127" s="60" t="s">
        <v>184</v>
      </c>
      <c r="E127" s="67" t="str">
        <f t="shared" si="6"/>
        <v>MG-Gear Box | Moderate</v>
      </c>
      <c r="F127" s="62" t="s">
        <v>23</v>
      </c>
      <c r="G127" s="62">
        <v>1</v>
      </c>
      <c r="H127" s="63">
        <v>45000</v>
      </c>
      <c r="I127" s="62" t="s">
        <v>181</v>
      </c>
      <c r="J127" s="64"/>
    </row>
    <row r="128" spans="2:10" ht="17" x14ac:dyDescent="0.2">
      <c r="B128" s="58">
        <v>114</v>
      </c>
      <c r="C128" s="59" t="s">
        <v>175</v>
      </c>
      <c r="D128" s="60" t="s">
        <v>185</v>
      </c>
      <c r="E128" s="67" t="str">
        <f t="shared" si="6"/>
        <v>MG-Gear Box | Precision</v>
      </c>
      <c r="F128" s="62" t="s">
        <v>23</v>
      </c>
      <c r="G128" s="62">
        <v>1</v>
      </c>
      <c r="H128" s="63">
        <v>190000</v>
      </c>
      <c r="I128" s="62" t="s">
        <v>186</v>
      </c>
      <c r="J128" s="64"/>
    </row>
    <row r="129" spans="2:10" ht="17" x14ac:dyDescent="0.2">
      <c r="B129" s="58">
        <v>115</v>
      </c>
      <c r="C129" s="59" t="s">
        <v>175</v>
      </c>
      <c r="D129" s="60" t="s">
        <v>187</v>
      </c>
      <c r="E129" s="67" t="str">
        <f t="shared" si="6"/>
        <v>MG-Other if any</v>
      </c>
      <c r="F129" s="62" t="s">
        <v>23</v>
      </c>
      <c r="G129" s="62">
        <v>1</v>
      </c>
      <c r="H129" s="65">
        <v>0</v>
      </c>
      <c r="I129" s="62" t="s">
        <v>86</v>
      </c>
      <c r="J129" s="64"/>
    </row>
    <row r="130" spans="2:10" ht="17" x14ac:dyDescent="0.2">
      <c r="B130" s="58">
        <v>116</v>
      </c>
      <c r="C130" s="59" t="s">
        <v>188</v>
      </c>
      <c r="D130" s="60" t="s">
        <v>189</v>
      </c>
      <c r="E130" s="67" t="str">
        <f t="shared" si="6"/>
        <v>Sf-Certificate Atex</v>
      </c>
      <c r="F130" s="62" t="s">
        <v>23</v>
      </c>
      <c r="G130" s="62">
        <v>1</v>
      </c>
      <c r="H130" s="65">
        <v>850000</v>
      </c>
      <c r="I130" s="62" t="s">
        <v>86</v>
      </c>
      <c r="J130" s="64"/>
    </row>
    <row r="131" spans="2:10" ht="17" x14ac:dyDescent="0.2">
      <c r="B131" s="58">
        <v>117</v>
      </c>
      <c r="C131" s="59" t="s">
        <v>188</v>
      </c>
      <c r="D131" s="60" t="s">
        <v>190</v>
      </c>
      <c r="E131" s="67" t="str">
        <f t="shared" si="6"/>
        <v>Sf-Certificate CE</v>
      </c>
      <c r="F131" s="62" t="s">
        <v>23</v>
      </c>
      <c r="G131" s="62">
        <v>1</v>
      </c>
      <c r="H131" s="65">
        <v>250000</v>
      </c>
      <c r="I131" s="62" t="s">
        <v>86</v>
      </c>
      <c r="J131" s="64"/>
    </row>
    <row r="132" spans="2:10" ht="32" x14ac:dyDescent="0.2">
      <c r="B132" s="58">
        <v>118</v>
      </c>
      <c r="C132" s="59" t="s">
        <v>188</v>
      </c>
      <c r="D132" s="60" t="s">
        <v>191</v>
      </c>
      <c r="E132" s="67" t="str">
        <f t="shared" si="6"/>
        <v>Sf-Safety curtain Bracket with Protection Cover</v>
      </c>
      <c r="F132" s="62" t="s">
        <v>23</v>
      </c>
      <c r="G132" s="62">
        <v>1</v>
      </c>
      <c r="H132" s="63">
        <v>75000</v>
      </c>
      <c r="I132" s="62" t="s">
        <v>24</v>
      </c>
      <c r="J132" s="64"/>
    </row>
    <row r="133" spans="2:10" ht="17" x14ac:dyDescent="0.2">
      <c r="B133" s="58">
        <v>119</v>
      </c>
      <c r="C133" s="59" t="s">
        <v>188</v>
      </c>
      <c r="D133" s="60" t="s">
        <v>192</v>
      </c>
      <c r="E133" s="67" t="str">
        <f t="shared" si="6"/>
        <v>Sf-Specific Hardware / Logic if any</v>
      </c>
      <c r="F133" s="62" t="s">
        <v>23</v>
      </c>
      <c r="G133" s="62">
        <v>1</v>
      </c>
      <c r="H133" s="65">
        <v>0</v>
      </c>
      <c r="I133" s="62" t="s">
        <v>86</v>
      </c>
      <c r="J133" s="64"/>
    </row>
    <row r="134" spans="2:10" ht="17" x14ac:dyDescent="0.2">
      <c r="B134" s="58">
        <v>120</v>
      </c>
      <c r="C134" s="59" t="s">
        <v>188</v>
      </c>
      <c r="D134" s="60" t="s">
        <v>193</v>
      </c>
      <c r="E134" s="67" t="str">
        <f t="shared" si="6"/>
        <v>Sf-Enclosure with Safety Switch</v>
      </c>
      <c r="F134" s="62" t="s">
        <v>23</v>
      </c>
      <c r="G134" s="62">
        <v>1</v>
      </c>
      <c r="H134" s="63">
        <v>145000</v>
      </c>
      <c r="I134" s="62" t="s">
        <v>24</v>
      </c>
      <c r="J134" s="64"/>
    </row>
    <row r="135" spans="2:10" ht="32" x14ac:dyDescent="0.2">
      <c r="B135" s="58">
        <v>121</v>
      </c>
      <c r="C135" s="59" t="s">
        <v>188</v>
      </c>
      <c r="D135" s="60" t="s">
        <v>194</v>
      </c>
      <c r="E135" s="67" t="str">
        <f t="shared" si="6"/>
        <v>Sf-Safety Items - Safety Relay / PLC if any</v>
      </c>
      <c r="F135" s="62" t="s">
        <v>23</v>
      </c>
      <c r="G135" s="62">
        <v>1</v>
      </c>
      <c r="H135" s="63">
        <v>165000</v>
      </c>
      <c r="I135" s="62" t="s">
        <v>195</v>
      </c>
      <c r="J135" s="64"/>
    </row>
    <row r="136" spans="2:10" ht="17" x14ac:dyDescent="0.2">
      <c r="B136" s="58">
        <v>122</v>
      </c>
      <c r="C136" s="59" t="s">
        <v>188</v>
      </c>
      <c r="D136" s="60" t="s">
        <v>196</v>
      </c>
      <c r="E136" s="67" t="str">
        <f t="shared" si="6"/>
        <v>Sf-Lotto Switch</v>
      </c>
      <c r="F136" s="62" t="s">
        <v>23</v>
      </c>
      <c r="G136" s="62">
        <v>1</v>
      </c>
      <c r="H136" s="63">
        <v>45000</v>
      </c>
      <c r="I136" s="62" t="s">
        <v>195</v>
      </c>
      <c r="J136" s="64"/>
    </row>
    <row r="137" spans="2:10" ht="17" x14ac:dyDescent="0.2">
      <c r="B137" s="58">
        <v>123</v>
      </c>
      <c r="C137" s="59" t="s">
        <v>188</v>
      </c>
      <c r="D137" s="60" t="s">
        <v>197</v>
      </c>
      <c r="E137" s="67" t="str">
        <f t="shared" si="6"/>
        <v xml:space="preserve">Sf-Two Hand Control Specific </v>
      </c>
      <c r="F137" s="62" t="s">
        <v>23</v>
      </c>
      <c r="G137" s="62">
        <v>1</v>
      </c>
      <c r="H137" s="63">
        <v>35000</v>
      </c>
      <c r="I137" s="62" t="s">
        <v>195</v>
      </c>
      <c r="J137" s="64"/>
    </row>
    <row r="138" spans="2:10" ht="17" x14ac:dyDescent="0.2">
      <c r="B138" s="58">
        <v>124</v>
      </c>
      <c r="C138" s="59" t="s">
        <v>188</v>
      </c>
      <c r="D138" s="60" t="s">
        <v>198</v>
      </c>
      <c r="E138" s="67" t="str">
        <f t="shared" si="6"/>
        <v>Sf-Area Scanner</v>
      </c>
      <c r="F138" s="62" t="s">
        <v>23</v>
      </c>
      <c r="G138" s="62">
        <v>1</v>
      </c>
      <c r="H138" s="63">
        <v>256000</v>
      </c>
      <c r="I138" s="62" t="s">
        <v>195</v>
      </c>
      <c r="J138" s="64"/>
    </row>
    <row r="139" spans="2:10" ht="34" x14ac:dyDescent="0.2">
      <c r="B139" s="58">
        <v>125</v>
      </c>
      <c r="C139" s="59" t="s">
        <v>188</v>
      </c>
      <c r="D139" s="60" t="s">
        <v>199</v>
      </c>
      <c r="E139" s="67" t="str">
        <f t="shared" si="6"/>
        <v>Sf-Other if any</v>
      </c>
      <c r="F139" s="62" t="s">
        <v>23</v>
      </c>
      <c r="G139" s="62">
        <v>1</v>
      </c>
      <c r="H139" s="65">
        <v>0</v>
      </c>
      <c r="I139" s="62" t="s">
        <v>200</v>
      </c>
      <c r="J139" s="64"/>
    </row>
    <row r="140" spans="2:10" ht="17" x14ac:dyDescent="0.2">
      <c r="B140" s="58">
        <v>126</v>
      </c>
      <c r="C140" s="59" t="s">
        <v>201</v>
      </c>
      <c r="D140" s="60" t="s">
        <v>202</v>
      </c>
      <c r="E140" s="67" t="str">
        <f t="shared" si="6"/>
        <v>Tr-Barcode Printer</v>
      </c>
      <c r="F140" s="62" t="s">
        <v>23</v>
      </c>
      <c r="G140" s="62">
        <v>1</v>
      </c>
      <c r="H140" s="63">
        <v>127000</v>
      </c>
      <c r="I140" s="62" t="s">
        <v>203</v>
      </c>
      <c r="J140" s="64"/>
    </row>
    <row r="141" spans="2:10" ht="17" x14ac:dyDescent="0.2">
      <c r="B141" s="58">
        <v>127</v>
      </c>
      <c r="C141" s="59" t="s">
        <v>201</v>
      </c>
      <c r="D141" s="60" t="s">
        <v>204</v>
      </c>
      <c r="E141" s="67" t="str">
        <f t="shared" si="6"/>
        <v>Tr-Barcode Reader _hand Held</v>
      </c>
      <c r="F141" s="62" t="s">
        <v>23</v>
      </c>
      <c r="G141" s="62">
        <v>1</v>
      </c>
      <c r="H141" s="63">
        <v>36000</v>
      </c>
      <c r="I141" s="62" t="s">
        <v>203</v>
      </c>
      <c r="J141" s="64"/>
    </row>
    <row r="142" spans="2:10" ht="34" x14ac:dyDescent="0.2">
      <c r="B142" s="58">
        <v>128</v>
      </c>
      <c r="C142" s="59" t="s">
        <v>201</v>
      </c>
      <c r="D142" s="60" t="s">
        <v>205</v>
      </c>
      <c r="E142" s="67" t="str">
        <f t="shared" si="6"/>
        <v>Tr-Fixed Scanner</v>
      </c>
      <c r="F142" s="62" t="s">
        <v>23</v>
      </c>
      <c r="G142" s="62">
        <v>1</v>
      </c>
      <c r="H142" s="63">
        <v>194000</v>
      </c>
      <c r="I142" s="62" t="s">
        <v>200</v>
      </c>
      <c r="J142" s="64"/>
    </row>
    <row r="143" spans="2:10" ht="15" customHeight="1" x14ac:dyDescent="0.2">
      <c r="B143" s="58">
        <v>129</v>
      </c>
      <c r="C143" s="59" t="s">
        <v>201</v>
      </c>
      <c r="D143" s="60" t="s">
        <v>206</v>
      </c>
      <c r="E143" s="67" t="str">
        <f t="shared" si="6"/>
        <v>Tr-Laser Marking Mc-Njitsu</v>
      </c>
      <c r="F143" s="62" t="s">
        <v>23</v>
      </c>
      <c r="G143" s="62">
        <v>1</v>
      </c>
      <c r="H143" s="63">
        <v>523000</v>
      </c>
      <c r="I143" s="62" t="s">
        <v>200</v>
      </c>
      <c r="J143" s="64"/>
    </row>
    <row r="144" spans="2:10" ht="15" customHeight="1" x14ac:dyDescent="0.2">
      <c r="B144" s="58">
        <v>130</v>
      </c>
      <c r="C144" s="59" t="s">
        <v>201</v>
      </c>
      <c r="D144" s="60" t="s">
        <v>207</v>
      </c>
      <c r="E144" s="67" t="str">
        <f t="shared" si="6"/>
        <v>Tr-Laser Marking Mc-Euro</v>
      </c>
      <c r="F144" s="62" t="s">
        <v>23</v>
      </c>
      <c r="G144" s="62">
        <v>1</v>
      </c>
      <c r="H144" s="63">
        <v>2000000</v>
      </c>
      <c r="I144" s="62" t="s">
        <v>200</v>
      </c>
      <c r="J144" s="64"/>
    </row>
    <row r="145" spans="2:10" ht="34" x14ac:dyDescent="0.2">
      <c r="B145" s="58">
        <v>131</v>
      </c>
      <c r="C145" s="59" t="s">
        <v>201</v>
      </c>
      <c r="D145" s="60" t="s">
        <v>208</v>
      </c>
      <c r="E145" s="67" t="str">
        <f t="shared" si="6"/>
        <v>Tr-Laser Marking Mc with Z Tracker</v>
      </c>
      <c r="F145" s="62" t="s">
        <v>23</v>
      </c>
      <c r="G145" s="62">
        <v>1</v>
      </c>
      <c r="H145" s="63">
        <v>3500000</v>
      </c>
      <c r="I145" s="62" t="s">
        <v>200</v>
      </c>
      <c r="J145" s="64"/>
    </row>
    <row r="146" spans="2:10" ht="32" x14ac:dyDescent="0.2">
      <c r="B146" s="58">
        <v>132</v>
      </c>
      <c r="C146" s="59" t="s">
        <v>201</v>
      </c>
      <c r="D146" s="60" t="s">
        <v>209</v>
      </c>
      <c r="E146" s="67" t="str">
        <f t="shared" si="6"/>
        <v>Tr-PC-i7 | TFT-13" | UPS | Wireless ey PAD &amp; Mouse</v>
      </c>
      <c r="F146" s="62" t="s">
        <v>23</v>
      </c>
      <c r="G146" s="62">
        <v>1</v>
      </c>
      <c r="H146" s="63">
        <v>178000</v>
      </c>
      <c r="I146" s="62" t="s">
        <v>195</v>
      </c>
      <c r="J146" s="64"/>
    </row>
    <row r="147" spans="2:10" ht="17" x14ac:dyDescent="0.2">
      <c r="B147" s="58">
        <v>133</v>
      </c>
      <c r="C147" s="59" t="s">
        <v>201</v>
      </c>
      <c r="D147" s="60" t="s">
        <v>210</v>
      </c>
      <c r="E147" s="67" t="str">
        <f t="shared" si="6"/>
        <v>Tr-RFID System</v>
      </c>
      <c r="F147" s="62" t="s">
        <v>23</v>
      </c>
      <c r="G147" s="62">
        <v>1</v>
      </c>
      <c r="H147" s="63">
        <v>1250000</v>
      </c>
      <c r="I147" s="62" t="s">
        <v>195</v>
      </c>
      <c r="J147" s="64"/>
    </row>
    <row r="148" spans="2:10" ht="17" x14ac:dyDescent="0.2">
      <c r="B148" s="58">
        <v>134</v>
      </c>
      <c r="C148" s="59" t="s">
        <v>201</v>
      </c>
      <c r="D148" s="60" t="s">
        <v>211</v>
      </c>
      <c r="E148" s="67" t="str">
        <f t="shared" si="6"/>
        <v xml:space="preserve">Tr-Vision Camera </v>
      </c>
      <c r="F148" s="62" t="s">
        <v>23</v>
      </c>
      <c r="G148" s="62">
        <v>1</v>
      </c>
      <c r="H148" s="65">
        <v>850000</v>
      </c>
      <c r="I148" s="62" t="s">
        <v>195</v>
      </c>
      <c r="J148" s="64"/>
    </row>
    <row r="149" spans="2:10" ht="17" x14ac:dyDescent="0.2">
      <c r="B149" s="58">
        <v>135</v>
      </c>
      <c r="C149" s="59" t="s">
        <v>201</v>
      </c>
      <c r="D149" s="60" t="s">
        <v>212</v>
      </c>
      <c r="E149" s="67" t="str">
        <f t="shared" si="6"/>
        <v>Tr-Other if any</v>
      </c>
      <c r="F149" s="62" t="s">
        <v>23</v>
      </c>
      <c r="G149" s="62">
        <v>1</v>
      </c>
      <c r="H149" s="65">
        <v>0</v>
      </c>
      <c r="I149" s="62" t="s">
        <v>195</v>
      </c>
      <c r="J149" s="64"/>
    </row>
    <row r="150" spans="2:10" ht="34" x14ac:dyDescent="0.2">
      <c r="B150" s="58">
        <v>136</v>
      </c>
      <c r="C150" s="59" t="s">
        <v>213</v>
      </c>
      <c r="D150" s="60" t="s">
        <v>214</v>
      </c>
      <c r="E150" s="67" t="str">
        <f t="shared" si="6"/>
        <v>El-PLC_60x60x30</v>
      </c>
      <c r="F150" s="62" t="s">
        <v>23</v>
      </c>
      <c r="G150" s="62">
        <v>1</v>
      </c>
      <c r="H150" s="63">
        <v>350000</v>
      </c>
      <c r="I150" s="62" t="s">
        <v>215</v>
      </c>
      <c r="J150" s="64"/>
    </row>
    <row r="151" spans="2:10" ht="34" x14ac:dyDescent="0.2">
      <c r="B151" s="58">
        <v>137</v>
      </c>
      <c r="C151" s="59" t="s">
        <v>213</v>
      </c>
      <c r="D151" s="60" t="s">
        <v>216</v>
      </c>
      <c r="E151" s="67" t="str">
        <f t="shared" si="6"/>
        <v>El-PLC_80x120x30</v>
      </c>
      <c r="F151" s="62" t="s">
        <v>23</v>
      </c>
      <c r="G151" s="62">
        <v>1</v>
      </c>
      <c r="H151" s="63">
        <v>550000</v>
      </c>
      <c r="I151" s="62" t="s">
        <v>215</v>
      </c>
      <c r="J151" s="64"/>
    </row>
    <row r="152" spans="2:10" ht="34" x14ac:dyDescent="0.2">
      <c r="B152" s="58">
        <v>138</v>
      </c>
      <c r="C152" s="59" t="s">
        <v>213</v>
      </c>
      <c r="D152" s="60" t="s">
        <v>217</v>
      </c>
      <c r="E152" s="67" t="str">
        <f t="shared" si="6"/>
        <v>El-PLC_Centralized</v>
      </c>
      <c r="F152" s="62" t="s">
        <v>23</v>
      </c>
      <c r="G152" s="62">
        <v>1</v>
      </c>
      <c r="H152" s="63">
        <v>1850000</v>
      </c>
      <c r="I152" s="62" t="s">
        <v>215</v>
      </c>
      <c r="J152" s="64"/>
    </row>
    <row r="153" spans="2:10" ht="17" x14ac:dyDescent="0.2">
      <c r="B153" s="58">
        <v>139</v>
      </c>
      <c r="C153" s="59" t="s">
        <v>213</v>
      </c>
      <c r="D153" s="60" t="s">
        <v>218</v>
      </c>
      <c r="E153" s="67" t="str">
        <f t="shared" si="6"/>
        <v>El-HMI_7-9"</v>
      </c>
      <c r="F153" s="62" t="s">
        <v>23</v>
      </c>
      <c r="G153" s="62">
        <v>1</v>
      </c>
      <c r="H153" s="63">
        <v>150000</v>
      </c>
      <c r="I153" s="62" t="s">
        <v>195</v>
      </c>
      <c r="J153" s="64"/>
    </row>
    <row r="154" spans="2:10" ht="17" x14ac:dyDescent="0.2">
      <c r="B154" s="58">
        <v>140</v>
      </c>
      <c r="C154" s="59" t="s">
        <v>213</v>
      </c>
      <c r="D154" s="60" t="s">
        <v>219</v>
      </c>
      <c r="E154" s="67" t="str">
        <f t="shared" si="6"/>
        <v>El-HMI_10-11"</v>
      </c>
      <c r="F154" s="62" t="s">
        <v>23</v>
      </c>
      <c r="G154" s="62">
        <v>1</v>
      </c>
      <c r="H154" s="63">
        <v>175000</v>
      </c>
      <c r="I154" s="62" t="s">
        <v>195</v>
      </c>
      <c r="J154" s="64"/>
    </row>
    <row r="155" spans="2:10" ht="17" x14ac:dyDescent="0.2">
      <c r="B155" s="58">
        <v>141</v>
      </c>
      <c r="C155" s="59" t="s">
        <v>213</v>
      </c>
      <c r="D155" s="60" t="s">
        <v>220</v>
      </c>
      <c r="E155" s="67" t="str">
        <f t="shared" si="6"/>
        <v>El-IPC</v>
      </c>
      <c r="F155" s="62" t="s">
        <v>23</v>
      </c>
      <c r="G155" s="62">
        <v>1</v>
      </c>
      <c r="H155" s="63">
        <v>295000</v>
      </c>
      <c r="I155" s="62" t="s">
        <v>177</v>
      </c>
      <c r="J155" s="64"/>
    </row>
    <row r="156" spans="2:10" ht="17" x14ac:dyDescent="0.2">
      <c r="B156" s="58">
        <v>142</v>
      </c>
      <c r="C156" s="59" t="s">
        <v>213</v>
      </c>
      <c r="D156" s="60" t="s">
        <v>221</v>
      </c>
      <c r="E156" s="67" t="str">
        <f t="shared" si="6"/>
        <v>El-Junction Boxes</v>
      </c>
      <c r="F156" s="62" t="s">
        <v>23</v>
      </c>
      <c r="G156" s="62">
        <v>1</v>
      </c>
      <c r="H156" s="63">
        <v>9500</v>
      </c>
      <c r="I156" s="62" t="s">
        <v>24</v>
      </c>
      <c r="J156" s="64"/>
    </row>
    <row r="157" spans="2:10" ht="17" x14ac:dyDescent="0.2">
      <c r="B157" s="58">
        <v>143</v>
      </c>
      <c r="C157" s="59" t="s">
        <v>213</v>
      </c>
      <c r="D157" s="60" t="s">
        <v>222</v>
      </c>
      <c r="E157" s="67" t="str">
        <f t="shared" si="6"/>
        <v>El-Lotto / Shut Off</v>
      </c>
      <c r="F157" s="62" t="s">
        <v>23</v>
      </c>
      <c r="G157" s="62">
        <v>1</v>
      </c>
      <c r="H157" s="63">
        <v>45000</v>
      </c>
      <c r="I157" s="62" t="s">
        <v>86</v>
      </c>
      <c r="J157" s="64"/>
    </row>
    <row r="158" spans="2:10" ht="17" x14ac:dyDescent="0.2">
      <c r="B158" s="58">
        <v>144</v>
      </c>
      <c r="C158" s="59" t="s">
        <v>213</v>
      </c>
      <c r="D158" s="60" t="s">
        <v>223</v>
      </c>
      <c r="E158" s="67" t="str">
        <f t="shared" si="6"/>
        <v>El-Poke Yoke | Interlocks</v>
      </c>
      <c r="F158" s="62" t="s">
        <v>23</v>
      </c>
      <c r="G158" s="62">
        <v>1</v>
      </c>
      <c r="H158" s="63">
        <v>32000</v>
      </c>
      <c r="I158" s="62" t="s">
        <v>195</v>
      </c>
      <c r="J158" s="64"/>
    </row>
    <row r="159" spans="2:10" ht="17" x14ac:dyDescent="0.2">
      <c r="B159" s="58">
        <v>145</v>
      </c>
      <c r="C159" s="59" t="s">
        <v>213</v>
      </c>
      <c r="D159" s="60" t="s">
        <v>223</v>
      </c>
      <c r="E159" s="67" t="str">
        <f t="shared" si="6"/>
        <v>El-Poke Yoke | Interlocks</v>
      </c>
      <c r="F159" s="62" t="s">
        <v>23</v>
      </c>
      <c r="G159" s="62">
        <v>1</v>
      </c>
      <c r="H159" s="63">
        <v>85000</v>
      </c>
      <c r="I159" s="62" t="s">
        <v>195</v>
      </c>
      <c r="J159" s="64"/>
    </row>
    <row r="160" spans="2:10" ht="17" x14ac:dyDescent="0.2">
      <c r="B160" s="58">
        <v>146</v>
      </c>
      <c r="C160" s="59" t="s">
        <v>213</v>
      </c>
      <c r="D160" s="60" t="s">
        <v>223</v>
      </c>
      <c r="E160" s="67" t="str">
        <f t="shared" si="6"/>
        <v>El-Poke Yoke | Interlocks</v>
      </c>
      <c r="F160" s="62" t="s">
        <v>23</v>
      </c>
      <c r="G160" s="62">
        <v>1</v>
      </c>
      <c r="H160" s="63">
        <v>85000</v>
      </c>
      <c r="I160" s="62" t="s">
        <v>195</v>
      </c>
      <c r="J160" s="64"/>
    </row>
    <row r="161" spans="2:10" ht="17" x14ac:dyDescent="0.2">
      <c r="B161" s="58">
        <v>147</v>
      </c>
      <c r="C161" s="59" t="s">
        <v>213</v>
      </c>
      <c r="D161" s="60" t="s">
        <v>224</v>
      </c>
      <c r="E161" s="67" t="str">
        <f t="shared" si="6"/>
        <v>El-Other if any</v>
      </c>
      <c r="F161" s="62"/>
      <c r="G161" s="62"/>
      <c r="H161" s="63"/>
      <c r="I161" s="62"/>
      <c r="J161" s="64"/>
    </row>
    <row r="162" spans="2:10" ht="17" x14ac:dyDescent="0.2">
      <c r="B162" s="58">
        <v>148</v>
      </c>
      <c r="C162" s="59" t="s">
        <v>225</v>
      </c>
      <c r="D162" s="60" t="s">
        <v>226</v>
      </c>
      <c r="E162" s="67" t="str">
        <f t="shared" si="6"/>
        <v>Pg-PLC Logic -60x60</v>
      </c>
      <c r="F162" s="62" t="s">
        <v>23</v>
      </c>
      <c r="G162" s="62">
        <v>1</v>
      </c>
      <c r="H162" s="63">
        <v>125000</v>
      </c>
      <c r="I162" s="62" t="s">
        <v>24</v>
      </c>
      <c r="J162" s="64"/>
    </row>
    <row r="163" spans="2:10" ht="17" x14ac:dyDescent="0.2">
      <c r="B163" s="58">
        <v>149</v>
      </c>
      <c r="C163" s="59" t="s">
        <v>225</v>
      </c>
      <c r="D163" s="60" t="s">
        <v>227</v>
      </c>
      <c r="E163" s="67" t="str">
        <f t="shared" si="6"/>
        <v>Pg-PLC Logic -80x120</v>
      </c>
      <c r="F163" s="62" t="s">
        <v>23</v>
      </c>
      <c r="G163" s="62">
        <v>1</v>
      </c>
      <c r="H163" s="63">
        <v>175000</v>
      </c>
      <c r="I163" s="62" t="s">
        <v>24</v>
      </c>
      <c r="J163" s="64"/>
    </row>
    <row r="164" spans="2:10" ht="17" x14ac:dyDescent="0.2">
      <c r="B164" s="58">
        <v>150</v>
      </c>
      <c r="C164" s="59" t="s">
        <v>225</v>
      </c>
      <c r="D164" s="60" t="s">
        <v>228</v>
      </c>
      <c r="E164" s="67" t="str">
        <f t="shared" si="6"/>
        <v>Pg-PLC_Centralize</v>
      </c>
      <c r="F164" s="62" t="s">
        <v>23</v>
      </c>
      <c r="G164" s="62">
        <v>1</v>
      </c>
      <c r="H164" s="63">
        <v>850000</v>
      </c>
      <c r="I164" s="62" t="s">
        <v>24</v>
      </c>
      <c r="J164" s="64"/>
    </row>
    <row r="165" spans="2:10" ht="17" x14ac:dyDescent="0.2">
      <c r="B165" s="58">
        <v>151</v>
      </c>
      <c r="C165" s="59" t="s">
        <v>225</v>
      </c>
      <c r="D165" s="60" t="s">
        <v>229</v>
      </c>
      <c r="E165" s="67" t="str">
        <f t="shared" si="6"/>
        <v>Pg-SCADA</v>
      </c>
      <c r="F165" s="62" t="s">
        <v>23</v>
      </c>
      <c r="G165" s="62">
        <v>1</v>
      </c>
      <c r="H165" s="63">
        <v>950000</v>
      </c>
      <c r="I165" s="62" t="s">
        <v>230</v>
      </c>
      <c r="J165" s="64"/>
    </row>
    <row r="166" spans="2:10" ht="17" x14ac:dyDescent="0.2">
      <c r="B166" s="58">
        <v>152</v>
      </c>
      <c r="C166" s="59" t="s">
        <v>225</v>
      </c>
      <c r="D166" s="60" t="s">
        <v>231</v>
      </c>
      <c r="E166" s="67" t="str">
        <f t="shared" si="6"/>
        <v>Pg-MES</v>
      </c>
      <c r="F166" s="62" t="s">
        <v>23</v>
      </c>
      <c r="G166" s="62">
        <v>1</v>
      </c>
      <c r="H166" s="63">
        <v>1250000</v>
      </c>
      <c r="I166" s="62" t="s">
        <v>230</v>
      </c>
      <c r="J166" s="64"/>
    </row>
    <row r="167" spans="2:10" ht="32" x14ac:dyDescent="0.2">
      <c r="B167" s="58">
        <v>153</v>
      </c>
      <c r="C167" s="59" t="s">
        <v>225</v>
      </c>
      <c r="D167" s="60" t="s">
        <v>232</v>
      </c>
      <c r="E167" s="67" t="str">
        <f t="shared" si="6"/>
        <v>Pg-Local / Global Server - Data acquisition</v>
      </c>
      <c r="F167" s="62" t="s">
        <v>23</v>
      </c>
      <c r="G167" s="62">
        <v>1</v>
      </c>
      <c r="H167" s="63">
        <v>1500000</v>
      </c>
      <c r="I167" s="62" t="s">
        <v>230</v>
      </c>
      <c r="J167" s="64"/>
    </row>
    <row r="168" spans="2:10" ht="17" x14ac:dyDescent="0.2">
      <c r="B168" s="58">
        <v>154</v>
      </c>
      <c r="C168" s="59" t="s">
        <v>225</v>
      </c>
      <c r="D168" s="60" t="s">
        <v>233</v>
      </c>
      <c r="E168" s="67" t="str">
        <f t="shared" si="6"/>
        <v>Pg-Other if any</v>
      </c>
      <c r="F168" s="62" t="s">
        <v>23</v>
      </c>
      <c r="G168" s="62">
        <v>1</v>
      </c>
      <c r="H168" s="65">
        <v>0</v>
      </c>
      <c r="I168" s="62" t="s">
        <v>230</v>
      </c>
      <c r="J168" s="64"/>
    </row>
    <row r="169" spans="2:10" ht="17" x14ac:dyDescent="0.2">
      <c r="B169" s="58">
        <v>155</v>
      </c>
      <c r="C169" s="59" t="s">
        <v>234</v>
      </c>
      <c r="D169" s="60" t="s">
        <v>235</v>
      </c>
      <c r="E169" s="67" t="str">
        <f t="shared" si="6"/>
        <v>Ut-Lables</v>
      </c>
      <c r="F169" s="62" t="s">
        <v>23</v>
      </c>
      <c r="G169" s="62">
        <v>1</v>
      </c>
      <c r="H169" s="63">
        <v>10000</v>
      </c>
      <c r="I169" s="62" t="s">
        <v>24</v>
      </c>
      <c r="J169" s="64"/>
    </row>
    <row r="170" spans="2:10" ht="17" x14ac:dyDescent="0.2">
      <c r="B170" s="58">
        <v>156</v>
      </c>
      <c r="C170" s="59" t="s">
        <v>234</v>
      </c>
      <c r="D170" s="60" t="s">
        <v>236</v>
      </c>
      <c r="E170" s="67" t="str">
        <f t="shared" si="6"/>
        <v>Ut-Hyd Oil / Any specific req</v>
      </c>
      <c r="F170" s="62" t="s">
        <v>23</v>
      </c>
      <c r="G170" s="62">
        <v>1</v>
      </c>
      <c r="H170" s="63">
        <v>50000</v>
      </c>
      <c r="I170" s="62" t="s">
        <v>86</v>
      </c>
      <c r="J170" s="64"/>
    </row>
    <row r="171" spans="2:10" ht="17" x14ac:dyDescent="0.2">
      <c r="B171" s="58">
        <v>157</v>
      </c>
      <c r="C171" s="59" t="s">
        <v>234</v>
      </c>
      <c r="D171" s="60" t="s">
        <v>237</v>
      </c>
      <c r="E171" s="67" t="str">
        <f t="shared" si="6"/>
        <v>Ut-Reservior</v>
      </c>
      <c r="F171" s="62" t="s">
        <v>23</v>
      </c>
      <c r="G171" s="62">
        <v>1</v>
      </c>
      <c r="H171" s="63">
        <v>65000</v>
      </c>
      <c r="I171" s="62" t="s">
        <v>24</v>
      </c>
      <c r="J171" s="64"/>
    </row>
    <row r="172" spans="2:10" ht="17" x14ac:dyDescent="0.2">
      <c r="B172" s="58">
        <v>158</v>
      </c>
      <c r="C172" s="59" t="s">
        <v>234</v>
      </c>
      <c r="D172" s="60" t="s">
        <v>238</v>
      </c>
      <c r="E172" s="67" t="str">
        <f t="shared" si="6"/>
        <v>Ut-Servo Transformer</v>
      </c>
      <c r="F172" s="62" t="s">
        <v>23</v>
      </c>
      <c r="G172" s="62">
        <v>1</v>
      </c>
      <c r="H172" s="63">
        <v>125000</v>
      </c>
      <c r="I172" s="62" t="s">
        <v>230</v>
      </c>
      <c r="J172" s="64"/>
    </row>
    <row r="173" spans="2:10" ht="17" x14ac:dyDescent="0.2">
      <c r="B173" s="58">
        <v>159</v>
      </c>
      <c r="C173" s="59" t="s">
        <v>234</v>
      </c>
      <c r="D173" s="60" t="s">
        <v>239</v>
      </c>
      <c r="E173" s="67" t="str">
        <f t="shared" si="6"/>
        <v>Ut-Servo Stablizer</v>
      </c>
      <c r="F173" s="62" t="s">
        <v>23</v>
      </c>
      <c r="G173" s="62">
        <v>1</v>
      </c>
      <c r="H173" s="63">
        <v>45000</v>
      </c>
      <c r="I173" s="62" t="s">
        <v>230</v>
      </c>
      <c r="J173" s="64"/>
    </row>
    <row r="174" spans="2:10" ht="17" x14ac:dyDescent="0.2">
      <c r="B174" s="58">
        <v>160</v>
      </c>
      <c r="C174" s="59" t="s">
        <v>234</v>
      </c>
      <c r="D174" s="60" t="s">
        <v>240</v>
      </c>
      <c r="E174" s="67" t="str">
        <f t="shared" si="6"/>
        <v>Ut-Energy Meter if any</v>
      </c>
      <c r="F174" s="62" t="s">
        <v>23</v>
      </c>
      <c r="G174" s="62">
        <v>1</v>
      </c>
      <c r="H174" s="63">
        <v>115000</v>
      </c>
      <c r="I174" s="62" t="s">
        <v>86</v>
      </c>
      <c r="J174" s="64"/>
    </row>
    <row r="175" spans="2:10" ht="17" x14ac:dyDescent="0.2">
      <c r="B175" s="58">
        <v>161</v>
      </c>
      <c r="C175" s="59" t="s">
        <v>234</v>
      </c>
      <c r="D175" s="60" t="s">
        <v>241</v>
      </c>
      <c r="E175" s="67" t="str">
        <f t="shared" si="6"/>
        <v>Ut-Other if any</v>
      </c>
      <c r="F175" s="62" t="s">
        <v>23</v>
      </c>
      <c r="G175" s="62">
        <v>1</v>
      </c>
      <c r="H175" s="65">
        <v>0</v>
      </c>
      <c r="I175" s="62" t="s">
        <v>86</v>
      </c>
      <c r="J175" s="64"/>
    </row>
    <row r="176" spans="2:10" ht="34" x14ac:dyDescent="0.2">
      <c r="B176" s="58">
        <v>162</v>
      </c>
      <c r="C176" s="71" t="s">
        <v>234</v>
      </c>
      <c r="D176" s="72" t="s">
        <v>242</v>
      </c>
      <c r="E176" s="67" t="str">
        <f t="shared" si="6"/>
        <v>Ut-Material Handling- Hydra / Fork lift</v>
      </c>
      <c r="F176" s="62" t="s">
        <v>23</v>
      </c>
      <c r="G176" s="62">
        <v>1</v>
      </c>
      <c r="H176" s="63">
        <v>5000</v>
      </c>
      <c r="I176" s="73" t="s">
        <v>24</v>
      </c>
      <c r="J176" s="74"/>
    </row>
    <row r="177" spans="2:10" ht="34" x14ac:dyDescent="0.2">
      <c r="B177" s="58">
        <v>163</v>
      </c>
      <c r="C177" s="71" t="s">
        <v>234</v>
      </c>
      <c r="D177" s="72" t="s">
        <v>243</v>
      </c>
      <c r="E177" s="67" t="str">
        <f t="shared" si="6"/>
        <v>Ut-Foundation / Civil / Anchoring</v>
      </c>
      <c r="F177" s="62" t="s">
        <v>23</v>
      </c>
      <c r="G177" s="62">
        <v>1</v>
      </c>
      <c r="H177" s="63">
        <v>10000</v>
      </c>
      <c r="I177" s="73" t="s">
        <v>86</v>
      </c>
      <c r="J177" s="74"/>
    </row>
    <row r="178" spans="2:10" ht="17" x14ac:dyDescent="0.2">
      <c r="B178" s="58">
        <v>164</v>
      </c>
      <c r="C178" s="71" t="s">
        <v>234</v>
      </c>
      <c r="D178" s="72" t="s">
        <v>244</v>
      </c>
      <c r="E178" s="67" t="str">
        <f t="shared" si="6"/>
        <v xml:space="preserve">Ut-Anchoring Bolt </v>
      </c>
      <c r="F178" s="62" t="s">
        <v>23</v>
      </c>
      <c r="G178" s="62">
        <v>1</v>
      </c>
      <c r="H178" s="63">
        <v>5000</v>
      </c>
      <c r="I178" s="73" t="s">
        <v>86</v>
      </c>
      <c r="J178" s="74"/>
    </row>
    <row r="179" spans="2:10" ht="32" x14ac:dyDescent="0.2">
      <c r="B179" s="58">
        <v>165</v>
      </c>
      <c r="C179" s="71" t="s">
        <v>234</v>
      </c>
      <c r="D179" s="60" t="s">
        <v>245</v>
      </c>
      <c r="E179" s="67" t="str">
        <f t="shared" si="6"/>
        <v>Ut-Lifting &amp; Shifting Facility  - EYE Bolt / Fork Guide Bracket</v>
      </c>
      <c r="F179" s="62" t="s">
        <v>23</v>
      </c>
      <c r="G179" s="62">
        <v>1</v>
      </c>
      <c r="H179" s="63">
        <v>15000</v>
      </c>
      <c r="I179" s="62" t="s">
        <v>24</v>
      </c>
      <c r="J179" s="64"/>
    </row>
    <row r="180" spans="2:10" ht="17" x14ac:dyDescent="0.2">
      <c r="B180" s="58">
        <v>166</v>
      </c>
      <c r="C180" s="71" t="s">
        <v>246</v>
      </c>
      <c r="D180" s="74" t="s">
        <v>247</v>
      </c>
      <c r="E180" s="67" t="str">
        <f t="shared" si="6"/>
        <v>Lg-Packaging &amp; Forwarding</v>
      </c>
      <c r="F180" s="62" t="s">
        <v>23</v>
      </c>
      <c r="G180" s="62">
        <v>1</v>
      </c>
      <c r="H180" s="65">
        <v>30000</v>
      </c>
      <c r="I180" s="73" t="s">
        <v>24</v>
      </c>
      <c r="J180" s="74"/>
    </row>
    <row r="181" spans="2:10" ht="17" x14ac:dyDescent="0.2">
      <c r="B181" s="58">
        <v>167</v>
      </c>
      <c r="C181" s="71" t="s">
        <v>246</v>
      </c>
      <c r="D181" s="71" t="s">
        <v>248</v>
      </c>
      <c r="E181" s="67" t="str">
        <f t="shared" si="6"/>
        <v xml:space="preserve">Lg-Transportation </v>
      </c>
      <c r="F181" s="62" t="s">
        <v>23</v>
      </c>
      <c r="G181" s="62">
        <v>1</v>
      </c>
      <c r="H181" s="65">
        <v>12000</v>
      </c>
      <c r="I181" s="73" t="s">
        <v>24</v>
      </c>
      <c r="J181" s="74"/>
    </row>
    <row r="182" spans="2:10" ht="17" x14ac:dyDescent="0.2">
      <c r="B182" s="58">
        <v>168</v>
      </c>
      <c r="C182" s="71" t="s">
        <v>246</v>
      </c>
      <c r="D182" s="71" t="s">
        <v>249</v>
      </c>
      <c r="E182" s="67" t="str">
        <f t="shared" si="6"/>
        <v xml:space="preserve">Lg-Transportation Insurance </v>
      </c>
      <c r="F182" s="62" t="s">
        <v>23</v>
      </c>
      <c r="G182" s="62">
        <v>1</v>
      </c>
      <c r="H182" s="65">
        <v>4000</v>
      </c>
      <c r="I182" s="73" t="s">
        <v>24</v>
      </c>
      <c r="J182" s="74"/>
    </row>
    <row r="183" spans="2:10" ht="17" x14ac:dyDescent="0.2">
      <c r="B183" s="58">
        <v>169</v>
      </c>
      <c r="C183" s="70" t="s">
        <v>250</v>
      </c>
      <c r="D183" s="70" t="s">
        <v>251</v>
      </c>
      <c r="E183" s="67" t="str">
        <f t="shared" si="6"/>
        <v>Other-Process Specific</v>
      </c>
      <c r="F183" s="62" t="s">
        <v>23</v>
      </c>
      <c r="G183" s="62">
        <v>1</v>
      </c>
      <c r="H183" s="65">
        <v>0</v>
      </c>
      <c r="I183" s="69" t="s">
        <v>24</v>
      </c>
      <c r="J183" s="70"/>
    </row>
  </sheetData>
  <autoFilter ref="B12:J182" xr:uid="{00000000-0009-0000-0000-000000000000}"/>
  <mergeCells count="1">
    <mergeCell ref="D3:E8"/>
  </mergeCells>
  <conditionalFormatting sqref="I176:I182">
    <cfRule type="cellIs" dxfId="5" priority="1" operator="equal">
      <formula>"Need Improvement"</formula>
    </cfRule>
    <cfRule type="cellIs" dxfId="4" priority="2" operator="equal">
      <formula>"Need Improvment"</formula>
    </cfRule>
    <cfRule type="cellIs" dxfId="3" priority="3" operator="equal">
      <formula>"Not OK"</formula>
    </cfRule>
    <cfRule type="cellIs" dxfId="2" priority="4" operator="equal">
      <formula>"OK"</formula>
    </cfRule>
    <cfRule type="cellIs" dxfId="1" priority="5" operator="equal">
      <formula>"Closed"</formula>
    </cfRule>
    <cfRule type="cellIs" dxfId="0" priority="6" operator="equal">
      <formula>"Open"</formula>
    </cfRule>
  </conditionalFormatting>
  <dataValidations count="2">
    <dataValidation type="list" allowBlank="1" showInputMessage="1" showErrorMessage="1" sqref="H14" xr:uid="{00000000-0002-0000-0000-000000000000}">
      <formula1>$C$6:$C$28</formula1>
    </dataValidation>
    <dataValidation allowBlank="1" showInputMessage="1" showErrorMessage="1" promptTitle="Type" sqref="E16:E18" xr:uid="{00000000-0002-0000-0000-000001000000}"/>
  </dataValidations>
  <hyperlinks>
    <hyperlink ref="C3" r:id="rId1" xr:uid="{00000000-0004-0000-0000-000000000000}"/>
  </hyperlinks>
  <printOptions horizontalCentered="1"/>
  <pageMargins left="0.25" right="0.25" top="0.75" bottom="0.75" header="0" footer="0"/>
  <pageSetup paperSize="8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 ete</dc:creator>
  <cp:lastModifiedBy>Chand</cp:lastModifiedBy>
  <dcterms:created xsi:type="dcterms:W3CDTF">2025-10-09T03:57:31Z</dcterms:created>
  <dcterms:modified xsi:type="dcterms:W3CDTF">2025-10-26T08:23:00Z</dcterms:modified>
</cp:coreProperties>
</file>