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AEC MCA Project Guidance 2024\"/>
    </mc:Choice>
  </mc:AlternateContent>
  <xr:revisionPtr revIDLastSave="0" documentId="13_ncr:1_{73440965-4A99-4E19-8BA0-6FE98B1FC5F5}" xr6:coauthVersionLast="47" xr6:coauthVersionMax="47" xr10:uidLastSave="{00000000-0000-0000-0000-000000000000}"/>
  <bookViews>
    <workbookView xWindow="-108" yWindow="-108" windowWidth="23256" windowHeight="12576" activeTab="1" xr2:uid="{602B5501-FAFD-4D5E-95FC-59515F3768D8}"/>
  </bookViews>
  <sheets>
    <sheet name="Correlation &amp; Regression-1" sheetId="1" r:id="rId1"/>
    <sheet name="Correlation &amp; Regression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1" i="2"/>
  <c r="G15" i="1" l="1"/>
  <c r="G16" i="1"/>
  <c r="G14" i="1"/>
  <c r="C21" i="1"/>
  <c r="C20" i="1"/>
  <c r="C19" i="1"/>
  <c r="C18" i="1"/>
  <c r="C17" i="1"/>
  <c r="C16" i="1"/>
  <c r="C15" i="1"/>
  <c r="C14" i="1"/>
  <c r="C13" i="1"/>
  <c r="F11" i="1"/>
  <c r="D11" i="1"/>
  <c r="E11" i="1"/>
  <c r="G11" i="1"/>
  <c r="C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<sst xmlns="http://schemas.openxmlformats.org/spreadsheetml/2006/main" count="75" uniqueCount="48">
  <si>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</si>
  <si>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</si>
  <si>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</si>
  <si>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</si>
  <si>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</si>
  <si>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</si>
  <si>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</si>
  <si>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</si>
  <si>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</si>
  <si>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</si>
  <si>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</si>
  <si>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</si>
  <si>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</si>
  <si>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</si>
  <si>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</si>
  <si>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a =</t>
  </si>
  <si>
    <t>Intercept</t>
  </si>
  <si>
    <t>b =</t>
  </si>
  <si>
    <t>Slope</t>
  </si>
  <si>
    <t>r^2 =</t>
  </si>
  <si>
    <t>H</t>
  </si>
  <si>
    <t>I</t>
  </si>
  <si>
    <t>J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</si>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</sst>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95698198988395"/>
                  <c:y val="-0.289468958072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D4-A19A-AA9947A6E559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'Correlation &amp; Regression-1'!$F$14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Regression-1'!$G$14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4-48D4-A19A-AA9947A6E559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'Correlation &amp; Regression-1'!$F$15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Regression-1'!$G$15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4-48D4-A19A-AA9947A6E559}"/>
            </c:ext>
          </c:extLst>
        </c:ser>
        <c:ser>
          <c:idx val="3"/>
          <c:order val="3"/>
          <c:tx>
            <c:v>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'Correlation &amp; Regression-1'!$F$16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4-48D4-A19A-AA9947A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5072"/>
        <c:axId val="1705416800"/>
      </c:scatterChart>
      <c:valAx>
        <c:axId val="19627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6800"/>
        <c:crosses val="autoZero"/>
        <c:crossBetween val="midCat"/>
      </c:valAx>
      <c:valAx>
        <c:axId val="1705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179294</xdr:colOff>
      <xdr:row>6</xdr:row>
      <xdr:rowOff>60761</xdr:rowOff>
    </xdr:from>
    <xdr:to>
      <xdr:col>10</xdr:col>
      <xdr:colOff>3504</xdr:colOff>
      <xdr:row>10</xdr:row>
      <xdr:rowOff>96185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EA736-B17D-30A6-D2C2-C6E68D3A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6494" y="1109632"/>
          <a:ext cx="1653010" cy="734671"/>
        </a:xfrm>
        <a:prstGeom prst="rect">
          <a:avLst/>
        </a:prstGeom>
        <a:ln w="28575">
          <a:solidFill>
            <a:srgbClr val="00B050"/>
          </a:solidFill>
        </a:ln>
      </xdr:spPr>
    </xdr:pic>
    <xdr:clientData/>
  </xdr:twoCellAnchor>
  <xdr:twoCellAnchor editAs="oneCell">
    <xdr:from>
      <xdr:col>7</xdr:col>
      <xdr:colOff>135431</xdr:colOff>
      <xdr:row>0</xdr:row>
      <xdr:rowOff>52643</xdr:rowOff>
    </xdr:from>
    <xdr:to>
      <xdr:col>13</xdr:col>
      <xdr:colOff>355065</xdr:colOff>
      <xdr:row>6</xdr:row>
      <xdr:rowOff>37325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E2405-9366-F113-51C9-0DBC8BA1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31" y="52643"/>
          <a:ext cx="3877234" cy="1033553"/>
        </a:xfrm>
        <a:prstGeom prst="rect">
          <a:avLst/>
        </a:prstGeom>
      </xdr:spPr>
    </xdr:pic>
    <xdr:clientData/>
  </xdr:twoCellAnchor>
  <xdr:twoCellAnchor>
    <xdr:from>
      <xdr:col>7</xdr:col>
      <xdr:colOff>13448</xdr:colOff>
      <xdr:row>2</xdr:row>
      <xdr:rowOff>40341</xdr:rowOff>
    </xdr:from>
    <xdr:to>
      <xdr:col>14</xdr:col>
      <xdr:colOff>31378</xdr:colOff>
      <xdr:row>19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07A1-64EC-FF0B-666B-90B1FFFE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31C2-662A-49A8-808B-038E18833AAE}">
  <dimension ref="A3:G21"/>
  <sheetViews>
    <sheetView topLeftCell="B2" zoomScale="170" zoomScaleNormal="170" workbookViewId="0">
      <selection activeCell="E19" sqref="E19"/>
    </sheetView>
  </sheetViews>
  <sheetFormatPr defaultRowHeight="13.8" x14ac:dyDescent="0.3"/>
  <sheetData>
    <row r="3" spans="2:7" x14ac:dyDescent="0.3">
      <c r="B3" s="2" t="s">
        <v>0</v>
      </c>
      <c r="C3" s="2" t="s">
        <v>1</v>
      </c>
      <c r="D3" s="2" t="s">
        <v>2</v>
      </c>
      <c r="E3" s="2" t="s">
        <v>10</v>
      </c>
      <c r="F3" s="2" t="s">
        <v>11</v>
      </c>
      <c r="G3" s="2" t="s">
        <v>12</v>
      </c>
    </row>
    <row r="4" spans="2:7" x14ac:dyDescent="0.3">
      <c r="B4" s="3" t="s">
        <v>3</v>
      </c>
      <c r="C4" s="3">
        <v>6</v>
      </c>
      <c r="D4" s="3">
        <v>82</v>
      </c>
      <c r="E4" s="5">
        <f>C4*D4</f>
        <v>492</v>
      </c>
      <c r="F4" s="5">
        <f>C4^2</f>
        <v>36</v>
      </c>
      <c r="G4" s="5">
        <f>D4^2</f>
        <v>6724</v>
      </c>
    </row>
    <row r="5" spans="2:7" x14ac:dyDescent="0.3">
      <c r="B5" s="3" t="s">
        <v>4</v>
      </c>
      <c r="C5" s="3">
        <v>2</v>
      </c>
      <c r="D5" s="3">
        <v>86</v>
      </c>
      <c r="E5" s="5">
        <f t="shared" ref="E5:E10" si="0">C5*D5</f>
        <v>172</v>
      </c>
      <c r="F5" s="5">
        <f t="shared" ref="F5:F10" si="1">C5^2</f>
        <v>4</v>
      </c>
      <c r="G5" s="5">
        <f t="shared" ref="G5:G10" si="2">D5^2</f>
        <v>7396</v>
      </c>
    </row>
    <row r="6" spans="2:7" x14ac:dyDescent="0.3">
      <c r="B6" s="3" t="s">
        <v>5</v>
      </c>
      <c r="C6" s="3">
        <v>15</v>
      </c>
      <c r="D6" s="3">
        <v>43</v>
      </c>
      <c r="E6" s="5">
        <f t="shared" si="0"/>
        <v>645</v>
      </c>
      <c r="F6" s="5">
        <f t="shared" si="1"/>
        <v>225</v>
      </c>
      <c r="G6" s="5">
        <f t="shared" si="2"/>
        <v>1849</v>
      </c>
    </row>
    <row r="7" spans="2:7" x14ac:dyDescent="0.3">
      <c r="B7" s="3" t="s">
        <v>6</v>
      </c>
      <c r="C7" s="3">
        <v>9</v>
      </c>
      <c r="D7" s="3">
        <v>74</v>
      </c>
      <c r="E7" s="5">
        <f t="shared" si="0"/>
        <v>666</v>
      </c>
      <c r="F7" s="5">
        <f t="shared" si="1"/>
        <v>81</v>
      </c>
      <c r="G7" s="5">
        <f t="shared" si="2"/>
        <v>5476</v>
      </c>
    </row>
    <row r="8" spans="2:7" x14ac:dyDescent="0.3">
      <c r="B8" s="3" t="s">
        <v>7</v>
      </c>
      <c r="C8" s="3">
        <v>12</v>
      </c>
      <c r="D8" s="3">
        <v>58</v>
      </c>
      <c r="E8" s="5">
        <f t="shared" si="0"/>
        <v>696</v>
      </c>
      <c r="F8" s="5">
        <f t="shared" si="1"/>
        <v>144</v>
      </c>
      <c r="G8" s="5">
        <f t="shared" si="2"/>
        <v>3364</v>
      </c>
    </row>
    <row r="9" spans="2:7" x14ac:dyDescent="0.3">
      <c r="B9" s="3" t="s">
        <v>8</v>
      </c>
      <c r="C9" s="3">
        <v>5</v>
      </c>
      <c r="D9" s="3">
        <v>90</v>
      </c>
      <c r="E9" s="5">
        <f t="shared" si="0"/>
        <v>450</v>
      </c>
      <c r="F9" s="5">
        <f t="shared" si="1"/>
        <v>25</v>
      </c>
      <c r="G9" s="5">
        <f t="shared" si="2"/>
        <v>8100</v>
      </c>
    </row>
    <row r="10" spans="2:7" x14ac:dyDescent="0.3">
      <c r="B10" s="3" t="s">
        <v>9</v>
      </c>
      <c r="C10" s="3">
        <v>8</v>
      </c>
      <c r="D10" s="3">
        <v>78</v>
      </c>
      <c r="E10" s="5">
        <f t="shared" si="0"/>
        <v>624</v>
      </c>
      <c r="F10" s="5">
        <f t="shared" si="1"/>
        <v>64</v>
      </c>
      <c r="G10" s="5">
        <f t="shared" si="2"/>
        <v>6084</v>
      </c>
    </row>
    <row r="11" spans="2:7" x14ac:dyDescent="0.3">
      <c r="C11">
        <f>SUM(C4:C10)</f>
        <v>57</v>
      </c>
      <c r="D11">
        <f t="shared" ref="D11:G11" si="3">SUM(D4:D10)</f>
        <v>511</v>
      </c>
      <c r="E11">
        <f t="shared" si="3"/>
        <v>3745</v>
      </c>
      <c r="F11">
        <f>SUM(F4:F10)</f>
        <v>579</v>
      </c>
      <c r="G11">
        <f t="shared" si="3"/>
        <v>38993</v>
      </c>
    </row>
    <row r="13" spans="2:7" x14ac:dyDescent="0.3">
      <c r="B13" s="1" t="s">
        <v>13</v>
      </c>
      <c r="C13">
        <f>COUNTA(B4:B10)</f>
        <v>7</v>
      </c>
      <c r="E13" s="2" t="s">
        <v>0</v>
      </c>
      <c r="F13" s="2" t="s">
        <v>1</v>
      </c>
      <c r="G13" s="2" t="s">
        <v>23</v>
      </c>
    </row>
    <row r="14" spans="2:7" x14ac:dyDescent="0.3">
      <c r="B14" s="1" t="s">
        <v>14</v>
      </c>
      <c r="C14">
        <f>(C13*E11-C11*D11)/SQRT((C13*F11-C11^2)*(C13*G11-D11^2))</f>
        <v>-0.94421517068791783</v>
      </c>
      <c r="E14" s="3" t="s">
        <v>20</v>
      </c>
      <c r="F14" s="3">
        <v>7</v>
      </c>
      <c r="G14" s="4">
        <f>$C$17+$C$18*F14</f>
        <v>77.139303482587067</v>
      </c>
    </row>
    <row r="15" spans="2:7" x14ac:dyDescent="0.3">
      <c r="B15" s="1" t="s">
        <v>14</v>
      </c>
      <c r="C15">
        <f>CORREL(C4:C10,D4:D10)</f>
        <v>-0.94421517068791805</v>
      </c>
      <c r="E15" s="3" t="s">
        <v>21</v>
      </c>
      <c r="F15" s="3">
        <v>10</v>
      </c>
      <c r="G15" s="4">
        <f t="shared" ref="G15:G16" si="4">$C$17+$C$18*F15</f>
        <v>66.273631840796014</v>
      </c>
    </row>
    <row r="16" spans="2:7" x14ac:dyDescent="0.3">
      <c r="B16" s="1" t="s">
        <v>14</v>
      </c>
      <c r="C16">
        <f>CORREL(D4:D10,C4:C10)</f>
        <v>-0.94421517068791805</v>
      </c>
      <c r="E16" s="3" t="s">
        <v>22</v>
      </c>
      <c r="F16" s="3">
        <v>11</v>
      </c>
      <c r="G16" s="4">
        <f t="shared" si="4"/>
        <v>62.651741293532339</v>
      </c>
    </row>
    <row r="17" spans="1:3" x14ac:dyDescent="0.3">
      <c r="A17" t="s">
        <v>16</v>
      </c>
      <c r="B17" s="1" t="s">
        <v>15</v>
      </c>
      <c r="C17">
        <f>(D11*F11-C11*E11)/(C13*F11-C11^2)</f>
        <v>102.49253731343283</v>
      </c>
    </row>
    <row r="18" spans="1:3" x14ac:dyDescent="0.3">
      <c r="A18" t="s">
        <v>18</v>
      </c>
      <c r="B18" s="1" t="s">
        <v>17</v>
      </c>
      <c r="C18">
        <f>(C13*E11-C11*D11)/(C13*F11-C11^2)</f>
        <v>-3.6218905472636815</v>
      </c>
    </row>
    <row r="19" spans="1:3" x14ac:dyDescent="0.3">
      <c r="A19" t="s">
        <v>16</v>
      </c>
      <c r="B19" s="1" t="s">
        <v>15</v>
      </c>
      <c r="C19">
        <f>INTERCEPT(D4:D10,C4:C10)</f>
        <v>102.49253731343283</v>
      </c>
    </row>
    <row r="20" spans="1:3" x14ac:dyDescent="0.3">
      <c r="A20" t="s">
        <v>18</v>
      </c>
      <c r="B20" s="1" t="s">
        <v>17</v>
      </c>
      <c r="C20">
        <f>SLOPE(D4:D10,C4:C10)</f>
        <v>-3.621890547263682</v>
      </c>
    </row>
    <row r="21" spans="1:3" x14ac:dyDescent="0.3">
      <c r="B21" s="1" t="s">
        <v>19</v>
      </c>
      <c r="C21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E366-F9A4-445A-AA33-35E89877705D}">
  <dimension ref="B3:O21"/>
  <sheetViews>
    <sheetView tabSelected="1" topLeftCell="A4" zoomScale="140" zoomScaleNormal="140" workbookViewId="0">
      <selection activeCell="C15" sqref="C15"/>
    </sheetView>
  </sheetViews>
  <sheetFormatPr defaultRowHeight="13.8" x14ac:dyDescent="0.3"/>
  <cols>
    <col min="7" max="7" width="16.44140625" bestFit="1" customWidth="1"/>
    <col min="8" max="8" width="12.5546875" bestFit="1" customWidth="1"/>
    <col min="9" max="9" width="13.21875" bestFit="1" customWidth="1"/>
    <col min="10" max="10" width="12.5546875" bestFit="1" customWidth="1"/>
    <col min="11" max="11" width="12" bestFit="1" customWidth="1"/>
    <col min="12" max="12" width="12.5546875" bestFit="1" customWidth="1"/>
    <col min="13" max="13" width="12" bestFit="1" customWidth="1"/>
    <col min="14" max="14" width="12.5546875" bestFit="1" customWidth="1"/>
    <col min="15" max="15" width="12" bestFit="1" customWidth="1"/>
  </cols>
  <sheetData>
    <row r="3" spans="2:12" x14ac:dyDescent="0.3">
      <c r="B3" s="2" t="s">
        <v>0</v>
      </c>
      <c r="C3" s="2" t="s">
        <v>24</v>
      </c>
      <c r="D3" s="2" t="s">
        <v>25</v>
      </c>
      <c r="E3" s="2" t="s">
        <v>2</v>
      </c>
      <c r="G3" t="s">
        <v>26</v>
      </c>
    </row>
    <row r="4" spans="2:12" ht="14.4" thickBot="1" x14ac:dyDescent="0.35">
      <c r="B4" s="3" t="s">
        <v>3</v>
      </c>
      <c r="C4" s="3">
        <v>3.2</v>
      </c>
      <c r="D4" s="3">
        <v>22</v>
      </c>
      <c r="E4" s="3">
        <v>550</v>
      </c>
    </row>
    <row r="5" spans="2:12" x14ac:dyDescent="0.3">
      <c r="B5" s="3" t="s">
        <v>4</v>
      </c>
      <c r="C5" s="3">
        <v>2.7</v>
      </c>
      <c r="D5" s="3">
        <v>27</v>
      </c>
      <c r="E5" s="3">
        <v>570</v>
      </c>
      <c r="G5" s="9" t="s">
        <v>27</v>
      </c>
      <c r="H5" s="9"/>
    </row>
    <row r="6" spans="2:12" x14ac:dyDescent="0.3">
      <c r="B6" s="3" t="s">
        <v>5</v>
      </c>
      <c r="C6" s="3">
        <v>2.5</v>
      </c>
      <c r="D6" s="3">
        <v>24</v>
      </c>
      <c r="E6" s="3">
        <v>525</v>
      </c>
      <c r="G6" s="6" t="s">
        <v>28</v>
      </c>
      <c r="H6" s="6">
        <v>0.98928820282730667</v>
      </c>
    </row>
    <row r="7" spans="2:12" x14ac:dyDescent="0.3">
      <c r="B7" s="3" t="s">
        <v>6</v>
      </c>
      <c r="C7" s="3">
        <v>3.4</v>
      </c>
      <c r="D7" s="3">
        <v>28</v>
      </c>
      <c r="E7" s="3">
        <v>670</v>
      </c>
      <c r="G7" s="6" t="s">
        <v>29</v>
      </c>
      <c r="H7" s="6">
        <v>0.97869114825328229</v>
      </c>
    </row>
    <row r="8" spans="2:12" x14ac:dyDescent="0.3">
      <c r="B8" s="3" t="s">
        <v>7</v>
      </c>
      <c r="C8" s="3">
        <v>2.2000000000000002</v>
      </c>
      <c r="D8" s="3">
        <v>23</v>
      </c>
      <c r="E8" s="3">
        <v>490</v>
      </c>
      <c r="G8" s="6" t="s">
        <v>30</v>
      </c>
      <c r="H8" s="6">
        <v>0.95738229650656459</v>
      </c>
    </row>
    <row r="9" spans="2:12" x14ac:dyDescent="0.3">
      <c r="G9" s="6" t="s">
        <v>31</v>
      </c>
      <c r="H9" s="6">
        <v>14.009087214635695</v>
      </c>
    </row>
    <row r="10" spans="2:12" ht="14.4" thickBot="1" x14ac:dyDescent="0.35">
      <c r="B10" s="2" t="s">
        <v>0</v>
      </c>
      <c r="C10" s="2" t="s">
        <v>24</v>
      </c>
      <c r="D10" s="2" t="s">
        <v>25</v>
      </c>
      <c r="E10" s="2" t="s">
        <v>2</v>
      </c>
      <c r="G10" s="7" t="s">
        <v>32</v>
      </c>
      <c r="H10" s="7">
        <v>5</v>
      </c>
    </row>
    <row r="11" spans="2:12" x14ac:dyDescent="0.3">
      <c r="B11" s="3" t="s">
        <v>8</v>
      </c>
      <c r="C11" s="10">
        <v>3</v>
      </c>
      <c r="D11" s="3">
        <v>25</v>
      </c>
      <c r="E11" s="3">
        <f>$H$19+$H$20*C11+$H$21*D11</f>
        <v>581.43462523174719</v>
      </c>
    </row>
    <row r="12" spans="2:12" ht="14.4" thickBot="1" x14ac:dyDescent="0.35">
      <c r="B12" s="3" t="s">
        <v>9</v>
      </c>
      <c r="C12" s="3">
        <v>3.1</v>
      </c>
      <c r="D12" s="3">
        <v>23</v>
      </c>
      <c r="E12" s="3">
        <f t="shared" ref="E12:E13" si="0">$H$19+$H$20*C12+$H$21*D12</f>
        <v>561.132691798358</v>
      </c>
      <c r="G12" t="s">
        <v>33</v>
      </c>
    </row>
    <row r="13" spans="2:12" x14ac:dyDescent="0.3">
      <c r="B13" s="3" t="s">
        <v>20</v>
      </c>
      <c r="C13" s="3">
        <v>3.3</v>
      </c>
      <c r="D13" s="3">
        <v>27</v>
      </c>
      <c r="E13" s="3">
        <f t="shared" si="0"/>
        <v>636.79261940496167</v>
      </c>
      <c r="G13" s="8"/>
      <c r="H13" s="8" t="s">
        <v>37</v>
      </c>
      <c r="I13" s="8" t="s">
        <v>38</v>
      </c>
      <c r="J13" s="8" t="s">
        <v>39</v>
      </c>
      <c r="K13" s="8" t="s">
        <v>8</v>
      </c>
      <c r="L13" s="8" t="s">
        <v>40</v>
      </c>
    </row>
    <row r="14" spans="2:12" x14ac:dyDescent="0.3">
      <c r="G14" s="6" t="s">
        <v>34</v>
      </c>
      <c r="H14" s="6">
        <v>2</v>
      </c>
      <c r="I14" s="6">
        <v>18027.49095082546</v>
      </c>
      <c r="J14" s="6">
        <v>9013.7454754127302</v>
      </c>
      <c r="K14" s="6">
        <v>45.928854350588743</v>
      </c>
      <c r="L14" s="6">
        <v>2.1308851746717622E-2</v>
      </c>
    </row>
    <row r="15" spans="2:12" x14ac:dyDescent="0.3">
      <c r="G15" s="6" t="s">
        <v>35</v>
      </c>
      <c r="H15" s="6">
        <v>2</v>
      </c>
      <c r="I15" s="6">
        <v>392.50904917453863</v>
      </c>
      <c r="J15" s="6">
        <v>196.25452458726932</v>
      </c>
      <c r="K15" s="6"/>
      <c r="L15" s="6"/>
    </row>
    <row r="16" spans="2:12" ht="14.4" thickBot="1" x14ac:dyDescent="0.35">
      <c r="G16" s="7" t="s">
        <v>36</v>
      </c>
      <c r="H16" s="7">
        <v>4</v>
      </c>
      <c r="I16" s="7">
        <v>18420</v>
      </c>
      <c r="J16" s="7"/>
      <c r="K16" s="7"/>
      <c r="L16" s="7"/>
    </row>
    <row r="17" spans="7:15" ht="14.4" thickBot="1" x14ac:dyDescent="0.35"/>
    <row r="18" spans="7:15" x14ac:dyDescent="0.3">
      <c r="G18" s="8"/>
      <c r="H18" s="8" t="s">
        <v>41</v>
      </c>
      <c r="I18" s="8" t="s">
        <v>31</v>
      </c>
      <c r="J18" s="8" t="s">
        <v>42</v>
      </c>
      <c r="K18" s="8" t="s">
        <v>43</v>
      </c>
      <c r="L18" s="8" t="s">
        <v>44</v>
      </c>
      <c r="M18" s="8" t="s">
        <v>45</v>
      </c>
      <c r="N18" s="8" t="s">
        <v>46</v>
      </c>
      <c r="O18" s="8" t="s">
        <v>47</v>
      </c>
    </row>
    <row r="19" spans="7:15" x14ac:dyDescent="0.3">
      <c r="G19" s="6" t="s">
        <v>16</v>
      </c>
      <c r="H19" s="6">
        <v>-44.81018804626126</v>
      </c>
      <c r="I19" s="6">
        <v>69.246866630890381</v>
      </c>
      <c r="J19" s="6">
        <v>-0.64710780756499753</v>
      </c>
      <c r="K19" s="6">
        <v>0.58391574508017841</v>
      </c>
      <c r="L19" s="6">
        <v>-342.75540778225883</v>
      </c>
      <c r="M19" s="6">
        <v>253.13503168973631</v>
      </c>
      <c r="N19" s="6">
        <v>-342.75540778225883</v>
      </c>
      <c r="O19" s="6">
        <v>253.13503168973631</v>
      </c>
    </row>
    <row r="20" spans="7:15" x14ac:dyDescent="0.3">
      <c r="G20" s="6" t="s">
        <v>24</v>
      </c>
      <c r="H20" s="6">
        <v>87.640151849563026</v>
      </c>
      <c r="I20" s="6">
        <v>15.237186664924886</v>
      </c>
      <c r="J20" s="6">
        <v>5.7517279125618073</v>
      </c>
      <c r="K20" s="6">
        <v>2.8922600815111749E-2</v>
      </c>
      <c r="L20" s="6">
        <v>22.079829052021836</v>
      </c>
      <c r="M20" s="6">
        <v>153.20047464710422</v>
      </c>
      <c r="N20" s="6">
        <v>22.079829052021836</v>
      </c>
      <c r="O20" s="6">
        <v>153.20047464710422</v>
      </c>
    </row>
    <row r="21" spans="7:15" ht="14.4" thickBot="1" x14ac:dyDescent="0.35">
      <c r="G21" s="7" t="s">
        <v>25</v>
      </c>
      <c r="H21" s="7">
        <v>14.532974309172776</v>
      </c>
      <c r="I21" s="7">
        <v>2.9137375361504319</v>
      </c>
      <c r="J21" s="7">
        <v>4.9877431061870565</v>
      </c>
      <c r="K21" s="7">
        <v>3.7924876930238542E-2</v>
      </c>
      <c r="L21" s="7">
        <v>1.9961735454816427</v>
      </c>
      <c r="M21" s="7">
        <v>27.069775072863909</v>
      </c>
      <c r="N21" s="7">
        <v>1.9961735454816427</v>
      </c>
      <c r="O21" s="7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&amp; Regression-1</vt:lpstr>
      <vt:lpstr>Correlation &amp;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2024-02-06T04:48:58Z</dcterms:created>
  <dcterms:modified xsi:type="dcterms:W3CDTF">2024-02-06T06:04:49Z</dcterms:modified>
</cp:coreProperties>
</file>