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t\Desktop\"/>
    </mc:Choice>
  </mc:AlternateContent>
  <xr:revisionPtr revIDLastSave="0" documentId="13_ncr:1_{63EA7B44-BDD0-4A89-9C25-BF50B860633C}" xr6:coauthVersionLast="44" xr6:coauthVersionMax="44" xr10:uidLastSave="{00000000-0000-0000-0000-000000000000}"/>
  <bookViews>
    <workbookView xWindow="810" yWindow="-120" windowWidth="28110" windowHeight="16440" xr2:uid="{1B83BD56-B566-490F-AD36-7DEF846AB1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6" i="1" l="1"/>
  <c r="T16" i="1"/>
  <c r="S16" i="1"/>
  <c r="R16" i="1"/>
  <c r="R15" i="1"/>
  <c r="O9" i="1"/>
  <c r="F5" i="1"/>
  <c r="E5" i="1"/>
  <c r="D5" i="1"/>
  <c r="C5" i="1"/>
  <c r="O13" i="1" l="1"/>
  <c r="P13" i="1"/>
  <c r="M13" i="1"/>
  <c r="F13" i="1"/>
  <c r="E13" i="1"/>
  <c r="J13" i="1" s="1"/>
  <c r="D13" i="1"/>
  <c r="I13" i="1" s="1"/>
  <c r="C13" i="1"/>
  <c r="H13" i="1" s="1"/>
  <c r="F9" i="1"/>
  <c r="E9" i="1"/>
  <c r="D9" i="1"/>
  <c r="C9" i="1"/>
  <c r="F7" i="1"/>
  <c r="E7" i="1"/>
  <c r="D7" i="1"/>
  <c r="C7" i="1"/>
  <c r="F11" i="1"/>
  <c r="E11" i="1"/>
  <c r="D11" i="1"/>
  <c r="C11" i="1"/>
  <c r="F3" i="1"/>
  <c r="E3" i="1"/>
  <c r="D3" i="1"/>
  <c r="C3" i="1"/>
  <c r="O11" i="1" l="1"/>
  <c r="H5" i="1"/>
  <c r="P11" i="1"/>
  <c r="I5" i="1"/>
  <c r="I9" i="1"/>
  <c r="P9" i="1"/>
  <c r="P5" i="1" s="1"/>
  <c r="U1" i="1" s="1"/>
  <c r="U5" i="1" s="1"/>
  <c r="U15" i="1" s="1"/>
  <c r="H9" i="1"/>
  <c r="J5" i="1"/>
  <c r="J9" i="1"/>
  <c r="O5" i="1"/>
  <c r="T1" i="1" s="1"/>
  <c r="T5" i="1" s="1"/>
  <c r="T15" i="1" s="1"/>
  <c r="N13" i="1"/>
  <c r="N11" i="1" s="1"/>
  <c r="N9" i="1" s="1"/>
  <c r="N5" i="1" s="1"/>
  <c r="S1" i="1" s="1"/>
  <c r="S5" i="1" s="1"/>
  <c r="S15" i="1" s="1"/>
  <c r="K5" i="1"/>
  <c r="I11" i="1"/>
  <c r="M11" i="1"/>
  <c r="M9" i="1" s="1"/>
  <c r="M5" i="1" s="1"/>
  <c r="R1" i="1" s="1"/>
  <c r="R5" i="1" s="1"/>
  <c r="K13" i="1"/>
  <c r="H11" i="1"/>
  <c r="K9" i="1"/>
  <c r="K11" i="1"/>
  <c r="J11" i="1"/>
  <c r="R19" i="1" l="1"/>
  <c r="S19" i="1"/>
  <c r="T19" i="1"/>
  <c r="U19" i="1"/>
</calcChain>
</file>

<file path=xl/sharedStrings.xml><?xml version="1.0" encoding="utf-8"?>
<sst xmlns="http://schemas.openxmlformats.org/spreadsheetml/2006/main" count="39" uniqueCount="28">
  <si>
    <t>人力</t>
    <phoneticPr fontId="2" type="noConversion"/>
  </si>
  <si>
    <t>弹药</t>
    <phoneticPr fontId="2" type="noConversion"/>
  </si>
  <si>
    <t>口粮</t>
    <phoneticPr fontId="2" type="noConversion"/>
  </si>
  <si>
    <t>零件</t>
    <phoneticPr fontId="2" type="noConversion"/>
  </si>
  <si>
    <t>人形重建</t>
    <phoneticPr fontId="2" type="noConversion"/>
  </si>
  <si>
    <t>装备普建1</t>
    <phoneticPr fontId="2" type="noConversion"/>
  </si>
  <si>
    <t>装备普建2</t>
    <phoneticPr fontId="2" type="noConversion"/>
  </si>
  <si>
    <t>装备重建</t>
    <phoneticPr fontId="2" type="noConversion"/>
  </si>
  <si>
    <t>睡觉5-4 7-4 8-4 9-4</t>
    <phoneticPr fontId="2" type="noConversion"/>
  </si>
  <si>
    <t>人形普建1</t>
    <phoneticPr fontId="2" type="noConversion"/>
  </si>
  <si>
    <t>人形普建2</t>
    <phoneticPr fontId="2" type="noConversion"/>
  </si>
  <si>
    <t>10-2 4-1 9-1 7-1</t>
    <phoneticPr fontId="2" type="noConversion"/>
  </si>
  <si>
    <t>现值</t>
    <phoneticPr fontId="2" type="noConversion"/>
  </si>
  <si>
    <t>0-2 5-1 8-2 9-1</t>
    <phoneticPr fontId="2" type="noConversion"/>
  </si>
  <si>
    <t>4-4 5-4 7-4 10-4</t>
    <phoneticPr fontId="2" type="noConversion"/>
  </si>
  <si>
    <t>10-2 8-1 9-2 7-1</t>
    <phoneticPr fontId="2" type="noConversion"/>
  </si>
  <si>
    <t>10-2 8-1 3-1 7-1</t>
    <phoneticPr fontId="2" type="noConversion"/>
  </si>
  <si>
    <t>10-2 8-1 4-1 7-1</t>
    <phoneticPr fontId="2" type="noConversion"/>
  </si>
  <si>
    <t>还剩天数</t>
    <phoneticPr fontId="2" type="noConversion"/>
  </si>
  <si>
    <t>大成功乘率</t>
    <phoneticPr fontId="2" type="noConversion"/>
  </si>
  <si>
    <t>差值</t>
    <phoneticPr fontId="2" type="noConversion"/>
  </si>
  <si>
    <t>每天需求量</t>
    <phoneticPr fontId="2" type="noConversion"/>
  </si>
  <si>
    <t>白天需求量</t>
    <phoneticPr fontId="2" type="noConversion"/>
  </si>
  <si>
    <t>增加量</t>
    <phoneticPr fontId="2" type="noConversion"/>
  </si>
  <si>
    <t>零点活动开始最少资源量</t>
    <phoneticPr fontId="2" type="noConversion"/>
  </si>
  <si>
    <t>粗框里可以修改, 绿底为参考后勤组合. 其他地方不建议修改</t>
    <phoneticPr fontId="2" type="noConversion"/>
  </si>
  <si>
    <t>活动总需求量</t>
    <phoneticPr fontId="2" type="noConversion"/>
  </si>
  <si>
    <t>署名 4.0 国际 (CC BY 4.0)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</si>
</sst>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2"/>
      <color theme="1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4" xfId="0" applyFill="1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88B12-7059-4A38-9B4C-618CD0E3727B}">
  <dimension ref="B1:U25"/>
  <sheetViews>
    <sheetView tabSelected="1" workbookViewId="0">
      <selection activeCell="F26" sqref="F26"/>
    </sheetView>
  </sheetViews>
  <sheetFormatPr defaultRowHeight="14.25" x14ac:dyDescent="0.2"/>
  <cols>
    <col min="1" max="1" width="4.5" customWidth="1"/>
    <col min="7" max="7" width="12.25" customWidth="1"/>
    <col min="12" max="12" width="5" customWidth="1"/>
    <col min="13" max="16" width="10.125" customWidth="1"/>
    <col min="17" max="17" width="21.5" customWidth="1"/>
  </cols>
  <sheetData>
    <row r="1" spans="2:21" ht="15" thickBot="1" x14ac:dyDescent="0.25">
      <c r="C1" t="s">
        <v>0</v>
      </c>
      <c r="D1" t="s">
        <v>1</v>
      </c>
      <c r="E1" t="s">
        <v>2</v>
      </c>
      <c r="F1" t="s">
        <v>3</v>
      </c>
      <c r="H1" t="s">
        <v>0</v>
      </c>
      <c r="I1" t="s">
        <v>1</v>
      </c>
      <c r="J1" t="s">
        <v>2</v>
      </c>
      <c r="K1" t="s">
        <v>3</v>
      </c>
      <c r="M1" t="s">
        <v>0</v>
      </c>
      <c r="N1" t="s">
        <v>1</v>
      </c>
      <c r="O1" t="s">
        <v>2</v>
      </c>
      <c r="P1" t="s">
        <v>3</v>
      </c>
      <c r="R1">
        <f>M5</f>
        <v>195011.19999999995</v>
      </c>
      <c r="S1">
        <f t="shared" ref="S1:U1" si="0">N5</f>
        <v>151320</v>
      </c>
      <c r="T1">
        <f t="shared" si="0"/>
        <v>227080</v>
      </c>
      <c r="U1">
        <f t="shared" si="0"/>
        <v>50216</v>
      </c>
    </row>
    <row r="2" spans="2:21" x14ac:dyDescent="0.2">
      <c r="B2" s="20" t="s">
        <v>9</v>
      </c>
      <c r="C2" s="21">
        <v>97</v>
      </c>
      <c r="D2" s="21">
        <v>404</v>
      </c>
      <c r="E2" s="21">
        <v>404</v>
      </c>
      <c r="F2" s="22">
        <v>97</v>
      </c>
    </row>
    <row r="3" spans="2:21" ht="15" thickBot="1" x14ac:dyDescent="0.25">
      <c r="B3" s="23">
        <v>200</v>
      </c>
      <c r="C3" s="24">
        <f>B3*C2</f>
        <v>19400</v>
      </c>
      <c r="D3" s="24">
        <f>B3*D2</f>
        <v>80800</v>
      </c>
      <c r="E3" s="24">
        <f>B3*E2</f>
        <v>80800</v>
      </c>
      <c r="F3" s="25">
        <f>B3*F2</f>
        <v>19400</v>
      </c>
      <c r="H3" s="1"/>
      <c r="I3" s="1"/>
      <c r="J3" s="1"/>
      <c r="K3" s="1"/>
      <c r="M3" s="1"/>
      <c r="N3" s="1"/>
      <c r="O3" s="1"/>
      <c r="P3" s="1"/>
    </row>
    <row r="4" spans="2:21" ht="15" thickBot="1" x14ac:dyDescent="0.25">
      <c r="B4" s="23" t="s">
        <v>10</v>
      </c>
      <c r="C4" s="24">
        <v>130</v>
      </c>
      <c r="D4" s="24">
        <v>130</v>
      </c>
      <c r="E4" s="24">
        <v>130</v>
      </c>
      <c r="F4" s="25">
        <v>30</v>
      </c>
      <c r="G4" t="s">
        <v>23</v>
      </c>
      <c r="H4" s="19">
        <v>9847.2000000000007</v>
      </c>
      <c r="I4" s="14">
        <v>2620</v>
      </c>
      <c r="J4" s="14">
        <v>17980</v>
      </c>
      <c r="K4" s="15">
        <v>21096</v>
      </c>
      <c r="M4" s="1"/>
      <c r="N4" s="1"/>
      <c r="O4" s="1"/>
      <c r="P4" s="1"/>
    </row>
    <row r="5" spans="2:21" x14ac:dyDescent="0.2">
      <c r="B5" s="23">
        <v>100</v>
      </c>
      <c r="C5" s="24">
        <f>B5*C4</f>
        <v>13000</v>
      </c>
      <c r="D5" s="24">
        <f>B5*D4</f>
        <v>13000</v>
      </c>
      <c r="E5" s="24">
        <f>B5*E4</f>
        <v>13000</v>
      </c>
      <c r="F5" s="25">
        <f>B5*F4</f>
        <v>3000</v>
      </c>
      <c r="G5" s="3" t="s">
        <v>26</v>
      </c>
      <c r="H5" s="3">
        <f>C3+C5+C7+C9+C11+C13</f>
        <v>234400</v>
      </c>
      <c r="I5" s="3">
        <f t="shared" ref="I5:K5" si="1">D3+D5+D7+D9+D11+D13</f>
        <v>161800</v>
      </c>
      <c r="J5" s="3">
        <f t="shared" si="1"/>
        <v>299000</v>
      </c>
      <c r="K5" s="3">
        <f t="shared" si="1"/>
        <v>134600</v>
      </c>
      <c r="M5" s="1">
        <f>C3+C5+M9-H4</f>
        <v>195011.19999999995</v>
      </c>
      <c r="N5" s="1">
        <f t="shared" ref="N5:P5" si="2">D3+D5+N9-I4</f>
        <v>151320</v>
      </c>
      <c r="O5" s="1">
        <f t="shared" si="2"/>
        <v>227080</v>
      </c>
      <c r="P5" s="1">
        <f t="shared" si="2"/>
        <v>50216</v>
      </c>
      <c r="Q5" s="9" t="s">
        <v>24</v>
      </c>
      <c r="R5" s="3">
        <f>10000*(INT(R1/10000)+1)</f>
        <v>200000</v>
      </c>
      <c r="S5" s="3">
        <f t="shared" ref="S5:U5" si="3">10000*(INT(S1/10000)+1)</f>
        <v>160000</v>
      </c>
      <c r="T5" s="3">
        <f t="shared" si="3"/>
        <v>230000</v>
      </c>
      <c r="U5" s="3">
        <f t="shared" si="3"/>
        <v>60000</v>
      </c>
    </row>
    <row r="6" spans="2:21" x14ac:dyDescent="0.2">
      <c r="B6" s="23" t="s">
        <v>5</v>
      </c>
      <c r="C6" s="24">
        <v>210</v>
      </c>
      <c r="D6" s="24">
        <v>80</v>
      </c>
      <c r="E6" s="24">
        <v>150</v>
      </c>
      <c r="F6" s="25">
        <v>80</v>
      </c>
      <c r="M6" s="1"/>
    </row>
    <row r="7" spans="2:21" ht="15" thickBot="1" x14ac:dyDescent="0.25">
      <c r="B7" s="23">
        <v>100</v>
      </c>
      <c r="C7" s="24">
        <f>B7*C6</f>
        <v>21000</v>
      </c>
      <c r="D7" s="24">
        <f>B7*D6</f>
        <v>8000</v>
      </c>
      <c r="E7" s="24">
        <f>B7*E6</f>
        <v>15000</v>
      </c>
      <c r="F7" s="25">
        <f>B7*F6</f>
        <v>8000</v>
      </c>
      <c r="M7" s="1"/>
    </row>
    <row r="8" spans="2:21" ht="15" thickBot="1" x14ac:dyDescent="0.25">
      <c r="B8" s="23" t="s">
        <v>6</v>
      </c>
      <c r="C8" s="24">
        <v>60</v>
      </c>
      <c r="D8" s="24">
        <v>250</v>
      </c>
      <c r="E8" s="24">
        <v>152</v>
      </c>
      <c r="F8" s="25">
        <v>92</v>
      </c>
      <c r="G8" t="s">
        <v>23</v>
      </c>
      <c r="H8" s="19">
        <v>9847.2000000000007</v>
      </c>
      <c r="I8" s="14">
        <v>2620</v>
      </c>
      <c r="J8" s="14">
        <v>17980</v>
      </c>
      <c r="K8" s="15">
        <v>21096</v>
      </c>
      <c r="M8" s="1"/>
    </row>
    <row r="9" spans="2:21" ht="15" thickBot="1" x14ac:dyDescent="0.25">
      <c r="B9" s="23">
        <v>100</v>
      </c>
      <c r="C9" s="24">
        <f>B9*C8</f>
        <v>6000</v>
      </c>
      <c r="D9" s="24">
        <f>B9*D8</f>
        <v>25000</v>
      </c>
      <c r="E9" s="24">
        <f>B9*E8</f>
        <v>15200</v>
      </c>
      <c r="F9" s="25">
        <f>B9*F8</f>
        <v>9200</v>
      </c>
      <c r="H9" s="1">
        <f>C7+C9+C11+C13</f>
        <v>202000</v>
      </c>
      <c r="I9" s="1">
        <f t="shared" ref="I9:K9" si="4">D7+D9+D11+D13</f>
        <v>68000</v>
      </c>
      <c r="J9" s="1">
        <f t="shared" si="4"/>
        <v>205200</v>
      </c>
      <c r="K9" s="1">
        <f t="shared" si="4"/>
        <v>112200</v>
      </c>
      <c r="M9" s="1">
        <f>C7+C9+M11-H8</f>
        <v>172458.39999999997</v>
      </c>
      <c r="N9" s="1">
        <f t="shared" ref="N9:P9" si="5">D7+D9+N11-I8</f>
        <v>60140</v>
      </c>
      <c r="O9" s="1">
        <f>E7+E9+O11-J8</f>
        <v>151260</v>
      </c>
      <c r="P9" s="1">
        <f t="shared" si="5"/>
        <v>48912</v>
      </c>
    </row>
    <row r="10" spans="2:21" ht="15" thickBot="1" x14ac:dyDescent="0.25">
      <c r="B10" s="23" t="s">
        <v>4</v>
      </c>
      <c r="C10" s="24">
        <v>8000</v>
      </c>
      <c r="D10" s="24">
        <v>1000</v>
      </c>
      <c r="E10" s="24">
        <v>8000</v>
      </c>
      <c r="F10" s="25">
        <v>4000</v>
      </c>
      <c r="G10" t="s">
        <v>23</v>
      </c>
      <c r="H10" s="19">
        <v>9847.2000000000007</v>
      </c>
      <c r="I10" s="14">
        <v>2620</v>
      </c>
      <c r="J10" s="14">
        <v>17980</v>
      </c>
      <c r="K10" s="15">
        <v>21096</v>
      </c>
      <c r="M10" s="1"/>
    </row>
    <row r="11" spans="2:21" ht="15" thickBot="1" x14ac:dyDescent="0.25">
      <c r="B11" s="23">
        <v>20</v>
      </c>
      <c r="C11" s="24">
        <f>C10*B11</f>
        <v>160000</v>
      </c>
      <c r="D11" s="24">
        <f>D10*B11</f>
        <v>20000</v>
      </c>
      <c r="E11" s="24">
        <f>E10*B11</f>
        <v>160000</v>
      </c>
      <c r="F11" s="25">
        <f>F10*B11</f>
        <v>80000</v>
      </c>
      <c r="H11" s="1">
        <f>C11+C13</f>
        <v>175000</v>
      </c>
      <c r="I11" s="1">
        <f>D11+D13</f>
        <v>35000</v>
      </c>
      <c r="J11" s="1">
        <f t="shared" ref="J11:K11" si="6">E11+E13</f>
        <v>175000</v>
      </c>
      <c r="K11" s="1">
        <f t="shared" si="6"/>
        <v>95000</v>
      </c>
      <c r="M11" s="1">
        <f>C11+M13-H10</f>
        <v>155305.59999999998</v>
      </c>
      <c r="N11" s="1">
        <f t="shared" ref="N11:P11" si="7">D11+N13-I10</f>
        <v>29760</v>
      </c>
      <c r="O11" s="1">
        <f t="shared" si="7"/>
        <v>139040</v>
      </c>
      <c r="P11" s="1">
        <f t="shared" si="7"/>
        <v>52808</v>
      </c>
    </row>
    <row r="12" spans="2:21" ht="15" thickBot="1" x14ac:dyDescent="0.25">
      <c r="B12" s="23" t="s">
        <v>7</v>
      </c>
      <c r="C12" s="24">
        <v>500</v>
      </c>
      <c r="D12" s="24">
        <v>500</v>
      </c>
      <c r="E12" s="24">
        <v>500</v>
      </c>
      <c r="F12" s="25">
        <v>500</v>
      </c>
      <c r="G12" t="s">
        <v>23</v>
      </c>
      <c r="H12" s="19">
        <v>9847.2000000000007</v>
      </c>
      <c r="I12" s="14">
        <v>2620</v>
      </c>
      <c r="J12" s="14">
        <v>17980</v>
      </c>
      <c r="K12" s="15">
        <v>21096</v>
      </c>
    </row>
    <row r="13" spans="2:21" ht="15" thickBot="1" x14ac:dyDescent="0.25">
      <c r="B13" s="26">
        <v>30</v>
      </c>
      <c r="C13" s="27">
        <f>B13*C12</f>
        <v>15000</v>
      </c>
      <c r="D13" s="27">
        <f>B13*D12</f>
        <v>15000</v>
      </c>
      <c r="E13" s="27">
        <f>B13*E12</f>
        <v>15000</v>
      </c>
      <c r="F13" s="28">
        <f>B13*F12</f>
        <v>15000</v>
      </c>
      <c r="H13" s="1">
        <f>C13</f>
        <v>15000</v>
      </c>
      <c r="I13" s="1">
        <f>D13</f>
        <v>15000</v>
      </c>
      <c r="J13" s="1">
        <f>E13</f>
        <v>15000</v>
      </c>
      <c r="K13" s="1">
        <f>F13</f>
        <v>15000</v>
      </c>
      <c r="M13" s="1">
        <f>C13-H12</f>
        <v>5152.7999999999993</v>
      </c>
      <c r="N13" s="1">
        <f t="shared" ref="N13:P13" si="8">D13-I12</f>
        <v>12380</v>
      </c>
      <c r="O13" s="1">
        <f t="shared" si="8"/>
        <v>-2980</v>
      </c>
      <c r="P13" s="1">
        <f t="shared" si="8"/>
        <v>-6096</v>
      </c>
    </row>
    <row r="14" spans="2:21" ht="15" thickBot="1" x14ac:dyDescent="0.25">
      <c r="Q14" s="4" t="s">
        <v>12</v>
      </c>
      <c r="R14" s="16">
        <v>73519</v>
      </c>
      <c r="S14" s="17">
        <v>46500</v>
      </c>
      <c r="T14" s="17">
        <v>53063</v>
      </c>
      <c r="U14" s="18">
        <v>36370</v>
      </c>
    </row>
    <row r="15" spans="2:21" ht="15" thickBot="1" x14ac:dyDescent="0.25">
      <c r="H15" s="29" t="s">
        <v>13</v>
      </c>
      <c r="I15" s="29"/>
      <c r="J15" s="30"/>
      <c r="K15" s="30"/>
      <c r="O15" s="4" t="s">
        <v>19</v>
      </c>
      <c r="P15" s="5" t="s">
        <v>18</v>
      </c>
      <c r="Q15" s="6" t="s">
        <v>20</v>
      </c>
      <c r="R15" s="6">
        <f>R5-R14</f>
        <v>126481</v>
      </c>
      <c r="S15" s="6">
        <f t="shared" ref="S15:U15" si="9">S5-S14</f>
        <v>113500</v>
      </c>
      <c r="T15" s="6">
        <f t="shared" si="9"/>
        <v>176937</v>
      </c>
      <c r="U15" s="6">
        <f t="shared" si="9"/>
        <v>23630</v>
      </c>
    </row>
    <row r="16" spans="2:21" ht="15" thickBot="1" x14ac:dyDescent="0.25">
      <c r="H16" s="29" t="s">
        <v>14</v>
      </c>
      <c r="I16" s="29"/>
      <c r="J16" s="30"/>
      <c r="K16" s="30"/>
      <c r="O16" s="10">
        <v>1.2</v>
      </c>
      <c r="P16" s="11">
        <v>14</v>
      </c>
      <c r="Q16" s="7" t="s">
        <v>21</v>
      </c>
      <c r="R16" s="7">
        <f>R15/O16/P16</f>
        <v>7528.6309523809532</v>
      </c>
      <c r="S16" s="7">
        <f>S15/O16/P16</f>
        <v>6755.9523809523816</v>
      </c>
      <c r="T16" s="7">
        <f>T15/O16/P16</f>
        <v>10531.964285714286</v>
      </c>
      <c r="U16" s="7">
        <f>U15/O16/P16</f>
        <v>1406.547619047619</v>
      </c>
    </row>
    <row r="17" spans="2:21" ht="15" thickBot="1" x14ac:dyDescent="0.25">
      <c r="H17" s="30"/>
      <c r="I17" s="30"/>
      <c r="J17" s="30"/>
      <c r="K17" s="30"/>
    </row>
    <row r="18" spans="2:21" ht="15" thickBot="1" x14ac:dyDescent="0.25">
      <c r="H18" s="30">
        <v>9847.2000000000007</v>
      </c>
      <c r="I18" s="30">
        <v>2620</v>
      </c>
      <c r="J18" s="30">
        <v>17980</v>
      </c>
      <c r="K18" s="30">
        <v>21096</v>
      </c>
      <c r="O18" s="12" t="s">
        <v>8</v>
      </c>
      <c r="P18" s="13"/>
      <c r="Q18" s="13"/>
      <c r="R18" s="14">
        <v>2350</v>
      </c>
      <c r="S18" s="14">
        <v>1550</v>
      </c>
      <c r="T18" s="14">
        <v>1550</v>
      </c>
      <c r="U18" s="15">
        <v>1400</v>
      </c>
    </row>
    <row r="19" spans="2:21" x14ac:dyDescent="0.2">
      <c r="O19" s="8" t="s">
        <v>22</v>
      </c>
      <c r="P19" s="8"/>
      <c r="Q19" s="8"/>
      <c r="R19" s="3">
        <f>R16-R18</f>
        <v>5178.6309523809532</v>
      </c>
      <c r="S19" s="3">
        <f t="shared" ref="S19:U19" si="10">S16-S18</f>
        <v>5205.9523809523816</v>
      </c>
      <c r="T19" s="3">
        <f t="shared" si="10"/>
        <v>8981.9642857142862</v>
      </c>
      <c r="U19" s="3">
        <f t="shared" si="10"/>
        <v>6.5476190476190368</v>
      </c>
    </row>
    <row r="20" spans="2:21" x14ac:dyDescent="0.2">
      <c r="O20" s="29" t="s">
        <v>11</v>
      </c>
      <c r="P20" s="29"/>
      <c r="Q20" s="29"/>
      <c r="R20" s="30">
        <v>4160</v>
      </c>
      <c r="S20" s="30">
        <v>5264</v>
      </c>
      <c r="T20" s="30">
        <v>12048</v>
      </c>
      <c r="U20" s="30">
        <v>1600</v>
      </c>
    </row>
    <row r="21" spans="2:21" x14ac:dyDescent="0.2">
      <c r="O21" s="29" t="s">
        <v>15</v>
      </c>
      <c r="P21" s="29"/>
      <c r="Q21" s="29"/>
      <c r="R21" s="30">
        <v>8480</v>
      </c>
      <c r="S21" s="30">
        <v>8864</v>
      </c>
      <c r="T21" s="30">
        <v>6048</v>
      </c>
      <c r="U21" s="30">
        <v>1066.72</v>
      </c>
    </row>
    <row r="22" spans="2:21" ht="14.25" customHeight="1" x14ac:dyDescent="0.2">
      <c r="B22" s="31" t="s">
        <v>25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9" t="s">
        <v>16</v>
      </c>
      <c r="P22" s="29"/>
      <c r="Q22" s="29"/>
      <c r="R22" s="30">
        <v>8960</v>
      </c>
      <c r="S22" s="30">
        <v>4704</v>
      </c>
      <c r="T22" s="30">
        <v>11888</v>
      </c>
      <c r="U22" s="30">
        <v>0</v>
      </c>
    </row>
    <row r="23" spans="2:21" ht="14.25" customHeight="1" x14ac:dyDescent="0.2"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9" t="s">
        <v>17</v>
      </c>
      <c r="P23" s="29"/>
      <c r="Q23" s="29"/>
      <c r="R23" s="30">
        <v>6560</v>
      </c>
      <c r="S23" s="30">
        <v>7664</v>
      </c>
      <c r="T23" s="30">
        <v>11248</v>
      </c>
      <c r="U23" s="30">
        <v>0</v>
      </c>
    </row>
    <row r="24" spans="2:21" ht="14.25" customHeight="1" x14ac:dyDescent="0.2"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</row>
    <row r="25" spans="2:21" x14ac:dyDescent="0.2">
      <c r="B25" s="2" t="s">
        <v>27</v>
      </c>
      <c r="C25" s="2"/>
      <c r="D25" s="2"/>
      <c r="E25" s="2"/>
    </row>
  </sheetData>
  <mergeCells count="10">
    <mergeCell ref="B25:E25"/>
    <mergeCell ref="O23:Q23"/>
    <mergeCell ref="H16:I16"/>
    <mergeCell ref="H15:I15"/>
    <mergeCell ref="B22:N24"/>
    <mergeCell ref="O18:Q18"/>
    <mergeCell ref="O19:Q19"/>
    <mergeCell ref="O20:Q20"/>
    <mergeCell ref="O22:Q22"/>
    <mergeCell ref="O21:Q2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CHT</dc:creator>
  <cp:lastModifiedBy>Chant Xu</cp:lastModifiedBy>
  <dcterms:created xsi:type="dcterms:W3CDTF">2019-09-14T13:12:59Z</dcterms:created>
  <dcterms:modified xsi:type="dcterms:W3CDTF">2019-09-16T15:50:21Z</dcterms:modified>
</cp:coreProperties>
</file>