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35A3B532-877A-47EE-BCD5-AF0215FC4328}" xr6:coauthVersionLast="47" xr6:coauthVersionMax="47" xr10:uidLastSave="{00000000-0000-0000-0000-000000000000}"/>
  <bookViews>
    <workbookView xWindow="-108" yWindow="-108" windowWidth="23256" windowHeight="12456" xr2:uid="{42C9E0A7-FCE0-45C9-8DB4-924ED8D3ACD2}"/>
  </bookViews>
  <sheets>
    <sheet name="TablasDinamicas" sheetId="2" r:id="rId1"/>
    <sheet name="Dashboard" sheetId="3" r:id="rId2"/>
    <sheet name="OrdenesDeCompra" sheetId="1" r:id="rId3"/>
  </sheets>
  <definedNames>
    <definedName name="_xlchart.v5.0" hidden="1">TablasDinamicas!$D$57</definedName>
    <definedName name="_xlchart.v5.1" hidden="1">TablasDinamicas!$D$58:$D$68</definedName>
    <definedName name="_xlchart.v5.2" hidden="1">TablasDinamicas!$E$57</definedName>
    <definedName name="_xlchart.v5.3" hidden="1">TablasDinamicas!$E$58:$E$68</definedName>
    <definedName name="_xlchart.v5.4" hidden="1">TablasDinamicas!$D$57</definedName>
    <definedName name="_xlchart.v5.5" hidden="1">TablasDinamicas!$D$58:$D$68</definedName>
    <definedName name="_xlchart.v5.6" hidden="1">TablasDinamicas!$E$57</definedName>
    <definedName name="_xlchart.v5.7" hidden="1">TablasDinamicas!$E$58:$E$68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E65" i="2"/>
  <c r="E64" i="2"/>
  <c r="E63" i="2"/>
  <c r="E62" i="2"/>
  <c r="E61" i="2"/>
  <c r="E60" i="2"/>
  <c r="E59" i="2"/>
  <c r="E58" i="2"/>
</calcChain>
</file>

<file path=xl/sharedStrings.xml><?xml version="1.0" encoding="utf-8"?>
<sst xmlns="http://schemas.openxmlformats.org/spreadsheetml/2006/main" count="3298" uniqueCount="132">
  <si>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</si>
  <si>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</si>
  <si>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</si>
  <si>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</si>
  <si>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</si>
  <si>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</si>
  <si>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</si>
  <si>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</si>
  <si>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</si>
  <si>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</si>
  <si>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</si>
  <si>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</si>
  <si>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</si>
  <si>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</si>
  <si>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</si>
  <si>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</si>
  <si>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</si>
  <si>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</si>
  <si>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</si>
  <si>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</si>
  <si>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</si>
  <si>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</si>
  <si>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</si>
  <si>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</si>
  <si>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</si>
  <si>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</si>
  <si>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</si>
  <si>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</si>
  <si>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</si>
  <si>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</si>
  <si>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</si>
  <si>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</si>
  <si>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</si>
  <si>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</si>
  <si>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</si>
  <si>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</si>
  <si>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</si>
  <si>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</si>
  <si>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</si>
  <si>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</si>
  <si>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</si>
  <si>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</si>
  <si>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</si>
  <si>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</si>
  <si>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</si>
  <si>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</si>
  <si>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</si>
  <si>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</si>
  <si>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</si>
  <si>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</si>
  <si>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</si>
  <si>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</si>
  <si>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</si>
  <si>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</si>
  <si>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</si>
  <si>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</si>
  <si>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</si>
  <si>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</si>
  <si>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</si>
  <si>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</si>
  <si>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</si>
  <si>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</si>
  <si>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</si>
  <si>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</si>
  <si>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</si>
  <si>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</si>
  <si>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</si>
  <si>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</si>
  <si>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</si>
  <si>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</si>
  <si>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</si>
  <si>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</si>
  <si>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</si>
  <si>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</si>
  <si>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</si>
  <si>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</si>
  <si>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</si>
  <si>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</si>
  <si>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</si>
  <si>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</si>
  <si>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</si>
  <si>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</si>
  <si>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</si>
  <si>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</si>
  <si>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</si>
  <si>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</si>
  <si>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</si>
  <si>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</si>
  <si>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</si>
  <si>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</si>
  <si>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</si>
  <si>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</si>
  <si>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</si>
  <si>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</si>
  <si>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</si>
  <si>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</si>
  <si>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</si>
  <si>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</si>
  <si>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</si>
  <si>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</si>
  <si>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</si>
  <si>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</si>
  <si>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</si>
  <si>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</si>
  <si>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</si>
  <si>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</si>
  <si>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</si>
  <si>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</si>
  <si>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</si>
  <si>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</si>
  <si>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</si>
  <si>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</si>
  <si>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</si>
  <si>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</si>
  <si>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</si>
  <si>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</si>
  <si>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</si>
  <si>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</si>
  <si>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</si>
  <si>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</si>
  <si>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</si>
  <si>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</si>
  <si>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</si>
  <si>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</si>
  <si>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</si>
  <si>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 </t>
  </si>
  <si>
    <t>$25-$50</t>
  </si>
  <si>
    <t>$0-$25</t>
  </si>
  <si>
    <t>$50-$75</t>
  </si>
  <si>
    <t>$75-$100</t>
  </si>
  <si>
    <t>$100-$125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</si>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</sst>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164" fontId="0" fillId="0" borderId="0" xfId="0" pivotButton="1" applyNumberFormat="1"/>
    <xf numFmtId="164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0033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S.xlsx]TablasDinamicas!TablaDinámica2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164-9535-3E8FE701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S.xlsx]TablasDinamicas!TablaDinámica3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AEF-BA3B-0C9B5909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S.xlsx]TablasDinamicas!TablaDinámica5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B-4B0F-BEC1-FDD7B6754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B-4B0F-BEC1-FDD7B6754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B-4B0F-BEC1-FDD7B6754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AB-4B0F-BEC1-FDD7B6754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AB-4B0F-BEC1-FDD7B67543B8}"/>
              </c:ext>
            </c:extLst>
          </c:dPt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A6F-952B-FA0FC559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S.xlsx]TablasDinamicas!TablaDinámica7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FC2-A86B-B8204AF2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S.xlsx]TablasDinamicas!TablaDinámica2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F5A-A965-285A5FC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7213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S.xlsx]TablasDinamicas!TablaDinámica3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4DAD-8CA4-58987827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S.xlsx]TablasDinamicas!TablaDinámica5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>
              <a:tint val="54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309497502075723"/>
          <c:y val="0.22565722065490476"/>
          <c:w val="0.29997099764259599"/>
          <c:h val="0.65617218970623326"/>
        </c:manualLayout>
      </c:layout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5-418A-9153-FFCD814F1E1C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5-418A-9153-FFCD814F1E1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5-418A-9153-FFCD814F1E1C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5-418A-9153-FFCD814F1E1C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35-418A-9153-FFCD814F1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5-418A-9153-FFCD814F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S.xlsx]TablasDinamicas!TablaDinámica7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categoría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670-850F-B276AF72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323023C-55D3-431B-8796-479509DD9BC1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1HvZct1Glu2vKPR8ISNHZFaUO6IBnIHnkBRFTbZfELREYc5EDkgg8Uf93J9QP3Y3JVst0SqX64Y7
4ppykDJxEti5x7VWQn9/t/7t3XB/Z5+s46Dc396t3z9tvJ/+9t137l1zP965Z2P7zmqnP/hn7/T4
nf7woX13/917e7e0qv4Op4h+9665s/5+ffoff4e71ff6Ur+7861WL+Z7G2/v3Tx49zvXvnnpyd37
sVVl67xt33n0/dOiaZv5Dv57+uRe+dbHV3G6//7pVx97+uS7xzf7zYOfDGCbn9/DWiyeiVSwFOOn
Twat6l9+naCUP6NcpihLya9Pu74bYcUfMuKjCXfv39t752AbH39+tfQrm+HK8eL49Mk7PSv/4K4a
PPf906t//NfavtNPn7ROF58uFfrB6KsfPu7yu69d/R9/f/QL2Pej33wRjcdO+leXfhOM/K67e1Lc
De0HbVX7J4aEpM+YkCglXP7y9Sg0iD1DCPEMUfZ1aP4Nk74doN/c4FGY8uL6Lxalw3yn7rr5zkMa
/Wk1kz6TKaM8JezbAUrRsxRhRnEGVfXpqZ9q549Z8+3YfLn2UVgOr57/xcJStPP7u/dP3t8/+Vzk
f1Z0kHyGMy4yzKFxfdnSpHyGiKSEivRT2LKvg/Nv2fTtGH3jFo9CVZQPzesv1egKDSOnHf7EDoez
Z1gyIgil/6SA8LOU0pTJ7FGH+9WWh8z56c7e1Xr7Xbv+SZh+2dHXd3kcqef/+VcbSTvn797r/62q
IgzaHcG/TqXfFBenjEjy69SiXxfXHyjzb8fq88JH4bna/dXq6ABQ0N7bP3EQoewZ5x/h2y9lJH8T
FIkRpxzh9OPXo2r6IxZ9Oyr/s/JRWA63f7VRdAII5x5Q5p81gPADfkszybD85HX0dVQA2T3jiCAs
OP/1qZ/gwR8w5dvh+LzwUTRO/3n5Fxs21/N90E8u7//x3+pX3/wJJIc9YxlmkoG/HyECyYXMEP5l
Dj2Kxx805tsx+Wrxo7hc/9XC8sCO/vFf/u7P7F5QJ4IxBIP+2ygA8JqgUEkwdD61t0fd639sevKf
wL3v6v8HJPCtezyK1Yu/XEd72aq7Qf+uN/5NkYA+kzKDQQOc5+PXb8SC7BnNMokFelRBf8CUb1fP
54WPovHy4v93BvrPsP2X4+Wrz/y7ig15BiiLSfKAjb/sZijFz1gq+cOfX3vnp7nyGUP9cxu+HYXP
C78y+H9dmfnnqs1nKau883e7jxrYF8LN71/9uEWQ5h4t/Wruf7XPX5148f77p+hhVn9W1h5u8RWx
/+yoTx7+vOL+zvnvnyaCP8swIgDWBCaYYgRAbbn/eAkh8QxCCaSUMwT9kAIrVdr65vunBD/LAL2l
WZYxkQmZgglOzw+XEH3GCAGBDoAdIiA0ZJ+Vxxs9xFqrz7745f+fqHm80a3y7vun4umT6dOnHgxl
aUYw4PY05RxRjKHM4fq7u1sQN+HD6P9YElCrVGOumkW2WWk0juh5T02P3yW2wjwfEpLRs4cZm+yr
wXbbmy+c9Q0DEECiry2AfRNoIcAhhCScwE6/tKBd2qHp/RQutTMGlzhYLl/SmqD5IjLZTKc1Esxu
KmtXl+Rdt3J6Gkbi9VjUyNbbknM3VqTJ/4VdIBl8bZcgsCmRsizl37ALgwTk0TKgS7z4wZVC87Yu
bCuWUPRdX4e86TbLr91KqNv34yqbUpAxtvngQtvdmNj3S0Fpk2Qnpt2Mdv/CPij5r+yTkjGGMRKE
AciHZPnabz0ZKJ4Imy5b3m5zmeqUxDOZEnGTrOk4fVj7afNn1BPm9gHbdslXminxc+yb2Za1ZPZW
9liEc439uO0HFmR7s6jQspt/YWn6taXQnOQDUyFEgnQJ3x9FGOmIaLJidN7SdVgvgvJTdWEGsa15
bVaPdw0f1b3Wzfyi720fy24xjh0NXX17/n1bHh71RboD/haIMSFEBqn/8JevnabaploHjpYzrrLg
C4NGN1wty0ZYvvVzN/3YcuOb+l/ECkr88VMz2DZPs5RxLPCDg74oMrXphKsu+rNOEQvlvFkjc8b7
NC1GvzHzamO2S/NE0XY9aDzC72PSiXD7+5t/lDGwecmoFBACKDPKHmfMqKgKTi3mnK4dTk6GBD5f
0LFbt9xMutWAXD+3wZtPXv2ytTwk4Ne+hrAzBNkpMUVSPHjli12TOA1NY6bxjK3u+1jMk6bG5Eaq
Zj38/qOgUX71KAb9EGpAAAyBfgqt8etHmarmoqZ4PfVdEudy+uRC1HByHjOXjK+tGul2Eb1mFJSf
39vlbx4NGDYTmII/MZjxoMt/ucuE04HI6MyJJ6hbD4KPS4n7CfPnut1go0kXK7sz9ZzYf5FVj8PJ
KIWDANg5fmD6mD/KqiSNtbNETSdXG5QWxo9Q6Z/aUcMXyKTf3yhi+FFLRDDD4PRBwhVO4XwIPfji
i4i6dlornUzh4HQS9a5OXPzgyRbDkdSSsh3UtVZFJ8etsLLju24I9DwOWcV21WTic5J5m4eeyos4
xaHMDOX52GpxrmyLdwtWS2H9yvPJ+nAa6EjeGsmXo0kTfrtI3harVWhHZn+9sqp5GapsmWg+yMrI
ZG/ate3pKU221Sf3YRhc4ayZP0hf2Z+n2YV9naDhoiEbu4Z0+Hmcp+TA0t5foXUSxcRSW0hcoeOw
iZHl2GBxtj3yB7FJ8SpZmXjeaqmKsdY0Xyed7dNmGi/tqk3ZJunW5J0aenAKVgUM1deEI3vbZLjP
Yxj7vZ5Zd+JK1wdVja+Xqd9ehAWvO75pWwY0VwcvHT/WTjd30+w/ZH7jab7Q3hRy6be8WpKtHLnv
D1KutDDMBnkAN5BcNXS69gI8gZIONfk0oaMnnckXlk5vKrSMO8zXXuR2UvbO9jM+VJFle8Uq/ao2
Tuy2tFIljGf0s1hwbPJobNxFXccryvobR3j2ggk/55579EKopr8NOg0fQsfWQnRMqpPMiMj7yBb1
ghBE8wwsCTmqY+oKpnja5LMQ5CdWoVoXPJXmEuvITuvkt4I1lT+wyOVh5tPLblTkpBu+7qBbLHmm
TVU0DXxMzc6bHU8kSc64dttl143zq0r0zY9dUENVQnvonvc+8pdIVOR5UjfhzUjRlusmyJ2Z++Rs
OE3ytRVRFlFSZHMzCnQIxjS7ZBi9zm2fUl7KELt3/crOGLnB8VJkad3JfZaYjo0vTZ1Acl2vdGXz
SVfxHUMTK1buUD500V0kql7PQdLsh7Ak7Zo3duyOTZLMde7bzB91at/gOh3ek8jQxSTccuiI6fOG
D+HaZEmbT0u3T7O+LebUXM1x9TUElanXkW5tuUmIUKBbth9wi4uRTf2+m7M+x9iFwi5xu6KVHkvo
yWGHMK7GfGLNy8yiyw6zoYiZfs+NrvJlqi/QFMeXiDVvI+pd3ovO7zNLljyiNf0RteIQ2EgKX8/T
ZazntKDt/LzSYTlgva07MvTdca3XsGtx3xcoqSJkHRXLPqDEFUvotuvFZ/KAcTcd8TjpG0Wie8m3
arxuTVvftFUdL7uamJ0163xOJp7MhcsCI8W22NnkHk5LbTHhEOody8bK5lkcplBUTbPek6nFrNBz
L/MWrcMVanzXn0WzDMMPTV8NyY9tiGMFNxELG/Ios665muSkuveo6tAHA5HDbzZF7K2KivFyUcb7
a9Fhzt/KzLbVGzvBOB/zdmu79hR4ivsPQocwFwmOjr/kgDPeWzGMFuDgbLebQEW9HnArXFqS2qFh
/wmYqYTPasi58IFerA0Fq1zsyG5d0j5ti2RdaFsIF2y7j0mYG8CYDaA6N8/rsJedxs3F4oZKFDqO
cIdAksbmSWz7qwbVNCvCOs3islbpRgu3qrY/sQguUIXuV20vVzTQcJ1BJ6Z0Z7QYADYjC33lzdz0
a5+PFc7SXKWz3AoyjLXbUeijvNCZXuglmwbWXxmpzXZDUwMTFifLVt1vEerjapx6eoctAMfTFN32
WklIsbrokAV4zHkNUykzbcV+WA0C3zgBvaNwyeBPG9YTqUtS8RQ67rSR4PSYr3EbtmpPkM/C7Tia
uj/NDZ+2G69WwV+NXOhhB8d9i5wLyM7AcrOISeQQ2AoLKGm6qXu1Dc1YGkyZPmPX2uYilWGqu2JM
RLvw/ZZChJpdplpp7b7NuLrifsFkr5whtwTIUNdemlRFyotkMKYbr9Dghr4+s3kkMivMsgboXdDl
00JEsqQQ3FkZtac4lerQpjo4qP0gSLpTIu3WMpi+n3i+NZvDqkR9mr2XYyeaMdcoZl2dr8HHZJd1
LmQHVpthr9umzrqSBtrPB8bJIvKENEJfsgH19UmuGaVv5CoWez+qBcKSiHQKrgTc1cG0XODbegD6
2Qmzq7Vvu0usVD//5JdFtdD8dDqIh/FUaXpPx9RPJCdbxTwpO2BF9QdAH3Z6sQE23S6gSVJ3W1fQ
MAulALYfdTPV7evJY8evg4sbeKpBhlQ/KhsVtKxqHtvq1mCURpo7bgaa5QuQKqryITam+9ACbLEq
bwYVTFKMFTXal9pFDCgxqnXuXiVGNm+zukO7pK3WfBDShMPqenNR26FyxWwqeu0JW39iylWvUQzy
NKmGF0uLplIMiL8BWP7WuLq9gO2p/aKAA+WSLDzXQ3/mtFqGvZnTWOXTqP2NnNc7E3yTD5a2h0p0
4irxY1UsNEKe4cld8LVKXqa6UocNTzBbVmoLTjMNj1zTFxP0lVI6mT1vs0AK2UpeorlhZWMMym0m
OMsrmc07swW97xMmTxEn826S9UYKvkJjEXrtyy2kfrhloh5KkWwzzhOgomtpZDecGiEGks/M6KuM
1UN/ITeaXuAtVMd27NGRoNDsunGp9m2zvEFxbLOcy9oVUnGTpyNl57DaeKIdM2c8LksOMRnOQUFW
Mw++bibNRa7UxH7G9TQcSFexfFjnLXfjrC68EuaF3tCaC6Ljhd1at1Ouu6fbaG9NzVTuUDaXeqvm
Aq26udUd3M6hOnvNhhmJQlExXdpUKZLHZsqed4uVgBIIq2HgbaiQ1qNQsGQOr7dlsuOu9XqFmRdI
EwuStSHdWb+gD7JKxGUXKXmDKyDD+aD0ULgpMWku067dz/B6VciBW1mza5qKvekRjmyfyXoUP1Ir
6+46LLFzuYDmC6yTuQ4goGuaUjGhcD4pYQEM4dm2+QbwwOTdME8vWxjWp7pu8c+k1tW5Jwu+wOug
QxFkHQ5kEkjmguF47H0dk9Jq2c15F+x8Wmu/vNXe6hvPLAAq2L249UYjmPk861+psdNrGeuA37aY
iNdt1q2nxjp969uKXDQPxL6kcXUXqVlBarDWtbutD2tftC2j+5RPE9/FsPiqmGlfvfdzlG8Yao0o
+Dz5NJ+TCOtA4JEqt8lqVG5Eo/Nh7vwRbizq3IS0HUrn6Vysa+bRfrZzfRpBqc8nQmBuhS7KpsCt
beeCztN8GVtrfwqi7V+iYa2qXJp5e0tIzWGgTEO3z/QqybXwSepylI5mKQaruyvWQ9mfhIjutQfC
/wIa+tDAB4buuV2r4ejnZSrXNR3i3i1haXd1Z0iXJ0MYChpTPu/lGNermvDaHTvZLAv4NyZjLtee
JXkVu+GMY53sULOtd2PIst1qW/QyzE4WgWyqaHpW751d2cFWtd67amxf9Wq4Q7qnR9ggC4UGivUW
XGtYGbfJlVi3KCvTTfJ9gpt4qBunzgZ404HwuS4NyYjJVzs04VoCPrwxbbq85m22KGjH1fJ6Jcqf
RGf6y37ux6tJjVeJif7dYnx1xQcjnuPQ+H26RnakuuJjTpbMHmJbn4QUHWhMPcWF7Dt7uaUdpJjD
DjhV6pPjxEf7nOktuRNAVNZiSLbtHRQrHsuUcPXj0MbpjlG1HOgs3mMFABO2M4t5l2yEzgBXFiBX
reyOtAU6NlqRmBK19b0RHT8lC9QFvA2HDp0btkMMyAK/Uu4K+8HuEJt+nn2/iP0qWF8mLKCXHFhw
GcaxOQInn3Yqsnu2Jk2J3Hius7nem6WSL9IKp688cIBTCii2wFYu136pabEJjfOKb37Xhi77gbnK
XSddgK6T+OagaY/zjE7ZBUvDdBipYzs0tmk5CG+KhJpLJBAG9ONMYdbFFV5jWNrz4aSXCmrEKPQj
Xbp0P9E6vRgUTQvfDm0RhDtWFSeAxsIkyZ4wQFQbGLQX7ViVW9q/syRrim5I5C6EZASg4+NR8Woo
I5+BjiZ9vRtl7c1hRWR5Fxf6eqK2P/WO1yfW6ToHlHXLB5J9AI6lXwbgkdcdMA+3izz2areIZLmt
KADkUrh5eo5dqrKrOEJ15QmuxbkZ17Rt88wKNucJ84zkiY78plUsecWAXomDCFXbHTuVdSGfhK9+
AuyDSuHlVueRj7cpSfEP0Rp30O3EfS7qHkgZQv0bsQ6k9GywZa8qdpv2bAFtTA4XrcY/zkuYbpdm
BRxlqnCjJrOc4iZr6NkZOlc8+qICnPCySkUoOj3CK64rAkgHbwS9NdyKwpEhed52+E3nET7yJoII
mA4NL5UcrmZ49W4vrM/OpqFgRJjGd9DKXF43yfpWz1PoC7pkw8WmoF9HDyioUJwnu0GE9Xq1WbyE
2h5yEqi8XE3DT13V/wzUuHvRAw0p1sTgF4p6yHWYUMdVYb6v0xpAGeRJAwKE6S9GvXa7iIf2ZSen
cE0B/k/HkEZcpCIbf6ImmX6YjDHXNBWkQNNojkNrkjsQTqGJb4PaQ0Zn/VHgZNuDZL3FoiYV+mAX
6osty4bdRGm9G0DH2jlpW56j3pIcWk7mgOVBZ9xRrQIkYzMWrtdvG2/7G9wP9pZz0hcNCUAVk5iq
XCX9lWwBm6VqccdpCu9b2ltfBOO4PjjVknzK+umnLetonrIWCKqCuQ35t85mB2j4jsFtx6KNLcq7
FN0gp/Wpepi1qcHuTKgRV2vA9BpkRfLCBdypfBszfAxNdR5VTU2htyErgNU0JF87RA6+TZZ1xwAA
vmw6oZ7PBLV3Et6Qhg1t6YcGBA1A9hXQ1WWd6hKEuuolTX16rXnAuFgBE14qiv3etlNIC4QUP01V
mu3cJpdDTZOLkE4or4ck3deTY2PuPNpoDhTd38+glT+wyVCqNejDoOmWb7TjP7k+xXcbaDEuz2bo
Y4D3wWHCZXsLkHUHDrgfqHw71X1S9COVt3RD0w4tWZvHahyOaDGoQKZ3h8XY7qKm1hR1va4xtw7F
y2TACAGOZuxtio1/sYYsgCTCGJiQnYHSsteJjesdd07tQQEe6W4ldgMWlU0/jvUSb4SJLORJMrI1
l27bWAly45xH3w8/DduwuB9jhCoHdCTDHqkeNqaspu/kWK/3MCxD0UJgL11IupJomYqcLZG+nGlL
Qg7Hu/pySLIFOiaew1QQUS9lq0PfnkEyqurLiouqdD0oRz+nSz1lRwLNbi6BdrG3mMEEG3pilwYB
eZGJknmHuDeXMyT27N+uHIXF8LylARPTFh4JP42kXFvXrCtAw3W5iqhBb7uAZZ5O9K2FSXuV2n68
B60EIMdUJ4He9B6ZVVclFrrXU8EJ2HYKHzmMbUAZuFa9AS7ZBD/QAygwnud8WyWMhgxg0tngFq7i
aZrUlemFNfkWK/hNdE2lEsCNbDNQYWlmw5Bbncrrbc7arVQm0PCqlp5eDT5R/GpabMp/mhXB/dW2
LLHaVXwQWZm1qVcHNYgEKnAzAlZFM4CI2LSml5fSQMBvIyYrnEypdOwgJmAYcIR2Ig09TB/pMzTu
an2XNLL3Pq8qZqrXtueO7BEcBLi9WGox3rfS+e0229IBRL1pE0Axez5Fe9jm0TZnsdVbd67pFrIb
knhsi5E0LSjsOuIGflBkIlCotBYGmuE6pll9IWI7d8cMDkauB0aAx28dq9qfNj0SkDSrDcjjHInL
mlxjl4mT7xK8PsfEAfHv4R8K4LOZ0NpDbx2aZMR5dBrkicnUGOivrMh4s2zJlO51Rh2oID1g6Qsz
D3E8i6QG6TuVS0aPM3QaONsIVb2+ZXWnBC1QUE7v4JigogeBPPYHgKYgFtT9mqKL2AogDHAq5GWd
UxbHUwrywlzSTNL+alGr7j4krZ2ABAVA6BcTUgbttznlSZeDxuzjhw0Ju+k8qzfBP2SMdLor1tlB
PiHUPByZaQ2OJ4mF75UMPNyydMDASz3f4GSPV9S1l0OTmu48IgLPVhlA2x+gGXf4BrBQZwEhI/MC
6wHd9Q3hzOQjsDULHJ7YddfWQI2hciY4IakesEzK4860PjwIu5bNVU5kwj8Yl6DwauklgdANQaTw
I2P8IVlYpIznniEN4GnMKmAjU1WPeVMBxHzlUFWDPLxGMeXZtnQn7JqM7m3VQZNC1m/kxVxvWu9N
NWG1B5gcux1dsWJ5UvNN3XRdB/tsnO5BWNxw16jT0Nboh6rLfFxzVy+sARwHp2QFh9Q4wghc5OUG
UDfZEQFnu1dqc9TkMPg3/KKhLmnypbVwQFqNHMhgFHLf9/Po9ybdYNcgdsgzsvMqcjqEB+WsryGY
XGCkdpUHRLBvCV9GOBzrVFUuDvVNsZgJsBU0vtWcVKCwimYhE4D54Mzt5BaxiROrZtVcAOIJYdt9
OhWlH8NqyWrRSzzMcixMyLi5qCxLTRH7JGyXiRt4yPU4+bCP8yjwTm5hUdeLM24ou3VOzpBcibye
LdUXGzzR3tIO9dOddChJypjx/gBCdjedgGrieIYzuDnbd1ZwdRzwPKa3Ta+jKqERsq2USRq6a7Nx
JkFWQE5drVTJkrlxqvYbgH3AsApe9LgEYmTaXKT9Ou4m0I+7E/O4BXGXSvs2yFFVeZpxyFqQabws
+nXT7h3tejqUiAbzc5xZuKlHCNExYmTde3jbivYASjWEe67tGEt42QS/zYYR6k1PE5ApvNXTewKh
vgONqCdHL1cd93yVQpe41RUpIzSGavdQYdCiBZD646AeUsN3Q/z5U3F6iyBHRWqlOaZ+y5o+t9gt
21EFNMSy4RiEwXHWmzvhbmTLfgCgyPfegpIIh0KTwru+c90ZhVrNeUuIV2WT1ms88Yht/ZyklTbn
LlFDmgMUnT1oqY3ugFf6FomASrVsoD9ynbW7DhI322de9nNR66Q7hyhNfZGlaPqQuXRpPhDN0AbK
M654B46joOyYBJPsBIci4/gDtTPUfIsNnOL1duxBOK31AEdzxUZgczcYBwjBlNGhP+BtrA8Ltrgu
3RC82PKx7s1wYD7T8QSMHY6Hcwwdt/vQgbbTn2AM8P6KBdHpWLIU0nQPx7+grCds4mo/dTK+MVHF
Sxx7OBSHgwgL/VMSBN1r7RXg7s4upi56mfHxxLYuNXtP2yQuuZ80rt60WcPMQSZMJAiEckDa0KfH
ank+UNDEnsu1bfRedBIyAnvfksM6BDjPatg6z64YXJ/AHqYx6ce8b/UwnNwokqxcUtEdNyxbdkTN
4LsLoBvyNaWaNjlU8BTLWqQe6rXTtinHzZmf09AC7fauRWyPQBL7wRpRLSXtuwEXn2bEp6PSdWyG
bqfbDr1kLdf1FTiJ6ReaxgokCzhM9W+m2Hh+/aljZgb36HWwqe72K0pbVkRgFmTLE0pCc0jcDIGD
N9zg4Jc2FD104FQ1R7ytW3eBIZQXU2hoV8SZePeeW1z5MsDEg+7DB8sPEXDY655aQctUDe7HCWVp
2IUoNjUXmZ4W7ItmnTkgZQhyCpitNl1yVNn/Ze9ce+TG0SX9izigRFESvxxgpbxWVtb9/kVw2WVK
FHUXKYm/fiPLdtuu7unewQIHu8DBNGbGbWdVdpYkvm/EE9EjLgtvyTATE8807dUUwL6A8jnOZEvr
YhaXBMpnlhSNNPGL5jHXx2Auw8+QGbrlfCBjEKwUjkV7h4mI2xuJydddZb5l9i6SpsPtOzd2HygS
2nNdS+puegQv7F0ItMhABsGVVOwz0ufBZ1WHC/U2BcUheWDOLd0bzhNd4kChRVXoBPq1IxcD/Px2
OylN6Y4Hw0kQJsYPuFhhhc7mKc2t7MLPWdXLMokDmTfncc+rJj89pjy3IjRuXL5qZp9kdOUJGArT
oe6apbUJj5tpgTrPKrsOLU76l76yfFplU3iCeGAOCFgEhQCHkniQzTEP91Fe29uh17a9xjKxFFv4
sTw+j7SZglQpv6p2bVap57JfPIVL1MT9ScOe4XLs6qqLvQvoT1W3xqY3sjMJ0xRie69ge3yfkTg1
DFPXIsNgNxRljaMLVEY04i6uKnchaWm/eMWCJwAJvZyMaYyhsn3puT8G0AImq49SkXa+jdu2kKtC
GlxndVzjh0aV4M0e0kXb7gghsk81n0tz6yhmmh3V2Hp21kXkAUbTsJsmurRpMKpanWeW26VJZWiX
GegOkW9RBO/zE3ZWUj/JyKevEfFV95kunsAeOM15GI3J1OUzZgB4ljktk7Hy5auww5Q/TWLusk98
yXBtZJA3xVcYLHO3W8Y8s/t+UcWKOVI6aNg5rIgDq0tWHgeJQX6d2XCgtwv0rDaRpw92x4aCjOd1
BQXlIgOL0W5cNfrlI4fPjwd9qS1vEi/Pw0FvWBz4AexDDF1f8rwIbZw0WROHab10sBS1GrBRDV4u
8blWV6wD8gR/0gm7XfCWpyIxrFTuus1gSx+aYgyH16o2/QKwSk4FmB24UObQt37b7Howdt7JZCnc
uetH379ooZTXCYm0XZakmbCeZYkjzbg8NVx3BdSRmk/Hqhvr4MZ6OBx3Ve/h2dxhQy+PSkyhO7NW
1+CBWjrG0ZySchmKfTFkjbhSWRREF7EbMx9WCyaWEKJI653u+pGR5YCdwZg19aCJPEacFGINGbgy
w1qrhg5+aibeQyvUssq6lRkhvfRQTptQ6nUFpoK0l4zY0RNH0rAiV0mhMeiatcO3Lep/gN0+UICn
9Z37mP0DBBdDAaLld7CDY6buQ9vPW9tUIbsdg0UMj7UK2vLTnHOYdsKD437lNH5CT0ILHD/vcMl3
mvM7LPSNS/zcYFMpZP49FP3HL//rrqnw13tu9+ffPGWqf/7q+COM/bd/avvWnODX4eMfOr2bP74W
3sz3d3ciOn/7xZ/g0n+Dj37Ldv+b3/yNLf2NZP6VLfWBg/2C4fwJLv1TKvcnZPrtpd8pU88DMApS
lFPQOdzH0P0LZRr9C2IeA/gFRjugIeCo3yjT0+v8mJ5ehFd9p0yR0xMiZoJ6Aggq/jf8v6NMkb1E
qg+wquAgKD5gd1gssDSZlh3tdOLfGJbvOLIbHxAGXQ+gJo98qvIFJknrPf/yef0FhfaBkgLgGnLO
8D2j0IuAsn9Awxh00Cgop/lIcRAeZgXriRUVvJTJ8SL9++/lfUDeaBR4MXAwhH9CTBQ8+IBkhbqa
Ye6M+ggcKL7OmfGqNHKNr9NOFx70m3ohJdyPqL/EMiYgJFH1mUprZGqzgDQJNya/GISHoSKrNX/9
+/f3p88CEL+HMdLjHuP4SXwAMaHZAw0ARXEsqn7ekFllV3JW1WVWau+faLEP0Cc+CoGPIWAU1xYQ
Y3rCfn9hxSwmiU67LjhX1J82dUen6xjr2W0hcrZzda6vYelPm0DBGYGxLV6gPpxiHv8BmwfC06MR
6gwwzQend/KBV/N4qDFEldF5CwRon1ei2zdYrE9+Jz3w1g+2UvvL5u+/6QfEFN8U3wv7GQfRTH0R
fMAe82KgLNLzfO7DLjtaE0VwkebKPlh4itg/YzP/A4LI/xKhjgSLfcFoCGz5988ao2ylsxAIdV6Y
fE+CpePpWKrudqrD6bmDqFEfIH1Lf0ehpX6t1eROclZR46hnLfQHYy/KMC7erHNQsUFKAFsZwvEk
l+W1XAdawKwES5VEUU+ey0Y1r7CdomXV9HPxCiUumpOmHebXRfX2dY7L5iLKaVitwAp1KmFRg/NL
0up+7sfwriPgidJAU3cWAjTUaVR5wVZVui0wxMQmNZUg/kZ7tjgfaotBeWbj+WCkd0XjqrmfymWm
K4nhod/RCJeuxyoG3RQWxhddKxInI07Ju7//sZ7iLL8ypidcmHHGfAQqI//Em/7+IfcctN8kTX8+
8UrdsaKmSRBbSdJc67ncRqQVN1gJzX21aIs1rFbemZDwDFZtDld857IlFbOZyRr7skxKO8pbQvvw
+u/fJ/vTxXDi1mM80N/J0D/x9FFjJiwBkNEDjO8WrENXqySgXv+cW+3GhC9t8NDUvbBJ5xp95tMu
u6ASNFYix7YvYFfE8nIJ8jsydXCcmq5UD3FE4B5oNuljnrXNAxCA6pqOcnrN21luHQix+jKg2kAG
JhyDMFHRi81luIOnXr8GKnan5g/2IJsKFqeuhn94tH2bUX7BjWkUBwBUAz/mQOsE/TjDeLEJ8l5g
Fep6W4YeTA4nB/3segLmArqYtyTQ1dVedH2/Hh2BvN7JPmjTXtriU1gtES5cvyepm1sNKUGrdrs0
tbZAF3X/WlVF96bHLDwTZAEu2kv5OEW+XvOiu2jm2NzA2A7TmGZTBCgSF2oig4w7UJgTVtOIZPOl
JGZ8hn46rj2tsyvSanMZwfcH51m08qsRdXeQrTcdYTJjVh3he9yFWR9txtbr7idXwLvxwvyay2za
QWJuAUIGmb+KadDfT1HYbrLGv+txGF6ySlZFgixR9xISR3ayyNqnbMnMEftBcOhVLA8DXYpN5mLY
n7xYcF3bIVE5nA466CDJpK2uFg3n0WND+FQ3WdVuKPXzJzZDimCxzjdRO44P0ZKVX8eZA9zICwaP
CWjEBnoLu5lJ1m5pB1U5NSMwnlR1c7lzvJ4uYLiFLmFLrx+N6WXC4QpnL5E/qrdxHsdq3YRaHzTw
qFRmeRNvfQmJNs0hhugNyC33GGWkEuu4zN7gl0ZPcjyBRUtOmJ9OEVb1dd9bd2w9CzK19XIQbaYm
5xa3A5jjHJgMaNPPLFRkj02ie8ZNVW8DQpvPOeDF8yJycjuqnGVpBq1eJs3oZ9sYLsgVXMT5Dp/T
CBaBF0SvCR6lB8zEEJYLDTp41Y/avDWLIU8OYvZNgPVMgS2cojXWjqE7yZj0LgeBuC4dY5ez32kw
jl5QrYxQ2TOkYlCQPdZVnbgmpPvRhxaY2HyYzkJJ1Fs5VZ4CfVOQam2rdsAfw7518Px6EYnf1PGn
3Lr6OqNBsVKRpG9dztXlWDc8A+WiAWd3FkfyMoznoZ2zy8n4bB/zaLgpPV2/RmB64cQDPsMKLoIJ
gJ2tqygteDnjMduAze1I3Pqbjk9hCw0YR3zSAESY09kt3MBD92MGNGoiN7BMAPBmIyTYRJZRu+lk
ALmgBFtQp2AlAndFm5lfQdAO0mKu2EGxZopWzPrmsbC1uwAQxhLuL8WqkiZPxnweE2GD4EIvBbuD
CK8e+2ySKwX3+VorHAJJEYl5n0VjvJ7zblsMvEnjPlSJF/sc4rmZZpBqbXlwUmTTPsjUfElYTBJY
X8d40fI2yNr22Go0NNGhL7ZswdvyiwpuZxtvbN7qpGQjX0FUXYnakzypIJ9uRjF5K2lCkrARF52g
8H5ziLg7a+MnNUIyZEb5SdXTKBkhgR3loMptaDyeKORR0jnXYTqM/JUXgUx9or0LaNkuhct0A5Pk
4NoJmL8MwjNXRLe4ja6kBCFZzE95MdcvQ4ZRyq+LcCV7/qnnOMO7kgE5LYIduJcptQrXpnPT53cj
zpO4gHuB/iU4/93OOfzIODASNgTZM25GsRFDNG60tipt2lglvhN5t4HFh9vVRo296weLqMoOjFDI
MFXpoZq6edVYL9Swk024wDydTLXyclNV664rNVnVduyONGd0tdCOF+uq6Xwge1AfoPwuXKVlEVRw
QrEJ3zisB1cMx22dUENJvuUtHKDEQK+ja78GepA3vnqA8AJH3Mc4kzZN2F420Bt3+JtPtTVtjpyN
Nz6ppRDVpiI0uJoXPLSAb3QBmLO+3rkWJBGrYGmQaG7PFQ45MJHzlCdIWEBOLJuOBDgDWrZv3LSA
8wHlCU4y6M+kF05pQcs8S+psUltitXjska1JDeyukwReNxubTeVNPgTBZqnC7BiQCVxKNZMREiXU
gekE/HXqPK7i7LUd4p6A8USGZFQqX9a6xsMmgRHRFYe2K8oHK+fxsl0Wq8CVdz40+IXzJS3ymN4G
4QxnTkx1vC7yYdwqq0oKcavXh6CJytfWgySVQOEVfTLMZjxvWsNeyTyW3qrJOzwsKthzePLzwNv4
2RBNSbc03qduXKb1PGvy4rG8efCEGNbWX+pr17mYJ6Mytkh9u0T5KvdH2a7aBmJTauKpi5JZ+MxL
FdTMVV6VWZkOmA7LbQPBGDrzwlZh3J0s4FbxBM+iE1EfLeGK8mlMo0HWPcyuUBxg2wb3Vur6DRGg
5TOMMwCsGQxSMBU429Nl8PkaRqC8zTtfAePAp3XGZ0Y/iWUa1l05xzapXAC30045XRKEtapb0Neg
LmYxxddTXhYTzojZs5uAVvrSjrOqD7GXwxXjmvjg47DwYYlrAE9fV1xSaFUZEyNOsSDbdPECwF+6
rGiSsKtZkQx1OeZ7Yyt2HVMXXrVOqOsB5rU40evjkkQDcL09hqGwT3o4fo9x29kX4Sv/2QUlEPgT
GJmtuW6bW7F08hLPSBZuBg9KKpAvYE2pBFr1dEIr5TrMxhpPQdhT2DlNToeVQwRsuhoAetxx+F2Y
Hby6v5mjYmpxabb+sOV1MVxz4G0HRCk9b0/ha+nkfSD9H2nnL8spfuozwmPIT/2xrv5J2vmLwqiP
L/4u7oj4XyKExY7Wtzh4z35/DxCjJuGU3YXagGwfxzqLxe+7tIMqLPwOIi/I9Irvr/ou7eC33mOI
IsSe8O1VPzSs34Q65KX/Ql+JPogKXgj9n/r4Rth6o1NVwO97UWGRgQimQOzCBgf0CnG14YBg2rKi
UDa/ZH1FnmcJFLgqjLkCENdstMREiTmlUU9ykbedSbuFfMWgIsGngK1oenHOTbmtIm9YITz5CQ7T
1wAoAR96gERZNb62o6xXPYxpOA/hCNdsKXyaDKLQYRL4ZdQnqMYx49qB3V/ZOjZFoqT9opdAbksz
zyIppTpMYCM3FdReLDVU7TNphnvkQ/HWEQvbzbknzhEnMrA6mF9dth6chrp3j72zcjvLQCa6Y/4u
yKyXTq6LUtlV9wZJqUMZ+jv4lrgTm7i3GO+9Ov4cDW3ziQZV/Vi3rDlGNTN3g26KBBO+exk8oe+J
LPgjUydrPJx0EaQIoHGwvXopv/R0WsIU8VSyiosFrvnYgj/9771X/x9UWFFN8Xd34f+S5tPwGT1A
uPfehl+l2fcX/pBXUesHx4kDz0fY83TP/JRXUb0AmNuHHMsRpkeI/o970PfRo4nZByJm4KNt5nTr
/JBXvVN9E9YvIBzwSCL/PwrxRx8DxuhSAUGJOHMIhTXEu/j9HgQKEDgtDNsjENU8g9ylYxKxXl8M
VdgCm9OiwEHJCqBC0E6a1Atyvml7Ze5V1IP+9DrrBKa1Bblkb2i9bTTZYl4PdYsxI1eFWHUYHV5g
7ELICQGsvTVkVHIby4ZtYXoRfIlYx5dLhcM3kRFQzxXGSNGls/HFuT/PkJlGUOiIN1givjChihdF
Chx8sFHHCSYN2ICkyonvgQ9oh3szhuo+qMvsPmJz8EVVvj1vczhr4GkyVia6HBTIo6Lx3oZ6DO5d
rcZpPwWTwRoKsA/Td5y/9nD2rhftqjNHaX7Z0AXTVNk5+uh1Ib8TolP5xiOxBgZfZt5zGOS23yxR
XMgNQJuuXgeIVFRw2Dz/ni9z+Mxr5K2SIobakIAkk+OunMdlK8quwB/r8wxDPoBym8gKz7+0X+xy
10UVOeDX8NJ5lUMDxAOKkqSBMP0tcv0/Z+0/nLXwrHBH/s1Z+7E991R+8e1Ff9zhDC4Jdlwah/AJ
wwCy2o+aDorb7Ydj4v0rgiuC/4Qej3DT49v+uKU5Tlzko4VAkwX+C6/6D45VNFT9rjd6lKPgAxIy
BxcGKf2jngUjkISkN9lZ6DpePZo2q9eIso9XGSG9yBF6k/G0HQNrV5Y2ZEI4WmYPwyBDeR47VTkE
q4AOpS0Yh37TNwukLg0TELOfTxaMndr7rD1BwMiAqdC7yhahD6ISWZwA8ynbUUOaOpF+jhlc2rlB
7ksGBdAcADNInnh2F1eKNikNbbTxh1hB9uorJBTjHnJMKcS6gjP9NrrarQDyQIsBCXSJgRvHJTWx
DZI+mxHi0ga839oxXz9ykIhs7RXgxg5hrAKc/r4NcENP1q5PmTc4n52pcA5aGpZvdVaP/lXv8ea8
pOU0Qa6gfERyGFEGcI9IMW/8PJLneMcmSmpX+FUSDLMfJODsTA2kRYsg6SLbuDXLNExWjTH5Xqux
HzaqaLFiuMAtS1qXvP8S0xlbLrTc+Bk1GdGWjZ1EZnYKMfHzhWS3o69Ow8I8QSHZtGzyGJpUTHEo
WkOnz6yGK7OCkg2vusTTrX70grCZ9iIrzdYrDXkOq3kAVjRkAR6yWBvyLhEZkIGVHidYXEmmzVgn
eFGb7yCkTZCeDZ7LG+QGu25M4MgP4xePERIcJbd5fSR4VqnuqlR8giwNXgbCB/ZMRDbBsiZF5l6K
5S7yO7GGGYLMQn5cJnVL/ALkeizXUZk9hXF5DsJqd4o27PqgW6P+7gszGb/7gPgDs0SIGuy3ihu2
8Wmzp9hBIXNj8UX9BYYYQP9NZiAyiObYWPNSoBJhlTvQ7VGMkHLd0iBFXGzfzy5Pe2OjxAmXvMcB
wIIDNR/9uwABpAfgxsefsQBg2O0e2PkM/snyMx4ikdFytn3PCHiZxUoMQPf1Q04Acl2XZpN3X2Lz
XZcVbiKCvEmENCNW8QLwKJKKZ0M2fn5PDmBQBCCNFN0aVlKR8I4oYOw/MgQR1NZ9CVZ7hYh9t26V
gj66SLHVjOJso0wm/mRecKxcyMY0wPcZ8uYouxlRSIHoEnIGpfGz67JyfrziNjPJpKZqtZTxeCF7
VlwHdnhApEJfiEGFadDrOhVgU5I6HCOkIfSDjRRJ3jMIObICaxZC3mIuD+AzLtMjuGlx+S2RMOg5
XRYWvLRImjG55Kd41Pg4z+RLf4ooYO1fn1abFGPx95gCjJn62Df+W1WI7GypZj8Zw2CNWxx7K+fd
Crh2ec5FmV3OmV9htu76U4EC3SwNkEbXfSlkvOpiCrtpfpoK6H9o3EH41ulPZSTDlSuZnyBtXqau
wh3WIgvrC4OZPSwbSG35AgV35mP6R86Bc6BeiQ7yrexPQns3PEfcducxkrrbsM3ii6wb6EMuvCgp
tWDPvs6CREXQrXuQMs1JB9GAZDqviy+aBph9Mka1Wp0yEeMQj/hVTm8jJLquEOxLrK3Q7vBbQKKU
LV8LEPWir774QwfRt63K9cLz6WycXbhGQQa/ImDFdojz3rsQYWDoeIjfm1alvByCxB/kpunkruLh
HoeBdwnOn2zrEkSpr8nDFBIKudrZr02rqzWioYCT6jbTm7Lx+CpwioHsR3XLlO8MgJGbJSrdFhFV
BBezAB+Kd1JfQJrh/xFYT6cMBgMe/yAqHBk5Th3kWa1NZkI+STxNUqmAd7YiqnbTKZqxqJptZoae
C4Qr8xSgu0wGS7/6qsA1Q2QEUQy6a9IBQgZgF3YbZLovQ9HB4K6zGGldY+R5W9DiQ3ZjKjHqQYm4
bOvxwvlB/cTaasBNkVVrBWv+01IGWxKMfKNqMJ9DA+LrPdRhyzzfBoi+J2KZEX8p+xZr3gxy6xTv
MLIQm5YQgHJdjdtZRwDQmznN+uAMXE8yKA72FO4KcjOhWp+WwNRkKLUKjQMy7wX3NZ57y5LHSVU1
kAB/D340GQSZJmhG2DoAq/3RXoSU252E7nVRFQ5x40pMiJejnooYM9/YKjpqQIU32uDfFQB135w5
5T/hq2ZpC7xYTZD38WxIBiPsAc8d9wkEYgZJtnyu4vA5hiq/H7gLk7xezKUBDL31Rf9M1UTXSEqp
tPZNe6TDMlzAiGJQfYY4fhuxCWCFVnX5Yhzw6wm1MOdeBrCKEPT1rLoSM27qeOnv6yivzib8IBFz
6BFf8wCUHn4Jl+C2GNb9GJsL9F4gGTcy+LGnhEk/9e1+Qlj9DEID0rJeR7ZLN6KFAOjCTQ+ibDcj
bb0GAsYT9N1jNukkClIi3/xIn7iF9gp0ri26hOSIWyGny+jF3M7tq9/M+hrhnnte6R52UhZ1p9xq
fikjqNIB9MDizIEKfAPgGR78MSNz0s8wmZPY8+ev76kVpCLoRuA5G+RdiUKgvOV96gNS9Io9anlU
hB9C6fxwSMIG0JNMYnRS0DU8/QFPtl7zIdGYuED+tp4ozr3Ba+fz3E3bavbcV1DVt6jJoPI6qoLK
Q/GNWOSBFjlBVq6OWqxZiBm0q6GmnK8QI5/MVtRBPm1bYha7rdrQh3ne9NrdgMyMG2SwWuxlkDKL
JYK4rGab0LIoUW7mQ/b9PFqBk2Qq4+DRg+qOB4fCjX5XY1JVwIQLTtZLywZzIRCtD5KgtH0PQNMh
DdvF0QCOvYyA6DyRnuh8hfgDgmWYPfv2uicKJqY/weTaGxZIcxDhsmQ2CTFnun2IOqA1rquqNUlc
S9Z+XZhDdlgHJjzvFMhpnHaxXs9BOZgbsMglQv4VJFc4JFqc4wAtpmPcqgpeeA9WcRiWjAKnU41D
dpa6x7CHItTWovk8NrFJ9FguSFss2JVKY9h95QwxYBrf+du5ttmKxsibj1ORPS/hgPGNo7wFJ3EI
YM9Nx97l8mCMqw+wy3p+Rg3eU2IaEkeJZ/jyiL0x9pEGhd0LGE41h7GSnt7CpkIRg6lnLz8X1u8F
ZGfMiOuioY6eSyTU6J4HPcnvoZ9W7oUI4a6AQcfHkZKgxgijWJ80pgjLG5Rdhe2qioswxFOkdXYz
mWa8dAWVhzEX5hKPXBjrYBuzK7BPpkJ9nI6WIzIh5CsW2Ia/BIM1CLnGwfQGHNx9KgM5bBrQqsHj
f6/i8ytS91//H4F30TtA8Dcb41/2xP8UaL+9/odAe6qrZZEnkAZFw+O70PPH8ojOTvwmsBwGMEj8
Kg/hVah29LAqAk8CKvVzlUTFY4Adk1KOr0oB9vwnqySCcR9WSc8HHCF8AGkMvCFogN/loZJAgFCx
yfZ5ENTo4opqyKAY+adz7ETG/yzieIxX2lP24BQ2wsQHqothjFj0BrRS5/cOSUV+gX91jDUJboZs
vKpJXQ4rQL82WZoK3XZ9Uc/iACXY3doi76cz4mGvW/lt1T7MQ2H35RTQK9Ow6Yi2LLXpHEEkEPrU
TvOpTQXmLo4HF1vSvs/ctmCkRPiGlpgFJVh3mB5wdRR4Y6Sx62iHXM2yyugw3pQwSVZVWXswGiN/
06M6RaZRzubbgYY9kIxeetulb/uzHMPvFs8Fuiscnkn7Sp6yWFFQwzjBQ5vvFzjzBzNFbEGHip4f
a0Ii5H47KlfA2RrMgDYbU94jyJlgpkZxgpEaeRtrJjmdeXMX2oPX+r2+nsKhubRA4PaZbTlSH8Y3
AnvGEJQQgWZytG6Mk2LCio4+DHhWKdK28mGpBiRBQBrhQcd8JGjANvXzfOUT9O4EaeODG2fpIIx4
KfE4Oyg81ae9WrLgMLTDHK3h6BiRRLMfn4/AnnFQTMs8rnvkKGEF9xj1txjCHbSqrL5wSAfT86XP
l8uO+qeSLiA7WGatLq9jWcwYMBvkW0GnYG6CqyXrmzHj9FCJsjoLh5EcChq768iDl29RQHM7hPGg
z4BOEH2n5zpju9Aa7xkR0Hq8w7pcfWnwBYsV5iMPBwR6SzGqBK4Ptn7fUgDQsWhRLcGwtJ0KoBYk
RijtTlVZ5bjhhznP+stwbOjltzILHuOHnKMQIg2bgadeU5hnh/bL9K+bLeoyjF6QD/Seh1O7he+P
1ZigMGsaE/NHxwXKLFKHZq07LJ++RCyhxunfTuO20b68Lb1W3wWn0gsMZcNRkLEF7YDmCxVOfMV6
P3+25agBcqMCY6qgDmNQ194dsggjYijIJVE0dcxQGssmg4hBxLZoQDPhnCjop6azajW0QXdYlI+9
ZjldAYnKVIlCGnyx5L0sYxD1tMsiihMy9jFVVUFGjxUrsAUbNGY4f5oxKswLah0tuKSLpUSrDHyk
tkIoyJlLNoyn9RMtGmYqu+0Uo7+kLKj32MZE7/yl26J+L0e+ux2SRjKPnfIt9i2s+fzMW67iNb4W
fqgom0p8aGTFqqxQTCVByq9AwUUPolUbPoXX+cmendB6FWVDfYvuJmgjIoaFHXmJMN28RnRlO9tS
IayI+g1Mlfx2aaN7ldm79wqOAcEpgDDODZcKI1yi3NJuRG/i29kU7BYFFvOvhRzZyFAYYtnNeylH
E8luNUdVsy3bMnwIeoOYg58H7k/FHHQOMhgrTXZd9XW7r70xv9BQfxDtCL+iLgq9Vn4ubktc9qD6
f1R0tGrKPmEXcq+EZnJ9augIc1JctGPYvXgz6y/Rn4Af2f9BX4c3c5J2GVqnEp2j4uS9uWOuPLFp
vBBiyM/6Dl84fFAYxk8VHriJ/Fc8m7ozRAKBdxQRYTCSO3KXZcxHwle0SEJnHtrCAneJfyI8elBl
m2ZhfXzv+eAlFlhI60+6dbDEGbPj2mS2vjy1fkwRWj8iXIzAD/rjXzV/2BNJV1b1a4ko/UtuRvLC
e2OeJr+8e68BiWc374GFAKIY2Ws12K/w5MR6VAKlWliE/10nCKvafg1ma9oAIp32iBxiJwYNt2vx
5Q/vxSDIUl0ii/9qBu9BalzgDj+jHaS9RyRJyOVfFYWA9atX2Vxf/ywLydTwxZLh2i7uACIOXXL/
ri+k8+y4KTukAjXv1kQMcqUlOf4sD8ljdxbb7uW9PwSJb53Iwao1da2q0yUXfAt7ZVwz2Xvpe6dI
5o98O3F0TaEICTVFAhIl4jwIkZxEj5riiHmvF5Ge90CLqExHas8+1IwIh5y4jzKubQfrHvjVPxWO
ZOiXTChSVmeatV+KvKx32aygFiimhi3Ka/geJSrDllS1wrHGAHN9ayMZ/QU9DFix0NLS7WrGEOC3
roftk8HZ5d2lGiDNOhY+WMLVOZLFuF+bkBTbEcWdrxpdL4klclhRY+0VtI1mxUqdon+zPxNV96lB
bckWQeTulnUhqg1nk1/LBQEcJBjBvnnBPAA0WcJdKb0GosxQJqRz+U4ZJm6YRoVPUVXefljCrv1W
huKX3bQeeDttsMYWKcu197/ZO4/lyJE1S79K2+xRBi2WE4GQJIMMauYGRpVQDuUQDuCNej2P0C82
H1giq+p21+3atM2Y3WWJyCQjAu6/OOc7V1NjB6E3cdv3ls/gJRX3dWrx0egZFvFE9YCxJ1ijqGHD
ppmDHZK79MkuF4CUmb5pbdkcQMYBCkzch4lHKxybtcWJFGN8qh76dBFmlPV4W5b6qwXiYS3cQt/T
fTvHJO1e+honEIbheOFUATvjSLSP9pSxSkbPUQGlxFwJWOTc9XRukaPd2blWHafEM9a/MVhaQ9sU
rAEZ5uqW6vsHhNgQnm4qz9IgCo1YBq/E1yxY/TwYxivIlLj+mhhbX9Pj4GuSnP88Vva/ZszOzwPn
6Wv6TIXCJFpfhtI42XfMEE00Og49ToQeExv0mfn9PJ3cyfJ3bB+rZ38GN3jVtnWO6M5qrmcPvfRF
1eXDRNsdICqFHjLcDaaa25U2+OMtzITtqEfJzh+Hm3rMunir8V3/yJ3GfxdN5WxERRccVch3TCNX
IK989wgGtkA4g64rh3J5sFgWhu3EhaIJOa6DWkY7DuBp1fmFznqj2DrSD5xmZSvh3Zp+5+1zhz6M
qaD3xPfrfahEejk6ZbwfkXxuZN7WOw69ehNMHRVFEs1QtnA/bX1bM46d3qIXNJEk4kSFmLeSnf59
qFv7uk67dpeAXHkYeqm/6M48Ay4vDaRgY9ucHKaHV2Y+VaFvCEuEkam0e4DBsJccFhETemBURp1b
n109zTdmMb41FHLhDC7oIo3K8SE1axrjftDFtXI8+9WHAvaInldtJcJnbROYBly3ifnVSo8m7Tmd
FMMXPGY5JNCizMMhLoY8jPWB5egoEvsEMqnmn2sUTAg4BKI2LuWuuPUde1WVZo7CVAimfRszapQT
sJbpq4waUUpTW+WlxUS1pAjdW5i95g3IBEY5Tl6NLyzK8Ty00WQ+zbkmuz2e7Prkq3S29840xMjV
UtO6zNRoPkoWs/eRbEXMoIeGxK8qPd7WrSz0myCAZLJx4jp98Mc0zX9Wyv9rWfpPlqUGzehfaiJ+
JDz96Hd/edGvDa+PhMgzPBsoA7YqY+Go/9bwmj/xz6gRdJ2p7x80SQSOOpiPeOB0yOB4O37reA2X
7StyJbpgbJqkEdh/p+O1jcVQ9jszgOFS+vN34XfC+GY4f3Y6NTky7F6zhr3mLqLT3Mvlvq7mogr1
vEjyNc4hn2e4s7VyxS/aXLKJcV8Eln8EiplTF/d2S6zDdhiZ728nHLTlptLSoT9UgZvd5/msfzOE
irtdPIFb9pt2PgK6oIJw5z5tLhv4Ixd9EqSUoABbWdSYxrS1bTzwhwRg9snvVfvN7LRub7a0QaHe
dd6nY80Vg6Nh5LyZNWX1O83trNvC9tSzmbIKuBZ6Gb1ZeT3PoTHAJ6MjNT251gapVNgww7NDLkC9
D+PChdtaGXjX4XSu/c7JVkGC7abJjeNc2HetX+46fl/AE+xw/dmeYIh0155Xe99EFqW7utKMesVC
Rh70UWahmJRxl4IzWJkZgmpX+RFHjZBwLDM7qLU1iHVohKjSyo+yyayLTpsDzuXWTDYpnNgbIZCq
L4y08altehMlyjTcpl6KlN2QAh51ZBRnW1nqpIIKOilm7jfZyPKzgIU1b1y7/KiSgo5Rgdsd1oA6
jEvUmerg1uwApB03Tw7bRAvxCgCdlV/rI+0H/KBuUdSiim5A7QL0i+RetuxLEV7aV32OGnQ1d61y
j41CGct2JfF6gBKF/pG3c3eDahUok5ta8RvYzPpejUX87AxecMw80zmzpf5u6vBMV31SiH7Vu4Az
1mPEajf0Kr6ke2m6Xb6xgmTg/YqL+NpnWHNTxFkmdqnusaVxCu+Rzqjbx8p6LUtNTGcqAXMNA6c9
F7OuXWNuCDBgJwIcA7paeGVBtQUXoe+7Ko8fMdKbL3nXN/l28l0fvozLUP1SUouptQeNb0cbn8qw
Tydd2ygrToCljDnuiCh58NvcztcR8jv6YIDYGcP2tgu2ncMzvBpY5XgMhBRKOauJ78tBZNCuC1ng
O0G1v/agQW5ljB0g6Sx5sr3cv8653O91b2xDLpJ6CG2yMFJ8T4CABqk53Hc2NHF9BhYVqz0MMW1V
UDgXa4CiEtGMNuzdUqc8ivS1E4GuiIsGmqrjOq8M1MYLmBvAY3pI6yW4RHYFVvuGqpAnTKkXt4w1
uCBWF8YGUQvrYrI0YASp/gR1mcsO3IzCjcaf0Jiy27L57I8FmHY4XTujGJMb31HGSfdlE2Zmbu4m
RPSlGZkrJL+MtZOZ757hlgghFCvKoBfuMYmxEDQ2In1kVxGosJmrnB0u/ECEES0frqPtxCQJMLHY
AnygDeouM6prhXXKzSiSqwIaYyOhZOwAR7RUWe4MeLAMuuBbVktjP/fCsDeecLrnvKBSsVsAIW6q
FycUXQPYQ9SJTPxNF++pZ0NoU2KTwNq/RGXc71LHzPa9kMm28080qMZGn4Y+7PI5CqdAtrtCN0y5
6oU1X0kTRsSAnG0ZjuAaQmYodzBttENg12zTTbC6J5sxzKYUaVia8hms1BAayxIUPae3Rl1QXpra
MMHk8q9mM/0Akv8W5OLcZd27gSl2r7zytjGqbtNZztaHTFXyzO9csxRbIZvyg61rvh1as1mlWSWu
ZuqMO48PYYNhWd/QZ0u2nHZmHUDuP5oVDnyNpd668pq3IEoxX3QkEvDRd10AamESF2Wq96cS4SaQ
g6aGQyFdaw9WOb4BkJOH2JeKy6514oeit8wDo9Hy1IJsPQUUhNdBE0xrTWZTyFw0Qfw/ZvM3Vmja
pzMsi7qpwerA/PLOrFwWn67qNOigQYaEovVViPUEypBhVtMKSU+9dyq3eC9A74WeqspLZpwcRrmf
PJuja22ggQwtoPWpzUM4qBNlWZl5mw49yy43AeDNRjmvFj/ejpNF3xrDnNwCq3evtUBB4RsmdYcf
z+IAVUQCLHTLkgYA2LA3X3ZjQIeMzcQGdAR+j+PgVqRBcOw8s92Aj2nXGlD5JTPh5JcF7eJKV4WI
9/bsapTDSfEt1humUQZEzAsdls6jWyj+3BkPxjyPQFo96zPDNVStxtgbr2yrzlNtPeImwjWj5EKD
7A29pwuwxnxwnzspHes9Aop/kY9gG1HGw1DplTqMdjGfoVvJK6O1kz30U/SwqSItASvahrkoiEFW
PNkqYwm5GdECHsvReTUZvW7sCUKhG6ffRmhLYa2saqO75XA52jgOxoIpOTwFOP2sxU1rPASpXVkh
1xM7bmJgxHiU2GuW2TFWzQ6iiKictYdxiW1tO6hrNfTF6+jRHK48lQC9j8bemvaxVhnHuC7HeG1Z
raZdMeXj9hl155sa8yTd/M/ubv4fVOv6luG6Dj7t/3oz85/kbf32qh/lKUUbe5Vl4WL8cR2j/4Q7
FI+08atI71dpH5mEWMQtXsay37AItPtRnZLTxfJkcXdAQ9CpXv9OdUr615+rU5MYIqTygQljwfuH
FKJKq6IIa0t8KMbSelm+L4/mcpdXelZvy+V+V3M1r+ijI3gubAuv1eS353GpCaSMq+msDdZrR3++
N8bgselAn64i6KVityyCbualyjC/Cg6t9HqKDyiPoJo4v1VolgDG1z0IFPaqWk7Tlkfu93ypZRDy
BcdxqW8yzarvnaXmib/Kn2yphHIe3I/sqzyqv0ol325cETZDg7U5ofXPw97ppvIoldCTbY0I4UW4
WfWsNS6E16FuKlxeX7r2zvKm9Kgtwndki8bHMDGGggozVmQLRGDPD7lVFWeFdmbdmFr30S6a+7ae
Uxr/LimvEwOX70q4EeBFpdo703Hbh0DzswPMRPtKRQXroXyR+4uEMoDRlBN5hLBYWAOIpXBh3BUp
ZiDDmFo48kK2KAML9gF93RX21iwxwfE2Rh9tBDX0MGqp+q4nRoucK5/EOfeHyiJBYwbgJExvQpY8
9uJuwGQwkW0QjSRbmOifsPVegGcyHwnO6PWLlD5WEdRRUJYlbRIctbghkcRLUu8+S+36AzaXcQaX
kd1Ftjmau77r+Qq0o0DUaCj9ccIYN4QQu7Htab6Vs1jSUgOxN4a9G49mAYRZBHtqlU292OvdVO2h
jyYHH2jiiV5pvDdFHAOa52g2eyMCtRdxFgYFYrYNCIAMEnBKzapJhBAwM7P5peJ3D67SOPOfReUO
72UG9pyD0UFVNc9aELpuKZmopWr+hoel5V8oy74fHUX2iWZL2QFSl+B5I0Nkq9LJ2lPqF0YIYrE4
u3OK+ZytwVE1GcsHTM23el8iXmhzN3vDomidMsGniZxsrq5SECfDyh65+NZIcPnWe7GXaCBHaUwQ
NLqj9lBB+ULHZEa4LEeAvGQPNMJaNJdNplZW3DjJ2udNqrfsn8adQLflkptmLokGCLoQIqEOLm+R
0GbN0WpMyqrMjkZ/Y/QLodYrOixSFiRy1IJZ6nvYJ1OWZsOU9+oyhSYJ5LmOOx+AR9qJ5dsciG3m
2LClm0rNSHGNyL8verM41d6MtTBgzVGveiD3N64D/yCEWNo8EF/iXoxsMmDiy+C51P2n0s1aSuFo
hPgtE9PZ6bJFNCKqZL4G66TdGUXHQicL6Nd21VLa83PnV8NS7kcspLSND2tJhu7SEDRfvUH91Sew
mqFnyL76h//ZK+r/V3mBYXJR/NUttutfy9esf+1+S5/+Co78+WW/XmN4uALLw/QFV8ZEB8C85HdT
Fp3rA8ypZSxJXfynXyTqpoGswHYWXpWProCBy497LCA/FFU5/537jSBq62/dY94/TFmAydjQVZjy
2DRf5p+sXw4AOEsz0IL13KurBFjCJkMvrla1Lo0qlJyw4mzpSz/dmZq/sctAG28mryDTADDnjrY1
8VCYQwbCFe2mYPlzL90jg6uwaQRVvM0Zydzrfae/xkLHao6dPtvA/I0JG0urvj5UIJvZDERkW64g
nso7zMjGB7JyV64b3gZEZ2IuuwOrjR44WJdba9J6lpQmggaqa5dcD2KW/MJURH7k6pq/Nd86barY
9gTdfIGgs7wVmp84y5Ai8kMN8loLriBbGGu5EVUo7HRuQcar1kZEg5VvkfTEUJeNyY3ZtdFnrcxA
J5GpYbGD9LxV8qSTYbKXqIgdTMidl4eGocd3btmyQ40hFtTrCclTsXb4+T6ifPDlSnfYe8pCZmfM
/x5xHVnN9WVO9jc3UK2OJT+mry290pvW7IDR0NLspOBWmYAQCtY3kIh9P/eiDai86hEF/vwU5aMJ
otRsTxF3YnOdqJFVxmSbyesA8iV7JX7HyaHzciku81nxnYm+rDesG0W14RuoWAphB1iL0chvoetV
PmLcrPY5OPHMPbdidLv7KGb0dje1wAxZz2aivMhbOLvrWDdtpJco25DluwX6KXPwsfj7pY4hhyuY
e6zDKM9RWhD7QX6lNXJZlr3LfW51BeFx0STnSxgz1mMVJ/5NpyrT2051lH9kHc3BWqCkY1oi5tZZ
uW3E4H8agISuOuHiE/BMVYPQTCQARK8KGp+z3yicY5fKoNjkfAzu1tHsFGpCVA7Ed+kAJLeOUFkZ
Fr0yiJKBm5fE58RMeO8VEx5uoTapUySwFsvp1nVZqWZNLEgyS/XsLCx6a+hoAqLiIJr2spcD1qhm
dMYHNi3sqfpG3ESTu+sU0W6DiC026B1MgwmQ5a4AOWz5unGR2jGMycB577Sc5LPUygT+Kj7nDHbH
SnI+XDKMQ83t2+5KG2dno0pSEEX7MC2loj982gE8A69uQe7AR6aOrIuwY3Wy6Ud59PTCD9MBe9dq
1hMsHumov3eqJQ0g8jaa7ezmqL5Wcnqu0SGvS5C+N6lhlyfoOfUm4pvIggXAdWN4A4xkuD51ZuuH
wiD+QfYl6/+WKVBO1luMWtBAXdO791M6g5gpRXNJNA9aZ2TfoCeyvu22KmrqDWET9wai9z0OjpGI
FoQwftXcxqMDiUZ7RG/+is9up1sN1meBxgGKMkJj3NXfja5xn1qXTfcgp+RJ1hMKXrPL92g86m1f
JfneVl3D5zXtHFmVR0/E+c7uk/5UmJ4TSj8xj2k1wpDVrfYSI8hz45QT00XiFaa58tiDk3eD1Bp5
ZbEyBpMeuWCT06yqoE3mVR8I3henygjtIpHrkdDdJNSSovIo7tz2konC0G7yuinuLKYU3fKWDg8T
fem260R6bTvNcGADPlwAnG9OXZTrH6gvkw9tdkEiIKMKnSwgpq9s4xcUwfExkzZHmsOESjDOPRVw
0bGI8Ny+5lH9VsMQvm0ZsLCUguPSQA1nEoPBr/+XI+3npcg/WbLQkrLg+MsS4KqSn6L6g+f0t1f9
WgH4P+HoXEB8mMEc3Vt60l8qALzf3PGAVJZu1gfp+sOkhsEbxR8IsgVHxxO3JK/+6v2mk11u/kDH
Tx6wiflbnaxhLsrBP+xZTH4wz6Q8weVqYqf4o7IQ5ksWs+tx96XBLULkl5usnbGz4S9Y023UmeNn
6kbeTiYERxWlz5lA3ymvrGq03Etl9PUWec+8T6U5TCvg6LFJjoDd4v4KhhtGaO2d1nMsMMNmZB17
83dlTI85jieSwvwKnGvD/322Gr3YoDW2mWPNYoc7c0mU9K1w8EiYWtE1JTfjLJBUaYsUOeplhzBd
NsUucuLKCyUiMxKnenAToOXt9iUhxm8bB0l+D6ZovAlQ622ZvYGeaYZU3NWgNhZ5+zQ/kPdQXCq9
qU9GQv5OzLDxzE7V29Xx4NwFbtRvnSS3LmgPm/NISHhMkSO+RlcgnxezPOeH1oXpl507WJzd3uLx
xgk7umBKcH63XyZwL5AY6TJs8jzrwiyfuy57jyfl3VhjMifbfmQsuo7NmTSRLiUIMUynzH2O3YbF
NyEex2isBy6peGY0TU9InJeZ6vYZTva4nvl9v+M2GvD4aTFDYm/akagm9zD9WZrA93fDtmog+Mu4
v2msdr7yC1F9GwaDVUsHNcLatbz1B8mKOhwymnmyYkkdSUf072afhJGtU64E86dlVO894IKVmTgG
kYqk0nUScmxQpHKLlAXAjm+MFC/G9zrqn9HV+BtS1oZ3o9LsU7MshMh5ndirKVBqepVvhmVd9K++
peRTn/7JsYWN3GFa9V9P345Y5dv3PzYtP7/mlyPLwCrvcObYLB71n22wvx5ZWFqXhoYxwz+QSLHK
e+yTfXbAtk4F4//w1RrQLxwHfSKHDH55eo2/07Qgu/7TkQXvhxHj8hNiwIde8aempY9s2fRGiR65
zk1sDqbHFrKKZbfRzYDiSRCtA7iwqIfvtdCa88RPxDjKV54X5i2rF6YHXvzNyo2yXBPpZOIImuwl
GFhZw9m1QSMS0oHbNXEcEhmQTERrpwt6Z2W1CcPgyWEhxirSZmqjqehuDEDGMalIrLcl2e0FlvHg
7Mk3W6hGZHuWK79KJjznhlPciFRpbGCwuGB9ygTDrM6NZnsTTX7DmNpRA5Nxd9CpSrBuMc2yVImT
JdJnc+1UyGVXdTUl9wg9bVBVNk8Wf8UTO6j8zSfCAE0U6GrjgqyP7tAgZxpWVjTk3yb2gi+t1uoj
o3BMvyc+Sib4Xg3gaU3dY08EEk/Obhx9COgzg4oLbA+GWOsFToetzP2Y6pI0h2pTuwkkbgWQm0Cd
Ji03WkNFfnCpPbPDIrE/zwi5+hVq6Jb3yXVVOCYxVscEmhOJLzK7z5r6uzY42tPslyiPmIGEoPhJ
rvWT4QpSfrERgV8/o4OKVo5O4ZfpbwWNwlYLsFCsJyGDJyIP6A5ElO3sSDgXODkGwPGyfC1SQoKQ
rw1XQ1mKG2/M6fPaAqydkRLbF4gADVyCitIjweFYKa/e6LgwL3o0sPeFH6BPlgR5tf2lAwSd4rCe
T3biI08GxNWFyeIgI1Q42hB33QtKcTJA1xZi8huPpmNtMQMNhet8j40ME+rsXCVpXByADOg4mqfm
0p48+yEVat46M0PUtW52Jg1aviXXaJ2bo/2JRihZD65WvBQ60dArMQAYv9TgiQVh7Q3dRdlr2bmM
sBvy7VkaFCKXaVayr8Zl/GpiRG3Q0CDBz+Jz1BtfoZnsiUvmasQ/bLXEph0iBSHDj9NkkjYpkCxl
AobLzlErZ0l+ZOXTVvlfLRY7Utot6lpar3TqISiQSMIVnLcSVWdDktdH/9W61UsXh9nXeuwZxM6X
godMhGgV3UcVTba/Rn2ZHlsaGvJwwT3qYR97xXCarN75VqNIxKxksAvdIRBBHVHnDkQ8Lj+n47k2
u4cYUNsNOqiyDhNYjoqfYKzUznea/rOZlaetWeH1zjtytv4eCQAIB/sL5zB+oR2iL8yDGCE+DJAD
W5LyMrwBSEC4i1gy6U8oShbIuUpz8lBEwdyScKm7AcbSCwkYMXFIQdvpocPp8AZRaz7jQS+vUtuX
d5Zme08pQT9jmNf6dFtNs/o0ZCRxBllJ74Qudz8P4OynN71ftu+ME6P23k69GjNb7YH5mpwRByHe
oZaqwwuK6akNMK1vKj/y/HWGmV3tiOuWfPB0ZRh3peXfklTUanuSjzBCw8dobAyjrjPzBYefFZoO
fd1OiZjQcRfZlrZmyNHnB76s+HUD+JMi1DObCLux1pW78ih++h1zld66jcicTXD2O8Y3ZerQ/zuH
iQ9kSVUXsAim8TnNOpTPTWWBAQjGCU6kn+pjSNBB9BkNXfSWyURPV8DbOEtrzGSXKVtOhgMOJdxK
NgkNlJMYmDKYR9dETyb5PK9qhWV9xyo6JvQi0g2yPenstIsOrF+KSX3onyapvMshUKl/RYWHSRbS
LQPuWTeXMDjbP8EuZTYA9q1DllnXNI1i8j5zl6Xkyh8GUn+aJIPCh9EaLGWpIECO5hA6k6E961o7
PiRkGhJ+QL3FTMDw+b1bvoJWmAMsi04I7gRWAMslbG00lHyxh8aWKxVY6H5L4eIC1jI4njVWNizQ
DN2jre6hWuTLNvFR+AsTl/CzIAGjyQCjsq/7WQk/7NRk2iH5ecyQNKJBSdab26nY9RURJquoldgu
8eRDOlkNAbzqT/qILNhLUZVh7teK5WZVDMllP9U8XQo5SPDOQVV9ZGOQYuvzm2Se75Kym8QzSVw5
4QpcK/Lkjim7kLqxRuOybUpm5NKtioBvi/KTAwNBvdoTJtVOe5tZgNrEHPLWehgS652ssYWHb9Xc
SZlRuwd2PfbaLjP0j3n/5OJXwXMzqo03JNkWpe7OtsFuRgkFcsPhAQwmn9dzIMcrfyhfh2K6Vt1k
cIejPYJXSfRgMpOSy1YBx+WGO1LtB8aUsBr9/gV1BXopNS3ho8Se0cDEJJMxrUsdtSwwGsfbGpnF
7iJuPeGeUxryq4lXnfkWwJCyadrXow1g1NGBRjJuIFpNcFVFCbMQFCSNvwFOca7NLtU3apL+DWt2
kjFlWV3ZXuTv+XRfJxwQEBbJlwcnt9AStSw78izI53iowthzpsNcWaRfoW2xTcnexxKCNU+u0GAb
9rwkOPjhGM3ZW0bw05vfpFQOaZmlz0QKookW0vdDGAtMf5LWW9M1tQA3Uc7igrer9Lmbdf6QkZjR
IpAbbE3eS898F3FVSdQipFoc1LaWPk2pp+cbt4B6sXVijoBKE/M9lCFt53gjoh0UPcZiNUrbe6RC
4yNDhpE2TdOSJ8829TtV6tdFl9hXvrLqFlZnec8Ozr7D4iqMbU78w00boxsnxVaQ15A1r2kwWHSF
fXUUrnZPCHn54GVV8YkwiIVogWX2uirrOjTioAhZV2XoUB22PDxi44HZn762hsDb0kS/d0t0siRq
eM1oEoGIl1YuD9PIR3U06iE7B5YVrI1JzY9QQHJMSnoR49T1WZHsKW6IGp3hxjOYrFstbVFKwVpn
05kMN5096ruAcA++J1DD4N4uCA3mrkdFltxzlET2beQE6mrU0KilTUawNy6fmAqLHDOYtdK9EsbM
YszR/C2RcWSMZoVWU3RyrPpe02+KISNzzenMC2ZKmOXGGAgC7127nlwmrJZNllJQCCgn2PPbcWf4
zYyBekjJSgQpGzEdDKLtZGG38zMDmzC/4wp0DJlmCOqPQebpR26KCpR2aV5ldSE2GHqt0xQM066x
e+ihI0jQyHSWtBSfvtCJyhtk8K1z4QBLWNeFXx8yCDpPJcLhlZ8IRJbpYK3N2aoPhBdU6KGsZsvE
45QmjUZgMeFZqzbFgDdNRhE6jNYeOi99aNwgvSCs0uLZoZjwsuLFNryW6HHps8IOMljagzwIGa1L
gsd2QYF8aRhPrqMbn0gCsk3uGOUhl7oBSxZQBL1RgCsqOMdVnh6oTcY1HqJ6jxhGY7CLK9py2vww
UI5l2J4oEArNee1ntBytg65Ojz32zWN2HjmFb4MyAZ+tLeg6z7hwR7feRanTnIKKeF927Q67fZet
6DgHFgZDGV2nOMIf+c1qUj4CxtGbgmjXZFdopSmOvptEt6PfqM9IYn9Y1/biA4jHdsIjFbVtqCi7
DGpi38xuYoa/t4qLnkrWgZXKJ42t2XfA9JrM8oq87TKAO5k8Qybv4bbCqmSrzlvxqWzXPbP+PiXQ
vBVwmU3d6lgPW2PcOU2B9E7V7StivmFP1kd8NdgxCJzCi4FdFRJKRk/5DyyUvPDHXoNPvEYKzGra
VhOZ21Ty7e5fffh/pw//Gqf9VR9+6j+H6t8uP//j/5S/h9b98rof40OGcjagRxpe6+cZ4W8LROMn
UFWM5pCnWIsN+ccC0fuJFYIesH3Rv2h3P3px0+JF9OhIa4A6MvJz/k4vzurxT724YRlsI13HREpK
IbnIyH8fEkG8GDuxdDAOEM3rCvqLNjWYQjhgL2y+U83KRSTm8aDabXQh4CHUJzkTfH7dsyKiFhnZ
5p8hk+AWrflzzLu8cpae1fCijxxhybSH14bvltmYhRlC0+P5Q8wkddLS0dRLgmt7eHP6lG0XD/N1
lSpb+2gKDuQVUQUWaJo5cJCdDZGIT5lt7jCx1pzLqR1dg4KU3Q7r3EBsWioFtQbq7BkSDXpMfUIQ
riPAy5ky7mc3s6nceyaSkzHwe5ESAYMkKkvj6CRzAHILk/E9y5whhT0zEIk2cYAejAxrp9307FM6
j3l+jFLW4RCOivjS8SNN35WZS/RsHVndvlbkSkVT795oMdVdEXT5aQJQuOftcPVVgRx3n7jlPScF
b7LZUz9LzUWYrD5YMWGzM53sGNjaWtf0btvZiHAq5bMu1YlRizsHe1txbiz9PXa7/qmwLKYHmXOk
2KNAGWb3mbtCNvuolGl+ksjA+cEilwPD4ZokOmtSuvsKsHlae3lHgF9MW+oCN3aynFjKuPDbUy/S
VB59u8WEFRc9sl3P1IqY0YGKkZ/WIKgPfazsHdGiw5thJoLFRhSsWn+qw8AvAYG6TJcJEmTyMtjA
mVMdoL+PaJysBvfYMosGvzCYpeLKY/C56pjaZC+YrgHy9GUQ4Lrqo2IG5lIHLw321st0jIL6Ih2n
CPV9nwb7ILGju6YxbvWxoZGyJvjdZZH4chfDNry1Zw+QlOHHwYuyqSldItC3o61zEk90xM950102
LJgvcm+etvRP2gO1iI2tSI/WbDipMyJmDEQ1mKt8lk7om3a9RYdIJJXU3+IZU3euIvMgNe3C0+YO
Bg4Jm6PULqnbh1UngTbi5cfjXetudW5HY/o0WivmZcDSp6OwlX+XLAYkfP+DvUWYCLrRCAj4u85F
nbhERBKZEyqGJbeUSmCdm6KPo6NdjMHMopX0VrwGfnPTTKOx711HHHs7jz68oKpumG1LKlp9FB+a
sIDJxVCbfUJO0RUla3iLkLBWQ10HaL4HDNPfKqF0HOGLOVz6jeju+bobL0lMFbEgZRlVdLGG2rqF
+HKcmd3dpYme4SJmxb9qFzt6M6MaqghFxG375Vf3vrzr7mJjj+RMYV1/udtT0U7XUJLwvA+43+28
adHguAm3mz2o6iGavN5ErdmP8ZZiAAd9ig4ezX4NuR9pp81HttjtxeK8Jyc5+FY1otU+gm4qIolS
2SX0ajUgz26I0ta1ikAEUtePTEktsTWKSa82yLJx/PeL+d+bkVyvi9mZiUv4ggT0Cy/AXj6HBO+F
OFfGSPjGih+TpFXN67vDYEo+8NafaZgtnOtW6AkPcvxsqaeoCIDKuDxyF+4CM0DFRFklYh3GAW83
O+DepCukPIWC4Joxa96FjOArA68fU7nxrvlCJ6DXIHxl4SkkGV8/DQDTrbHQFiYFd0FkLggGcv7y
A668KSQMGURDY7o4zLCo7KyF4OB/wRwS1eKOH6d6L2dYD7Lqsm1RdeqKR0DHDuL2B2uhQ8TmAooA
MgA0osJJc0e43BCwF8GZfyEszLHZ1GQUQXbvgz/8glBMX0CKamFTaPRd/to0UpAVZUtZvsoXkoX/
BbWQfivNdwYEqLFDXVOMdBhsJNjNiArWioNZZWaoJPVtRPjAcARGqA07+DTDda9b6YtVp80zLsVi
ug8s4Z2DIUNdhidRfBqzVUGlI08JDQgyHOr5MoFhAF6ISski+fNfgt//ZcI3+Usz2rn/lP/x792r
rP7tf8vu83XJgPphS/vl5b/WO5CtLctEwOuScwWQ97dtKWXGT4iUPMa9nrGsS39H6QXFS+3xf6k7
s97IjTRr/5XGXA8NBvcA5puLZO4pKbWXVDeESlXivjO4/frvoey2y3J3eYwGBj03BgpVcqaYTEbE
ec95DrhfSUPUgtj+bVqKX0pKwb5EtyhV5f/7V7Y7jGA/bHdghprScFzMRjoVUR9HD/qQYoNqy5yO
4oJSnrmLhnv8shmhByLxxe3gJCY+1HcvYqXJwjk1PTtzJSMRb410VvnJreZQ3OZOWeJEsrs1SMx7
k8ZUf5AoTF2hArJc3ZcidCJ8pPQeVmxxNvQ86is1m8iRYuR804bzQyVKyPF9sm9TaawybYx3XAxt
K2Yv2MCNGzYcJ8p1PVJUL0zo/GB3b2ZEDD8yw5dcTt86AhxMDm35TboYE5sMxqGkqeNghqy6gu+V
3j2W0mgIvZYPdWvfRG5FO0u48EgLeZ8H3W3ZqW+EchDBomRckRs96LgcL6SOjWIwrLshU7DrIoi/
FnurxR7i+LFBOVED6RNAHBOQUUaTT+skDzHTYEVH2lr3gLGIXyE0FxyQ18nQFRsmL6QbiJRedWPF
DjCNvIMItWGTueM3I1RqLyc62UbwD+tY6BFNQVSmYtxgdxK5xFTo6V4hIL8U/UACasGJq/wTsktK
sYB8UZJzapqON7E+3+lO8C2cpsJPzSq5i5BlNxQDBLR/5QP+YGqCZYP1beoQBCMTEP8UH9oMp3bZ
joxyM1xYztBKBrlDsHfpJiKgr9FG4tnE7SPq1NVYrVUD+QFy8g31dkyVlW2syFd6N1nu3gyllh9D
Fm86bmVG4VptwBmYP3fVdJniGTg4Y6f2aWXeu2n4BaDkdeGlkgaWAeFivOt1WFxswVMfRg5Q2OB1
dNI7FOX0gskLBef2YF6jRybE9izaOVdaMVUPXt4WE2nJLJqJ2CEf+WXvzvVrXWgtU3AKYqUR2Ktm
7EhVTSifQzmPK30KIZWS7xJV566IRzF6bgjD28oe7sZ0LHxtrOpV4ym5A3VW8XjP8zMuh2LDxz8d
EVXjTZkr1FMmeGvywznFBt1N11vZJk7FveioEWcnlTCIicZNn1X3us0BP9BkdsCizyg6SV6qKSEi
FWTedkhJ6lRhrPFAx0CYz8I+j235VTfSwu9s9BEnTkfqPGz8Xx0QzJQkyWOCynDbL69JVEoR8s+Q
TyPtkDgOVVuDGZlvZWPm80GLuEs2KYMR0ydQlRa7TGjVbZYbeP71d7feLHCScQRYXHy5uzj6QLtq
KA5LuHxTNan1uWnwKWETwgrYLqZAsdgDl5zUkx5O2dpZjINoaSDow4y1kt03U4815d8hpoSB1Rpx
GPdh3bPvQ6iB5o31zGLyqb07Fj2xuBcBD+JkHPXGwBQJuv/Zyjuy9urd9+i8eyDdnK7uVURFHPIj
vX72inB3fpss5kkBQQ0fJcOQrRcChdEsHjeexsK4Kmm4DVc6H8rOpYzdODnCoqxYWU7ILRDOIzvC
xazJPvNR7yEzHiLMANW7o5OpB+7ONNfdu6xoosWij/uzeHeCNmVPeQl+AW+PJXFytiPtIfpChKh6
X2hB//TXBYr/WSvpv1Jv+m+Y1KGj0/rhwn0XFy9Z+bvV+pef+dUpYP9E/pXa2d+yOL+qE/InyyIj
DqXdoK9yWcn/bm92iZ7jLKWRFDyaR9nbr8v1wtsn/0dZKerEO13/ryzXH83NOpEfAcDPtjzHolDv
g0+AiZ7eRm1cQp0K2wMPRG3bRLYFeidZFOaJ+i5/YtR61yRQFn72n2Bn/8etGh93CsuLs0ugHZm8
jste5vfCiGOBcZQgqk9i1Idzq3nTthZJYe01rXaDE7lBbcVCbQbrOmHoe0izkdL07wSlf9DswTX+
nbfr5/fgeA6fAW9n+Qy+F2eKMnPBpDXFKe/GIgJ44XU+nTbMB9uxsZ5//GLiD69GvOpnCxnJq6XJ
8vevNnVlZ6B9Jqcs0k9GwWi270d3q1y9hncmS2vlUV6+Ty3cPquqso0jvslHEXr1k9spNHtnDCDb
NW9WEgEc/fG7M//weViLu83GOWKQHdM/lj92OfOiEpn/1A4GnXlaq33GkrlkfCXhEl90dPCsyWhp
r7JN1WMa8aBdkxUdN1oQ8QgFG9UhH8Ref9N1RX7blIIRqDZ7mu0XMD6QzqOo7emaQ4XlYVni1GA4
4N5WvSJDNQ+PMmiGdab45btBHqvQ4ABphlvLNRKfyoqJ6YwysJhjAN8yjBInkKRkHfXY7sQWngvJ
9n4gBuSTq5/I0Mx2m//JTWsby235vR2QjByXCEWMZhl89iYPiO9vGSsGezKBEDj2fBJrhIVmTZeo
/TSVag5X8Ln06uhFLhaRNum+dZYZUpPEStCgOYGBY2HRerLbMmzvy9hMrZeMSQSdaJEEGWxMQ4QM
L/TRb4KKitM2thpv7xIhKjam1+Gsc0svHE8yLrW9HS1Tj3ysN3PHYZnOtXVRa/NWNHn0ZcaBca3p
GfKRETxC6T7MMgZhxjj/wo6TdMvg2r6DVC192+uH/YzNfuMR1ruf04FpBssN/2ytZwjrNKRfpk1g
7IaQVSls9LvaIMUWZV56r098pmkwG8c5LVW+gvfYAj0yRuOIfcghN9pOJqCbBEvRHuoMgroBLcJ8
7WpKwcuAbNKqFHOtMVcu0y9DUU6HYHDL/Lmwo+5Ft6cMzaOhz23F1H3ZH+tGYN64LkGfPZE1dW6t
6QaziGutc8NykEpydLKg9+vJjTADiTBW63xwdbjD7I+fbCos0P7juXwO09LCOtTH7HKEm2c61e1p
3wCiI2OfEn6nKm70Qp8DT8loQszglZMwCbO3SMUEtzF7lDcUKIY7SDnNK6eMjvFC0d96wwwdKwi8
MsdtGHT2zhaUnwFjZl+XrvqhmK4js7GKPfq02jXz9GTpPByYr7ZevZ9GjUrYPlcYz5uiMHZ2RP3K
wcb1EO3Gd3pqsoBUs3emqvXOVyWVEVxPP1NXFwCrDgIIR+YCZX3nsxbvrNaM/QLlZe8MV++d56q4
LYvrccG8hgHA1+md/eq8c2CjdyYsXe6zfqG/s2ID1BncJu8MWfUzT/adLcvyAmdWLcjZ7J0+O4bt
9IkP11uYtAufFiZCZR9HFdn3TjGZzUWTGu54qEPm2Iwr62A8JAyaCC2LSqeVN0+rZGM4lTs0J+54
5w2XMNhInd27akM4E86o5kNGOOdQ1oTLcBiEr7Xd5RgusGG23mjdDo1XsJCExskkYLOPuniCtVOY
64Fg/UvsJs2G3Wm4R4Ln3qQMZUW6sl0vU+x0PVtCf6b8l0NFNldXCh7KHnHR3NexjieJ/rOdk43h
mvqA4NZTY8Sb7kRq+7GnQI4MUos2jNCLwXekEZ85/KlkNy8RujOCjLYRVVjrxFjymGq9gfz2kn/w
HF/R1aAjzrmcOBZY2qaZ4O+uKpopj51nfK1H+kFXQTyZN/Qk4EQdveEVZRkkg4cmHnsQ3EKmrD4p
X21TOqThcH3Vh9qi/ZO+R7Guuz68GEpMHfC5y00fiXpntpO+sRzLCjb9mHZnwIbRvpkYITJZ906Q
q2vJiNOxtLWRYJ3yC8eG017aS7wn1Lo72dFdWs9d94pwRMeOoXS8Xsuvt69r89XKS2MLVzrbclLR
DjDT3WuqduRu6mLzAgzrDTWNAVYiyQiZpP++bNC1SMmP2m1gevNVTRTy7CzmnByc5h6KWI/CV+kS
/1Xm3atZYS/inkC69MZkBd5x6H05FfWxKJRx20LY29WlMVAqUDqXRRAnd4bXQn9xDey1XQtPBqrb
WbXWZSGriyCU8kIYcJgraenbJGVQbsFYnCu8DmrIxrUzGeUFn6+BmtEM2ylKe6wdtlyNKSe7ua8s
TCtyuo3c+i3nFgrWlTdnfmJ5MbDwvlFXiLPlHY7rbO1h1n4aZ071iUiDXT8Ez6ItxQE+tNiYw0C1
cl6M23SM8ODUlrmz5wQIRdd1O0I6Fpj22eFQWrXbLKiTDdK5589dGmxmam+3E8P6XRH0z7UI2E1p
FAhECnWdQ2WBYaiXrzWP2V1q0eUVkp9J4KgdhCBFg9OAQ2BH4ZABA6Eg5SqHnZkr+Rg3vRr93Pbc
C4NhgG/gxiu2umzzIwRrombNaBl3Ldg4ufDFGRyZ1pjBabSK4YJzcXVFUwEoCAc2dnXSwsK+xQlQ
rzm+EM7p0L7S4wi8/NTg11mnlBnUc+t9EpTHbpxkss42VJJVICAPLTCKEYddpR3rOij35oC5xM1w
pggZnW3XY1pm6e0tcrpF/qTs4dvlW1NW9aZPuAql072GURivkbTS00Rka2dzyN8NjMg2708dx+Q4
ttZHwUjerBl4wKyMnlgn6WPrLOLbIOqOXtt3ut952EotLRUHcsL5PggT6XeFKQH/Cfc61QN8mTiy
oByOhgNLbJjnbawVyT6JbOfSCSx1svhqHwq4oNu6aK6ZH/R+xNzqri8CpgjMC5wLI/L6i6EQXrHi
wQMSE2Rncdn2QbuB8FBvMjvtF4qFe43htd3FRfWEf72+skRSXQIiytpTj79lA6T/qPGPrx0X69PK
VVFT+GMCI3RpWTWopUkYKPgTcKHsllPz+K3SQ+umDujiYeaKKUbovHoZJqyjTpR6L2kau7DER07c
JkhHtYrQ8WjUzZk8rfIQJsqA9bHxx7KVjyOANbi3mYHbvxGtz0kIlCEFcbvIUuFlxibxVk/MDlhJ
qt14wGqvGeNPZ6PHp5ErHT06aXCj1LZMhrXIW+fklrEx+nVVzLcTQ7Ez57UWlkfjdpQMYEACA1+k
Fw4Ow22OKgXwj8LOVajS5VAe2OhVKH74KcpebTXmQtt5lMQqk4QA52sOzSYv8NJYQBqrNmMlxBDE
/xlcnOZBGXCTUJyjIKW1QQQJRKc4Kru7UahmHwDx3WOboIAoZeRzmJAqFWSetPhGF0/Ubxz8wsYu
wu2N79kEngUSsI1JGULM5ZlXJtkFW25v3g+RScHK0lgB78qUXYt22Zi4WkTyCft5fc0gS+IzLORU
ci1oY8C7XEo3S30TJyhFACE4hvBEYxDeolgl4Tnr06jyA4sHwvU8xZhrxw549zYUONFMLNvf/rqk
8K+IBf9XM9M06HHs+ufRg9VL8vI3n/wBOlkRv/ztTjW/GwW8//iv2gICgnB5Ev4qBfyaQhD2T2zQ
kUpJR7MzlGSWftMWsETga3AZDglCV7yfX4JTaAv4FCxiU8IycS3Yf8n5sMSivjsnEeQyXZd0FlMF
iZbhfohNcaYYHdLR+kVeZ8NloTNPLFLgXn4JO2HjpSYOOsvu+7vvrtc/ONF/PJ5hXhUml8UUDEjo
FlvSXK8vME3D9v/9h/jPsAaSg4U0vFCsTZs+jFMwjc0sr0Ed5Z8r5WlvP37BPxybKUhDwjB1xiso
M9by99+9oDDBbgyJEV6ITKD5FaMZga3Amu6nDuCeph9zQvL9dAWpQvvcaYZ9/vEb+HChmS1Jw2Xk
g4+F/5jL2Of7N0BHjtLroTFpeRiTe5oYeZDhI8E8IdNL1RIpx8Qkjz9+UeMP0pEhPUHAbgnmc0O5
H9SbXM9cm4ekODEGKNSqUG73iVG5880iAJ7SGNFmNzyiljiwVpHv0ErnWslgfklyxOgcP2aGvNmW
r6Y+FOup0aaXYYLmvKrrevgktSz7ahsAaTEhxsk5ogT4EDppepExrLkK0i6BkqasQ2N4851Buyiz
aVoy1j/+Lf/wS5oce1yL+9dYviofJapkml0zg/Z/mouyf8xzvlErHcv2bY7yjTmBXvmOAfYWwJJ+
++OXFpiTvv/+cG11sobM0nA3cZU/fqxR39I4FVbTadIAc5uzwbk0LtvkOkr66ivjJzzUTQVKzqpT
7wuxfepSRTy/8Z6tP3kv7zLYd99l3osHYJIspeky0TPeb4bv7nHdMa3MdufhFJGavgfdYe64GMjp
XZCXD/pcd40fBDoHgN6hFZeuveSURC5Id2pnitrXR/zyKWFENKAUCyqZOWZfbefpVxFQXiZzepxh
UqqZsowmiHDPsAOoHyY1Sb7IZosOIlpTEt8JgKSufnyl/6DKIdDymAL0aemO/Dn/+d0vZ85hJea5
HE5wADDT50ToydRIoz1kush+1tL/qegp/vB8MjGk8YoCvZWH7Mdbqk96z4iqPj8FbWa9aUA3AfBX
WXDdF9B6/IIEEU4pK9fQnrEK+V1jywz1S0eC6z0Zgn2b7fouJ3Df+DjJUYRmywigznhGP/7JpVkC
th9uQm5/pGZuQ8+ySeL+/tlSNdSii26xKDDLOgw4fJj/hTFWK25bKMUV0lWD0NYyBgyk2+xJxCTD
SoI4uDTCKv9CAqBtfdmZ3sOk58233NTYg3WBJ15DTl/LKGtQb3XVzZc//lT/eJ2hTrGUcacYSOj6
B2nbYsJJQKrpTnamD9uqDRJfM9S0063a5aQj5f2PX+8PMWGm3YjpEr8gRFZJkO/3lwpyOa4f3BKn
KPacM4k7aikrs78DWRUfmEtbF1NPixjJOPuTF5pJ4hsVEYpiaJ6ZHejbuTEMapGcGBo9ofrmWuEJ
atixhfN5FmW/8Tygb1ozRoesn3jyMbK6BFGcYC8XYvfj38bG5fjhk0eXdxc9mFpOlzPS8nj6/lvB
EFVDkwDt1JqxuYVJsqCvIOYuUHKkwq3VDdMX4nVF6Qd9YqZnY7bMFyuvS2vdZTKwjplnatemsnR7
NWqzWa/cznOI2UjjUdrIg5OsrJ0I4CV4Y5mRSowdjiV1Vad7L44yDGaZgoLgkgq+hBJWqCMqUVlu
JQTCTRgSTVmRMdK/uXm+xIjbwktOpuxp+6ytuvlMExnVSTgEg3WakLiY0jLRV6kRB1+n0bOu0WjT
6oSx2iS8OBlKHuvKYX44Fb2lHdG8VcfpQuaPBLt4JFGHWV3QenYZVqZ1sKkzYH4HZCpazX25Y47v
+FEHW0LYVXkuujz76pKOBsUZO+55njLzMJUWgk+OQvyK1yB6nGCNPpUFJRdloxs2QxfOfQmkaShP
CuDIYAbJc0/J4h0HTdjyqorH7rp3nQkqNWo7KAe6xcA8RrgeSXAyyG+QKNdd74ZgZCsawK280m8n
aMTa1gD/G4KyZLK6iihZu5snR4BqqNlAXml6Wj7F+Mo/5YkYvONYmt2WRMCg/JaVOvQ1eCmvIizU
paM0983qguLYeyX5KpFF8VULmYLbNrddxq11PG2HgqwkpYmGerRssi3moLkHIg81ZHMtwqiq6toj
V1kQR0MmlcfJLbUdZsd8xcxXXiBLN4JkI3EzeDHt5ej2BvB0jzO8PwXCmKHweExXUYXsF3STzlhx
RJ0um8YBmwk0iESV21Z430PvelJ6z50w6vOrZ3XOuYs6DGWLiZFT7qjduNStvxaRri5rux93mGcT
umsmPGexZnH2ywDVm3ZlnSDYzXKTgLT6nEapdtU7Wf8tIu1x4zYuhDddkNUokYBoMrHxdOjdkneQ
3kszxo+hVqlPkSn6B9wb5cF2K2oUO8n8BNcbZs6xDS1MKvpoPodRA3NtFPWLKRYSuTt1BaSVXjj5
LYVpSX4ePFO9GcPgkpJpVNrvLDFyi6TeCH91zDUvuBtaPhjXhjm7+PajnbJEqXwlmhPUuh4th+Fz
uXWmGuHRyTipm2YxrGqdXEheudWdBmroU9KTNRuh4rwmzjheO0HypmZL3gKom1+zOC+2y8IRgUDW
A+SYClcamY1Jv0HfEG8pe7J0pbs61vkoMvR7jMHhyW7ISBCDdp+TxsUNkU3zeRSBuJ1rT7o0v4f9
XdES/gINHUcC/4GRHHrSIVsesI92KIsvbda/EW1wLjn8VI91HLmJPwxDcDaawrslAMZC7rLJeMo0
svQB7pujAAJy74qcOyya9OmcOBPCUARgbpsWTReuZ2UBl5mTQWZsQrNK3/VdX4i93gxSYchgVMEw
v6yAruSiJCGL7YtOcDsZpr1GmebXVGpiqp5rzQ4d/MpTWXqnSZbdrUlzLmbvVn+SvVM+dx6WZx/s
07AI5ua2YN57ZRM8Jq/QSJuJSUU8U8Qga9xywnPcdfneSsrygtqE8UEhjTFdIv2A8jhGTX1iQ+jc
a+moNcRhDIW4QpiNqsqSAVKQWCwrqEw94d+2pHeuv8ucITwAXukrDJ0W3kO6U1TmV7Zjf+vTWPn0
ACFOWW2YfMOTnczMYTvsOkM9O8HG6GT6OSkD11qhGgXdyUOIJ2PTjESTtBLTOlPCpOx9zoQaDjD4
XW9B4lqfK1szj6WFFL+yYk6Hmz5VgbqAXlRSrgfsn+ub0We4tikxws+gC3Rijj7PQ2OMNxR8FujJ
uU6RROtUlcC3HsYL3cLFdswsYT66GLO+TlM5YKeJWRVWdanLo+NA9Yd+Wy9Z8TbAhNOMDf2saddn
dxCWhtdmboKHPsijS1GI5qzTDV2uUAyJTILpk6GPK9NwN+wAps9zRj4xoIgz39Zk4osN7s4suU7H
zMLZopdtfIvFXT33PZLiiiCOcdK80DqowZUI27HofMJIDFhT3WGIqlrK5EsSxPG27EFT+l3ihN7R
qZP4lLRG+LmNCJ6uxRiKu4Zw8AtIpYIO6HCaxZb4b9Fu+GX64daoZP15lhqyTkeq51KJSJJlycJ4
j8GQ/oVM2M2WARrJSTS9/qvXkUz3WexiZkxdjbG0tUkG0YRaaro/GJXxxuEqefVyJPSq5Oy7TcbY
NtZxRpBy5aauWXG+drQJapjQkLps1X1J5hZoGIxaMOzpxAmONVILdmkr3J1F3U2/AsodaDuozN2i
1GP4r2xlXBAx5EQgGRLcNyVnq7aDz7ExVNxc8E6YjI9Z3BF3q3Pa7cUI5sQ36eGFUxxkzTmDr4am
PnflJ026QbDTOLBxWZmFbAJo6EwYOwhBa1UOlZfhpmPzsmHEi0gGwksuHGE8vlz7CMcUgY1wM1YB
fjOsRzn466KcbwfRALxUU/rWtDOCdR5CNMadWJgXFX0X4MOnCIuf7uRUC5kj5T45z7HHBtK9tvLs
ps9OTdTM9brOQveub730KcXNu2Jq14xPrZj17mhPVmpvjF621q4PVbjRnbZ+HpJxvKlFrp+9PCB/
QKV3UVo3YVtp8UI2USdKTifagYBwPhvLEu02A1yCGagi39Y2NG6twkpfPTfQj/Vgc1v2RKmMDQCn
cVozDsm+CJxWR2DyfHZlJigsp2logquiOdcUF3utT+c6VTYO3+hio4h+XkRV05KSaoboOgECq1Fg
roZTnUuFizPP7wNlEPYkeLHVxnFggSBEdd3Xkf0cp8votMVB97kZenkbh034iNSOkA8mgjSd7qry
a2fh1Dp7uAfDgwkz9pkAUPs4JbAIjCCez9ocEAEmvs2Elry7Ndn5rg5JMbz/LYAD9yFC4X7IBE2f
K8bTIUBsp3fPi7M+XmkdA4dMdBMxTlKLT3BlYFpEBHBHzfF2Es+KT+MwnTuZwyK0sfkAgMa387yZ
hQ6wYeJsYSCEk8y8ZLySVN+QQYbk89yolrRkFZOAaalPtV8ymnYVa/KYVbvKxoH9yQ5C28Fc4YD1
C6VTqXtOgI5770Dq0SgXpw3uUOe4eX2KO/F30W/LziZtlpRnNeXdxpriQL6qYemU9TpGbMd+SO97
STxmb4DTiX/2hiyWq9+8Ou1//xd/fi3RDNhjdh/++N//ilz7b+jtQlDhhPbPlVj/Ja++vUbo2r85
sX/+mV/kVw8ClY1nCoGVZDuHPs7Of+dWYdLCm+XihZaOs1CqfpNfaQ5Bs+VghYML2WSRRX+RXwWZ
NFxBNmqTZJ8s5F+SXz+efxEzQGpxm3J45+zxUZ9rWASxTJBVMpL+EOE57oAcEqM9m26+/+7C/A8k
V2b7pkOXtsQ7tByCP0iBimg7Ph6r3LMdeGYg+IIqdG+64wMXxvkTReLjsdRBmSbNZywed7xz1gdB
ou1DewgCK90HeqmoNUFniON52qdR/qdn4A8n4PeXIuFlwFUWi8T++xNwGue12wmR7ukNuudCf6bQ
9zyk0eHHV49P/+MLoRtAqkB8QuhDl/8gVdB/UDrTgKYWSipMJqKm7JvptwC0l0GtjCiKijex4fVq
uOV31e38ZIVIAjO+ER1f2HEKSeqzIecoQctRyASesx47TAMf770XOlk6I9DO8dvYsOR7UBge4e2g
2ZEWMpaAM4bjeqjc3YBjx49CjD6dhDmI84oweMkZ6U72fdAcJspVrxLbgNIYamT3kwDktTYrFtDZ
7o4hrOB108WGvGjgIBzjKfqC0FucjMktdia2ftzetPLNvgH0n8i50/ZHsN/NAhXMUz+lbmvoht48
0a1CfIUMDQWSZORvqV+NS2pBAhdr9Jzqz9jB2KeOo9Ofp8kFCU1bmbrA3KLOLv2HAC8M40l5IVP7
ilgf+Z3mTtgsLlOKV75rRvPOcLxS3wEQ624nLRv2ohwug86DHTy6JTaBvrWJGfZNwjDficcSAqhW
hRfQbrLJr9qBB3Ms5mrcWumgmISS84muZydS95BL9BP3J8evccw+AQ/Xt+2chTs3dqOz6uPpseOE
cbZH6Z5KhtfpGheycWV79CUzTG08Omqaais4MjwTi+58gskkcBQSE2mq0lKC/UFKTEEkVnZTEw7a
QDGlYrsaG+9QVlGAk6vqZ79voFkeNDxr8Gi1onmgfcV8oJDPjlfWoFpv2eLIGWexnGOKbfWYj7Iy
7atQ1DoVgC68R7dJiscxUh240ChwXe5PfW59hxM72XCr19zpXCTe8JS4sCj2DhbvZsVVlQ2GPcMa
uy+RXcp4MyfTdJ1iLL3URpQIONv5wDZgocXV2APhqWTBVlUGVacUiGN0tDprm+tdv2HUJfBXEHcY
E728yUAZHMvYqTwUSYrn8c1XcRByBiVPsLLLOL6q8dhtRJqaF0ZuUZU2cp48KVL0Z5wGzcl0rFvX
6qpjp8yC1II2XuYFulE71dFp0FIpjpPWWR1u9LRrq00YozO9cTzOtZ/Zkb9bWP9GudF1GRcdE6g/
SOuklpH5WUR0wSNNfJT5JwhQEZdV7hiKjy9j5lSfgimBD0MwBda260173FfpQccOeIao2067abD6
z0Ol5a/KHpNtp1T2KdWLDk+MWV+MtaSpdKz5RJE8wlG/okQq/Ma3Hr9pZ03T1usaJK+SR0fLlknp
u6ERdMO8P9b+17YM329F/k+VbtvLUvuDfQVle/nvHOOoq/zEr0NdE4M3axyncpYCVtRfdxVCt34i
8+UwpzBMEB1LiOuXoS40TEuyA5HMAJlAMs34bVcBXhOPyqLkmhh8Te8v8bCXNe/7QRCLOzsa3t4/
3lVMeCkplnDEgXnowUg4M4YAlaBzFSL8EwmanPHHF2OSy1SGmTQmeCLey+DzOwm6roYp95Q+HAAq
IdyG9aescOP7kI4FMk+BE1/aXZXQgNCLbagnx6rR+31pNNZaeGr249SNcO25C2J4xOXWVBHBJxyz
A2B6X6VtspaqfdONiYdGIxOEp0LfsAZDIQvxPmELZblwVbxTsIQZJzwYZvrSxoBmYDTHcIOA/3sG
CtFcqSfTKEAr5xwgSxBkaXJjDbJfa5N+GphIb/RJe0hG86kax9OoDbU/BPLQJPBpQtuG79Y+N+H4
Va+zS/w1F8JN7VUWwiaBrdSu2KDo38aqcjdDi3WmpiCJtEcYX41FZqFXA1WKYEjtYyOFT+epZcEa
FMqILjnIR8MVTRz2JfKo9JsFn5Gxn11pTjB9At/vcGhFXl6F3Uiursw5+5sKY1/e+Ep2LyAw8DtJ
k6M01bMLocN+p3VwIUdCsLmp4wvCxr8Wpdt/kwvkg381wMY0ignUZrsQQPCVQgOhyEnjE9DnXZ4F
08Zsi9c6DBRJoyV974QMU5VpbnJJGj4jpoc3j9LP7eTKeQdILqTlqn8wAQCiJotyG0Kp8cMCsLhD
3dyGJX6kJFjrMV1aV22X46p0F0/OTJUAEeObwrVvirqtd+5oPgLH5hFYOPccadOdnk/l1gW7sIaQ
lGFvTQ6zmaYHtTBT0hwFNs/LJ6Msi1Uzm49ghKjSsrwHEru3Wjl71AI1CUkJJVcmdeHXkVIOdUzF
hcvwB12NMY8aKSrCZrrBe6lWGZo4Cz0iW+0gQkyWdaZKfF+1RXNg5OytqsZKmI3lX00BEcboimtZ
U2uVje3z2DP5qyOQZxmsCIdD+wPXKV+3GjAWk0JjPXWuIn2K/SEnyc3cFqpZkmjbKnavDFx3W3zt
3XYqJoMFAj93Z+Jbk+wnV66FWR3FosEhjLl2zBYth+cZlevCXRXRFF8bTIdjfNzIbcqCFEU+Lys0
kKttCKQp2zayB25nPeV9c99m8ZHpJfOGrD7mMuFyFPtUyycIW8ku07Xz1JdXWGZX3tx90s2QfVr7
RjrhoUgNTIwCg5x8qHLZbtyOJr7B1uP7VFnjtgz7Exaucu2m+atZ1MPOVYIabdratj2iM9gJBnEO
lADo9Rco1q2PrklquumOzsiGgF3Xg2N756Bh7xtZTXdr5VJ7mthBsPOr1pwLbqRBIa9riIjdrUV9
E4MZmEGMsMny8BvM6A+lGfulInMZmEzD67h6qNUkti2A8beJ+ORSC2jrdI8z+x72IRPWIxoPrVRt
QRLPyNu7zKtIOQTtt9LOxSc52SH/rmwmZJ6IabinJ1S2OVYVh7vQ2s/CufrfXaf/DY/2DlnmHy7B
UfxSvbTfn+x//pFf1mCp/4SLxl6CV6bLAfTvp3oL5DTTZE/nYM/pc/mrv6+/LiFqhyktQ1PwnabJ
uvn3U731k81yabHJ+yV7/VcCW+9T5O8XYMfjWI9qoJsOSFrv45S5UTQmeMRPdu7MraeXA1ANShEZ
AiE+mm6IgbiTMVLmiCdpF3qSzsu+S+XAqKBU8JznxHn97uL9g+O/5X1cqLl64v+zdybLkSNntn6X
u0cZAAccwOJuEIiR85gkNzCSycQ8OWY8/f0QUrayUrdVpk1bL7QpmVLFVDAi4P4P53zHoAbX19RT
YYrfLmoEGgSA5s2wN2nPCIoBX1pko8N6oG+vLHLsD6p0PsMJ0X4HseHKGL2vySyIN5yk98DUag6M
Hn6yGEP7CVBZ2vtamPxgP7UDnGo8WG6YfVpmBnqf6DkWg1fwPgPo94JYRz/KK4hsEIIOs0Svydzj
QYul9zo3/fiYoJhVqNXxDhyrML7oCMTcCqeDQE33Qas5H9wh2U7F+O4mbwbbxlQgTndL6uMGwY2W
HAVBDSouf+BFu1oQd1mVpZA7z1fQTUdG55P0I5EcVv3MvmV3/K1SZACLMt3lXgYNYwHYORIQjgrC
4dzo62eBi6UyzF1CHAXtRXmDlQhHAiP6WjjPM2lxBm31UKP7IO+Hd61JJnjQp27pxkTzl9AkbJqj
sa+n+BCCBJjRzYtrTsaXYVp2rWr6H2u83Ufdt8NOTxZn29ri2kxDyK0oNRydHZEqi49CSLQ4PcDY
dE783rGzS4J7Rr/AxMpcXlc4X0LwJ1zlFzZ4mGOYQhw1G9O9YCpcbIe5P7iL5z5qE2epU6eXqdW/
FwTT+kVp3qR9Fgd6XBeXhCM2QaLpC+kNxBluI41cy8FIngQ76PtIr/bxYFwpQOW7ckzFdnATf7CS
b5mBnKiQrBPD4mmss+VuGM1pK+MY6hEQjsEgMaIvDNKcBoxFuPz6B3LOP7xIvUY1wUKxCTmXdZ+6
HWGhbLyRUYgdFR9T5H0VZJbCA4A06TTRt6lxnvO4WR6GIi1MBt55sbWifhcb03tBHtE+biCyNXNz
VFlN2mU8H4EfVcdOcj9b7Y4cyU8uqPqZEcynaaPCc8KjKacMWN6IOTlk/7gN3WK+szP7tit1PQhn
uIslSqdHpIVNUCrtalnjajWPm81lznUFqsbduiO7BX9u1LzFUDxfWei1W1BYd7AZtc2MaieI7Eps
pronLmICd1Jra0ZEjNGo0ocfLIuk3wJNtZ1V/KstefsyerUNhqG5KGPzk4iUwGSlCTfUcQrIIERn
+UYGNpHhP5DXJfxeO8aRbR7JVOFkWRumNfjHWUsflrF+TMnCfVbIEzfJ0iQXg5um22pu3FsCo6YL
FCubynrFX5ad8O4zL2EpzIvtlg3KQCcAPn+RufNdt8BC6mX9YPBtP3Y113mVEV0sqFBlVzzlSMID
JkAX85hcwgK87DR2p33bNdtEafK613su/55wja2WFBH6o3a5BC/YP4ZuFr8W3LiXQzNVvm3U45Um
nTpwaKcldMf7Lg7FtRbFiPxwefmwDr1tWChmVslKqjPAJQvn01rfdHCDJgtiTAaHpWnzQ0yZAMkd
2I2+4HSsm+FW8XRqbWydkEL2FxHmuB+WyrLvkaoJX6x7ROVICfmoHO8hJ14MPiK/P+aYcO/AWwgW
HUg1knVfn5L+R1KNxtNS1/VzkljTts3V5wLilVlN9SN1QdokcxSzoI7qTvsO12q+79pwXQyEVfKV
zNhGtCo2v2XS6Pc9FMPerrZJZH2fYT5tas0WZJZYFxZhWWjB63bLctK0qPLH6k4xMbsPY9Y2/lyX
ISxcJQymbrp2uUwpj3FOBUsATxQkligeCn1Y02Jnduh+OVNvB+jVdmzM611YD+PToEjI1a1luK8B
KkU+dbQqgVR4WXudLiNL5HjIva2Tytra5FMfVg+Tq6joc0JC8GaxnEXMy5besg5YX6qXdNKMtQKG
SDMUNG1+4U7qkUtbyy7WwHXQmwOQqoPmAbXygbOrS44O44oohkeiaZfjAIwJbug0Ti+NDjLYzlNW
cknD8V9GrGv0VpIW1/fhcRK9+pqsrjlVFMDbzpMPVMsALO0I1/5G6Oi9UCpNW0+SZ5M3dj9BVZgz
04/sXLt3OkyC7kxoITjm9DmEgHjnkkZ8YdZSvEkg44Ai43heGznvka+MxmBU8w4gUA2QFzEJuiw8
Y/HWhyvkyuzaO5LgRLNG7OEbrSuGfpsCnnjtD+2Q70Bh0t05orvJXDnljH91nSw2oVN06t5FaMJp
BpVqqJjUHtuqCFgJHX3h+EV2cOSeyZ9qXSs/BmEUbAYTppHpEi/MiVn+1luHO8j0qXxDsaE5hYhR
t21jBFYvl/iudjJx7O3eO0AShzjHGplUmU6hN9Ddpv8eL1Xz0XGrPLiZ1eGMaPAQk2YTocywG+KK
u2nehWGDZUrA9mt8Y0SXc8AOlGDMdoclvXJEm3J1a4UeXi611jVPk10vt1z5qEQTBgQvEY5jxptD
FMmD2bTTa9p1EyvGJlGcvKkXxVt6SgxxYNm2Ey4KWp0QtpXD7vAHmwfZb2I3jrfzZPbf0jSSG3tJ
+sNQOisTtNU3eYqhAoAHqhvbo6ma7PCiS1MWisSI37kZ8KUL0mTj8nKp+l7/BLOpqGz6xdaKnRxL
PtlNVmW1vNRFyZEY2MDtlh3iBOVus7Azl8dVOw1Mc8nC0r4itqsf3+3eWZ4GJFY85qUVhf9pBzyb
BJh/MZGDIfNeRn+Ke/jbj/zXSG5d54EqYDNzrvz/sehjLfSHIXRGdSiIMWJIKuOfPgv5B9JTfGU/
IyL+MZLDZyGYdpnIjiF+sIT5twJqiMn5fU5mMZbDBIJKHbWmvs4Ff52TJU0C0y8z01NUjG0CGx9/
F+HguEs5PiklZrSRupceWQ3BnI6mwjNQWffC2w3loGcPc2yAQk/cLGteCk+Hxd3lKFywAyWAntlM
T2NgG3n4MQGPPzIdiD5ImFnFlrqmVYHZCfWaqDiK8NZqVe5XIiYwAm0gfBf0ztgGgQnRqJRVWOb3
EMjivRuigvYtzcUU5qVZ90rYj6q2reGO20wDOWk71kTBqMLAwni6d0XjvFCjPkdeld4vY2e+s9ty
dUABqGPaTp8eOOGayzE3uxs0y4UNDLzM6gDxPKO/XhPVyYjtXlZ+Ew9V9jRZmvctjiPvttbqKttr
mayIv0N9t3edNtnbBVTMoEbKNl3ABMyne72utHja6KEVPdjVBIeRfAt/SgnouWeSzp2xprW7/OKV
XgeoG1BVLkOL9ioCxh8IqyizgCY/C1LoQbbfIit8GcFXAYtH/38BSyjWthxd487DcPU88Ra8F/2g
5zepWc+X6DSnJ15BdDEbvDRTLh8o3MBUd7K+kwSPMp2Q6HwiM+23TOC0R4/EmjwQ2QymIdWNq2Fq
m2uATQbgKiAGpxHQzmtSJuKpSbp2j3vUuuGt/NFiZscJb7stixOX+auOj+yEsjva1bh6sWQ0s70R
eYj+p1zqfQ7OYjvaZXTolA5cYGw+ie34lto40P2eXvpgj7lzLxXtI1glo9ix70i+56YOd8eaQ95s
Rne1pusU8EV9LGsce1WMakfH334isQRwZ8IapgNV7Ndjb291zXY/aS/M74biFN+544TTMU/2KvN2
0ehO96M5kt4xsv1+EDrt0qZKQ3Jrh7xL6wtE6TctmAJq6wa4yBUkh/pljjR3P3C7zNexsqo7kmK5
cemkzXYF+odZv2fRXsFG5DIuv82iqytGv1IXgZTWNKItzZMLo14WcWMQhjDt4CeIHvSzyiOEgq2w
b5UhNBhOsnT2sBKdV5d4hAYYv62+x6yhAohfo9wVGALbXWHrEemmOS4/hSV82bZicPnGARwq/Qqc
guVXCxwi7va0d3hfJ5aTBV0CYG2CLVrgYdhXG7MdBybgY3XJ49eZt3TCZXwoDGT8fFkqCgestLOY
rmQRLqCohZl/w6wZ2oRNkTG5aQt6WubcRFpsSPzDi8Mq+Qpk/xKU4xR/RajItxV96gvMhZwcw8oi
La9pYodGdLEMlnMzjUW/LlA1Iy65znqNQWrKCjXekzvDCbKEEbtKPPTWRTkn8bLTQY4eM9MF5dhU
s1VvqPCj5Li0/UwLLcmDuWH+ytJq1GF7U8Uy8mn4g/mVifhArr3Mu+qNDra3vuVW1O7KZVre+V1J
m5CZMI+kdJItH5oznhKCJ7wb6wxeEGcIA56fF6uf+n10RjT0K62h+xu5wTpjHIoz0oE9G3gH54x6
aFbqA18+ELB0tJ/JyoToVzpEdAZFEC0MNEKgzp4D9wyTMFeuRHpGTGQFtAmqaww+MQIzVh2MMEtf
S1c4BYmBIKnOyAp0afLFpMEjA6IJ0TQ27cAKIm5TxhBAL4oIpnC9zK4V6LZ+F65sDHnGZGRnZEZ1
xmewzgWlwQsBq1GshA3vDNsYVu4GAwoCiS0KqqDirEQpSxYJvtoV11Gd0R0Z3zvn4J2RHukZ78EF
A/rDXqEfw2KS15CuLJAsQwAKFDV7RL2Htb6YHyoc5Rs9EubeNCHje7ILYJEEWAR9rVdiA1lfPM5Y
C7ZwbEe+obAgZJMdJ8eq7z3Dha0lYJeUonSBsJvHHKxJuPJNSE5Rt/rKPClW+ommS4AH8FCw5TMj
J3975660FMkBNl1A9hcI+5YUIRvY9cY96HAMvPekLTFXwYynzX8h3nM03kpTEp0hO6/UGQqPnAfY
FtXc79IZs/T11M/59agSFgJT2+X9dy02q+xvdsb/rFEf5/rr//6f9+9FUgZJ26nks/t1IGvgLmaM
+N/vUQ/J9/f8z1Xb33/m5xR3ncmuWC02n7bpsPz8xyTX+wNZJxbY1alzHvH+LNqMP/hTxpi6Trqw
lCu28+ccl6Big5OFCSfIYIf//HfmuKjEfiva8IwKiOSQwdG0e87ZJ/bLchPhdqRKzfEOCCRC2OBx
eu/ChGXnZVW3Ka598g3ap9pVIP2h8rgPqR3Nxt40OmoYcjBNBJGZDH0jma2LzhiU7S+5iHeWNRVH
6qExZmrZKzm8WZ3OuqeOisUMmALJDwSO3oeHkf1+WlCl+M1cYfhWxTQ86xNSoq3EAgIRMW8x6ora
0ABOhrEkuATHRXFaHKPcaUTZjizeZPreOl6tb+JC0TWrPs1OSzk242ZwgDj4IXuskUNMKVwts8bm
SnnOLK1AQ1zsBX3e1mAvizH6MJM49XxtVsjVC20wH6RT3M3wk2jiKWi/rHwZe/ANjdnva+ZKBKDK
wrQPU4OqLshTrbvvSUEHcS0HAbmCKKjnitUbCYxjTcgJlUWGRrZo8MPI9suKBgJV9GYCo8TOV3Dz
a2W97xG7pj7+0lpnpFAngsij1OWXwW16gWB+7Fi/ltYDcTP2pVvJ5JB5HL1Ww4rGx9DF4nNuCVRB
NQNxZGvjeMbN703Je+gUSb6J+qyn+5N2/WpinuNXKd3oe4/3o/NNMo6XTb2wk90uobulQQwaqwiz
Q09IvL1DqAUMZcHn8d1GivKuLXGH2dIideF6mZfGuxp5Sx7QDC9lsMSO9uJWSXoLiwjo5nIGWeYr
07Im+uO2M5MHuvjPEvYlvNBsM4JFJzyZJDezEiX5hnBrZN4f8pWkOQk0QmIqmGZAsDhoFbpbLHDF
acrsOz1r3TtjCnFDWJU+7UrgnW5khBvZ59MhJuPh6KygT6BcLHaV1d0l4ECrbg4djL8Fpgtyib5G
5Lc4tYvyagQ7yteiPVCqe/sYJsEOSayx0/OFGt2si/7QenyoPrmw+jWxs0btp83sBbgcnGdRFtF7
uuJTcc6ZR76sgEjtvPnQnC4JvJXDGhnqy6SGe3ZK9zW1V7xIBhionl/HVhrPZq8M40CUVrJplwap
jDQ8yqxJs9VVFy1PvRfBl+URy55SMvQKsBZxdCCtPr0pV2jtANBUv8+g4xrfHSMs650Jw5+ok67h
WVDA1KrDWC98VbtJZ69K3N2KSGWeoz3FzZjCleq1SNtwRTIDFJMysZYRNzj4RrNUCIFL3Cfm7IZX
WafSD50ujcmXphX3EPZz9hlVc6L+Ca+pjYu72CXNQmE0uO5EgYaZp3K6Vrxnje9lXqv7FMD2o2qd
zoODHS5vzZK2UQCEOwoDB+jza5GKqGJUIYdPWN/ui4XMwbsynXR5TUFutwQ1pfKQcj8SGTMSNriV
UrqszB3gMTaz5Csjh/62mGJi0D3317jbYmZMc3UgKC0/MPImbEbKDhmfbIvwtnAHvkvseQgnON8R
/7lO/+I6ZdggxL+6Tq/f53eV/OkK/vvP/NcURPzBsABRM/oj+BG/LEbRu6MxQuesE60igE78IncW
0KoR76wDFYFBddX4/P1CNfU1KJOBxcqcxiPm/Dv36e+3KVA+gBXrX2cDxGBJ++cRSB02JcngVnUa
BMG8A6mElyoyi78Q6/F7/Fn9ZKGgcvR192uig1q3vL8OWhR33rDonjo1+PGucnJ4g8FyysMkchSP
OuJDzW6tO9Cz+m4t5P9CKfxPzAV+SwReJjU7Ox0+h/X1/VIzcLfWjMbb5rT0lR3EWWRvYoY/V13M
oWvbziGTLH7IsViCjOr0TvbE3SmUVXvSOkm/KebsMsLqc1VLKyUMB2e+1o4bBAlT7Rdtq166xPL2
IiULABQnfpnEmLVNTIDmTjM6MW4Kp8ejxH4y2yki7ze/fOX+P5tkY1Vv/7rd5hfkK6LbbLl5h3Xz
N9OxlxZAh+a8PtmOUhuyrrzXzpoelFbGyDqK8npaZjJMHTPu92k8kuhlWOMpDmv5NOZGtnVczT3k
cCmCXGvNLYMba8cquNm4PcqLv3ixvwMaeLF8F/gH2TJM9s31O/nLp0H8nvBK1ylPVs3aOZTlQqeP
hNgYjDcC+U7UG32gs66k72316gkIehagnC3u//UL+SdNngU8Fdf5+vwh+P8d4motSLUgOScnUk+1
0+SUYpPIJb8IvbTZ9bht/uJTQor4Tx8T6A8b9T7/cP5ZhJATOKOAOEWnRvbto52Cv8ADNrKGT2yh
7aNxXh458vNN44ZphUra4bNZ+cvfGs0mZM1e89YIX4mREC7Oq7OmsTlxcuKGXZi5kdTG1ILm3lJl
Z22IsHSIU7Ec+E2xF5CI11BS2Xz6eq6vAXApWXCekWQf5poPB6KFkLcODbJxjo8Ta5LcsmbKzYTL
aZKUObYkgbPmztVrAp05gwvrS6Jn/WlNqEuJqhNrZl2/ptcxkSLHbk20q1Ys4Bbo1x06OyBw3pp9
F59j8EByEapNNB7TyHY7nOPy+jU5b0pR5mMLz6/WWackHLvkClbo1oF7kaA4+SSNAKSGCbeG8uk2
jjAc67IK2DQNr8RAziegKjif2dj54SwAU7PkJtdwDf9Lh8ZPZXMElZc+Y26HCMKwj+NvKvaliwDB
Uhia7DVbED/k1mazwwDLC+aBObAWz/JodhVag4zq09ws+ig+R51ef5MX/G9COeTYYBshz5DlGNmG
xTnnsGUw4BEQbJF/aGjdYlxKB3C9P7OLVNcV1VG9XbySSkUvK0P8EFXFXNpPIzRSQZSsPXI3m0n/
HTcCvfO8ttHZuaP2zt11eO60pULr3W6WVM/cqzmXs/HmnXtzfP5ro26cu3atGGqbp9tZphVbZm5l
g0/yjFKd4qKQm7EEwbwd09FNTtHKXO3O+FVmfTgDwGARjDax6ktgL0Jrnctsww6tVRcyDWfAHKaw
XiAdNYGyQPyv2cVf8YrEclzGfFtn0ton0vzC17i0iFXPJ73XNpOVDhsHUUx1mswsI3VDWfKlZAQy
7Eg5YUAhzPapcZW5GQoHwzyrs/VliBYlCX2SPW1IO13P9miehxszqxCCu1GaM193mDoC042jo+OQ
PHrMMMF7e3INKBoxWvYXSy/wd7uO0qnFmU+TYVgGhuZ5Ozpe8W1sVe9XupRohZpwO0MUuvUY/gaV
Y5enmXHZIS62IgqNx6VaKgZuAIuQs1Y5Q84wzq5ck8eBYdoNEQ0/MA3q1K0oWUObrFxPVzwQ2UCC
rpLj0cnrYSd05d0srj3dQJqVl2MxNMexaz/rXFERdizi0/Gzw5mw9Tq8HKNna0c5F/Juxtrq6zVj
xcWbmG33bpaAqZ7VYepN8YBjQ17kY3hpeWASTWt8jnMrJ8eGnGUaNnG9dFoEMW/Wr2ISI94KYzRO
bVm6ey4eepdkASGczauQ2QSlH69B0unYmBvZjs6LTPv4S3V9HhihA7IgUgUle4KNY24lZr60N3Fw
n4/x/5Smf1Warg61X2684L17/7vn7vq9YEZ08z69f/5JMU9o2/ojPwc9FKYCKx2eTPbX6MWpKn5K
9tw/SENhzUb2EQuys1zup2QPXTwKOpow2wHm46x/4c9RDxHuNk42j68CJevqnTtbI3+3Sv7jv//q
8KCC+e26ZPoPUY3doYWXmK3Nb561KZ600kSnfOgFbv+xtjuan6Rm/KnJ9CMbFofFN7uc1wVwHwHC
LMAepGHCYldTcavqSn2iVBo7PywccWpcfEWJo4TfNV5+mfWx4dNKWTx5cQLTsEffrNAPE9GsUvzx
ItXNj3HOi0vH0uol0HrDiA7upDsHM9GKr5YTeXVZoSSPBp5EsI3S0PYOOYyZPyljdoJYo7bd4j02
tlXXoFc1DR08s9Q8I8jLzn10cLmw1lCR4+61qrDfZ8bWN6J0hm0rp+gaGYB5g9HLfHDKCCKEgFEV
mG2qrc819AO/Mrnlt2YXN9ExrDjNL2361n0+W81yHCmc2veE2GbdVzPChQ0b9GXe9wP4CKbsuph3
cz1Fd51Buvm6WOjlxlAeVUmkhQ0pyWmV3Dizke8bASwNyQZZLpwVhZx3hWuKK6Jg5jcz0cMBO60H
08xdwutOn8eTctplG06jcWUXLqZxS0EtQTVEBWE36fDSYCzCvdYnKW2wmupdYRZGi8SpJtBCuAyq
NoCZs72JwoJF18jw8bjwt7/ksOAdtBNJWB0Fw+0EJYlwy3wXxY0sj7xMYW4j9BAzgZSzPe2FE8vH
jmFPSIJon39EdW94F2aeWvAS+urYszQ6jODEtub67s5jG97jKmS8Yy8GwOBFqGyPn8INrBZegDXL
8pPkneJgDzqilzB2mqMYWjTXmmLnyuVop2Ssj533lKLGRK2Tas8lrVyQLOEUIFJUGCNQytWgtxWh
MRC8BwcZGgHems+FTm6OHhokWjlpoBlhciOThWgMY2TIiatA6kHZytfI1rzUF6tAQxGZKw9ikYTt
FIRrME1c1RzzKuzArz02T20TGuFlKKRC/tkNbvHQ2Sq1fPOsD0mbGmM5nzi6kQhSACVJ2+PhaD05
odQclZbk8gr2dQJeBDEvjP8xv65n/h996ov20/R6sfIJOucK0yE9HeRSjxnrpIfpNVJbdYyLnIw+
x2M/udTWVePoNeI0NxqhbCLtYTGawvTvLJ4Fs2Ef5JzSKFk5ATj6U9KJJyALdfmwlKFzNPK8IrE5
cViy5u0RKdR0j+Co3vWmErvFCesvOLXiObWX7r6okbtqjqjgJXgWK9jMeY6y9ovBpLnOFyfUKwaC
P1urplO25JNfSVbNjHOfPGLog37shx1JvtlJjOkrGJsI5yP1gaiWK1FAHO0K8x6APzDasB3wfCbd
nltvebXa9qbSXbVsaHC3A0mQVKAlgfDxIq+coqQ0V5SuJLjYwHbY/NMGlWHYXmTYGo8yVNrjErny
aUms7BoioXmqQ+tamb1ZP0RIhpKrEZPhDaNUpfmoZKNr5U7Lh2lN6fWYViQ8ybxoeHlIDHF8TO5G
ZVE/0xs08tPL4uU179nfA2JwcN2vxxdkYh60mVFbEuavnLRwS7z6Ows3JJJGiYFmduP0qIRc3lK+
nBczqYRbVpsnA2c8VkjQz9dEIaypRVp3q2m6a2yzCk1iYS3y0unMz7huvi9J3p/c3iK/mUhxvxPl
ZT11zW5p1Hu94KtlgVVc5lY4MNqeyxvKP3lpTzmDQLZxSRD3JFepymy3EWJtf1GSAIrZNKMPEjo1
GaQVfhKf7TyErx7wESjZXnuthym6BWmA6Yj34ZIvcLgHqBJbG7zQHvnGMp3aTWG12l5GLee+g+TJ
5rIgoCbZ0x4AD1m0tPxy4Pu+AgSyof9MQiPsw2MV7jtuXrt8tqZ3mOzOu1v6OX0bDZmamziusm91
XUZfAFsQT4tybp8hrCRQ2bXCC7xE5x1WILpvXWwo5mmEzv8BlwSyrmy9dSPgKLgnRZwhDyzDmLq1
NN8IrHMJXGx6y9eNEt3xOMZtE9QxGpNtlNpD6AMqYxXSgm0nMnBGPWAae+7U9n2SlTzkDOXvddXb
WQCrsUSWGvPWbJqKfWdQxdz+hznpyB81rFl966DZo5HT1gq5Ayx0mbCEAbMWdn3CZQYRqquz6aCG
Vcuu1e76pTSdB5brEbn2ls2DM0X9q6t15D2RKWVdg8Fq1F5ZIMZQBseIyTOA+k5vs+mXiSiuc9uN
VwyduOyz0UY7ntE8oKixvI8Qcc1wk1vO+BIy/8SIjPlqnw+TQeyFWKo6WLrO+TKtpiuC0CQB1S2S
9o2AzOFaWEnrHQvTgLYFBZtUzNhLViiYmV4kPWKeSzW7tBGIXNF6iNg4kBattXvXzvS3ki/KI5bX
oafcdsdymyaEI+8slrQElEdLWTwiraMdmhppv4Jz6y6x4xCuVjKrn/2MJGzEb6DcyQXQJmJWUYyr
Ay+j2NnNgCtVMrF/5Z2AYNgt9YLmz0mf9Kkuj3mVqmhVUnuRuV20WctuGzOkLSYyIXwWOVSUba4l
2i4EwfUKvUPEARMnEpjouGcG3a30LrJ8UG9ZqKc3cJkESkvzapwjkjs7HSdwXdVDeLLnzKDPTRPi
q3AIOzchgvkLG1E6geEzGmS3Uu5Fqi2kloa2VexInp76u9ocm3jfdQ3P8MgSbudMrJW2JchtLRgj
hnv+/2zl/7/QgkPhvG40//v17W3/9ZH/uaj/24/8LOrlHw6j1jWTB1ENk91finoSEBEN/WPazODt
5/5WR3TngNageDdwHa6Ij59FPXQNBmWocdgs/w3X8W8U9cL5ffrHQ485lULXgNlBXs46I/tl+keN
xu40McwDIUnAyFN2jGOQoAZUbPBA+sXkZ5Yb1Ok9tKv12a9XdZDESHJdlm2ENGk9JZrzgUF+nzym
JcLP/egM1nXF/EXtrCn80AZQLfslUsIM3PUcCtcTqTkfTsb5oKqJYHWiZgAMT7kFhlUwlUrsEXKf
4E8xMzae+W1JEVZz7wlH7WU2ZK0fDpb4kueT0ib4baZyQMWlpT0hDHHqdvfjeraO6ykLD8LY6/g4
e5R0ZRKYgCGf2misQ1Ra6yk9nE9sXBjysnR7SQp1EWM2X/uxt7RAlZWfz3w+bjqUOUWG1Y8dTU+F
svBDXzDFM0nk2piW3kNPrCVh0PUORSa+k/Z5PN82uW1GX+i4sm8j20pzQwmSvXmdTdj9ellpHQT8
YGaqAQ9zZaP6dptKwT7ZSF4ZgJVfas6JzYaeJ76ZZXcbGZm+GSoVOrdLNy23IN21acu/GQZ6XRrE
1pHHBPrO9NBAWbiLsDfOA8toe5r76jJJhuS+Mti9ERCdztpu7lVLUsish9SCnKhPco6IAWyr6o69
J9RM3vXii1ft3ZSJI7ONmZCDAWOozF7Q6Df1bqkGPJ2xBLRo50I+icjJjzwf9Yc2tqRle8ikEO5U
OrqcytEIqxlizbpYITDknkQIjwUyo8CKsEuhqBF0DibTwQ+oW5iWQl1AQI0M9w6l9Tj5eRt5x67X
1SFPnPGSf3P+Vk1t/jR5GVRKw9aoyvXOuaG89z7NjB2HP9WJ1RO6LS4NJb3vZQMB1s3L7FZjcSF9
10NIulFWFpOp04XNySm7+BiRSHGh7CK8wJ2MvtpmTMc7jxoz+cTwZX11qafn5G2w8ng3BrtmAa0c
DSZ/ThZEgCrItbYemZbxcwZSH9FqPbUApQ1Zv1ADTurCQtdG3Rf3erXprMGBGuG4XU4rF4U/8hBG
Y4AS3n0Joz7+FDHuFD8PvfD7kps2O9gwi3aqFhz2dc5uV/JLSUKrtpABx60ei/V2q01Z+gi76s2y
ZNz7aQmwEVXrcJFg/OaJmcfsIpOx/dZQrSdIEIu+hsvSzW/aggMUzFOtJ7uOV977Hc9YyuB2DJcg
d8hR2eggv0L6+aj+gp9DMdfMS3tSjbn4AxsOa4PfOax9ZFHrA23GMeqQlKGoT0lFNKcSsSWYjpfu
D7ZH6hKLSvq+oCkfA8wA5Y5uJ8xPMUnmRuDUMXoOZTmwaM1wtfV2FFULclleDcxClCCs0VGFuKtA
JFylIm4/yA94Q222neuazNMsGZP5E2DhKjIh1qM4hjC+NhFl9XWksLfolo4IRWvIva1CKgIRpUfM
rpbtgzCgzjfbsqP3tXUUb46d09MoKT4adwJtRblyhwmAoBYjaju/M2eBXWLUHvRhKTp2zW7qBosa
7acire1yMxXpM/gsioYRczNBlXnOYFpDU4rveOxQEOJ5o3bLO4MI2Tkm6NiPHLScM2TGJhKi80tz
8bq9EU3qGZkXKk22B9GGZ0V18FhNd+fOfbceAHo5kMdqsk+alL1Gok54srzIi4kaKbQsPwzsDZJD
KSmuUe2QYp4nXmJ+q72uv7KVaV+JEIbbJgcGxKKBYvwGv45xV1oVSO/ekI+qXwQJrG3snZBXYHWf
cS1Sayc4CC7wAprPTUZ0Q6GbOPJSy5vgrxLXERhpFo5XjcE7Ediy1Hb4m8KjiqzOwdc3x+RRpIKo
tAY0pC9TuVBLuwW+EGogJHvT0HUrzO3ZS9XyQ2p2fAr7xfCJW2kfZnI2b4F0TtapmdrkTZXSkJdG
mSmYAnXX+cLLSzJY8d1vvTy3jsX/Y++8ciRHsi69ld4ACxRG9ep07R5axwuRIoJaGo1qT/8qZmPz
MaqqJzO6qxI9DwMM0A9dKDQyy8M96OS1c8/5TmfidhCpCd4s64bLAu/kjU7tyDZ2E4NLH137Vu9m
N5D07z1lOZ0l69iQ+bVrDvFGajMOdQ58cIDYH33nkdgBQBJ+jSdCFQp46ODxWzRSuwrirMlRGwbj
jl9Gul4MsIeq4pLmW+HNmK+xolu967z6Y3dFFJ6TI8u4AFxpuaYdaqe1zl2dGcfFI5TV3DVC/I8r
Dp41QU9DPQz9IM52U+tq/f926vv/FZDCfLaY4f56NLxRoHK+lF/+cVv9FMr44y/+MSB6DIi45+Cb
+cIE0rUAqv9QfT/IbLiPfB3Xg0mbBbPZnwMiRdiEtPH3YVPgqf1pQFz+U/yPOw9+0v9E9DU+Mb1s
AQ7NIrWJesw8SkPUz+Nh32oVvrhy3HV+Ue86WnXPePBJUuEl2qgpbhEAZJFwP4ub+KmwJMs71xq6
X1DQP0nPNl2h/AyQ2RwQKozSyxT7w5QqWlLWk2vPO2doaaQ1ZsnSXvRJsvYmER96zTIufcgj/e9H
mr/EGv2b110sCsjuvPTib/z5dYespChKZsau0qLmK77B0YVZWhXnBhwt9Q1Zc8uDdNz8cJ38G//A
R4HmD/4B3i7pGM7jpNFhABDI//llI3AioTtW4w6RmzJEFfv2FchfcgyW95hMc6mvM27fatOGFA1p
JYDMY4O1sdiXNnP14Jo0WQ1dzhyhcus2dI1GBBYQcHoBbQ23vmmvofLPDy3IiXe/grrJ20QAT8Hk
BrYfVR8rWELV0dh0iyG4PrGTDl+y2d/9/Xv9ZJXgrbrEfmy8OEAELWGwvvjxNzsXGjdE0gI7Z8ov
UEunrYEYZq1qh8lkDvEXAguLLtokfPv7F16cOT+5NHjp5YDFJc7SRMD9+/TSoUtwYjly7HKqn/TS
2BDdARubnKrWeKVeKdm4ZPsV5WmY3eaDiSctlyEHbb3bFNEh7sGJs7xc0Zj2Rhb5KgsLCGDinrqq
SxXBEaFE09jXprlz0giM6nzM+N6uK1Ftaju+y3prBYL75ET9l8IbLlPD25d5eZ1Dd7OicoPhZZ03
5fNQRwfE1qe0VhcdrKV918SHMDEOg0EhCQulkxeTwHFUw4Rgn0afr0KtvxRWfAEAnKVpFxLS6TY5
K9fOZhtpJORD7IKMdTSYQeNou8kg+1vGBPlEoq6MJB+DLppQysbAYEpIYmOjF+5epfa153XfsUIO
+55lCjS/jDBtWlnnfvCQKwWm+NnsN0VKn1+Sv0C4v8qaCEeJuZR1d66/i7Rrs8v0XQpUYeWSfdma
TRuR9VXPpQD67kfuipTsxoVhjm6BbVj4JQbb7rqwK86FbvU0t94zwcK3pGSihGYijYQhP44uJ8t5
rbFNVESDhwpozpz49cY3uldiCaQl0cLnncYofchl5ryRZ2l9Dk9RmGxazI+XQ23pR0N5cGRU3jZf
vIGfJoh6K9nmhpu/MyjNDK7Kj4+qpW9v7YZKaUeDXnXeorvA2p0uCY/Q8haEzCSj8FDKkpMvGJ5x
pTf2dCNwyj66lT8WgSdn65srG/ViGkBa1wlCUH9WcUaBBmJ88w3IQbPNgO+8OblmvHBKNG8Qkzt8
lFFZNZta1dPOaFR+7410aC5EXaIowu91cv8hLYRL3+iKahIyKw14pU3ZLhG5zKW6jzSmnR41VSn2
A3WdIbg58piqft6KfJw2cUj6qKOk9FjqZfs4kCi482ayvG+OdM1TE6c631lwceCafBAGlZ4iHxre
VNyROa2znRS0BwU1oPgTxfLpcG0MLiwCrxZ2tcaClhiBJ6AGbbTBYTnXEJTqD/gD+gB3CX0xrGi4
AipHdflNzI7kHI7mtE/TMd/2ptOzbuC+tEt7D8Fiyr3kVgsl3eTtbDMkauGkb6E9IYlyM7Uuasy9
l0LAdUxGUSiOILHHVEdwBfhTg54WRH6PBu41nSzpfZCSyjtfXI1O6B06JMWXdLSbB5b7folBQG/C
rQtY4BnQj1RBQgBxa9ceKM9iLDJ7W4Mcf+HJuiD0ER23pZjc76a04nPLbbxZ5XGFcprLcfkKaESC
u0ocHDMaqqDqySuthjTlOWdnsAwU3Wt+UIytwxpEs4K0qOLAJ/W0ndGXzgKr83aOaFo0hbI2sYYb
ObVNvhozJczlDnwhB6w0t8KdHqfVJq+Kces5qZh3rshYbGFLKJyVT3PFPRWtIbSTNNyHPmdr9kr+
ZsqHbG97zdfJdXLsOCkrOL72KzFm07mHGs4OKXHCZ0acVdWl7W6mM3dTCi0JOLW/JPTa3+a4xbYg
7I3LKVQDvE5/0E+aYeburkqqEM8LmUGBIN3qFC2H453uxOLBgIBO57Bf+9El8A/MECasgKOEvD5s
rLZGJWXAjkFmlnLgBg446poX9+4EKbEcmRl5qNNysw1yQtxg35m17llIe4FfxNNDrYTz6NjV2LDv
GuQNSNTpMmuNxF6lrY2RCLygw72V34wfWpztUlih61gUfRlYbWWt8MwpHIpe59wougfvNLONXh3c
iTk7Bb+yA0AW0fXkGTaOZ4qLXx0RvQm/KemGDoFFYdZAAlFxJfe8sWKL2D3uDXDgm5meZKgjHn1j
XUdMnhzPybHH8Bo/AaYPvrMPdTjRuBMWyXBRzTaOfHfup2/ZaIrrKkJDWFtjP+9TYhaBgaYDwt1Q
zo2D5EQYPeosOyjihtOFItFFONAdKJrWGg7S66gO82mdGRw0l/2CsleO0kP2Y5GeP0S2iI6pzgPC
IuJwFN2Yn7uOfpSsyNz1gJmSkkd/IV0J3HPPWQpibkU/UvjFbZRx7oa6vp6sYvgq4ty59IBRg8xp
B1TpJj3CaetXUVxbF2Y1Ghez3fF5Z0V1iMfa3CPyACibJJ2EsL2Xk31ntg8Vv1AOwrVDPFhUoXwK
rX4GIAqYHUAMHi7J3c0xTxRAhptMVuNXu8wqTP2FlifZGvFRUlqTJQ28zQfy72RksSaUMWlFK5zi
qb6KfyfWQroAoxaYxkCcLFGvNg/HtNb2o8MOfujUbQS5N+4GEsimXe71lLvrMNAQwifGyVQpOP6+
JB/ZFuneqKkaX5mi5+tfbcaR23ylt480R8H2Mob0tqybLd9zIiPDkWhQuZljm3bXNt5EHmWZBX0B
pHwONviQHmb/qkEA0ersRMUFm2p6Y9PevYzF1F1xxE43k9l3ASXdImAbjrud6oJpnG+pK/s2U7HI
tW3fxqX+R+/Sf71Av/ICLdL8D+Pov3iB7r6U/zirRP7juuoq+b/+58fIGE/L5S//uUDwfsOXSwUg
jgr+8WH9+eN8SGPebx9GHNtDt/19t/Dn+RBal80fp7AQI/mSHvvnAsE0fgPdvDA5/29S+1QN/TxF
Gw5xNRf2m427w+GfnxYIETb2runs/BDiRawuw48wD0+b4su0JHy0j7BP2DNtEHzhpn3OkjpMj7bX
vs8Q9J+w042HyreLJ5N2lw39CMbGMDjZdTa2UovGhm/w+Ii3FvPR7NG3cDIwrBRY12kpsPJLNKp0
FZv568i2jfDYCP9IxPhVukzdqHYG3aQ8mtzLBoWsG+K1Y3TmQwn+59C6DVXzE+ZXpKPhgGj0IVn6
57xOy31LqCfA0qdvIDNd1arwgmlqBXUVXRHwWIxg1Ld2kNVTuW76mAgciZXXeNbyQDRV+q4XCZKo
su1NhuwaAy/U8p3ei/s+lm88raLNYIjxUOj2iCEjwc+q82iZqrk7lia7PW/u84u57MKNkgXzdGR3
d9HkjBd6O05v3N/jy8oW8VHnUfCc0J6zHhPhrsdJTjdeF0cXnG3MqzYMw2OV5c2WKg9cB5NJ2ApX
+TMej/A76nWzqwbHuoqGBStiRFC0L2TVcAspwIE5m0hmJaO7a9cmy5Os0LY8de357Nuj1wV+I/GL
VBlFr6tyYFW0Lj0aLs7Kr0dIB5qXWNfDkOK1ylQn6ZUU0nFPQsskv2pjAF7pdHPlE4zCb7439KzB
EdDEGpSSoQeOVtmhzJZmEX9un0xoRe6Goq1+Ohh+UrAWKaoSUV+vX+kRhxljJ0S5N1ZohWpj2O30
fW6L3n2ODLrGmfBQ8zd6FWavyk7Va1bnmX8Ac0XFATRyQsc912KzhUZSV4GIsgbKTzx2uFHKGDTP
yFcAmKXV0clhzlSkYRmS+VtMMtpah1bu3hhhXEz3QA6bZ3PI0xdDqv6KELrW4xEAGHEc237aWdSm
rxt22MXBm2MeZIY2FHoUmGHnp9Eae3DWXpP+xrwaJTJ+qmwXD2/mljCjUf2L6BSRru9uZWuN6c50
rOxy0PnG7BhkXX5JRSlIU0OXmtHKfQgRoIw62nHqGQ//uleDR6VTUfXFY8aKyduPCd+tZ7OZqCqb
msR6K9Q0Q/n0/Obd9wCJBjEh6vly1hbM2pTFAG7wpnZfO9WIu076mbcejMwVR2fQ1B3Os2HcxqS7
KAOktysGMhcloDfYO3Pka6hgBEPAIE3hdcLiBt7fnE8JHwsQCqJkfqTvIkKXI98so7pQTCLYMYre
ggoKB2G4Q4/14nWJP85ZaG7MmblHOZJVuXLDMYvlfkg6kUMvnHUgfVXfk5WspdGvl0wiyf4MwjwK
g0VpzsoplQPHtFGTtlLkIBi656H3As50brfiM4eaV2RS8VM6HFrQiHUGgGEYOEd5OqzYYOjTvDyN
Mi1COFF1Nd+1+eh092aDqvcsZqPxjh1Qc5Jko5HdGlnqGEHdx+MxCsei2pRdht+4oJvqHTgWwXN8
QnQcMAyp9Avl4/GXaBgZX/10hrM3xnF36TPn7WflzU8U0VaP7E7ccBNb1EOdPFIEVoDFGVUKG5zd
XSeEgfvVMEbHhH62tZi1ihO47kL8ZFFHaNGvymBQTD4rqD/5bo4z45FAvXsLMjWNV0BbaZ7z9Omi
sArtPsxV/l6NIuTTcTrzIFKfu5Y5F/V7xeTPUldfCI66uZOhSt7LnsPft0YqEQW4fOJ5rzMJTVtX
C+uHQoSwQfVEZ+uhc3i4npa0p/0R/OyXDOj0EQf9eNL+dyj5xVBCEfGSxPprwfquYnr4ycvwx1/5
YxRBpv5NoENjUP49cs4o8OcoQlGzbnN0WtI7/Akd08Qfo4gFdYjYHN3NFF0YQML5Gf6Mzjm/mfxM
aHAE8T7g2P+JVv1JzqPZAkwRITDMFotSuwjpPyqJmWtMlpdozbkwmsXyOxXszxojtE4urTycyeq8
fLCLVvyOmvpLjdj6pJGjTCNgUnLLbGZAEHWYtX584bSI5cSmqzmn3mxE65ZCR+w9pVXYe0VpjrnD
uCRwPU/1DJ8DFOZLxVb7eaKx6AY0CX4d+Hv05ilZPQ7+wGLLrWwIMeHUJWdrcFpjremtI+glXFxN
CCDaqW86NrvcEl6qDGKoZg1Vd+5g7ZwHW+Uxds02V+TezKJbG7HjIPqwN/3FO/80+i1vHOV08aiY
wqUg5lOOkLfp1UadVGduZuN9hQ32ShOF/guFePn4fhDDmXIdk+AlHzELZkw0n9KCePCU1SCCnEM0
5MfQqs06sKehvRTK19zghyv+30jvn+RoXoyLFNICoX3QVoCoPv0uayiGHMPtE0rgcDUWkdBxai3I
oIYWZQRbPWSBHVaNe2Y6o8jo719+Wel8erOw8n3dY9pfmgM/X0t04LhlmVTGabLwpvrQvxUVZayS
lRiKJxBu6kRee61pUKYYfr0dC5qeO2jmR7t5qq1fNeda/vK1+enjhzhBGSyMB4/fgfM5ktrlfVko
W6pTI63pFvHDvC49rJerosYSsO5xWFy3wF0f+p6aksC2pxh9bRBTYZKaRj8Yd31MyeghSTP8rgix
Pv9Ou2RLh5+y73sQPCc5x9EJAsFwMVqZc2HQXDbjtQSCMPB1MbxEbhjheqQLowULU4Le4aGt1NIB
UmANj3GhnmOT/9OoZP1tYgGyjWN9fuLLyOgxk4K67uQU6psls4mCh93n2IUd6glsKf88FvjM8Zaa
mbsCbC3VbZOmXr5pU2M+FdAAz7NFFowKtciq31Pi6zW8dzs1NwhasX7wHPx9PY9KmaiTNfhZd5Ba
auYbNOG2vkEJLKqnSGpg2HNXEMZqPVfKfO3zNKaTM+tJvnv5FItVo41KXXZu7tCglZE7xKQxKPO+
Lsj+bQe9tp9s5ghcSWaTZN+MDCfQSsxsvnE6UOLlspWuR2RE7JDIIFWbz4gJjjmtG1CK/S4sRTzs
MB8Mage81bZBTlRpTaFqUhNVTWJtwIHR6xGiLR1dwTw1zQpDI6Vxmmy3SuXf51pZ3canzYvZaJZ1
mjjQkiAbDunKZGf91WJCSyM4GZ0nR9pgUt+6U+Ry827XOYxL8b5uOCFBY/IjYZvXsAdmT9/adpap
c4gprIUwlkWYApzlgJX2RrnKwOwjUyXla5mMz3HU345hfM1fuMMc4BwtDs9BJauTVjq3FBSNCKau
fkkLcRTASrixK7YSlFYRVVCGjTHBS3fSoHXJ7AE8p7Zm4BKanaCNnWdwxw1lJW69z1h+BjG1Imsl
+no7epomVrVq1x7X7xrvUr4SVuLB+g3zoA0JXHS4k/2EAskhjuoLb7K126EqL0KLtRyD73A1RX44
HCIDraYMWyIgRUGHDd5zzrASH0BnVzsID96mmYzxkKVR5uP/dqabMl5oBqmZPtWRad7HkRKXo4Fr
IccOtBLmlJBDoAauif3p0k1q9ZTgsodMYdNDVOEGCOZqtK8dqxEzVXfawga10n5pIyqd7TQiJcva
w6nRu2X4lmQtYMlw7uBaYnZng9OABmH6t3X5WuFToOnUptYXp3Lm4R/m6RtkVkpIL8QDRtTArHJI
/fB1+dU5uvpiYzDaGO7SSJnIXN14TTHH2zZx/a2L86YMOGeol8pmDAzSWFrZpkwl8vnQ1SJi8Rx7
WoBykjxCrpBZUFD2gy+mSsBWNMVkvcdeAyt9irgF4fPw7RUqP1VDEOgJ8HIB8whei76wvkWDYR9d
qQ3tLp8hlAUzGv+jcpzyOdJ08q9xSv7lyhOFBb5bS8z6qESpY7Sfpfa9QNHT1kR3l4L62P1el3lv
bmKQUDYEa2NQL3qZue6dLAYdG7IUaBi95wz6dhScrDK9WzYFcdaRPm+EQ44iyrQ5iKLeftL7xsbt
Jev+wlde8lU4GT6OuTc4MiqCI0BAFylZcn50DypsKC1OC5usn6cs7nFVUeKYLAbM1n7o9+Z6lsnL
YHcJ5LYclg3CvrSIP/RZKYMR6WMAq6yUIDc/RWKrCGyWgeFanb4tRh9zWBhhPPFysuD+mOHmKYou
ujctQvpa03ffWlFSMaKPhfNGjIpyJ1Pvqe7tOHCroKGz4QLkKfoKjYUEnblwAIXUxlA+s47yObjp
OPEE8ryGHyjLtU2HStI/dpbbv/pu3/c3RLZYg7Jo81MWjUtHIEFjwySF3sXcmHBjPdAKkmD38vqe
iMBgVmtM+BQmgkQCwWNngjtsbOn6tm472yB2WlALMk9A0/Y+FD2ddFE2PtSNY9UYGAr5oADeDjsu
av89GjCzsWMCA7dFdqLaQw9xNrGAzDkna7rbs13o9fJazHbxbqM3kwejHnO6qWu7cglEk1fZ1rqu
yrNd+z0fpaeM8AvXRAJ4NqQiKaCIAr5aSmqoxnBmwx92O5B9h2zwO5jPPApvent+T6Mqf0gnET6a
5E2mQ9xqUq1NOwEcLXu977eGVlbH0HWmQzJTU9oPYzkH5WR02TlULsVlRjdDL/Mi5a2Wi3famVrZ
H4VhT/PeELa6CaVMdmPIJgRgky3CTRnNcA1zps19jUPQCBZb3uADsaymMLnvyM2c0hQUv4+tjuxO
Y+pI5rVVXRG/XbCQtXHk9iHv9KILd3XUmlQ1O3Ny6fVZv8cOmB+GyZZrakDYOyeqm6ER903lvjrg
Ei/KdNmjNFU2U+ua61W5/ftJa5lNP401DJTLecECoYVI+fOgVxEAbDVN606IRW65FqacuRXmpclN
C/EoK5Xt/cJM8tlMw8mENBbuZhIRjrPwQn5+TY7P7MTzTJ2mMU6vdFvWzzhN+aVLXe1ExnK8Eosh
Ex9ORP+Ono4XIdaW6Pef478H4F8dgKGXcRn89QH4/svXL/LbT2YtCqyWv/OnGK//5ntQSxhKjE/w
GH9p1RDL79fj/PkjjM0goYvVBKQLhVcw2Tx+7f/HzG/i9cFchIbuf9i4/hMzv/55VicijNrPwM64
43EeXy76H2xSrigNp2s9pBdRzE/ACTwfAL+rR6m/FR+tb/FHA1ybUddAZoWnO+jSj544Kg3iU7mU
xxWJMV7E+lhucILWRyz7twvW/4QM1FwZbkIBXZxRPaMvtXSsELUNpIvkEqs8C0kalNx7Wghznncf
lXb1R79dsVTdEVsy3jG6GTSFL214WiG2UU9DXv9Rllfr5rDzh15tu48yvdpZivUiqgIWKlp6oS+9
e0ZWY9bQe6l3X+f0o5uPWR9IRtq3A0VYqexf8RJ3DyGfT8DxLUzXjU+F8S1fPfp+jOE1s7BmN13T
31vKx9BS0KcQ4V4dYJBLQkjFDDiBp1ZYFZcCtn12tOMYdVBP5K7AUL5q8Iu99yVNGBlgqNkqXFbg
U+TunQw3AztM81K3wjc7G2b6A6tp2sspHtttE4Om2wq2oXSSk5W74uZUrTNyQE9sM+gI98XwwD1C
2xTx3Jywmhhk9B1Din1WwhPQpSwPbZ/IAuCCDGHzA+cpvzdNJjfStG7jIazw6RTF9RRKHemcSino
v/FWtu7wODjUPkSu4zH8OOneCl3wq11dMMM2dq3dYNApb4mFVngBalaXFaI2tfE2rpXC/dbn9PyI
HMg3AoaxJnDG23f50b4b0gh3fh9H34Uc3oSRmTsv4cw1WFOKJ9+2XhUK/mGKymYvSTIwW6Dtm4Sb
QGGQGxZ7pHyD8Gl3zBSDAihe8yryGXTSXp4tSM30MulbCgUoQQIFugGWh9Vp7GR+kWZaeCPs8Mrt
wLiyNKYCwy4eS7SmdR9qlM3PACXEIGP84krTcEtpfbXV2WisMdDgWJBaAWNPRQS7RkG2D9sXPVwT
od6MhuaqbR7VYPk3FgHPMwyPYWWSpHos566grJvewRyLuQQQWuYFz820/JrLlPYtNiq0IRT2GI8M
xL5/MgxN389eSIshNj7WTTDYr2ISFU/YvPKtGpbthZFq0O9Jh0HCV8sRiVaWWd70CyqfLnfr1fjg
54fYPsxVv2D1sd9EJ0Jt/r1HIegK9Bv8faMGxe8uUH6/Ac+fyvSRBQJrGpJ50U4TYPzzD6K/XXQ9
MtMC+i99CltxoxXsPZYeAKwKpC1iIe4qzaSkYSkM8DOtecuiIjwQb6C6bcg4q5hLyYBY6gbqpXgg
pmH0Oc04FYJ2GWdGFfOer49xAb65PYcf/QWYeegy8D96DYqPjoMcH/q9KvB/rOyPFoRkKUSIE7d6
pjeqEtA8PGtUgTvx1VzxDamHjSfbrrpzhg5vg+Uq/1mONiV6H/UL0dz2VNXHNtc+3RUbIH7d3nWF
OrbTVJ99UbN1mQUFDm3Cu0sbc3hJ/breSttuSPk346419HzN7gsCsQ3xeljlH6UQsaAfolyaIoaG
NhLYN9nWN6T+6Ncm5h0/XjomZitifZf4NJ65GlxLvmYG/fY42QNhjmePbqwD+4AOGnD8Tnn8Gun0
lFdetaP3zb4piGwemaHiN0jGNKPIjDjRO/BRCtcmM9aIEWapCe8uHJcgQ/1IRotmjZGODQxuLuYT
d6+ldbEGsB3uuBpuxcRsuUq1KLvvpeUFJDS2Hw/K/84Uv5wpHIFv9O9miuKLypNPPV2W+fHX/hwr
oO/TuQIXARobyuOinv8prOs6c8WyySdr8oF//aewbrq/OY5nQqXjNOMv0vM/5woTY4DOfwrjrEcW
Du3uPxHWP+PimJD5EbDJEhPkP+Z88oC7GG+cpgOr7Mm8CZhicS01E/daodHBWMn4mmE5uyesHG4h
sPebHz6vfyPJ/svYvLw+eUcIZQazF37dn6caH+KrWzhq5ARu7+2RM7FVw7WgC/HBLcTXbChvsId1
wJpCpgp4Zr+Y2z9rwssJAS4a1geDZar3WebuZ4GsY+TjoYmGS7ZXmN2jqyINM3Jp/qWlhazBa+sX
qvfHrPbjAWV5VY9QgIu+btv/AtZ1eXKmPGzGAwtXZ8MDwjhQ+thC0aBWo0bXXPmG+xbxBzgizGRD
fI8nYAQAzzPezCTX11BSvqexhiV3SH+lCyOf8an/+PMRXeWasAWqvCCJ8FkXJuxmauNQFPCRBLqZ
6LJ7jRYrd42rtQSr38Yg7vAqTv5FQnXLvvcyWrFqe8xmmqnNeXp2ZjPvKPVBE9h2VaKJrZ/Usj4l
CZaKZzAVpOURyuz6uulJSwNuYGcZ2lXvnUjjJ90aE31nv1iN3WZvfLmM7rtsqiYcVqGFzUGtRp4Z
Zb1Evf16LXxN/1qJGPoG99BroY9NcowViPQObeFx6KfxoBl6PQdFH1EB5xT1JitsiAJh287Gvikx
DGKrHUN6mtmD0W+Z9lcDNoDNxBTT8zKNTkGQ3TkO9QdJdhyl136n58QCN5LpG1EPNnzhXg3m2nVq
6MdJ3+6taab+NBFbY5Q8wcmS7Wg57V9rDHVrPB321oJcSxuDgdLFyVlcWiPf0tUcWfKpwbt51fdM
nXlnx+8MtkaysYdYg14TQ9ewO6xkuSLypakSaNogqYyW8tJpWjhYkgx/ZykTA8kJYsCj8KpuT58L
WFUpbwrfn7dRx5rbyfOtJHK0j9xwS4EoiTautkCObnI9IImE67rPy10887E1qLuHVtdRiu3Ev3Nq
OR2cKEMFI/AkySqkqb4GU6M/FNKWL1Ye+69GBPhCCEw2MOOa+pj4uZev1NT2t2D1jOsmp0VTjzM7
oMYOn4p9FAqKRaipGTCOoa1VI+mw9Jrpy9C6L1WBHzIAA7F1Y+vCczScgfZk5rts5i+ARQi/GnrV
Hk28v2cLjwDpMA9cCKVBrspE0NtDtJkMfaC9HQIt448bUMfRrLy28l8o44KxoV8tFqvvglqU4whT
DpNxNW3wI2Zv8URj3Kza67CwsacrImvw7g9OaVq7pk2ICIDLDvDx+Bu9c8tNhXR+i6mEPDK/6U3L
EoSNgGrUHmdUtVYFHAC7UNkhC33CNQgp9gNz8vRWGVF7sbSj3SYMbkTBZGN+ayHb7GpXiaNm+Asj
QZfvjeckq5jtytPQGdSpCqIW8ONL/bmCS/+97Ov+fmI6+uo0WA8CjJnc4LNcjN9R02AbSjGzvbSU
faJIyHr2yLb5K3xaKXuXEG9AZ2jOpu9VdW/MgrlQuO0zhgrtVp8c84n+gWzlEgjgDcVaAjgbbxA6
muN20tjHoT5j4apENu8nkgOQ3gxRrfpWnL06tehVb60TiJro2oHeQjnRVJx7doQkU1rOViscm96O
PpAq6CGlXCjDwjOpJfJocPWRzHeDQlZvcgaA7ZRFvqOUcNr2lnNhM7FvfGq1VpXsGkpcaU/WHT9c
NbJqd7KW+aUx6K9xOF/7VMUEGXge5P/8gRDzkw6If7+cwHDO7IG0Wqy1CN7OTu1gWWtptBg0btWU
3KkL6hy+w8Y2z+nAqmcw0vGAO+VW9ON12jpXcZYA3Kv7eoPPvaQ5l7MSVrUCBGUu+xUJwYtkHG60
ODwT5De3IPrnLZh1By3VsbYsdcsbqZnGHmTqY9KJ5zletgpOqLY1wL5j71pYsvX0YuIe5kZqr3dO
9lyE8Fp0p9w7AFbAXe2S0XmJoxm0BJl/a+CIV7I4WBPHvhUdUfq6S6NDPiuT1ul6XnFo4UNo0ATb
r2xbHmzm/nWb4iEWM6vsGXbMMOvvae6vZDlYPBPM56JIHseOQGnE9bcBailPth7eONnsbWDYwBPR
56uKElBAMkCTxkz6gYgFgEq9aQ5ULUfLR3Suh9o9+KMMv2Ajblin4QXqwzg86a1mQTLS1HXiRhZm
lwb5trXaAxu6em3qOe846WriHH2EwZ6lJqK0Ha5j4CfnujfHhFYvvd5TLkQOQetgeXIZgl3K0te+
Te31NM+YyIy5faF6DseX12S7qnLMDaN6R87erb87KC27XqKu4+bquSLYbR/ArXNExFWxIwgNid6g
Thcn2rAtgQsk8fAINWRa8y/d1pic6MISsE5Lhe+KNPcr+/9mLTKTJ//IPY1Ckzd95I4eDpF1SEyN
UuTeUTxRuvbYl74bWCOpWHPCcqd38HdczZ0HtkLOg1bU9ldot/munWc83xGwBTxSJbsEu75JRu6O
OZyIA3AvruLZfPUL99HAegTzgc8tBuUUDDzUZeI2AVawktvWRHpf2MUB+MiwTTBVntpGf3aUh2qZ
SaG9wK2sz47R4GXWJ5i7eJ3DbR4b0QZcpQYGJkVlSTrtJtR8QL1QFIJqluMZi/z4Zmuqf4gHfoLC
reXyTC4oA8gUevfcH/1avc0itohA4B/SluvCLueTHlKaR7sHQadIpjsRzRgtZ7qMcPJ7QeN3NSRX
v1ujOtV7hmhaBH0fLtjSIndJxQDSAO1BI84w1BozzIWJl2SsAyP3vL3kxwdbYFro5FMmr7lMYBXI
ukg3cRzaj5lhTsQ/QI2n9LRSqZOkBaZI0cJav+yhOcmVE7n6Le109ILrom4vLSWNiyFkeJb/m70z
y5EbSbP1VmoDTJDGyQhc3Aenz+Exz3ohYhLnyThzN72Wu7H70ZWqHLqrqvOl0Wg0UChkQlKkpHAa
7T//Od+Zjdz3mghzmy0LSpOrKjwWWeVecZtRFJsmNcvYjua4+9is0aWGckszo3hRgrWjdORzQO4l
X7WE7+8Eo+rtTD0MvXVx/GTkw7QLS/ekQ+M7NpPWPhc0nl7yTqPMDfWsO45hOzxbOqCwUNfKHUgy
CnmjypV3eCDH/VBF4rbIOuPGoT1mBQC2HNdT2IvnOvO6u8oSzhYLEH+x86jDDICE0xf1bTeSudEq
GtzZnA+82rft3KfHhkj2iwGkwe9VjUWQHMhrIIpPpZp4g+DRzCuvM7CwjGyyuP1Od6GTu/NTbbmB
d8xN2+WxZ114NxiuRRcVDaPObpjDYm0HNDDexQEOj69QDNpDag3yvgIq3KzdepmyMWBPX5J9+xcI
0fJ2NnqNV07gvmR9hFNOaaclF7vVFJl63Gyc3IHAoVtOO3b3fIRJ3NM8CUUzmZW9TtK8h7DWJljj
Ym+F+c86aGagPbLvnngmgCukujrBNiu4c8WAqu0+Zzeo80hE9iRBx2ESWln97N3leSR5+5gTuts8
8hmrauOuc+OuOkxGZ91E4xRcRyONlxdTOIlTWNlLvgO/Fst82tNWDENQ29g+mslrBSuNL0OQqPzO
1KSOmqSkIoCusU5CffDZesNiSL3q0gkqmhbG/RxaINAsb8a+FBOGkrg+SeIn70yGwUarMHBeZ4Hr
uhtTT/rqyrXoHb3jcfHsfRE5xlY2duAWBNu80b5nfVlSzCqIWDn4Gd4oimqhIOORtVdmSwkrtRrl
GKZXjoA0vI9w/L20dVGuy9Ektj9KICJt96xM/cPr89swau2jl7GIG0jt4SfMDohqrNg85NxsRLLU
UmitefdZpLazGQSDIJNVvfXm7IFa52bvJgXQo5mlEK08SXqVpHSiB3Xi3JSDNPZGMbT7HHcm99DZ
CPTdhDkrPEVzptnrzrVQguouJLaRBPrlZLjRoZqRO5GNdepCLRXMD6yApIdnvDCO3qRs9paFR75o
1hBTC9ljz2H7l+9T2eCvneYjQNl+bRTB/GrkmLUiovtzb+4Wd0i7i5PYCq4BSJY+TAWEuzQNr8wg
5lqJSUk461pJTJtFPFjaJ50r7XXo6FOyrdFSuzUw3uyQz16Nvhl43vQpoow0SmZ5jbdJRy0ADoaK
/CnthSfDJ7cR96OdiqXAiJqH26CN6B1t5nGKr5H24+oKqDrxV8cUievLgQsWwThs1HrXZN/Koer4
hLA1mHxs8737MrZy/JxTWIQbA+BHtBFSI7oDrgaz9mLb1s8Obu+Hm/vs7C7OLm+KhHnlrjCK4P/G
oIoXXD/7wiH94hGPlVN52+HsHTfPPvLi7Cln7sdf3p+95vHZd96ePej52Y/OLrblGGazK8n4LZ51
2+JV4Csan8O1FlYjJU2RDvY4zVr8HbMx0gLoHFzVfuOzYK6CBv9xhbPJKVnlqjpXLJgd108UsDii
1OmKbUpxSVuZx9aSVQmzDCRuN5zze/5uTB93UnWpJjPZxg3kFiKY2XsX8Y1y8jH1A6MZnuJ0AkLE
F9xWiWFdublmHNvWm07kO1g/F4y0eJ5go3uUcCG8Sg6Ffu31tJSmPJp0/qaa77I12CVdEmxiePe+
JyG+6O003szwBq+TNs4P8+D0u14C92FnVd1SW9N/51scRZBAEgkJJXcPiUrGtyxpedospWWYefhw
7QpYzIANgYqtBsBRtza/lSdTlr23z1sqrP5XVCzauJ3+laho2gbGw38iKmZv48fbH7lj5o9f9Juk
SDAH1QaNRgKVWIyMv0qKnvyF15Sr2y6+XANmPXrfr15dw1tgFDjgfkaH/q4o8iPYf9EZXU/aOHZZ
Yv6FTaWx8Cn+qB4ttl/43BaAA/JNfwYrZKInyljkzr5wkSyo4nQxT2UQN+g4lnILqxJmDRhP+DVy
QdlESaCeiJEELePKwrqZ6EE6hprob4WR5qf0TMXJArlMy11pvoVYxx75KuUmOCN0jDJtjnMsu2Mi
lM1gTKrf4W5xUBWzCQH44sNjQLxteWuqFasM+zGKOfQaPOr+kJC8W+nZlENYZFH6oLO8eoZoEx9Y
iOrfptSW274e5KExB3uvR3Hz3UYkGsgoLp0UpEXDdZlF9nXZ9OZtVo/6g1MU0UXpCmcT9DaejsZt
vxw9a9deao2gzxmLMR+S30kj7dYMLe8EftO6CIaUMPqE6xH8jSdeu9m1S8xOhGYNvcUjM2W2+0Aw
wb2vpSI9H0YNmIeQfcl0mIkw1Yy1PhAZmGCdOiVuvXGGknZlrgb9HFT+6IyvnRMcC2CfPvVeasPO
ZSlPB+spxh5KW93dxnrXr0G5B4ek1eQBz9lw7bE3gS+ZViduZ9k9kiZoL7viv78ph0R/UmM2bhJr
Kh+9one2TWqamJUj0OvJFCX3ufAoMRxoDEP2An7r5zJwLmMPMqo5zhjE+oiYOsNHZ3woh46+1N7E
SSic1dSNRr9tk6xv1+yT3CfWS5CMrHFO8OFl1FGOYLt2mAytH0Uq/7v1+FcHFAaWf7r1ePpSbx8w
nv72+fW3Q1i8fcTl8o/Z299O2Vv/9fu4I+iN5Wv9PLfMX84VOwZ0GxoNzm7v384txwTCQiMDSjxz
CGfKz7gjGQPXgk+DDk15CHbl3w4udito9ksYkn3I+Yf+ysH1510IqvdCDIHUI13PwDr2x10EOnRV
V6UbH8JK4syWIfeqGNSHY1Xal56n4xXWfhGvZ41Hzq3Y+uySdtA/CcH0a5FPPLZ6VHz2FXr+KoD8
tEqaVnyxG1qOtLS973vN09e/ezn8RxuUf3fakk2wDdMxbH7PdLz8yRfSalNnzcoKD9VQj9VDUOn5
RZGXyCqOTJM9nL/4tpwUSUnSOyuMhC5m8lJ+lqwR1xLEwuaf/4YoV/nz+Y+VnzYwLO6sr/6Dnc5Q
TS1+55CQpZwHX/aB+qQbpd1PrR7emgyvM5Nu0ACti+JgWNMrWLxH5zV7hZkVNPCyfVellV/ncdew
kSehn1hBDIiEfX3F4r6RHG1Qj9cBBJ8F+8B6n0D+/NkuO//ox/p/iti+nk0B8mwQsBevgH22DQwY
CBgwIeUM6VM+NZYvF5cBkhEph1qj0w8HAh4XzAhi8SXIxaGQL14FC9NCinkBbA+U4jgQ1xmKLfdO
/YC92wLpmC5t8dW7s/ggCgwRLcYIZtd6H9QSPvPimhgX/4S3OCloKRI7G3PFWE7aR97o+r7RR7on
WAzGvr34MUJvck7d4tEwFrfGsPg2BhvhLcDKkVt6RVHG4u8gg6/ddmfTB8NtD35w8YJAYJDHcfGH
NH05Pk2LZyR0wmw9Lz4SSWvhDVVwJfq2eacWtwnrg7k9DFS0CoAFSvVbF7JtuebGGxV8ayrsuy1I
QOLtHqEvMI/WPK+sqLU2bolOsJ6kVjB/1tGbXVEBTNquQYmlWkOvVqbJMnCXAWUE/OiVdLHIsGDj
Qds0iDcDe8hlVOvTh8B5+0zqsP4MzKK8KxtmVzDWrrYuKk27xkcq+EWFlrwMsTuOF3UxxsvfxZh8
WpTXjztM32DfYdu7R5jWsXWV8hgW27iah+eZaKK96/V4mULjaDwN0p41oJl6b695rNPMB3ZpQReF
ScJaJniWyaxdAKMPd/hZzJu4n4vbiW6yYzT04clGSj/hWN0KnKLB1cBFm1BjHdnVOm/d5A2wIyFi
oDZ+54W2d4HHtac3Gp7fQ20R8l1Zda3f4fFw/AR8+IfLtWnfsF7BlO60AyuMlPRrW+QxhiIjTx/H
DFwHs4VHhTQDvfmWppkyD54qKCJcl9RmGlcMm+7N2IZlQpA2j7IjmzhneIzdNPdWedCzNQzCenZ3
uQpk/paMSQ2NxO0Pw8gr2s9ck3CTLsIuuZjbIu39TK9bxDUbpdYWFgVCeXtJhVPxkFBDrm/ytEwr
vxaVOiD/VE9D6sybnGLmFMhgAq5HH6bigQLGsFjBg2gfU6+kjoAQzDfbbRCOEiIu6HIJAxp/4Fuz
c6YTIN2BysocA65PUSDsvJT1E9YgmBYYdG3jMHXShaZqC2diaRUGL0UBYRaPVtdtOe+tY2Muy0St
d6xd6YI78VnmNE9TESTPrTculAvHio9TXiX7LnZiKooScaWxMlvVWG8U/uuWBogZWhWsi1iGNFY4
vf5JqDWN1hEeZXFCvx+2eSjzJ6Je1vXCx6ZmwJmtA2v3yk+4kPE91AqXEoTZe6Dtw1LUd4rp0ZkK
dyPRFTSfVZD90fESxDkcNfwt5LpMj7pJ+ouHidpJNuhNviIdiyeGcRSyBJYd6zY1EDRpLG/mkEJ0
wV91ccIEHWVUGRiuWDsm1lzaNX0w6pPuj3NqfqQql3dsBJnsPDjSTxiK59vmPPmx5DGvgiIsgZND
7S3GsiO322ClWohG0DqsGKt2hlGAb6jLEsrDDZNEevHWAXS/rwYzJH0bmvUjS9zA4lvdqDtL2frG
QP1blbjO8LOFHRyuqtvzwFJr1OWQ5kbNQcWlEs4PKNfYhflwqsecpXLaTYecwOzdZGb5dgpTyqM0
2X0CfNJo+QBAu1Ksgi9FOgCwXSZ25FfXL7D6r2IaIlc1g722TPgal5VV4dbfHIZ/VKBx00AAoIfZ
ajUfNAkyQZNAQl11KrIMOJlLLF6jylJus3NcHgWMGEwF+DK+DENEjJWl9+Y1c1i1q5bEPZCil6JG
OFtzLkj2CarewmoKFjlbv06MMrpskKCu1FRT+ATpaE0bbPFSLUl/t87I/Ddz8CmwaF8mWdbdtw1s
ABK11kYamrok7LfJ+kG7jkVonybTS45Rpmn7WfBUqqr6imfniXCZBlcqAUqQ8dM2AdzPWdN9LOjB
l+dJDIb1ZL0SUvb2TY5wYiw5nHFBHrgklFlraGwEad08zLocb5z5pbFEu3PwuZ/kAlHo4/7gVhSe
YNXI3DX9ddYhdkLxWC4Ahkzm7Yr4cuZ3bQe/ZwE15GdkQ5C4T8OCcWiIzq9T7ghXaRdCekA2TNds
nSlBsfSjWPR44XblI21k+rpGJvS56Bub0CzaDYtg8yrKh2+N0oNDFSX0fRD5XtXjHCXH+QyhqM59
tIJm2gI10+jAZ24MGHizD9s2ZN1+rrNNmLO2VmWb6zlM3YeEUBCfQrsFDdoEMHfspRAXTjArL6Ub
LKgSjXsfixqOSj8zWE32E4crWs9ShNHZfj06xXUVjeFem5g2+RS1eeLn3IZv7Cw2s32jMUHBvdPG
iVrTpb03kIom34EXZrVzzg2/VbuczNFkqtcpVs1X4JnlXWgYkOB76mTpYvPi6RQi7z+1ztIhnOcG
FRlVhSxOWp+lRE8kx963STE066SqaSI2z63E0VJQTMexRUxflreCUpl71gjBs9XpOlg1LwjfYWMx
Ks6J8KhK4GNcMnJGaLNveGSpRR755ehI9LsMAFtbqpN7KarB10BOHWvkTg6JKf0oXAHqV0WtB/ZX
IASsOCYjufLOaGAKhUhZJtWMyagHNsGZL5tj1onY8kfZV1/zGTQcGTG1Y/EZQNycYcQAtQATo3MD
KVZxBLCYpQbs4j4HY1ydkcZ6N1vf4oVzHLchyGOlhp58lF5y84gCtXWaovKbSiCbGZHJsewt/OSp
Etqmqyqgyp0Y7noHRAAQJ3yZlLl7K7cy7TcySgh7mEvCD7CCC6JuQTa7Z3ozluQM7bcH6kzpI+BW
8wx77qFfqAuJa4W9bXImmlCEuZVnTDRtLyCjNTyuaMRqQUnbmJIDv4Mg4LzZczFnJ7GQpxPWq/GH
FzcG3Loqb+nvpCfiwpm87LIll7dLF4p1fQZaux6RAz/4AbrOZHIzL+f0KGvvs8sFPPBJfU8kW51V
ZsbBh8CjcM1tkrwnqcbwpVjQ2gEvg2dYBuOpgd+wp3aP5rQzjTuh6/LWgtOc+K3IIt9IAHcHjEQT
OIkUIl2QNzGRNBWb3O4r59UWWn9VnSng9EDgOwjOdHC3nBDW4VBW78vpfajdWj7CtNbee80qrge3
1miaO+PG89RJXvJGeRqHegKQ3MUqd43JLvtqz8By3gTFbexg9g2sfnjMz2hztI8Fc35Gnhdn/Hm0
kNCtMxRdPwPSB21huxuDwHoU4s1mKRLEI90rIVfMRiK4b5KwD65bihenKy/u5oZwYYBf3DoXmXBf
Bbm2tJuIpeeENonwJonoPum0eMBlvxSixL+WoyxFKaOgM2VSS30KjYpUi+Sy2TBlQvrVAWFZ58qV
jJvqqWZfy46/SpOTHUCE4w3zLjqVbg13unTyjmv30ucyLc0uIRUvhTV/cJFzTmzsFt/MUgTjNHl1
rfoG0GKvvCv9XBmTUh4zLi0y8OqSi3pplhklHTPDuW7GGHlxguGvPgmmr5ymfEV5wxkrYppqshQs
lYcLfkuJU7qTS6ONNdrOB5ct/gga2GXpV7mZPKW5lVMNvXTigL9JrsBlz+9YVMIr91yeA3s6vtbU
UqmjFViq7ssALdyjcYenJb3qk955rGsteEhamnlwIjQXrnnu68khZFR7k5J36GSs4NtGXrbnkp+O
tQr1R/RedQR9fAT567DR59dq6Qei4baHPafjq6isO5GbGBhwLCcThybu2XCH/v0KXTw9wiLpqfOg
h8go1SObeUBECQdua47jURlpyjqfX0YElxtOKbuvrPeeyqXnKOCuzLe0WtqP2L3eYUYxnzQAKl95
T5lardOXZIKXvJuWDqVgaVOyq7Y8cAl1uSIaxX2sltqlwKaBKV66mMzKKNiNVdbKw3TF5Y7ELXrE
4MdIcBDRBtwQduDwT0vXE0326jAs/U/Fjy6o7lwMZZ1LogKd3Og05M1Hi9xGeSMz29XsJByfoJKi
eyjAceZcKu/cP6VLUdz8daH/Mv5QBHS/t/9nkd8+yopPHK+Ns1jz2789lDn/+6c/5R9+oT983eb/
nr8I3XcLnOsP/wJxBY3+Fqj7dPfVdNmP38OvP/M/+4O/Vv/9KyHNZZr9nXby70Bhr93HW/v//q34
g2L24xf9qphJ9xeCPgzNyPOWAK9BKOinYqb/gkxmwuVyYOzq5x/6qZgBkBYS3yaeVmkhakHT+BlK
8n4RC88LseynzvYXFDP3T5AIG3kP2d7FQrvob2Sk/qSYJSH0wBJXmgsdHZwerZjpYl6NvG7MjnLU
sip+jOi8AcNXnJl8ueC4pZm1YDs6rWoviuyHqjTx3GtuyVnSgk0lbkDQQt+rliY4dnmQS4NgPoyz
YwGjsdRwFSZud9OKbt7gj1zae2wRcj7nzXtl8RZbVZaSXOYqvTY2Hjd7b1XUEyv5nv6PCElEmocy
xTlLOk8WHxaX64ciaFpakKqBclTEnuwLXna71otQQsJ1QCex3h0aNV4gOlAR38xdfGe4PeRNbRjG
+9oa4PNCRyrWbtR0hZ8qE25s5ejJLikoTmRI6lqWFHb3FeZWSFUWm+SWFqs473eznPB51kIEz7D1
62sFo0xfZa7bvcPFx9FUhV5HP5aKUWC6Of4u5yJOQcDzmSkfUDwK3besIWw/xsSIx80YVuq2nvW2
845mOBvljIMTDFZ+8def7f9xT621CL//eD/3jaLP9uvjrfnjY3v+Vb8+tgbGfmJzeLstdFCW5iik
vz623PZ/IQYHoc8WYikN4pH5+djav8AmcdjBGVxYFrTf3x9buH545HncXANsjwWP5a9s6MC4/Emh
5T+ORuO45FQ9YZ/TBb/PEnJNTOEQJ9bBGkUdsL7WC+eB4Iv9TcwyvrET+hGRrAmurzFqttNlMc3D
V1Lp091UWPW4xscqn2NZkgAOmL0NUeu3Xj7Y726rOn3dTEbEPkgOOLjjKb6HATxz/VPG0jY21A7u
7VJ/nknsaRtqEqChJASoLUYBzGNMDp3EdT7Bxg40nAXreMrMg0OZTrjFlDmoraQ8aF7rTT9jq6vw
XPkF1Ok5iOrcd+bSWLlubJ4aOYW3tlLxexzX1o0WkvJDNESzP8jEsR5V2AAs7Y1RYffiaTlA+8zK
tZdnLayG1kkeQ0S4R6jYAguamYCc7b2ow9enxY5Cv0ziby6S/mfDur7zjXHkdjF0wjspK6DQveyx
Wa2DtgUc1DnYTleTNTf7gu7H7kIbwl0kkp62JAG/DTXQTQ9IpIG+VuNsR4fUxsPeBxO+NsrkHNxn
RZGtOwQD+GbQooGdxXkt2DycIWjtGYiWOw6e58SKrZxyippLZoo0/EVwCyLYGaqWigWw5uYCVF/p
GSUadTMLfoOmk5p+2qjysqz0papa6dq8s87gNoyfU7wTdkIkgV6WBfLm/CC+0Qfl5lth0rxEb9GC
hTOTyOVkGjSd/PeZHNedKXLdApRzvbp7H8+Uud4rUe6awu30VZfRQr0Nq9IGTB539ffsTKmrw8n8
CtIix6WXuvWlzI0puJNarwDbyXHMn+a89ibfKI3JWFdphFOfIcWAipfBToHJDpBlXOnkB8QOY3MS
74I4Rnbwggnz4DRTIWX0gphd05SivA0DOicxH9vRM1HVkHSbrWXqxqnEcNLcAlYFj2dub1AG4vTW
CXm5BV7p6RtErly/8cpSD7clvrSTRgAOiG3sFq8dNIc7GlrME5hvbfQJ9IzW3uuN6kqnRbfdp30m
nvG8gZtz3cT4VouGhYLFBWreJG3b7al9REnrlRK00sRdCbfNpG3GxmRudHBhuPhmmGr4VhVqOwdW
eD9XpQbC1sq7BM637Q3jBaHh2VtjjIt3EauXXYgTnLirVnGhj6PQu5kszQOp05fpo4hsoIArRX6g
PM5aVG66EkzxeqSNxd5ZrWqv8R7VJ537JuY7KJxGpbs6s3lgvFm5F9+ZZfhEWtp5sSpMs4mmgnU2
zuNa2imcGIN3KodgXW7wJDWvAxWdeIlHshsrYZURPx8Ow92c1gT95hoE3WoI8C1R+tORlrBCDaZn
pKIw3BgtQglYZw1jWZLL5KLDbvAOiU47tKbw3mu6CwdU+IwH0e6KLvSp40O5cmYzql9iPh6zP8dq
Su89qxBYj6xRGgu5gskL3JVMDi1MB0IGRJ8L/V7EusPGo4MC+QVrh654NcjhA4d7G33mGUrDuuzc
ITpJFhzDtUbn0zpg9+Lt8TeV41dHIB29X2h1nWwCTwOm4kI1BPg7pz2eL1Nz0SeGSVhrxlHQi6GK
S+taeZGz0DoIgJPO8prJ8lHbc3edVrUVbA3q10mdKs141/W2ZC8ewzgnNVSjM3tMcK9OXY/RapgU
fWK6o3XBlcombGsRXCjEbQBLdOnayNgXM+PpI/ef8FWOnC0tAJuLQsUZqPW6d+9lr6ccv9SV06Aq
I/k1EVp8FkHUkY80aPL1LbxjV/mss7uvqWF8aR2uKiuXILO8xI3nngIerecmqKp445G6jY96M6Br
xvhCDd+Imr7dyShlpRQSGaZXMyLf6ZujKtC6LLduIaU1Q7Go8/EpxiJTrUhacr/y+jZ4T1Fhv4SZ
8lHjtTBG/oQNpPGdvERhR1l80cKhyv1KaXwbSsjqTK+NMr4JvoERczMJSlDzoex2Q6UPDlKYFVVX
QQ7rzUfVVtd2qHO0UjLWpgeXh3q5LYYoWaxorWLnsHqiAdQKSdbUCTR8Fn92WG9EJVttD+rbu2uS
BrYLtQcEavsuMgaw64ELu9UbaVYDwZcTG+67pttOaUm7Q1m5Kvsvvrb9YYbbfZVLB3rz57ntv+FE
ZnHdYen/j+92jJdR+fbBTLY4Gq4/3vLqD8SIX7/Ab9e8393rTJxXNhYGXZzxEVz5ft7r9F8whuJu
8JjU+D+d38LPccz9hbcRtiuXhKgrxF+71zEV/vleR4TMXUKhgjJIrp1YJX5/r7OxFfP+q2HPon8y
TwwUOXamOHSNHT6OYVLQSx1l6yGxwxulHHMf4hxaKew/QMXw/eCIcrML7mneHmAV268q5N25Cvv2
nSqDxO/UQgbo8ieaTs1D7c3obBHYik0/ymBDlWl37wC/uUwMu8YDS//HqNvF55R2GX7qtNrpdkos
CCTV3LUbULx3ojPyfe8FwncI962dPrhsoOxfuPTAnpgcXX9Kq+E6CUmNJVVBuCKmx6sux2DfV5l4
EHVpfxrTqO1GQotvRlvH3yLOnRQWLakmenbz9t4DBc1LAcc75ut2hwdy3EcZUT2wZWzP7dTptxVp
IDZdwkrRQgZ7Sw942ft6OEHwqhKW/qVyYK7VZs4oV2vDdggVYUfoSCwwgmE8AkekMNa18J6ZNDHv
OhlokN11TMleNrsgEWZ5CB3Qd36Iavkmmn7cAxsJeZe6s68bc3ZHjrFZdY49bgvqXC9U0gLCGh2Z
X+NJDd+jWNRXo9uWdxUOwFu8seVFw9l3KTiiiYE5LWt+LOpyZ5ZZc0UTwsAN0oPdYwQqf9IcQhM4
W6FS0inJ79OqTI9wZF9vUj1vNnPTFsckyt1NmE9ad6qU3se7pszTeG06ETcHbYyHYRfQwX0SoOY+
yf03VBJ5trYzGtk89dDgtvrcOmxyzcDwJ9NuylVmt+O17DLnmECmiwmiOHT5RnMPj4DUWy6ojARC
xbYOL8QsicRgcTOudMAiN9RE7AqIn3yHu2OMsWQbhTafyCW7X5LXbBfC7HM2mXhBNOR/5Yej2a5t
8idEnYbXNIT6oZVm8+6GbsRWWcDB6vkKOIDGC2k79puWAdW1As3wXSfQYYmzdJq0fu/OtEuIXGcn
Rh28hijBp8Y0Yz9OsAepLOH1wMKE21c6xpuqEFW/bmKzodgn9R4AdMhraNnqijorsUWvj2CBxryR
cpXD78pCMo8FwsdDPop8O9DIQutJXzsO5ZV0jG5FaUqkP3dmY+U2qcUCqMR3vhtbI6vRnlvtnhKB
+dpQzUhCDpv+DmG9VSyYvIY/S6g997ryXiZMeryb2VO3hC8fYjUoSX9PW1JlqjoCjO4M+C6nleiq
qJTHGGiQ8OzJMcQsMqQHwILiaWBbPeQ63zEtcivALfvhpNt6SLai4HjzaZxMCbXk/OZWouuF8FP0
R7khQNe/hNVU9f5UOZ5OsDllPGMNmWwIc4R+N3XDd9f2dPwcZcP1mYXoZxZZzaueV8YOP7gwD+bk
SJxMFt9dw6adQyxDxsodE8xCUx+zs7JS5Wa3CR+t7dzYE3X2TmRkt2riXr8Gm8rHpe2jbAMkzFiZ
41DfkXTK/UTr0mNsSsVCou2Nl7od2s3ZrxHowSfz+IVhTsV7rUMDpYeMckJQ1Ic0hqYHVwa5awVF
Mvq0R2P+bJpWeWsjbrgg4DFlLqkhXRCxE+OlJK5YwPqbwpti6vOLPijsfKMHo8kSyaiByVBSmN8M
i2tukbPkp15Zya0QODo2WWvpb4nZlyUaV2Ov6IRw2PNRTMMHGNoJXhyNFWTWP1rFTBdEVtX09IxJ
32za0WlOIUROl8mhiOj/SMenvHHZjfdeVm0qEknkZjU8+GhVOdu9sjUjMNXlHMDbn0tXbSwD9Kay
Mf/LhOg2jqxT7VCMwxxJf5BwbcyiZnsl+UTvPEvLj5DcdpYqazI8Ubofk4HkNMuEfaG13OHVFD3L
yDZe9LZ2nm1Vq++2bRl4W9HP+aM1AOydXW6Nb3OrPU1lcVt71h15W9OvoXwixtneluqmUw8lb9O7
xMxjumyBAkLEYDtZZPVpjmeoM53zgEyxt8oM7S4SSy6ABMgKdc5YFQaojczu9UPfcaITw+xviOdS
oyqM74ZBP3HChe6KwdK9yWqWW2Wov3mVdTl3wb6MFvtxC1R8aO7Q2/SPXtLHhpeO54HmZAmctz3i
unA21AXnzE1q3ptFz4mbFNQOyP5LWPnnWOSPCnF3gyPRWZUQW3x6puyTZvRsj+OY6g43o5LHVpq3
zj37g24uuDdSNy6KRNzMTRfsSrXkMAf8Cb5tYW8gBrhjXXBT9YTKfDXa4yP+k/y1J+vkp2FsfQku
6VRCbWfRig2WcIwzSTbM21J01iOCQH3KxlZfxXGYH+rZviwpzVzljv2d2noGOOVhESi65iYQOevt
UdA1t+IYDDZY5jipuHmsw5rbA9FybSL+owVwRLtTPXBUskG75hYuH9B324tqAMPTs0g60noKttCZ
JVBHIy5vbBNqkDlGbFsKmbJZG3owm7y8SH7lb70ue46mDJBvZia7YDKYTnRPPs9oSDoQv3TGTqS/
t6X1nAUsy3JPVi+dHWQbR0b9JSTLdutxaq51WZQvhM6152iKhgOjAbY2M+qi2yE0yUc2sW749mhN
virM4rnKgKvgfcDHjJfRSd8Xuep5cMnc0BsMOYkP4INVSqJAtH3NtAyZA51s6EIlVseazoeVoPog
34ixqLHJSBdnx0TMSq3AlfLSpLRW40Zl2PmNW3L7WXlBHH1Jp5opn9Ld1t6b09i8ZvlgvnuiBOdK
+C64pwALBvUw2byBRBMxIrced5/CLcLAz6yc0izRTtp0SQacnWvT30YTE8hSZuPBGB16TCGVaRXW
Fi2bUyGOGzs7APmsb3Nld98jzczzNYivhPl5REchkN/3d2TvjH6VJkSykfWU4azCUo7o1u08b8pe
THRlNCqjsYN154GSudBaKUqPyJvQ9Fs37oFXI7hAzVFvDhccPocAhZucWbdKAkKKpk5X1nxFz/ap
s40T9kq50Zql/SosScsmxktTeazqwPyIPklZ77fujTS5ig4CUsQMu2Gts5pgZT6TN2bGY+Tib2WV
hvSIe8pK1nOlY1fxgnpPOgqPQtiN9atDkBvMsSZCZ5UWEV++YKG4jmeTWA8MZ5D5qWg3wUSvFXIn
jIRce2GZOBynJhTP/5+581lOGwnC+KtQ3KMSCDAcnKoEV5mknGx2k6qtnFITkM0YGa1lxB+/Uc55
BL/Y/lrS2BpBFMzUrlFyAeRP0zM9mp7p7q+nkCK8Y4Z+YeDmf14T9hOM1qQN3Q/jzu3fK8hHiYak
puzNgMqNOl74ox48Axx4LvTontLw56TYTcnU6ugzUtevzm5fTTekTXbmBDxQ3PqjTpfEXSb3lGLn
zOt2doHvIhlrEtM2hDH0/rn4Npvq85sryvoO76ZrCsMPT0iAhW7U10tsgaWeXd4t21QuWs03Mwq0
rHur96suA9NaRX06PSHAMSQPmiC7GQXmL6LN6uv/6zj4r3egRZaAuOy2nIJ4F3P+ePn1Eyxciy9S
yMF2K+51Uz3Qfl5G4qw7hIRbe9qsUZmPsw4jUrQ5nYSnzXbXY/fZJSGs2YhIzS6+fjUYeAOKZ5/g
2BNvBnvX8ijXiV8v2bbndbsb61oeZr39bnLahH+g6mJ9tvB9D0JFCVm3hSdXyiNFgbIG4oihf0s6
sd3cfUTa5x5L7HGczhfiqL7SseUlhuN2vyGvIJSGPPAGZJWxv+SMoDzmsOR7Xfil5N8Lia0mN3BJ
w3mW6PGi7GWDUIETDydVD3xP6O59OY7Jr4r4FLtotVo9eFzpmBcZ9V+KT35HromV188zZjqpfvjq
2W1IWk552Jnq1PqCnR5aquwiZuC4pG9RZSRv1OHit+F49bGDfTR/5+j7OFrJp+xQH+LY5O9DlMYh
oaP+owBBF+EhqdvZA+gBp5QB74bid/zTx6UHUCz7zgue7+GAxxffKRY2jmQrswEPvEwF4mTkOrp3
wQlNd1QFOAZJqQv6kO/lQlY6QVYCeoikdlkjjksJyM6TFEEadfjLoJVxLMrSX4hfkV+snzbRVxCu
kjPNdXy90A26risCr0QUncRHCCWzixCz8lRgqfR6uLXbBJodmxYEhM+4akG745H4jgXIqpBdANry
n5B/CkVkX1gc950Fe9iKjzsEIhqiSbaB0OFdKTLxtzcY5d8GKKxIsZDFVLRulKjFHDo3o+Xza8vm
yCzd0o/G8s2eU/x5IeD2o61nGanMlyNN7nAyZruaWfBFM8V9eNp8c5VC0K4iPOeL8K5s9tH55uPO
kMvHt0Ad/Ft1rRpD4C/jZK6VAZQuys3KJ4FPm1Z3lF4zz3hA43OaVB7C+8X1IUM8kuF4Ghokab44
Ds3nw/uHkVQVIttev08knHOTSaFMFf8N1NO+zRk6BlfbVBn5wuiOHOkbq8UUt2P+u+J+CNd6HDeG
HBYYMOmO3LJ3BT9LE0VmngVMwr35fLhunKdqrq5TtbCwC4PctdXnxGInYWJD58u7K/RIT1Rkdwib
nAAb2hX5PS+SSjWJVr4YuyJ/VBuVaHvbC58Ky7wzchou48ZF+PDTOksoDpBc0f9QawJjTSuz12oH
mhfzxeHK9ykNv9tTvN3L1mLXFstS+/BjoWzVK7YX7uCcCzJrGn/FlmYDL4a7K/w+NcazJfbwfv+s
5yqKrREt7C3nxv+yFqljk2tqvDgj1zG9u4LXMD45QhuuFqNxMi8NKYsjdF32iiN0bYi9I/ZTiFe5
T0xglyt4nISQ4peRObbpUj7VfHX4fPzw8ENsBwMkI/l4JFQ/I3fZ6o/H2dsWvDmm3vVn9vZE7hhH
oUpe/wsAAP//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Ventas por entidad federativa</a:t>
          </a:r>
        </a:p>
      </cx:txPr>
    </cx:title>
    <cx:plotArea>
      <cx:plotAreaRegion>
        <cx:series layoutId="regionMap" uniqueId="{B323023C-55D3-431B-8796-479509DD9BC1}">
          <cx:tx>
            <cx:txData>
              <cx:f>_xlchart.v5.6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1HvZct1Glu2vKPR8ISNHZFaUO6IBnIHnkBRFTbZfELREYc5EDkgg8Uf93J9QP3Y3JVst0SqX64Y7
4ppykDJxEti5x7VWQn9/t/7t3XB/Z5+s46Dc396t3z9tvJ/+9t137l1zP965Z2P7zmqnP/hn7/T4
nf7woX13/917e7e0qv4Op4h+9665s/5+ffoff4e71ff6Ur+7861WL+Z7G2/v3Tx49zvXvnnpyd37
sVVl67xt33n0/dOiaZv5Dv57+uRe+dbHV3G6//7pVx97+uS7xzf7zYOfDGCbn9/DWiyeiVSwFOOn
Twat6l9+naCUP6NcpihLya9Pu74bYcUfMuKjCXfv39t752AbH39+tfQrm+HK8eL49Mk7PSv/4K4a
PPf906t//NfavtNPn7ROF58uFfrB6KsfPu7yu69d/R9/f/QL2Pej33wRjcdO+leXfhOM/K67e1Lc
De0HbVX7J4aEpM+YkCglXP7y9Sg0iD1DCPEMUfZ1aP4Nk74doN/c4FGY8uL6Lxalw3yn7rr5zkMa
/Wk1kz6TKaM8JezbAUrRsxRhRnEGVfXpqZ9q549Z8+3YfLn2UVgOr57/xcJStPP7u/dP3t8/+Vzk
f1Z0kHyGMy4yzKFxfdnSpHyGiKSEivRT2LKvg/Nv2fTtGH3jFo9CVZQPzesv1egKDSOnHf7EDoez
Z1gyIgil/6SA8LOU0pTJ7FGH+9WWh8z56c7e1Xr7Xbv+SZh+2dHXd3kcqef/+VcbSTvn797r/62q
IgzaHcG/TqXfFBenjEjy69SiXxfXHyjzb8fq88JH4bna/dXq6ABQ0N7bP3EQoewZ5x/h2y9lJH8T
FIkRpxzh9OPXo2r6IxZ9Oyr/s/JRWA63f7VRdAII5x5Q5p81gPADfkszybD85HX0dVQA2T3jiCAs
OP/1qZ/gwR8w5dvh+LzwUTRO/3n5Fxs21/N90E8u7//x3+pX3/wJJIc9YxlmkoG/HyECyYXMEP5l
Dj2Kxx805tsx+Wrxo7hc/9XC8sCO/vFf/u7P7F5QJ4IxBIP+2ygA8JqgUEkwdD61t0fd639sevKf
wL3v6v8HJPCtezyK1Yu/XEd72aq7Qf+uN/5NkYA+kzKDQQOc5+PXb8SC7BnNMokFelRBf8CUb1fP
54WPovHy4v93BvrPsP2X4+Wrz/y7ig15BiiLSfKAjb/sZijFz1gq+cOfX3vnp7nyGUP9cxu+HYXP
C78y+H9dmfnnqs1nKau883e7jxrYF8LN71/9uEWQ5h4t/Wruf7XPX5148f77p+hhVn9W1h5u8RWx
/+yoTx7+vOL+zvnvnyaCP8swIgDWBCaYYgRAbbn/eAkh8QxCCaSUMwT9kAIrVdr65vunBD/LAL2l
WZYxkQmZgglOzw+XEH3GCAGBDoAdIiA0ZJ+Vxxs9xFqrz7745f+fqHm80a3y7vun4umT6dOnHgxl
aUYw4PY05RxRjKHM4fq7u1sQN+HD6P9YElCrVGOumkW2WWk0juh5T02P3yW2wjwfEpLRs4cZm+yr
wXbbmy+c9Q0DEECiry2AfRNoIcAhhCScwE6/tKBd2qHp/RQutTMGlzhYLl/SmqD5IjLZTKc1Esxu
KmtXl+Rdt3J6Gkbi9VjUyNbbknM3VqTJ/4VdIBl8bZcgsCmRsizl37ALgwTk0TKgS7z4wZVC87Yu
bCuWUPRdX4e86TbLr91KqNv34yqbUpAxtvngQtvdmNj3S0Fpk2Qnpt2Mdv/CPij5r+yTkjGGMRKE
AciHZPnabz0ZKJ4Imy5b3m5zmeqUxDOZEnGTrOk4fVj7afNn1BPm9gHbdslXminxc+yb2Za1ZPZW
9liEc439uO0HFmR7s6jQspt/YWn6taXQnOQDUyFEgnQJ3x9FGOmIaLJidN7SdVgvgvJTdWEGsa15
bVaPdw0f1b3Wzfyi720fy24xjh0NXX17/n1bHh71RboD/haIMSFEBqn/8JevnabaploHjpYzrrLg
C4NGN1wty0ZYvvVzN/3YcuOb+l/ECkr88VMz2DZPs5RxLPCDg74oMrXphKsu+rNOEQvlvFkjc8b7
NC1GvzHzamO2S/NE0XY9aDzC72PSiXD7+5t/lDGwecmoFBACKDPKHmfMqKgKTi3mnK4dTk6GBD5f
0LFbt9xMutWAXD+3wZtPXv2ytTwk4Ne+hrAzBNkpMUVSPHjli12TOA1NY6bxjK3u+1jMk6bG5Eaq
Zj38/qOgUX71KAb9EGpAAAyBfgqt8etHmarmoqZ4PfVdEudy+uRC1HByHjOXjK+tGul2Eb1mFJSf
39vlbx4NGDYTmII/MZjxoMt/ucuE04HI6MyJJ6hbD4KPS4n7CfPnut1go0kXK7sz9ZzYf5FVj8PJ
KIWDANg5fmD6mD/KqiSNtbNETSdXG5QWxo9Q6Z/aUcMXyKTf3yhi+FFLRDDD4PRBwhVO4XwIPfji
i4i6dlornUzh4HQS9a5OXPzgyRbDkdSSsh3UtVZFJ8etsLLju24I9DwOWcV21WTic5J5m4eeyos4
xaHMDOX52GpxrmyLdwtWS2H9yvPJ+nAa6EjeGsmXo0kTfrtI3harVWhHZn+9sqp5GapsmWg+yMrI
ZG/ate3pKU221Sf3YRhc4ayZP0hf2Z+n2YV9naDhoiEbu4Z0+Hmcp+TA0t5foXUSxcRSW0hcoeOw
iZHl2GBxtj3yB7FJ8SpZmXjeaqmKsdY0Xyed7dNmGi/tqk3ZJunW5J0aenAKVgUM1deEI3vbZLjP
Yxj7vZ5Zd+JK1wdVja+Xqd9ehAWvO75pWwY0VwcvHT/WTjd30+w/ZH7jab7Q3hRy6be8WpKtHLnv
D1KutDDMBnkAN5BcNXS69gI8gZIONfk0oaMnnckXlk5vKrSMO8zXXuR2UvbO9jM+VJFle8Uq/ao2
Tuy2tFIljGf0s1hwbPJobNxFXccryvobR3j2ggk/55579EKopr8NOg0fQsfWQnRMqpPMiMj7yBb1
ghBE8wwsCTmqY+oKpnja5LMQ5CdWoVoXPJXmEuvITuvkt4I1lT+wyOVh5tPLblTkpBu+7qBbLHmm
TVU0DXxMzc6bHU8kSc64dttl143zq0r0zY9dUENVQnvonvc+8pdIVOR5UjfhzUjRlusmyJ2Z++Rs
OE3ytRVRFlFSZHMzCnQIxjS7ZBi9zm2fUl7KELt3/crOGLnB8VJkad3JfZaYjo0vTZ1Acl2vdGXz
SVfxHUMTK1buUD500V0kql7PQdLsh7Ak7Zo3duyOTZLMde7bzB91at/gOh3ek8jQxSTccuiI6fOG
D+HaZEmbT0u3T7O+LebUXM1x9TUElanXkW5tuUmIUKBbth9wi4uRTf2+m7M+x9iFwi5xu6KVHkvo
yWGHMK7GfGLNy8yiyw6zoYiZfs+NrvJlqi/QFMeXiDVvI+pd3ovO7zNLljyiNf0RteIQ2EgKX8/T
ZazntKDt/LzSYTlgva07MvTdca3XsGtx3xcoqSJkHRXLPqDEFUvotuvFZ/KAcTcd8TjpG0Wie8m3
arxuTVvftFUdL7uamJ0163xOJp7MhcsCI8W22NnkHk5LbTHhEOody8bK5lkcplBUTbPek6nFrNBz
L/MWrcMVanzXn0WzDMMPTV8NyY9tiGMFNxELG/Ios665muSkuveo6tAHA5HDbzZF7K2KivFyUcb7
a9Fhzt/KzLbVGzvBOB/zdmu79hR4ivsPQocwFwmOjr/kgDPeWzGMFuDgbLebQEW9HnArXFqS2qFh
/wmYqYTPasi58IFerA0Fq1zsyG5d0j5ti2RdaFsIF2y7j0mYG8CYDaA6N8/rsJedxs3F4oZKFDqO
cIdAksbmSWz7qwbVNCvCOs3islbpRgu3qrY/sQguUIXuV20vVzTQcJ1BJ6Z0Z7QYADYjC33lzdz0
a5+PFc7SXKWz3AoyjLXbUeijvNCZXuglmwbWXxmpzXZDUwMTFifLVt1vEerjapx6eoctAMfTFN32
WklIsbrokAV4zHkNUykzbcV+WA0C3zgBvaNwyeBPG9YTqUtS8RQ67rSR4PSYr3EbtmpPkM/C7Tia
uj/NDZ+2G69WwV+NXOhhB8d9i5wLyM7AcrOISeQQ2AoLKGm6qXu1Dc1YGkyZPmPX2uYilWGqu2JM
RLvw/ZZChJpdplpp7b7NuLrifsFkr5whtwTIUNdemlRFyotkMKYbr9Dghr4+s3kkMivMsgboXdDl
00JEsqQQ3FkZtac4lerQpjo4qP0gSLpTIu3WMpi+n3i+NZvDqkR9mr2XYyeaMdcoZl2dr8HHZJd1
LmQHVpthr9umzrqSBtrPB8bJIvKENEJfsgH19UmuGaVv5CoWez+qBcKSiHQKrgTc1cG0XODbegD6
2Qmzq7Vvu0usVD//5JdFtdD8dDqIh/FUaXpPx9RPJCdbxTwpO2BF9QdAH3Z6sQE23S6gSVJ3W1fQ
MAulALYfdTPV7evJY8evg4sbeKpBhlQ/KhsVtKxqHtvq1mCURpo7bgaa5QuQKqryITam+9ACbLEq
bwYVTFKMFTXal9pFDCgxqnXuXiVGNm+zukO7pK3WfBDShMPqenNR26FyxWwqeu0JW39iylWvUQzy
NKmGF0uLplIMiL8BWP7WuLq9gO2p/aKAA+WSLDzXQ3/mtFqGvZnTWOXTqP2NnNc7E3yTD5a2h0p0
4irxY1UsNEKe4cld8LVKXqa6UocNTzBbVmoLTjMNj1zTFxP0lVI6mT1vs0AK2UpeorlhZWMMym0m
OMsrmc07swW97xMmTxEn826S9UYKvkJjEXrtyy2kfrhloh5KkWwzzhOgomtpZDecGiEGks/M6KuM
1UN/ITeaXuAtVMd27NGRoNDsunGp9m2zvEFxbLOcy9oVUnGTpyNl57DaeKIdM2c8LksOMRnOQUFW
Mw++bibNRa7UxH7G9TQcSFexfFjnLXfjrC68EuaF3tCaC6Ljhd1at1Ouu6fbaG9NzVTuUDaXeqvm
Aq26udUd3M6hOnvNhhmJQlExXdpUKZLHZsqed4uVgBIIq2HgbaiQ1qNQsGQOr7dlsuOu9XqFmRdI
EwuStSHdWb+gD7JKxGUXKXmDKyDD+aD0ULgpMWku067dz/B6VciBW1mza5qKvekRjmyfyXoUP1Ir
6+46LLFzuYDmC6yTuQ4goGuaUjGhcD4pYQEM4dm2+QbwwOTdME8vWxjWp7pu8c+k1tW5Jwu+wOug
QxFkHQ5kEkjmguF47H0dk9Jq2c15F+x8Wmu/vNXe6hvPLAAq2L249UYjmPk861+psdNrGeuA37aY
iNdt1q2nxjp969uKXDQPxL6kcXUXqVlBarDWtbutD2tftC2j+5RPE9/FsPiqmGlfvfdzlG8Yao0o
+Dz5NJ+TCOtA4JEqt8lqVG5Eo/Nh7vwRbizq3IS0HUrn6Vysa+bRfrZzfRpBqc8nQmBuhS7KpsCt
beeCztN8GVtrfwqi7V+iYa2qXJp5e0tIzWGgTEO3z/QqybXwSepylI5mKQaruyvWQ9mfhIjutQfC
/wIa+tDAB4buuV2r4ejnZSrXNR3i3i1haXd1Z0iXJ0MYChpTPu/lGNermvDaHTvZLAv4NyZjLtee
JXkVu+GMY53sULOtd2PIst1qW/QyzE4WgWyqaHpW751d2cFWtd67amxf9Wq4Q7qnR9ggC4UGivUW
XGtYGbfJlVi3KCvTTfJ9gpt4qBunzgZ404HwuS4NyYjJVzs04VoCPrwxbbq85m22KGjH1fJ6Jcqf
RGf6y37ux6tJjVeJif7dYnx1xQcjnuPQ+H26RnakuuJjTpbMHmJbn4QUHWhMPcWF7Dt7uaUdpJjD
DjhV6pPjxEf7nOktuRNAVNZiSLbtHRQrHsuUcPXj0MbpjlG1HOgs3mMFABO2M4t5l2yEzgBXFiBX
reyOtAU6NlqRmBK19b0RHT8lC9QFvA2HDp0btkMMyAK/Uu4K+8HuEJt+nn2/iP0qWF8mLKCXHFhw
GcaxOQInn3Yqsnu2Jk2J3Hius7nem6WSL9IKp688cIBTCii2wFYu136pabEJjfOKb37Xhi77gbnK
XSddgK6T+OagaY/zjE7ZBUvDdBipYzs0tmk5CG+KhJpLJBAG9ONMYdbFFV5jWNrz4aSXCmrEKPQj
Xbp0P9E6vRgUTQvfDm0RhDtWFSeAxsIkyZ4wQFQbGLQX7ViVW9q/syRrim5I5C6EZASg4+NR8Woo
I5+BjiZ9vRtl7c1hRWR5Fxf6eqK2P/WO1yfW6ToHlHXLB5J9AI6lXwbgkdcdMA+3izz2areIZLmt
KADkUrh5eo5dqrKrOEJ15QmuxbkZ17Rt88wKNucJ84zkiY78plUsecWAXomDCFXbHTuVdSGfhK9+
AuyDSuHlVueRj7cpSfEP0Rp30O3EfS7qHkgZQv0bsQ6k9GywZa8qdpv2bAFtTA4XrcY/zkuYbpdm
BRxlqnCjJrOc4iZr6NkZOlc8+qICnPCySkUoOj3CK64rAkgHbwS9NdyKwpEhed52+E3nET7yJoII
mA4NL5UcrmZ49W4vrM/OpqFgRJjGd9DKXF43yfpWz1PoC7pkw8WmoF9HDyioUJwnu0GE9Xq1WbyE
2h5yEqi8XE3DT13V/wzUuHvRAw0p1sTgF4p6yHWYUMdVYb6v0xpAGeRJAwKE6S9GvXa7iIf2ZSen
cE0B/k/HkEZcpCIbf6ImmX6YjDHXNBWkQNNojkNrkjsQTqGJb4PaQ0Zn/VHgZNuDZL3FoiYV+mAX
6osty4bdRGm9G0DH2jlpW56j3pIcWk7mgOVBZ9xRrQIkYzMWrtdvG2/7G9wP9pZz0hcNCUAVk5iq
XCX9lWwBm6VqccdpCu9b2ltfBOO4PjjVknzK+umnLetonrIWCKqCuQ35t85mB2j4jsFtx6KNLcq7
FN0gp/Wpepi1qcHuTKgRV2vA9BpkRfLCBdypfBszfAxNdR5VTU2htyErgNU0JF87RA6+TZZ1xwAA
vmw6oZ7PBLV3Et6Qhg1t6YcGBA1A9hXQ1WWd6hKEuuolTX16rXnAuFgBE14qiv3etlNIC4QUP01V
mu3cJpdDTZOLkE4or4ck3deTY2PuPNpoDhTd38+glT+wyVCqNejDoOmWb7TjP7k+xXcbaDEuz2bo
Y4D3wWHCZXsLkHUHDrgfqHw71X1S9COVt3RD0w4tWZvHahyOaDGoQKZ3h8XY7qKm1hR1va4xtw7F
y2TACAGOZuxtio1/sYYsgCTCGJiQnYHSsteJjesdd07tQQEe6W4ldgMWlU0/jvUSb4SJLORJMrI1
l27bWAly45xH3w8/DduwuB9jhCoHdCTDHqkeNqaspu/kWK/3MCxD0UJgL11IupJomYqcLZG+nGlL
Qg7Hu/pySLIFOiaew1QQUS9lq0PfnkEyqurLiouqdD0oRz+nSz1lRwLNbi6BdrG3mMEEG3pilwYB
eZGJknmHuDeXMyT27N+uHIXF8LylARPTFh4JP42kXFvXrCtAw3W5iqhBb7uAZZ5O9K2FSXuV2n68
B60EIMdUJ4He9B6ZVVclFrrXU8EJ2HYKHzmMbUAZuFa9AS7ZBD/QAygwnud8WyWMhgxg0tngFq7i
aZrUlemFNfkWK/hNdE2lEsCNbDNQYWlmw5Bbncrrbc7arVQm0PCqlp5eDT5R/GpabMp/mhXB/dW2
LLHaVXwQWZm1qVcHNYgEKnAzAlZFM4CI2LSml5fSQMBvIyYrnEypdOwgJmAYcIR2Ig09TB/pMzTu
an2XNLL3Pq8qZqrXtueO7BEcBLi9WGox3rfS+e0229IBRL1pE0Axez5Fe9jm0TZnsdVbd67pFrIb
knhsi5E0LSjsOuIGflBkIlCotBYGmuE6pll9IWI7d8cMDkauB0aAx28dq9qfNj0SkDSrDcjjHInL
mlxjl4mT7xK8PsfEAfHv4R8K4LOZ0NpDbx2aZMR5dBrkicnUGOivrMh4s2zJlO51Rh2oID1g6Qsz
D3E8i6QG6TuVS0aPM3QaONsIVb2+ZXWnBC1QUE7v4JigogeBPPYHgKYgFtT9mqKL2AogDHAq5GWd
UxbHUwrywlzSTNL+alGr7j4krZ2ABAVA6BcTUgbttznlSZeDxuzjhw0Ju+k8qzfBP2SMdLor1tlB
PiHUPByZaQ2OJ4mF75UMPNyydMDASz3f4GSPV9S1l0OTmu48IgLPVhlA2x+gGXf4BrBQZwEhI/MC
6wHd9Q3hzOQjsDULHJ7YddfWQI2hciY4IakesEzK4860PjwIu5bNVU5kwj8Yl6DwauklgdANQaTw
I2P8IVlYpIznniEN4GnMKmAjU1WPeVMBxHzlUFWDPLxGMeXZtnQn7JqM7m3VQZNC1m/kxVxvWu9N
NWG1B5gcux1dsWJ5UvNN3XRdB/tsnO5BWNxw16jT0Nboh6rLfFxzVy+sARwHp2QFh9Q4wghc5OUG
UDfZEQFnu1dqc9TkMPg3/KKhLmnypbVwQFqNHMhgFHLf9/Po9ybdYNcgdsgzsvMqcjqEB+WsryGY
XGCkdpUHRLBvCV9GOBzrVFUuDvVNsZgJsBU0vtWcVKCwimYhE4D54Mzt5BaxiROrZtVcAOIJYdt9
OhWlH8NqyWrRSzzMcixMyLi5qCxLTRH7JGyXiRt4yPU4+bCP8yjwTm5hUdeLM24ou3VOzpBcibye
LdUXGzzR3tIO9dOddChJypjx/gBCdjedgGrieIYzuDnbd1ZwdRzwPKa3Ta+jKqERsq2USRq6a7Nx
JkFWQE5drVTJkrlxqvYbgH3AsApe9LgEYmTaXKT9Ou4m0I+7E/O4BXGXSvs2yFFVeZpxyFqQabws
+nXT7h3tejqUiAbzc5xZuKlHCNExYmTde3jbivYASjWEe67tGEt42QS/zYYR6k1PE5ApvNXTewKh
vgONqCdHL1cd93yVQpe41RUpIzSGavdQYdCiBZD646AeUsN3Q/z5U3F6iyBHRWqlOaZ+y5o+t9gt
21EFNMSy4RiEwXHWmzvhbmTLfgCgyPfegpIIh0KTwru+c90ZhVrNeUuIV2WT1ms88Yht/ZyklTbn
LlFDmgMUnT1oqY3ugFf6FomASrVsoD9ynbW7DhI322de9nNR66Q7hyhNfZGlaPqQuXRpPhDN0AbK
M654B46joOyYBJPsBIci4/gDtTPUfIsNnOL1duxBOK31AEdzxUZgczcYBwjBlNGhP+BtrA8Ltrgu
3RC82PKx7s1wYD7T8QSMHY6Hcwwdt/vQgbbTn2AM8P6KBdHpWLIU0nQPx7+grCds4mo/dTK+MVHF
Sxx7OBSHgwgL/VMSBN1r7RXg7s4upi56mfHxxLYuNXtP2yQuuZ80rt60WcPMQSZMJAiEckDa0KfH
ank+UNDEnsu1bfRedBIyAnvfksM6BDjPatg6z64YXJ/AHqYx6ce8b/UwnNwokqxcUtEdNyxbdkTN
4LsLoBvyNaWaNjlU8BTLWqQe6rXTtinHzZmf09AC7fauRWyPQBL7wRpRLSXtuwEXn2bEp6PSdWyG
bqfbDr1kLdf1FTiJ6ReaxgokCzhM9W+m2Hh+/aljZgb36HWwqe72K0pbVkRgFmTLE0pCc0jcDIGD
N9zg4Jc2FD104FQ1R7ytW3eBIZQXU2hoV8SZePeeW1z5MsDEg+7DB8sPEXDY655aQctUDe7HCWVp
2IUoNjUXmZ4W7ItmnTkgZQhyCpitNl1yVNn/Ze9ce+TG0SX9izigRFESvxxgpbxWVtb9/kVw2WVK
FHUXKYm/fiPLdtuu7unewQIHu8DBNGbGbWdVdpYkvm/EE9EjLgtvyTATE8807dUUwL6A8jnOZEvr
YhaXBMpnlhSNNPGL5jHXx2Auw8+QGbrlfCBjEKwUjkV7h4mI2xuJydddZb5l9i6SpsPtOzd2HygS
2nNdS+puegQv7F0ItMhABsGVVOwz0ufBZ1WHC/U2BcUheWDOLd0bzhNd4kChRVXoBPq1IxcD/Px2
OylN6Y4Hw0kQJsYPuFhhhc7mKc2t7MLPWdXLMokDmTfncc+rJj89pjy3IjRuXL5qZp9kdOUJGArT
oe6apbUJj5tpgTrPKrsOLU76l76yfFplU3iCeGAOCFgEhQCHkniQzTEP91Fe29uh17a9xjKxFFv4
sTw+j7SZglQpv6p2bVap57JfPIVL1MT9ScOe4XLs6qqLvQvoT1W3xqY3sjMJ0xRie69ge3yfkTg1
DFPXIsNgNxRljaMLVEY04i6uKnchaWm/eMWCJwAJvZyMaYyhsn3puT8G0AImq49SkXa+jdu2kKtC
GlxndVzjh0aV4M0e0kXb7gghsk81n0tz6yhmmh3V2Hp21kXkAUbTsJsmurRpMKpanWeW26VJZWiX
GegOkW9RBO/zE3ZWUj/JyKevEfFV95kunsAeOM15GI3J1OUzZgB4ljktk7Hy5auww5Q/TWLusk98
yXBtZJA3xVcYLHO3W8Y8s/t+UcWKOVI6aNg5rIgDq0tWHgeJQX6d2XCgtwv0rDaRpw92x4aCjOd1
BQXlIgOL0W5cNfrlI4fPjwd9qS1vEi/Pw0FvWBz4AexDDF1f8rwIbZw0WROHab10sBS1GrBRDV4u
8blWV6wD8gR/0gm7XfCWpyIxrFTuus1gSx+aYgyH16o2/QKwSk4FmB24UObQt37b7Howdt7JZCnc
uetH379ooZTXCYm0XZakmbCeZYkjzbg8NVx3BdSRmk/Hqhvr4MZ6OBx3Ve/h2dxhQy+PSkyhO7NW
1+CBWjrG0ZySchmKfTFkjbhSWRREF7EbMx9WCyaWEKJI653u+pGR5YCdwZg19aCJPEacFGINGbgy
w1qrhg5+aibeQyvUssq6lRkhvfRQTptQ6nUFpoK0l4zY0RNH0rAiV0mhMeiatcO3Lep/gN0+UICn
9Z37mP0DBBdDAaLld7CDY6buQ9vPW9tUIbsdg0UMj7UK2vLTnHOYdsKD437lNH5CT0ILHD/vcMl3
mvM7LPSNS/zcYFMpZP49FP3HL//rrqnw13tu9+ffPGWqf/7q+COM/bd/avvWnODX4eMfOr2bP74W
3sz3d3ciOn/7xZ/g0n+Dj37Ldv+b3/yNLf2NZP6VLfWBg/2C4fwJLv1TKvcnZPrtpd8pU88DMApS
lFPQOdzH0P0LZRr9C2IeA/gFRjugIeCo3yjT0+v8mJ5ehFd9p0yR0xMiZoJ6Aggq/jf8v6NMkb1E
qg+wquAgKD5gd1gssDSZlh3tdOLfGJbvOLIbHxAGXQ+gJo98qvIFJknrPf/yef0FhfaBkgLgGnLO
8D2j0IuAsn9Awxh00Cgop/lIcRAeZgXriRUVvJTJ8SL9++/lfUDeaBR4MXAwhH9CTBQ8+IBkhbqa
Ye6M+ggcKL7OmfGqNHKNr9NOFx70m3ohJdyPqL/EMiYgJFH1mUprZGqzgDQJNya/GISHoSKrNX/9
+/f3p88CEL+HMdLjHuP4SXwAMaHZAw0ARXEsqn7ekFllV3JW1WVWau+faLEP0Cc+CoGPIWAU1xYQ
Y3rCfn9hxSwmiU67LjhX1J82dUen6xjr2W0hcrZzda6vYelPm0DBGYGxLV6gPpxiHv8BmwfC06MR
6gwwzQend/KBV/N4qDFEldF5CwRon1ei2zdYrE9+Jz3w1g+2UvvL5u+/6QfEFN8U3wv7GQfRTH0R
fMAe82KgLNLzfO7DLjtaE0VwkebKPlh4itg/YzP/A4LI/xKhjgSLfcFoCGz5988ao2ylsxAIdV6Y
fE+CpePpWKrudqrD6bmDqFEfIH1Lf0ehpX6t1eROclZR46hnLfQHYy/KMC7erHNQsUFKAFsZwvEk
l+W1XAdawKwES5VEUU+ey0Y1r7CdomXV9HPxCiUumpOmHebXRfX2dY7L5iLKaVitwAp1KmFRg/NL
0up+7sfwriPgidJAU3cWAjTUaVR5wVZVui0wxMQmNZUg/kZ7tjgfaotBeWbj+WCkd0XjqrmfymWm
K4nhod/RCJeuxyoG3RQWxhddKxInI07Ju7//sZ7iLL8ypidcmHHGfAQqI//Em/7+IfcctN8kTX8+
8UrdsaKmSRBbSdJc67ncRqQVN1gJzX21aIs1rFbemZDwDFZtDld857IlFbOZyRr7skxKO8pbQvvw
+u/fJ/vTxXDi1mM80N/J0D/x9FFjJiwBkNEDjO8WrENXqySgXv+cW+3GhC9t8NDUvbBJ5xp95tMu
u6ASNFYix7YvYFfE8nIJ8jsydXCcmq5UD3FE4B5oNuljnrXNAxCA6pqOcnrN21luHQix+jKg2kAG
JhyDMFHRi81luIOnXr8GKnan5g/2IJsKFqeuhn94tH2bUX7BjWkUBwBUAz/mQOsE/TjDeLEJ8l5g
Fep6W4YeTA4nB/3segLmArqYtyTQ1dVedH2/Hh2BvN7JPmjTXtriU1gtES5cvyepm1sNKUGrdrs0
tbZAF3X/WlVF96bHLDwTZAEu2kv5OEW+XvOiu2jm2NzA2A7TmGZTBCgSF2oig4w7UJgTVtOIZPOl
JGZ8hn46rj2tsyvSanMZwfcH51m08qsRdXeQrTcdYTJjVh3he9yFWR9txtbr7idXwLvxwvyay2za
QWJuAUIGmb+KadDfT1HYbrLGv+txGF6ySlZFgixR9xISR3ayyNqnbMnMEftBcOhVLA8DXYpN5mLY
n7xYcF3bIVE5nA466CDJpK2uFg3n0WND+FQ3WdVuKPXzJzZDimCxzjdRO44P0ZKVX8eZA9zICwaP
CWjEBnoLu5lJ1m5pB1U5NSMwnlR1c7lzvJ4uYLiFLmFLrx+N6WXC4QpnL5E/qrdxHsdq3YRaHzTw
qFRmeRNvfQmJNs0hhugNyC33GGWkEuu4zN7gl0ZPcjyBRUtOmJ9OEVb1dd9bd2w9CzK19XIQbaYm
5xa3A5jjHJgMaNPPLFRkj02ie8ZNVW8DQpvPOeDF8yJycjuqnGVpBq1eJs3oZ9sYLsgVXMT5Dp/T
CBaBF0SvCR6lB8zEEJYLDTp41Y/avDWLIU8OYvZNgPVMgS2cojXWjqE7yZj0LgeBuC4dY5ez32kw
jl5QrYxQ2TOkYlCQPdZVnbgmpPvRhxaY2HyYzkJJ1Fs5VZ4CfVOQam2rdsAfw7518Px6EYnf1PGn
3Lr6OqNBsVKRpG9dztXlWDc8A+WiAWd3FkfyMoznoZ2zy8n4bB/zaLgpPV2/RmB64cQDPsMKLoIJ
gJ2tqygteDnjMduAze1I3Pqbjk9hCw0YR3zSAESY09kt3MBD92MGNGoiN7BMAPBmIyTYRJZRu+lk
ALmgBFtQp2AlAndFm5lfQdAO0mKu2EGxZopWzPrmsbC1uwAQxhLuL8WqkiZPxnweE2GD4EIvBbuD
CK8e+2ySKwX3+VorHAJJEYl5n0VjvJ7zblsMvEnjPlSJF/sc4rmZZpBqbXlwUmTTPsjUfElYTBJY
X8d40fI2yNr22Go0NNGhL7ZswdvyiwpuZxtvbN7qpGQjX0FUXYnakzypIJ9uRjF5K2lCkrARF52g
8H5ziLg7a+MnNUIyZEb5SdXTKBkhgR3loMptaDyeKORR0jnXYTqM/JUXgUx9or0LaNkuhct0A5Pk
4NoJmL8MwjNXRLe4ja6kBCFZzE95MdcvQ4ZRyq+LcCV7/qnnOMO7kgE5LYIduJcptQrXpnPT53cj
zpO4gHuB/iU4/93OOfzIODASNgTZM25GsRFDNG60tipt2lglvhN5t4HFh9vVRo296weLqMoOjFDI
MFXpoZq6edVYL9Swk024wDydTLXyclNV664rNVnVduyONGd0tdCOF+uq6Xwge1AfoPwuXKVlEVRw
QrEJ3zisB1cMx22dUENJvuUtHKDEQK+ja78GepA3vnqA8AJH3Mc4kzZN2F420Bt3+JtPtTVtjpyN
Nz6ppRDVpiI0uJoXPLSAb3QBmLO+3rkWJBGrYGmQaG7PFQ45MJHzlCdIWEBOLJuOBDgDWrZv3LSA
8wHlCU4y6M+kF05pQcs8S+psUltitXjska1JDeyukwReNxubTeVNPgTBZqnC7BiQCVxKNZMREiXU
gekE/HXqPK7i7LUd4p6A8USGZFQqX9a6xsMmgRHRFYe2K8oHK+fxsl0Wq8CVdz40+IXzJS3ymN4G
4QxnTkx1vC7yYdwqq0oKcavXh6CJytfWgySVQOEVfTLMZjxvWsNeyTyW3qrJOzwsKthzePLzwNv4
2RBNSbc03qduXKb1PGvy4rG8efCEGNbWX+pr17mYJ6Mytkh9u0T5KvdH2a7aBmJTauKpi5JZ+MxL
FdTMVV6VWZkOmA7LbQPBGDrzwlZh3J0s4FbxBM+iE1EfLeGK8mlMo0HWPcyuUBxg2wb3Vur6DRGg
5TOMMwCsGQxSMBU429Nl8PkaRqC8zTtfAePAp3XGZ0Y/iWUa1l05xzapXAC30045XRKEtapb0Neg
LmYxxddTXhYTzojZs5uAVvrSjrOqD7GXwxXjmvjg47DwYYlrAE9fV1xSaFUZEyNOsSDbdPECwF+6
rGiSsKtZkQx1OeZ7Yyt2HVMXXrVOqOsB5rU40evjkkQDcL09hqGwT3o4fo9x29kX4Sv/2QUlEPgT
GJmtuW6bW7F08hLPSBZuBg9KKpAvYE2pBFr1dEIr5TrMxhpPQdhT2DlNToeVQwRsuhoAetxx+F2Y
Hby6v5mjYmpxabb+sOV1MVxz4G0HRCk9b0/ha+nkfSD9H2nnL8spfuozwmPIT/2xrv5J2vmLwqiP
L/4u7oj4XyKExY7Wtzh4z35/DxCjJuGU3YXagGwfxzqLxe+7tIMqLPwOIi/I9Irvr/ou7eC33mOI
IsSe8O1VPzSs34Q65KX/Ql+JPogKXgj9n/r4Rth6o1NVwO97UWGRgQimQOzCBgf0CnG14YBg2rKi
UDa/ZH1FnmcJFLgqjLkCENdstMREiTmlUU9ykbedSbuFfMWgIsGngK1oenHOTbmtIm9YITz5CQ7T
1wAoAR96gERZNb62o6xXPYxpOA/hCNdsKXyaDKLQYRL4ZdQnqMYx49qB3V/ZOjZFoqT9opdAbksz
zyIppTpMYCM3FdReLDVU7TNphnvkQ/HWEQvbzbknzhEnMrA6mF9dth6chrp3j72zcjvLQCa6Y/4u
yKyXTq6LUtlV9wZJqUMZ+jv4lrgTm7i3GO+9Ov4cDW3ziQZV/Vi3rDlGNTN3g26KBBO+exk8oe+J
LPgjUydrPJx0EaQIoHGwvXopv/R0WsIU8VSyiosFrvnYgj/9771X/x9UWFFN8Xd34f+S5tPwGT1A
uPfehl+l2fcX/pBXUesHx4kDz0fY83TP/JRXUb0AmNuHHMsRpkeI/o970PfRo4nZByJm4KNt5nTr
/JBXvVN9E9YvIBzwSCL/PwrxRx8DxuhSAUGJOHMIhTXEu/j9HgQKEDgtDNsjENU8g9ylYxKxXl8M
VdgCm9OiwEHJCqBC0E6a1Atyvml7Ze5V1IP+9DrrBKa1Bblkb2i9bTTZYl4PdYsxI1eFWHUYHV5g
7ELICQGsvTVkVHIby4ZtYXoRfIlYx5dLhcM3kRFQzxXGSNGls/HFuT/PkJlGUOiIN1givjChihdF
Chx8sFHHCSYN2ICkyonvgQ9oh3szhuo+qMvsPmJz8EVVvj1vczhr4GkyVia6HBTIo6Lx3oZ6DO5d
rcZpPwWTwRoKsA/Td5y/9nD2rhftqjNHaX7Z0AXTVNk5+uh1Ib8TolP5xiOxBgZfZt5zGOS23yxR
XMgNQJuuXgeIVFRw2Dz/ni9z+Mxr5K2SIobakIAkk+OunMdlK8quwB/r8wxDPoBym8gKz7+0X+xy
10UVOeDX8NJ5lUMDxAOKkqSBMP0tcv0/Z+0/nLXwrHBH/s1Z+7E991R+8e1Ff9zhDC4Jdlwah/AJ
wwCy2o+aDorb7Ydj4v0rgiuC/4Qej3DT49v+uKU5Tlzko4VAkwX+C6/6D45VNFT9rjd6lKPgAxIy
BxcGKf2jngUjkISkN9lZ6DpePZo2q9eIso9XGSG9yBF6k/G0HQNrV5Y2ZEI4WmYPwyBDeR47VTkE
q4AOpS0Yh37TNwukLg0TELOfTxaMndr7rD1BwMiAqdC7yhahD6ISWZwA8ynbUUOaOpF+jhlc2rlB
7ksGBdAcADNInnh2F1eKNikNbbTxh1hB9uorJBTjHnJMKcS6gjP9NrrarQDyQIsBCXSJgRvHJTWx
DZI+mxHi0ga839oxXz9ykIhs7RXgxg5hrAKc/r4NcENP1q5PmTc4n52pcA5aGpZvdVaP/lXv8ea8
pOU0Qa6gfERyGFEGcI9IMW/8PJLneMcmSmpX+FUSDLMfJODsTA2kRYsg6SLbuDXLNExWjTH5Xqux
HzaqaLFiuMAtS1qXvP8S0xlbLrTc+Bk1GdGWjZ1EZnYKMfHzhWS3o69Ow8I8QSHZtGzyGJpUTHEo
WkOnz6yGK7OCkg2vusTTrX70grCZ9iIrzdYrDXkOq3kAVjRkAR6yWBvyLhEZkIGVHidYXEmmzVgn
eFGb7yCkTZCeDZ7LG+QGu25M4MgP4xePERIcJbd5fSR4VqnuqlR8giwNXgbCB/ZMRDbBsiZF5l6K
5S7yO7GGGYLMQn5cJnVL/ALkeizXUZk9hXF5DsJqd4o27PqgW6P+7gszGb/7gPgDs0SIGuy3ihu2
8Wmzp9hBIXNj8UX9BYYYQP9NZiAyiObYWPNSoBJhlTvQ7VGMkHLd0iBFXGzfzy5Pe2OjxAmXvMcB
wIIDNR/9uwABpAfgxsefsQBg2O0e2PkM/snyMx4ikdFytn3PCHiZxUoMQPf1Q04Acl2XZpN3X2Lz
XZcVbiKCvEmENCNW8QLwKJKKZ0M2fn5PDmBQBCCNFN0aVlKR8I4oYOw/MgQR1NZ9CVZ7hYh9t26V
gj66SLHVjOJso0wm/mRecKxcyMY0wPcZ8uYouxlRSIHoEnIGpfGz67JyfrziNjPJpKZqtZTxeCF7
VlwHdnhApEJfiEGFadDrOhVgU5I6HCOkIfSDjRRJ3jMIObICaxZC3mIuD+AzLtMjuGlx+S2RMOg5
XRYWvLRImjG55Kd41Pg4z+RLf4ooYO1fn1abFGPx95gCjJn62Df+W1WI7GypZj8Zw2CNWxx7K+fd
Crh2ec5FmV3OmV9htu76U4EC3SwNkEbXfSlkvOpiCrtpfpoK6H9o3EH41ulPZSTDlSuZnyBtXqau
wh3WIgvrC4OZPSwbSG35AgV35mP6R86Bc6BeiQ7yrexPQns3PEfcducxkrrbsM3ii6wb6EMuvCgp
tWDPvs6CREXQrXuQMs1JB9GAZDqviy+aBph9Mka1Wp0yEeMQj/hVTm8jJLquEOxLrK3Q7vBbQKKU
LV8LEPWir774QwfRt63K9cLz6WycXbhGQQa/ImDFdojz3rsQYWDoeIjfm1alvByCxB/kpunkruLh
HoeBdwnOn2zrEkSpr8nDFBIKudrZr02rqzWioYCT6jbTm7Lx+CpwioHsR3XLlO8MgJGbJSrdFhFV
BBezAB+Kd1JfQJrh/xFYT6cMBgMe/yAqHBk5Th3kWa1NZkI+STxNUqmAd7YiqnbTKZqxqJptZoae
C4Qr8xSgu0wGS7/6qsA1Q2QEUQy6a9IBQgZgF3YbZLovQ9HB4K6zGGldY+R5W9DiQ3ZjKjHqQYm4
bOvxwvlB/cTaasBNkVVrBWv+01IGWxKMfKNqMJ9DA+LrPdRhyzzfBoi+J2KZEX8p+xZr3gxy6xTv
MLIQm5YQgHJdjdtZRwDQmznN+uAMXE8yKA72FO4KcjOhWp+WwNRkKLUKjQMy7wX3NZ57y5LHSVU1
kAB/D340GQSZJmhG2DoAq/3RXoSU252E7nVRFQ5x40pMiJejnooYM9/YKjpqQIU32uDfFQB135w5
5T/hq2ZpC7xYTZD38WxIBiPsAc8d9wkEYgZJtnyu4vA5hiq/H7gLk7xezKUBDL31Rf9M1UTXSEqp
tPZNe6TDMlzAiGJQfYY4fhuxCWCFVnX5Yhzw6wm1MOdeBrCKEPT1rLoSM27qeOnv6yivzib8IBFz
6BFf8wCUHn4Jl+C2GNb9GJsL9F4gGTcy+LGnhEk/9e1+Qlj9DEID0rJeR7ZLN6KFAOjCTQ+ibDcj
bb0GAsYT9N1jNukkClIi3/xIn7iF9gp0ri26hOSIWyGny+jF3M7tq9/M+hrhnnte6R52UhZ1p9xq
fikjqNIB9MDizIEKfAPgGR78MSNz0s8wmZPY8+ev76kVpCLoRuA5G+RdiUKgvOV96gNS9Io9anlU
hB9C6fxwSMIG0JNMYnRS0DU8/QFPtl7zIdGYuED+tp4ozr3Ba+fz3E3bavbcV1DVt6jJoPI6qoLK
Q/GNWOSBFjlBVq6OWqxZiBm0q6GmnK8QI5/MVtRBPm1bYha7rdrQh3ne9NrdgMyMG2SwWuxlkDKL
JYK4rGab0LIoUW7mQ/b9PFqBk2Qq4+DRg+qOB4fCjX5XY1JVwIQLTtZLywZzIRCtD5KgtH0PQNMh
DdvF0QCOvYyA6DyRnuh8hfgDgmWYPfv2uicKJqY/weTaGxZIcxDhsmQ2CTFnun2IOqA1rquqNUlc
S9Z+XZhDdlgHJjzvFMhpnHaxXs9BOZgbsMglQv4VJFc4JFqc4wAtpmPcqgpeeA9WcRiWjAKnU41D
dpa6x7CHItTWovk8NrFJ9FguSFss2JVKY9h95QwxYBrf+du5ttmKxsibj1ORPS/hgPGNo7wFJ3EI
YM9Nx97l8mCMqw+wy3p+Rg3eU2IaEkeJZ/jyiL0x9pEGhd0LGE41h7GSnt7CpkIRg6lnLz8X1u8F
ZGfMiOuioY6eSyTU6J4HPcnvoZ9W7oUI4a6AQcfHkZKgxgijWJ80pgjLG5Rdhe2qioswxFOkdXYz
mWa8dAWVhzEX5hKPXBjrYBuzK7BPpkJ9nI6WIzIh5CsW2Ia/BIM1CLnGwfQGHNx9KgM5bBrQqsHj
f6/i8ytS91//H4F30TtA8Dcb41/2xP8UaL+9/odAe6qrZZEnkAZFw+O70PPH8ojOTvwmsBwGMEj8
Kg/hVah29LAqAk8CKvVzlUTFY4Adk1KOr0oB9vwnqySCcR9WSc8HHCF8AGkMvCFogN/loZJAgFCx
yfZ5ENTo4opqyKAY+adz7ETG/yzieIxX2lP24BQ2wsQHqothjFj0BrRS5/cOSUV+gX91jDUJboZs
vKpJXQ4rQL82WZoK3XZ9Uc/iACXY3doi76cz4mGvW/lt1T7MQ2H35RTQK9Ow6Yi2LLXpHEEkEPrU
TvOpTQXmLo4HF1vSvs/ctmCkRPiGlpgFJVh3mB5wdRR4Y6Sx62iHXM2yyugw3pQwSVZVWXswGiN/
06M6RaZRzubbgYY9kIxeetulb/uzHMPvFs8Fuiscnkn7Sp6yWFFQwzjBQ5vvFzjzBzNFbEGHip4f
a0Ii5H47KlfA2RrMgDYbU94jyJlgpkZxgpEaeRtrJjmdeXMX2oPX+r2+nsKhubRA4PaZbTlSH8Y3
AnvGEJQQgWZytG6Mk2LCio4+DHhWKdK28mGpBiRBQBrhQcd8JGjANvXzfOUT9O4EaeODG2fpIIx4
KfE4Oyg81ae9WrLgMLTDHK3h6BiRRLMfn4/AnnFQTMs8rnvkKGEF9xj1txjCHbSqrL5wSAfT86XP
l8uO+qeSLiA7WGatLq9jWcwYMBvkW0GnYG6CqyXrmzHj9FCJsjoLh5EcChq768iDl29RQHM7hPGg
z4BOEH2n5zpju9Aa7xkR0Hq8w7pcfWnwBYsV5iMPBwR6SzGqBK4Ptn7fUgDQsWhRLcGwtJ0KoBYk
RijtTlVZ5bjhhznP+stwbOjltzILHuOHnKMQIg2bgadeU5hnh/bL9K+bLeoyjF6QD/Seh1O7he+P
1ZigMGsaE/NHxwXKLFKHZq07LJ++RCyhxunfTuO20b68Lb1W3wWn0gsMZcNRkLEF7YDmCxVOfMV6
P3+25agBcqMCY6qgDmNQ194dsggjYijIJVE0dcxQGssmg4hBxLZoQDPhnCjop6azajW0QXdYlI+9
ZjldAYnKVIlCGnyx5L0sYxD1tMsiihMy9jFVVUFGjxUrsAUbNGY4f5oxKswLah0tuKSLpUSrDHyk
tkIoyJlLNoyn9RMtGmYqu+0Uo7+kLKj32MZE7/yl26J+L0e+ux2SRjKPnfIt9i2s+fzMW67iNb4W
fqgom0p8aGTFqqxQTCVByq9AwUUPolUbPoXX+cmendB6FWVDfYvuJmgjIoaFHXmJMN28RnRlO9tS
IayI+g1Mlfx2aaN7ldm79wqOAcEpgDDODZcKI1yi3NJuRG/i29kU7BYFFvOvhRzZyFAYYtnNeylH
E8luNUdVsy3bMnwIeoOYg58H7k/FHHQOMhgrTXZd9XW7r70xv9BQfxDtCL+iLgq9Vn4ubktc9qD6
f1R0tGrKPmEXcq+EZnJ9augIc1JctGPYvXgz6y/Rn4Af2f9BX4c3c5J2GVqnEp2j4uS9uWOuPLFp
vBBiyM/6Dl84fFAYxk8VHriJ/Fc8m7ozRAKBdxQRYTCSO3KXZcxHwle0SEJnHtrCAneJfyI8elBl
m2ZhfXzv+eAlFlhI60+6dbDEGbPj2mS2vjy1fkwRWj8iXIzAD/rjXzV/2BNJV1b1a4ko/UtuRvLC
e2OeJr+8e68BiWc374GFAKIY2Ws12K/w5MR6VAKlWliE/10nCKvafg1ma9oAIp32iBxiJwYNt2vx
5Q/vxSDIUl0ii/9qBu9BalzgDj+jHaS9RyRJyOVfFYWA9atX2Vxf/ywLydTwxZLh2i7uACIOXXL/
ri+k8+y4KTukAjXv1kQMcqUlOf4sD8ljdxbb7uW9PwSJb53Iwao1da2q0yUXfAt7ZVwz2Xvpe6dI
5o98O3F0TaEICTVFAhIl4jwIkZxEj5riiHmvF5Ge90CLqExHas8+1IwIh5y4jzKubQfrHvjVPxWO
ZOiXTChSVmeatV+KvKx32aygFiimhi3Ka/geJSrDllS1wrHGAHN9ayMZ/QU9DFix0NLS7WrGEOC3
roftk8HZ5d2lGiDNOhY+WMLVOZLFuF+bkBTbEcWdrxpdL4klclhRY+0VtI1mxUqdon+zPxNV96lB
bckWQeTulnUhqg1nk1/LBQEcJBjBvnnBPAA0WcJdKb0GosxQJqRz+U4ZJm6YRoVPUVXefljCrv1W
huKX3bQeeDttsMYWKcu197/ZO4/lyJE1S79K2+xRBi2WE4GQJIMMauYGRpVQDuUQDuCNej2P0C82
H1giq+p21+3atM2Y3WWJyCQjAu6/OOc7V1NjB6E3cdv3ls/gJRX3dWrx0egZFvFE9YCxJ1ijqGHD
ppmDHZK79MkuF4CUmb5pbdkcQMYBCkzch4lHKxybtcWJFGN8qh76dBFmlPV4W5b6qwXiYS3cQt/T
fTvHJO1e+honEIbheOFUATvjSLSP9pSxSkbPUQGlxFwJWOTc9XRukaPd2blWHafEM9a/MVhaQ9sU
rAEZ5uqW6vsHhNgQnm4qz9IgCo1YBq/E1yxY/TwYxivIlLj+mhhbX9Pj4GuSnP88Vva/ZszOzwPn
6Wv6TIXCJFpfhtI42XfMEE00Og49ToQeExv0mfn9PJ3cyfJ3bB+rZ38GN3jVtnWO6M5qrmcPvfRF
1eXDRNsdICqFHjLcDaaa25U2+OMtzITtqEfJzh+Hm3rMunir8V3/yJ3GfxdN5WxERRccVch3TCNX
IK989wgGtkA4g64rh3J5sFgWhu3EhaIJOa6DWkY7DuBp1fmFznqj2DrSD5xmZSvh3Zp+5+1zhz6M
qaD3xPfrfahEejk6ZbwfkXxuZN7WOw69ehNMHRVFEs1QtnA/bX1bM46d3qIXNJEk4kSFmLeSnf59
qFv7uk67dpeAXHkYeqm/6M48Ay4vDaRgY9ucHKaHV2Y+VaFvCEuEkam0e4DBsJccFhETemBURp1b
n109zTdmMb41FHLhDC7oIo3K8SE1axrjftDFtXI8+9WHAvaInldtJcJnbROYBly3ifnVSo8m7Tmd
FMMXPGY5JNCizMMhLoY8jPWB5egoEvsEMqnmn2sUTAg4BKI2LuWuuPUde1WVZo7CVAimfRszapQT
sJbpq4waUUpTW+WlxUS1pAjdW5i95g3IBEY5Tl6NLyzK8Ty00WQ+zbkmuz2e7Prkq3S29840xMjV
UtO6zNRoPkoWs/eRbEXMoIeGxK8qPd7WrSz0myCAZLJx4jp98Mc0zX9Wyv9rWfpPlqUGzehfaiJ+
JDz96Hd/edGvDa+PhMgzPBsoA7YqY+Go/9bwmj/xz6gRdJ2p7x80SQSOOpiPeOB0yOB4O37reA2X
7StyJbpgbJqkEdh/p+O1jcVQ9jszgOFS+vN34XfC+GY4f3Y6NTky7F6zhr3mLqLT3Mvlvq7mogr1
vEjyNc4hn2e4s7VyxS/aXLKJcV8Eln8EiplTF/d2S6zDdhiZ728nHLTlptLSoT9UgZvd5/msfzOE
irtdPIFb9pt2PgK6oIJw5z5tLhv4Ixd9EqSUoABbWdSYxrS1bTzwhwRg9snvVfvN7LRub7a0QaHe
dd6nY80Vg6Nh5LyZNWX1O83trNvC9tSzmbIKuBZ6Gb1ZeT3PoTHAJ6MjNT251gapVNgww7NDLkC9
D+PChdtaGXjX4XSu/c7JVkGC7abJjeNc2HetX+46fl/AE+xw/dmeYIh0155Xe99EFqW7utKMesVC
Rh70UWahmJRxl4IzWJkZgmpX+RFHjZBwLDM7qLU1iHVohKjSyo+yyayLTpsDzuXWTDYpnNgbIZCq
L4y08altehMlyjTcpl6KlN2QAh51ZBRnW1nqpIIKOilm7jfZyPKzgIU1b1y7/KiSgo5Rgdsd1oA6
jEvUmerg1uwApB03Tw7bRAvxCgCdlV/rI+0H/KBuUdSiim5A7QL0i+RetuxLEV7aV32OGnQ1d61y
j41CGct2JfF6gBKF/pG3c3eDahUok5ta8RvYzPpejUX87AxecMw80zmzpf5u6vBMV31SiH7Vu4Az
1mPEajf0Kr6ke2m6Xb6xgmTg/YqL+NpnWHNTxFkmdqnusaVxCu+Rzqjbx8p6LUtNTGcqAXMNA6c9
F7OuXWNuCDBgJwIcA7paeGVBtQUXoe+7Ko8fMdKbL3nXN/l28l0fvozLUP1SUouptQeNb0cbn8qw
Tydd2ygrToCljDnuiCh58NvcztcR8jv6YIDYGcP2tgu2ncMzvBpY5XgMhBRKOauJ78tBZNCuC1ng
O0G1v/agQW5ljB0g6Sx5sr3cv8653O91b2xDLpJ6CG2yMFJ8T4CABqk53Hc2NHF9BhYVqz0MMW1V
UDgXa4CiEtGMNuzdUqc8ivS1E4GuiIsGmqrjOq8M1MYLmBvAY3pI6yW4RHYFVvuGqpAnTKkXt4w1
uCBWF8YGUQvrYrI0YASp/gR1mcsO3IzCjcaf0Jiy27L57I8FmHY4XTujGJMb31HGSfdlE2Zmbu4m
RPSlGZkrJL+MtZOZ757hlgghFCvKoBfuMYmxEDQ2In1kVxGosJmrnB0u/ECEES0frqPtxCQJMLHY
AnygDeouM6prhXXKzSiSqwIaYyOhZOwAR7RUWe4MeLAMuuBbVktjP/fCsDeecLrnvKBSsVsAIW6q
FycUXQPYQ9SJTPxNF++pZ0NoU2KTwNq/RGXc71LHzPa9kMm28080qMZGn4Y+7PI5CqdAtrtCN0y5
6oU1X0kTRsSAnG0ZjuAaQmYodzBttENg12zTTbC6J5sxzKYUaVia8hms1BAayxIUPae3Rl1QXpra
MMHk8q9mM/0Akv8W5OLcZd27gSl2r7zytjGqbtNZztaHTFXyzO9csxRbIZvyg61rvh1as1mlWSWu
ZuqMO48PYYNhWd/QZ0u2nHZmHUDuP5oVDnyNpd668pq3IEoxX3QkEvDRd10AamESF2Wq96cS4SaQ
g6aGQyFdaw9WOb4BkJOH2JeKy6514oeit8wDo9Hy1IJsPQUUhNdBE0xrTWZTyFw0Qfw/ZvM3Vmja
pzMsi7qpwerA/PLOrFwWn67qNOigQYaEovVViPUEypBhVtMKSU+9dyq3eC9A74WeqspLZpwcRrmf
PJuja22ggQwtoPWpzUM4qBNlWZl5mw49yy43AeDNRjmvFj/ejpNF3xrDnNwCq3evtUBB4RsmdYcf
z+IAVUQCLHTLkgYA2LA3X3ZjQIeMzcQGdAR+j+PgVqRBcOw8s92Aj2nXGlD5JTPh5JcF7eJKV4WI
9/bsapTDSfEt1humUQZEzAsdls6jWyj+3BkPxjyPQFo96zPDNVStxtgbr2yrzlNtPeImwjWj5EKD
7A29pwuwxnxwnzspHes9Aop/kY9gG1HGw1DplTqMdjGfoVvJK6O1kz30U/SwqSItASvahrkoiEFW
PNkqYwm5GdECHsvReTUZvW7sCUKhG6ffRmhLYa2saqO75XA52jgOxoIpOTwFOP2sxU1rPASpXVkh
1xM7bmJgxHiU2GuW2TFWzQ6iiKictYdxiW1tO6hrNfTF6+jRHK48lQC9j8bemvaxVhnHuC7HeG1Z
raZdMeXj9hl155sa8yTd/M/ubv4fVOv6luG6Dj7t/3oz85/kbf32qh/lKUUbe5Vl4WL8cR2j/4Q7
FI+08atI71dpH5mEWMQtXsay37AItPtRnZLTxfJkcXdAQ9CpXv9OdUr615+rU5MYIqTygQljwfuH
FKJKq6IIa0t8KMbSelm+L4/mcpdXelZvy+V+V3M1r+ijI3gubAuv1eS353GpCaSMq+msDdZrR3++
N8bgselAn64i6KVityyCbualyjC/Cg6t9HqKDyiPoJo4v1VolgDG1z0IFPaqWk7Tlkfu93ypZRDy
BcdxqW8yzarvnaXmib/Kn2yphHIe3I/sqzyqv0ol325cETZDg7U5ofXPw97ppvIoldCTbY0I4UW4
WfWsNS6E16FuKlxeX7r2zvKm9Kgtwndki8bHMDGGggozVmQLRGDPD7lVFWeFdmbdmFr30S6a+7ae
Uxr/LimvEwOX70q4EeBFpdo703Hbh0DzswPMRPtKRQXroXyR+4uEMoDRlBN5hLBYWAOIpXBh3BUp
ZiDDmFo48kK2KAML9gF93RX21iwxwfE2Rh9tBDX0MGqp+q4nRoucK5/EOfeHyiJBYwbgJExvQpY8
9uJuwGQwkW0QjSRbmOifsPVegGcyHwnO6PWLlD5WEdRRUJYlbRIctbghkcRLUu8+S+36AzaXcQaX
kd1Ftjmau77r+Qq0o0DUaCj9ccIYN4QQu7Htab6Vs1jSUgOxN4a9G49mAYRZBHtqlU292OvdVO2h
jyYHH2jiiV5pvDdFHAOa52g2eyMCtRdxFgYFYrYNCIAMEnBKzapJhBAwM7P5peJ3D67SOPOfReUO
72UG9pyD0UFVNc9aELpuKZmopWr+hoel5V8oy74fHUX2iWZL2QFSl+B5I0Nkq9LJ2lPqF0YIYrE4
u3OK+ZytwVE1GcsHTM23el8iXmhzN3vDomidMsGniZxsrq5SECfDyh65+NZIcPnWe7GXaCBHaUwQ
NLqj9lBB+ULHZEa4LEeAvGQPNMJaNJdNplZW3DjJ2udNqrfsn8adQLflkptmLokGCLoQIqEOLm+R
0GbN0WpMyqrMjkZ/Y/QLodYrOixSFiRy1IJZ6nvYJ1OWZsOU9+oyhSYJ5LmOOx+AR9qJ5dsciG3m
2LClm0rNSHGNyL8verM41d6MtTBgzVGveiD3N64D/yCEWNo8EF/iXoxsMmDiy+C51P2n0s1aSuFo
hPgtE9PZ6bJFNCKqZL4G66TdGUXHQicL6Nd21VLa83PnV8NS7kcspLSND2tJhu7SEDRfvUH91Sew
mqFnyL76h//ZK+r/V3mBYXJR/NUttutfy9esf+1+S5/+Co78+WW/XmN4uALLw/QFV8ZEB8C85HdT
Fp3rA8ypZSxJXfynXyTqpoGswHYWXpWProCBy497LCA/FFU5/537jSBq62/dY94/TFmAydjQVZjy
2DRf5p+sXw4AOEsz0IL13KurBFjCJkMvrla1Lo0qlJyw4mzpSz/dmZq/sctAG28mryDTADDnjrY1
8VCYQwbCFe2mYPlzL90jg6uwaQRVvM0Zydzrfae/xkLHao6dPtvA/I0JG0urvj5UIJvZDERkW64g
nso7zMjGB7JyV64b3gZEZ2IuuwOrjR44WJdba9J6lpQmggaqa5dcD2KW/MJURH7k6pq/Nd86barY
9gTdfIGgs7wVmp84y5Ai8kMN8loLriBbGGu5EVUo7HRuQcar1kZEg5VvkfTEUJeNyY3ZtdFnrcxA
J5GpYbGD9LxV8qSTYbKXqIgdTMidl4eGocd3btmyQ40hFtTrCclTsXb4+T6ifPDlSnfYe8pCZmfM
/x5xHVnN9WVO9jc3UK2OJT+mry290pvW7IDR0NLspOBWmYAQCtY3kIh9P/eiDai86hEF/vwU5aMJ
otRsTxF3YnOdqJFVxmSbyesA8iV7JX7HyaHzciku81nxnYm+rDesG0W14RuoWAphB1iL0chvoetV
PmLcrPY5OPHMPbdidLv7KGb0dje1wAxZz2aivMhbOLvrWDdtpJco25DluwX6KXPwsfj7pY4hhyuY
e6zDKM9RWhD7QX6lNXJZlr3LfW51BeFx0STnSxgz1mMVJ/5NpyrT2051lH9kHc3BWqCkY1oi5tZZ
uW3E4H8agISuOuHiE/BMVYPQTCQARK8KGp+z3yicY5fKoNjkfAzu1tHsFGpCVA7Ed+kAJLeOUFkZ
Fr0yiJKBm5fE58RMeO8VEx5uoTapUySwFsvp1nVZqWZNLEgyS/XsLCx6a+hoAqLiIJr2spcD1qhm
dMYHNi3sqfpG3ESTu+sU0W6DiC026B1MgwmQ5a4AOWz5unGR2jGMycB577Sc5LPUygT+Kj7nDHbH
SnI+XDKMQ83t2+5KG2dno0pSEEX7MC2loj982gE8A69uQe7AR6aOrIuwY3Wy6Ud59PTCD9MBe9dq
1hMsHumov3eqJQ0g8jaa7ezmqL5Wcnqu0SGvS5C+N6lhlyfoOfUm4pvIggXAdWN4A4xkuD51ZuuH
wiD+QfYl6/+WKVBO1luMWtBAXdO791M6g5gpRXNJNA9aZ2TfoCeyvu22KmrqDWET9wai9z0OjpGI
FoQwftXcxqMDiUZ7RG/+is9up1sN1meBxgGKMkJj3NXfja5xn1qXTfcgp+RJ1hMKXrPL92g86m1f
JfneVl3D5zXtHFmVR0/E+c7uk/5UmJ4TSj8xj2k1wpDVrfYSI8hz45QT00XiFaa58tiDk3eD1Bp5
ZbEyBpMeuWCT06yqoE3mVR8I3henygjtIpHrkdDdJNSSovIo7tz2konC0G7yuinuLKYU3fKWDg8T
fem260R6bTvNcGADPlwAnG9OXZTrH6gvkw9tdkEiIKMKnSwgpq9s4xcUwfExkzZHmsOESjDOPRVw
0bGI8Ny+5lH9VsMQvm0ZsLCUguPSQA1nEoPBr/+XI+3npcg/WbLQkrLg+MsS4KqSn6L6g+f0t1f9
WgH4P+HoXEB8mMEc3Vt60l8qALzf3PGAVJZu1gfp+sOkhsEbxR8IsgVHxxO3JK/+6v2mk11u/kDH
Tx6wiflbnaxhLsrBP+xZTH4wz6Q8weVqYqf4o7IQ5ksWs+tx96XBLULkl5usnbGz4S9Y023UmeNn
6kbeTiYERxWlz5lA3ymvrGq03Etl9PUWec+8T6U5TCvg6LFJjoDd4v4KhhtGaO2d1nMsMMNmZB17
83dlTI85jieSwvwKnGvD/322Gr3YoDW2mWPNYoc7c0mU9K1w8EiYWtE1JTfjLJBUaYsUOeplhzBd
NsUucuLKCyUiMxKnenAToOXt9iUhxm8bB0l+D6ZovAlQ622ZvYGeaYZU3NWgNhZ5+zQ/kPdQXCq9
qU9GQv5OzLDxzE7V29Xx4NwFbtRvnSS3LmgPm/NISHhMkSO+RlcgnxezPOeH1oXpl507WJzd3uLx
xgk7umBKcH63XyZwL5AY6TJs8jzrwiyfuy57jyfl3VhjMifbfmQsuo7NmTSRLiUIMUynzH2O3YbF
NyEex2isBy6peGY0TU9InJeZ6vYZTva4nvl9v+M2GvD4aTFDYm/akagm9zD9WZrA93fDtmog+Mu4
v2msdr7yC1F9GwaDVUsHNcLatbz1B8mKOhwymnmyYkkdSUf072afhJGtU64E86dlVO894IKVmTgG
kYqk0nUScmxQpHKLlAXAjm+MFC/G9zrqn9HV+BtS1oZ3o9LsU7MshMh5ndirKVBqepVvhmVd9K++
peRTn/7JsYWN3GFa9V9P345Y5dv3PzYtP7/mlyPLwCrvcObYLB71n22wvx5ZWFqXhoYxwz+QSLHK
e+yTfXbAtk4F4//w1RrQLxwHfSKHDH55eo2/07Qgu/7TkQXvhxHj8hNiwIde8aempY9s2fRGiR65
zk1sDqbHFrKKZbfRzYDiSRCtA7iwqIfvtdCa88RPxDjKV54X5i2rF6YHXvzNyo2yXBPpZOIImuwl
GFhZw9m1QSMS0oHbNXEcEhmQTERrpwt6Z2W1CcPgyWEhxirSZmqjqehuDEDGMalIrLcl2e0FlvHg
7Mk3W6hGZHuWK79KJjznhlPciFRpbGCwuGB9ygTDrM6NZnsTTX7DmNpRA5Nxd9CpSrBuMc2yVImT
JdJnc+1UyGVXdTUl9wg9bVBVNk8Wf8UTO6j8zSfCAE0U6GrjgqyP7tAgZxpWVjTk3yb2gi+t1uoj
o3BMvyc+Sib4Xg3gaU3dY08EEk/Obhx9COgzg4oLbA+GWOsFToetzP2Y6pI0h2pTuwkkbgWQm0Cd
Ji03WkNFfnCpPbPDIrE/zwi5+hVq6Jb3yXVVOCYxVscEmhOJLzK7z5r6uzY42tPslyiPmIGEoPhJ
rvWT4QpSfrERgV8/o4OKVo5O4ZfpbwWNwlYLsFCsJyGDJyIP6A5ElO3sSDgXODkGwPGyfC1SQoKQ
rw1XQ1mKG2/M6fPaAqydkRLbF4gADVyCitIjweFYKa/e6LgwL3o0sPeFH6BPlgR5tf2lAwSd4rCe
T3biI08GxNWFyeIgI1Q42hB33QtKcTJA1xZi8huPpmNtMQMNhet8j40ME+rsXCVpXByADOg4mqfm
0p48+yEVat46M0PUtW52Jg1aviXXaJ2bo/2JRihZD65WvBQ60dArMQAYv9TgiQVh7Q3dRdlr2bmM
sBvy7VkaFCKXaVayr8Zl/GpiRG3Q0CDBz+Jz1BtfoZnsiUvmasQ/bLXEph0iBSHDj9NkkjYpkCxl
AobLzlErZ0l+ZOXTVvlfLRY7Utot6lpar3TqISiQSMIVnLcSVWdDktdH/9W61UsXh9nXeuwZxM6X
godMhGgV3UcVTba/Rn2ZHlsaGvJwwT3qYR97xXCarN75VqNIxKxksAvdIRBBHVHnDkQ8Lj+n47k2
u4cYUNsNOqiyDhNYjoqfYKzUznea/rOZlaetWeH1zjtytv4eCQAIB/sL5zB+oR2iL8yDGCE+DJAD
W5LyMrwBSEC4i1gy6U8oShbIuUpz8lBEwdyScKm7AcbSCwkYMXFIQdvpocPp8AZRaz7jQS+vUtuX
d5Zme08pQT9jmNf6dFtNs/o0ZCRxBllJ74Qudz8P4OynN71ftu+ME6P23k69GjNb7YH5mpwRByHe
oZaqwwuK6akNMK1vKj/y/HWGmV3tiOuWfPB0ZRh3peXfklTUanuSjzBCw8dobAyjrjPzBYefFZoO
fd1OiZjQcRfZlrZmyNHnB76s+HUD+JMi1DObCLux1pW78ih++h1zld66jcicTXD2O8Y3ZerQ/zuH
iQ9kSVUXsAim8TnNOpTPTWWBAQjGCU6kn+pjSNBB9BkNXfSWyURPV8DbOEtrzGSXKVtOhgMOJdxK
NgkNlJMYmDKYR9dETyb5PK9qhWV9xyo6JvQi0g2yPenstIsOrF+KSX3onyapvMshUKl/RYWHSRbS
LQPuWTeXMDjbP8EuZTYA9q1DllnXNI1i8j5zl6Xkyh8GUn+aJIPCh9EaLGWpIECO5hA6k6E961o7
PiRkGhJ+QL3FTMDw+b1bvoJWmAMsi04I7gRWAMslbG00lHyxh8aWKxVY6H5L4eIC1jI4njVWNizQ
DN2jre6hWuTLNvFR+AsTl/CzIAGjyQCjsq/7WQk/7NRk2iH5ecyQNKJBSdab26nY9RURJquoldgu
8eRDOlkNAbzqT/qILNhLUZVh7teK5WZVDMllP9U8XQo5SPDOQVV9ZGOQYuvzm2Se75Kym8QzSVw5
4QpcK/Lkjim7kLqxRuOybUpm5NKtioBvi/KTAwNBvdoTJtVOe5tZgNrEHPLWehgS652ssYWHb9Xc
SZlRuwd2PfbaLjP0j3n/5OJXwXMzqo03JNkWpe7OtsFuRgkFcsPhAQwmn9dzIMcrfyhfh2K6Vt1k
cIejPYJXSfRgMpOSy1YBx+WGO1LtB8aUsBr9/gV1BXopNS3ho8Se0cDEJJMxrUsdtSwwGsfbGpnF
7iJuPeGeUxryq4lXnfkWwJCyadrXow1g1NGBRjJuIFpNcFVFCbMQFCSNvwFOca7NLtU3apL+DWt2
kjFlWV3ZXuTv+XRfJxwQEBbJlwcnt9AStSw78izI53iowthzpsNcWaRfoW2xTcnexxKCNU+u0GAb
9rwkOPjhGM3ZW0bw05vfpFQOaZmlz0QKookW0vdDGAtMf5LWW9M1tQA3Uc7igrer9Lmbdf6QkZjR
IpAbbE3eS898F3FVSdQipFoc1LaWPk2pp+cbt4B6sXVijoBKE/M9lCFt53gjoh0UPcZiNUrbe6RC
4yNDhpE2TdOSJ8829TtV6tdFl9hXvrLqFlZnec8Ozr7D4iqMbU78w00boxsnxVaQ15A1r2kwWHSF
fXUUrnZPCHn54GVV8YkwiIVogWX2uirrOjTioAhZV2XoUB22PDxi44HZn762hsDb0kS/d0t0siRq
eM1oEoGIl1YuD9PIR3U06iE7B5YVrI1JzY9QQHJMSnoR49T1WZHsKW6IGp3hxjOYrFstbVFKwVpn
05kMN5096ruAcA++J1DD4N4uCA3mrkdFltxzlET2beQE6mrU0KilTUawNy6fmAqLHDOYtdK9EsbM
YszR/C2RcWSMZoVWU3RyrPpe02+KISNzzenMC2ZKmOXGGAgC7127nlwmrJZNllJQCCgn2PPbcWf4
zYyBekjJSgQpGzEdDKLtZGG38zMDmzC/4wp0DJlmCOqPQebpR26KCpR2aV5ldSE2GHqt0xQM066x
e+ihI0jQyHSWtBSfvtCJyhtk8K1z4QBLWNeFXx8yCDpPJcLhlZ8IRJbpYK3N2aoPhBdU6KGsZsvE
45QmjUZgMeFZqzbFgDdNRhE6jNYeOi99aNwgvSCs0uLZoZjwsuLFNryW6HHps8IOMljagzwIGa1L
gsd2QYF8aRhPrqMbn0gCsk3uGOUhl7oBSxZQBL1RgCsqOMdVnh6oTcY1HqJ6jxhGY7CLK9py2vww
UI5l2J4oEArNee1ntBytg65Ojz32zWN2HjmFb4MyAZ+tLeg6z7hwR7feRanTnIKKeF927Q67fZet
6DgHFgZDGV2nOMIf+c1qUj4CxtGbgmjXZFdopSmOvptEt6PfqM9IYn9Y1/biA4jHdsIjFbVtqCi7
DGpi38xuYoa/t4qLnkrWgZXKJ42t2XfA9JrM8oq87TKAO5k8Qybv4bbCqmSrzlvxqWzXPbP+PiXQ
vBVwmU3d6lgPW2PcOU2B9E7V7StivmFP1kd8NdgxCJzCi4FdFRJKRk/5DyyUvPDHXoNPvEYKzGra
VhOZ21Ty7e5fffh/pw//Gqf9VR9+6j+H6t8uP//j/5S/h9b98rof40OGcjagRxpe6+cZ4W8LROMn
UFWM5pCnWIsN+ccC0fuJFYIesH3Rv2h3P3px0+JF9OhIa4A6MvJz/k4vzurxT724YRlsI13HREpK
IbnIyH8fEkG8GDuxdDAOEM3rCvqLNjWYQjhgL2y+U83KRSTm8aDabXQh4CHUJzkTfH7dsyKiFhnZ
5p8hk+AWrflzzLu8cpae1fCijxxhybSH14bvltmYhRlC0+P5Q8wkddLS0dRLgmt7eHP6lG0XD/N1
lSpb+2gKDuQVUQUWaJo5cJCdDZGIT5lt7jCx1pzLqR1dg4KU3Q7r3EBsWioFtQbq7BkSDXpMfUIQ
riPAy5ky7mc3s6nceyaSkzHwe5ESAYMkKkvj6CRzAHILk/E9y5whhT0zEIk2cYAejAxrp9307FM6
j3l+jFLW4RCOivjS8SNN35WZS/RsHVndvlbkSkVT795oMdVdEXT5aQJQuOftcPVVgRx3n7jlPScF
b7LZUz9LzUWYrD5YMWGzM53sGNjaWtf0btvZiHAq5bMu1YlRizsHe1txbiz9PXa7/qmwLKYHmXOk
2KNAGWb3mbtCNvuolGl+ksjA+cEilwPD4ZokOmtSuvsKsHlae3lHgF9MW+oCN3aynFjKuPDbUy/S
VB59u8WEFRc9sl3P1IqY0YGKkZ/WIKgPfazsHdGiw5thJoLFRhSsWn+qw8AvAYG6TJcJEmTyMtjA
mVMdoL+PaJysBvfYMosGvzCYpeLKY/C56pjaZC+YrgHy9GUQ4Lrqo2IG5lIHLw321st0jIL6Ih2n
CPV9nwb7ILGju6YxbvWxoZGyJvjdZZH4chfDNry1Zw+QlOHHwYuyqSldItC3o61zEk90xM950102
LJgvcm+etvRP2gO1iI2tSI/WbDipMyJmDEQ1mKt8lk7om3a9RYdIJJXU3+IZU3euIvMgNe3C0+YO
Bg4Jm6PULqnbh1UngTbi5cfjXetudW5HY/o0WivmZcDSp6OwlX+XLAYkfP+DvUWYCLrRCAj4u85F
nbhERBKZEyqGJbeUSmCdm6KPo6NdjMHMopX0VrwGfnPTTKOx711HHHs7jz68oKpumG1LKlp9FB+a
sIDJxVCbfUJO0RUla3iLkLBWQ10HaL4HDNPfKqF0HOGLOVz6jeju+bobL0lMFbEgZRlVdLGG2rqF
+HKcmd3dpYme4SJmxb9qFzt6M6MaqghFxG375Vf3vrzr7mJjj+RMYV1/udtT0U7XUJLwvA+43+28
adHguAm3mz2o6iGavN5ErdmP8ZZiAAd9ig4ezX4NuR9pp81HttjtxeK8Jyc5+FY1otU+gm4qIolS
2SX0ajUgz26I0ta1ikAEUtePTEktsTWKSa82yLJx/PeL+d+bkVyvi9mZiUv4ggT0Cy/AXj6HBO+F
OFfGSPjGih+TpFXN67vDYEo+8NafaZgtnOtW6AkPcvxsqaeoCIDKuDxyF+4CM0DFRFklYh3GAW83
O+DepCukPIWC4Joxa96FjOArA68fU7nxrvlCJ6DXIHxl4SkkGV8/DQDTrbHQFiYFd0FkLggGcv7y
A668KSQMGURDY7o4zLCo7KyF4OB/wRwS1eKOH6d6L2dYD7Lqsm1RdeqKR0DHDuL2B2uhQ8TmAooA
MgA0osJJc0e43BCwF8GZfyEszLHZ1GQUQXbvgz/8glBMX0CKamFTaPRd/to0UpAVZUtZvsoXkoX/
BbWQfivNdwYEqLFDXVOMdBhsJNjNiArWioNZZWaoJPVtRPjAcARGqA07+DTDda9b6YtVp80zLsVi
ug8s4Z2DIUNdhidRfBqzVUGlI08JDQgyHOr5MoFhAF6ISski+fNfgt//ZcI3+Usz2rn/lP/x792r
rP7tf8vu83XJgPphS/vl5b/WO5CtLctEwOuScwWQ97dtKWXGT4iUPMa9nrGsS39H6QXFS+3xf6k7
s97IjTRr/5XGXA8NBvcA5puLZO4pKbWXVDeESlXivjO4/frvoey2y3J3eYwGBj03BgpVcqaYTEbE
ec95DrhfSUPUgtj+bVqKX0pKwb5EtyhV5f/7V7Y7jGA/bHdghprScFzMRjoVUR9HD/qQYoNqy5yO
4oJSnrmLhnv8shmhByLxxe3gJCY+1HcvYqXJwjk1PTtzJSMRb410VvnJreZQ3OZOWeJEsrs1SMx7
k8ZUf5AoTF2hArJc3ZcidCJ8pPQeVmxxNvQ86is1m8iRYuR804bzQyVKyPF9sm9TaawybYx3XAxt
K2Yv2MCNGzYcJ8p1PVJUL0zo/GB3b2ZEDD8yw5dcTt86AhxMDm35TboYE5sMxqGkqeNghqy6gu+V
3j2W0mgIvZYPdWvfRG5FO0u48EgLeZ8H3W3ZqW+EchDBomRckRs96LgcL6SOjWIwrLshU7DrIoi/
FnurxR7i+LFBOVED6RNAHBOQUUaTT+skDzHTYEVH2lr3gLGIXyE0FxyQ18nQFRsmL6QbiJRedWPF
DjCNvIMItWGTueM3I1RqLyc62UbwD+tY6BFNQVSmYtxgdxK5xFTo6V4hIL8U/UACasGJq/wTsktK
sYB8UZJzapqON7E+3+lO8C2cpsJPzSq5i5BlNxQDBLR/5QP+YGqCZYP1beoQBCMTEP8UH9oMp3bZ
joxyM1xYztBKBrlDsHfpJiKgr9FG4tnE7SPq1NVYrVUD+QFy8g31dkyVlW2syFd6N1nu3gyllh9D
Fm86bmVG4VptwBmYP3fVdJniGTg4Y6f2aWXeu2n4BaDkdeGlkgaWAeFivOt1WFxswVMfRg5Q2OB1
dNI7FOX0gskLBef2YF6jRybE9izaOVdaMVUPXt4WE2nJLJqJ2CEf+WXvzvVrXWgtU3AKYqUR2Ktm
7EhVTSifQzmPK30KIZWS7xJV566IRzF6bgjD28oe7sZ0LHxtrOpV4ym5A3VW8XjP8zMuh2LDxz8d
EVXjTZkr1FMmeGvywznFBt1N11vZJk7FveioEWcnlTCIicZNn1X3us0BP9BkdsCizyg6SV6qKSEi
FWTedkhJ6lRhrPFAx0CYz8I+j235VTfSwu9s9BEnTkfqPGz8Xx0QzJQkyWOCynDbL69JVEoR8s+Q
TyPtkDgOVVuDGZlvZWPm80GLuEs2KYMR0ydQlRa7TGjVbZYbeP71d7feLHCScQRYXHy5uzj6QLtq
KA5LuHxTNan1uWnwKWETwgrYLqZAsdgDl5zUkx5O2dpZjINoaSDow4y1kt03U4815d8hpoSB1Rpx
GPdh3bPvQ6iB5o31zGLyqb07Fj2xuBcBD+JkHPXGwBQJuv/Zyjuy9urd9+i8eyDdnK7uVURFHPIj
vX72inB3fpss5kkBQQ0fJcOQrRcChdEsHjeexsK4Kmm4DVc6H8rOpYzdODnCoqxYWU7ILRDOIzvC
xazJPvNR7yEzHiLMANW7o5OpB+7ONNfdu6xoosWij/uzeHeCNmVPeQl+AW+PJXFytiPtIfpChKh6
X2hB//TXBYr/WSvpv1Jv+m+Y1KGj0/rhwn0XFy9Z+bvV+pef+dUpYP9E/pXa2d+yOL+qE/InyyIj
DqXdoK9yWcn/bm92iZ7jLKWRFDyaR9nbr8v1wtsn/0dZKerEO13/ryzXH83NOpEfAcDPtjzHolDv
g0+AiZ7eRm1cQp0K2wMPRG3bRLYFeidZFOaJ+i5/YtR61yRQFn72n2Bn/8etGh93CsuLs0ugHZm8
jste5vfCiGOBcZQgqk9i1Idzq3nTthZJYe01rXaDE7lBbcVCbQbrOmHoe0izkdL07wSlf9DswTX+
nbfr5/fgeA6fAW9n+Qy+F2eKMnPBpDXFKe/GIgJ44XU+nTbMB9uxsZ5//GLiD69GvOpnCxnJq6XJ
8vevNnVlZ6B9Jqcs0k9GwWi270d3q1y9hncmS2vlUV6+Ty3cPquqso0jvslHEXr1k9spNHtnDCDb
NW9WEgEc/fG7M//weViLu83GOWKQHdM/lj92OfOiEpn/1A4GnXlaq33GkrlkfCXhEl90dPCsyWhp
r7JN1WMa8aBdkxUdN1oQ8QgFG9UhH8Ref9N1RX7blIIRqDZ7mu0XMD6QzqOo7emaQ4XlYVni1GA4
4N5WvSJDNQ+PMmiGdab45btBHqvQ4ABphlvLNRKfyoqJ6YwysJhjAN8yjBInkKRkHfXY7sQWngvJ
9n4gBuSTq5/I0Mx2m//JTWsby235vR2QjByXCEWMZhl89iYPiO9vGSsGezKBEDj2fBJrhIVmTZeo
/TSVag5X8Ln06uhFLhaRNum+dZYZUpPEStCgOYGBY2HRerLbMmzvy9hMrZeMSQSdaJEEGWxMQ4QM
L/TRb4KKitM2thpv7xIhKjam1+Gsc0svHE8yLrW9HS1Tj3ysN3PHYZnOtXVRa/NWNHn0ZcaBca3p
GfKRETxC6T7MMgZhxjj/wo6TdMvg2r6DVC192+uH/YzNfuMR1ruf04FpBssN/2ytZwjrNKRfpk1g
7IaQVSls9LvaIMUWZV56r098pmkwG8c5LVW+gvfYAj0yRuOIfcghN9pOJqCbBEvRHuoMgroBLcJ8
7WpKwcuAbNKqFHOtMVcu0y9DUU6HYHDL/Lmwo+5Ft6cMzaOhz23F1H3ZH+tGYN64LkGfPZE1dW6t
6QaziGutc8NykEpydLKg9+vJjTADiTBW63xwdbjD7I+fbCos0P7juXwO09LCOtTH7HKEm2c61e1p
3wCiI2OfEn6nKm70Qp8DT8loQszglZMwCbO3SMUEtzF7lDcUKIY7SDnNK6eMjvFC0d96wwwdKwi8
MsdtGHT2zhaUnwFjZl+XrvqhmK4js7GKPfq02jXz9GTpPByYr7ZevZ9GjUrYPlcYz5uiMHZ2RP3K
wcb1EO3Gd3pqsoBUs3emqvXOVyWVEVxPP1NXFwCrDgIIR+YCZX3nsxbvrNaM/QLlZe8MV++d56q4
LYvrccG8hgHA1+md/eq8c2CjdyYsXe6zfqG/s2ID1BncJu8MWfUzT/adLcvyAmdWLcjZ7J0+O4bt
9IkP11uYtAufFiZCZR9HFdn3TjGZzUWTGu54qEPm2Iwr62A8JAyaCC2LSqeVN0+rZGM4lTs0J+54
5w2XMNhInd27akM4E86o5kNGOOdQ1oTLcBiEr7Xd5RgusGG23mjdDo1XsJCExskkYLOPuniCtVOY
64Fg/UvsJs2G3Wm4R4Ln3qQMZUW6sl0vU+x0PVtCf6b8l0NFNldXCh7KHnHR3NexjieJ/rOdk43h
mvqA4NZTY8Sb7kRq+7GnQI4MUos2jNCLwXekEZ85/KlkNy8RujOCjLYRVVjrxFjymGq9gfz2kn/w
HF/R1aAjzrmcOBZY2qaZ4O+uKpopj51nfK1H+kFXQTyZN/Qk4EQdveEVZRkkg4cmHnsQ3EKmrD4p
X21TOqThcH3Vh9qi/ZO+R7Guuz68GEpMHfC5y00fiXpntpO+sRzLCjb9mHZnwIbRvpkYITJZ906Q
q2vJiNOxtLWRYJ3yC8eG017aS7wn1Lo72dFdWs9d94pwRMeOoXS8Xsuvt69r89XKS2MLVzrbclLR
DjDT3WuqduRu6mLzAgzrDTWNAVYiyQiZpP++bNC1SMmP2m1gevNVTRTy7CzmnByc5h6KWI/CV+kS
/1Xm3atZYS/inkC69MZkBd5x6H05FfWxKJRx20LY29WlMVAqUDqXRRAnd4bXQn9xDey1XQtPBqrb
WbXWZSGriyCU8kIYcJgraenbJGVQbsFYnCu8DmrIxrUzGeUFn6+BmtEM2ylKe6wdtlyNKSe7ua8s
TCtyuo3c+i3nFgrWlTdnfmJ5MbDwvlFXiLPlHY7rbO1h1n4aZ071iUiDXT8Ez6ItxQE+tNiYw0C1
cl6M23SM8ODUlrmz5wQIRdd1O0I6Fpj22eFQWrXbLKiTDdK5589dGmxmam+3E8P6XRH0z7UI2E1p
FAhECnWdQ2WBYaiXrzWP2V1q0eUVkp9J4KgdhCBFg9OAQ2BH4ZABA6Eg5SqHnZkr+Rg3vRr93Pbc
C4NhgG/gxiu2umzzIwRrombNaBl3Ldg4ufDFGRyZ1pjBabSK4YJzcXVFUwEoCAc2dnXSwsK+xQlQ
rzm+EM7p0L7S4wi8/NTg11mnlBnUc+t9EpTHbpxkss42VJJVICAPLTCKEYddpR3rOij35oC5xM1w
pggZnW3XY1pm6e0tcrpF/qTs4dvlW1NW9aZPuAql072GURivkbTS00Rka2dzyN8NjMg2708dx+Q4
ttZHwUjerBl4wKyMnlgn6WPrLOLbIOqOXtt3ut952EotLRUHcsL5PggT6XeFKQH/Cfc61QN8mTiy
oByOhgNLbJjnbawVyT6JbOfSCSx1svhqHwq4oNu6aK6ZH/R+xNzqri8CpgjMC5wLI/L6i6EQXrHi
wQMSE2Rncdn2QbuB8FBvMjvtF4qFe43htd3FRfWEf72+skRSXQIiytpTj79lA6T/qPGPrx0X69PK
VVFT+GMCI3RpWTWopUkYKPgTcKHsllPz+K3SQ+umDujiYeaKKUbovHoZJqyjTpR6L2kau7DER07c
JkhHtYrQ8WjUzZk8rfIQJsqA9bHxx7KVjyOANbi3mYHbvxGtz0kIlCEFcbvIUuFlxibxVk/MDlhJ
qt14wGqvGeNPZ6PHp5ErHT06aXCj1LZMhrXIW+fklrEx+nVVzLcTQ7Ez57UWlkfjdpQMYEACA1+k
Fw4Ow22OKgXwj8LOVajS5VAe2OhVKH74KcpebTXmQtt5lMQqk4QA52sOzSYv8NJYQBqrNmMlxBDE
/xlcnOZBGXCTUJyjIKW1QQQJRKc4Kru7UahmHwDx3WOboIAoZeRzmJAqFWSetPhGF0/Ubxz8wsYu
wu2N79kEngUSsI1JGULM5ZlXJtkFW25v3g+RScHK0lgB78qUXYt22Zi4WkTyCft5fc0gS+IzLORU
ci1oY8C7XEo3S30TJyhFACE4hvBEYxDeolgl4Tnr06jyA4sHwvU8xZhrxw549zYUONFMLNvf/rqk
8K+IBf9XM9M06HHs+ufRg9VL8vI3n/wBOlkRv/ztTjW/GwW8//iv2gICgnB5Ev4qBfyaQhD2T2zQ
kUpJR7MzlGSWftMWsETga3AZDglCV7yfX4JTaAv4FCxiU8IycS3Yf8n5sMSivjsnEeQyXZd0FlMF
iZbhfohNcaYYHdLR+kVeZ8NloTNPLFLgXn4JO2HjpSYOOsvu+7vvrtc/ONF/PJ5hXhUml8UUDEjo
FlvSXK8vME3D9v/9h/jPsAaSg4U0vFCsTZs+jFMwjc0sr0Ed5Z8r5WlvP37BPxybKUhDwjB1xiso
M9by99+9oDDBbgyJEV6ITKD5FaMZga3Amu6nDuCeph9zQvL9dAWpQvvcaYZ9/vEb+HChmS1Jw2Xk
g4+F/5jL2Of7N0BHjtLroTFpeRiTe5oYeZDhI8E8IdNL1RIpx8Qkjz9+UeMP0pEhPUHAbgnmc0O5
H9SbXM9cm4ekODEGKNSqUG73iVG5880iAJ7SGNFmNzyiljiwVpHv0ErnWslgfklyxOgcP2aGvNmW
r6Y+FOup0aaXYYLmvKrrevgktSz7ahsAaTEhxsk5ogT4EDppepExrLkK0i6BkqasQ2N4851Buyiz
aVoy1j/+Lf/wS5oce1yL+9dYviofJapkml0zg/Z/mouyf8xzvlErHcv2bY7yjTmBXvmOAfYWwJJ+
++OXFpiTvv/+cG11sobM0nA3cZU/fqxR39I4FVbTadIAc5uzwbk0LtvkOkr66ivjJzzUTQVKzqpT
7wuxfepSRTy/8Z6tP3kv7zLYd99l3osHYJIspeky0TPeb4bv7nHdMa3MdufhFJGavgfdYe64GMjp
XZCXD/pcd40fBDoHgN6hFZeuveSURC5Id2pnitrXR/zyKWFENKAUCyqZOWZfbefpVxFQXiZzepxh
UqqZsowmiHDPsAOoHyY1Sb7IZosOIlpTEt8JgKSufnyl/6DKIdDymAL0aemO/Dn/+d0vZ85hJea5
HE5wADDT50ToydRIoz1kush+1tL/qegp/vB8MjGk8YoCvZWH7Mdbqk96z4iqPj8FbWa9aUA3AfBX
WXDdF9B6/IIEEU4pK9fQnrEK+V1jywz1S0eC6z0Zgn2b7fouJ3Df+DjJUYRmywigznhGP/7JpVkC
th9uQm5/pGZuQ8+ySeL+/tlSNdSii26xKDDLOgw4fJj/hTFWK25bKMUV0lWD0NYyBgyk2+xJxCTD
SoI4uDTCKv9CAqBtfdmZ3sOk58233NTYg3WBJ15DTl/LKGtQb3XVzZc//lT/eJ2hTrGUcacYSOj6
B2nbYsJJQKrpTnamD9uqDRJfM9S0063a5aQj5f2PX+8PMWGm3YjpEr8gRFZJkO/3lwpyOa4f3BKn
KPacM4k7aikrs78DWRUfmEtbF1NPixjJOPuTF5pJ4hsVEYpiaJ6ZHejbuTEMapGcGBo9ofrmWuEJ
atixhfN5FmW/8Tygb1ozRoesn3jyMbK6BFGcYC8XYvfj38bG5fjhk0eXdxc9mFpOlzPS8nj6/lvB
EFVDkwDt1JqxuYVJsqCvIOYuUHKkwq3VDdMX4nVF6Qd9YqZnY7bMFyuvS2vdZTKwjplnatemsnR7
NWqzWa/cznOI2UjjUdrIg5OsrJ0I4CV4Y5mRSowdjiV1Vad7L44yDGaZgoLgkgq+hBJWqCMqUVlu
JQTCTRgSTVmRMdK/uXm+xIjbwktOpuxp+6ytuvlMExnVSTgEg3WakLiY0jLRV6kRB1+n0bOu0WjT
6oSx2iS8OBlKHuvKYX44Fb2lHdG8VcfpQuaPBLt4JFGHWV3QenYZVqZ1sKkzYH4HZCpazX25Y47v
+FEHW0LYVXkuujz76pKOBsUZO+55njLzMJUWgk+OQvyK1yB6nGCNPpUFJRdloxs2QxfOfQmkaShP
CuDIYAbJc0/J4h0HTdjyqorH7rp3nQkqNWo7KAe6xcA8RrgeSXAyyG+QKNdd74ZgZCsawK280m8n
aMTa1gD/G4KyZLK6iihZu5snR4BqqNlAXml6Wj7F+Mo/5YkYvONYmt2WRMCg/JaVOvQ1eCmvIizU
paM0983qguLYeyX5KpFF8VULmYLbNrddxq11PG2HgqwkpYmGerRssi3moLkHIg81ZHMtwqiq6toj
V1kQR0MmlcfJLbUdZsd8xcxXXiBLN4JkI3EzeDHt5ej2BvB0jzO8PwXCmKHweExXUYXsF3STzlhx
RJ0um8YBmwk0iESV21Z430PvelJ6z50w6vOrZ3XOuYs6DGWLiZFT7qjduNStvxaRri5rux93mGcT
umsmPGexZnH2ywDVm3ZlnSDYzXKTgLT6nEapdtU7Wf8tIu1x4zYuhDddkNUokYBoMrHxdOjdkneQ
3kszxo+hVqlPkSn6B9wb5cF2K2oUO8n8BNcbZs6xDS1MKvpoPodRA3NtFPWLKRYSuTt1BaSVXjj5
LYVpSX4ePFO9GcPgkpJpVNrvLDFyi6TeCH91zDUvuBtaPhjXhjm7+PajnbJEqXwlmhPUuh4th+Fz
uXWmGuHRyTipm2YxrGqdXEheudWdBmroU9KTNRuh4rwmzjheO0HypmZL3gKom1+zOC+2y8IRgUDW
A+SYClcamY1Jv0HfEG8pe7J0pbs61vkoMvR7jMHhyW7ISBCDdp+TxsUNkU3zeRSBuJ1rT7o0v4f9
XdES/gINHUcC/4GRHHrSIVsesI92KIsvbda/EW1wLjn8VI91HLmJPwxDcDaawrslAMZC7rLJeMo0
svQB7pujAAJy74qcOyya9OmcOBPCUARgbpsWTReuZ2UBl5mTQWZsQrNK3/VdX4i93gxSYchgVMEw
v6yAruSiJCGL7YtOcDsZpr1GmebXVGpiqp5rzQ4d/MpTWXqnSZbdrUlzLmbvVn+SvVM+dx6WZx/s
07AI5ua2YN57ZRM8Jq/QSJuJSUU8U8Qga9xywnPcdfneSsrygtqE8UEhjTFdIv2A8jhGTX1iQ+jc
a+moNcRhDIW4QpiNqsqSAVKQWCwrqEw94d+2pHeuv8ucITwAXukrDJ0W3kO6U1TmV7Zjf+vTWPn0
ACFOWW2YfMOTnczMYTvsOkM9O8HG6GT6OSkD11qhGgXdyUOIJ2PTjESTtBLTOlPCpOx9zoQaDjD4
XW9B4lqfK1szj6WFFL+yYk6Hmz5VgbqAXlRSrgfsn+ub0We4tikxws+gC3Rijj7PQ2OMNxR8FujJ
uU6RROtUlcC3HsYL3cLFdswsYT66GLO+TlM5YKeJWRVWdanLo+NA9Yd+Wy9Z8TbAhNOMDf2saddn
dxCWhtdmboKHPsijS1GI5qzTDV2uUAyJTILpk6GPK9NwN+wAps9zRj4xoIgz39Zk4osN7s4suU7H
zMLZopdtfIvFXT33PZLiiiCOcdK80DqowZUI27HofMJIDFhT3WGIqlrK5EsSxPG27EFT+l3ihN7R
qZP4lLRG+LmNCJ6uxRiKu4Zw8AtIpYIO6HCaxZb4b9Fu+GX64daoZP15lhqyTkeq51KJSJJlycJ4
j8GQ/oVM2M2WARrJSTS9/qvXkUz3WexiZkxdjbG0tUkG0YRaaro/GJXxxuEqefVyJPSq5Oy7TcbY
NtZxRpBy5aauWXG+drQJapjQkLps1X1J5hZoGIxaMOzpxAmONVILdmkr3J1F3U2/AsodaDuozN2i
1GP4r2xlXBAx5EQgGRLcNyVnq7aDz7ExVNxc8E6YjI9Z3BF3q3Pa7cUI5sQ36eGFUxxkzTmDr4am
PnflJ026QbDTOLBxWZmFbAJo6EwYOwhBa1UOlZfhpmPzsmHEi0gGwksuHGE8vlz7CMcUgY1wM1YB
fjOsRzn466KcbwfRALxUU/rWtDOCdR5CNMadWJgXFX0X4MOnCIuf7uRUC5kj5T45z7HHBtK9tvLs
ps9OTdTM9brOQveub730KcXNu2Jq14xPrZj17mhPVmpvjF621q4PVbjRnbZ+HpJxvKlFrp+9PCB/
QKV3UVo3YVtp8UI2USdKTifagYBwPhvLEu02A1yCGagi39Y2NG6twkpfPTfQj/Vgc1v2RKmMDQCn
cVozDsm+CJxWR2DyfHZlJigsp2logquiOdcUF3utT+c6VTYO3+hio4h+XkRV05KSaoboOgECq1Fg
roZTnUuFizPP7wNlEPYkeLHVxnFggSBEdd3Xkf0cp8votMVB97kZenkbh034iNSOkA8mgjSd7qry
a2fh1Dp7uAfDgwkz9pkAUPs4JbAIjCCez9ocEAEmvs2Elry7Ndn5rg5JMbz/LYAD9yFC4X7IBE2f
K8bTIUBsp3fPi7M+XmkdA4dMdBMxTlKLT3BlYFpEBHBHzfF2Es+KT+MwnTuZwyK0sfkAgMa387yZ
hQ6wYeJsYSCEk8y8ZLySVN+QQYbk89yolrRkFZOAaalPtV8ymnYVa/KYVbvKxoH9yQ5C28Fc4YD1
C6VTqXtOgI5770Dq0SgXpw3uUOe4eX2KO/F30W/LziZtlpRnNeXdxpriQL6qYemU9TpGbMd+SO97
STxmb4DTiX/2hiyWq9+8Ou1//xd/fi3RDNhjdh/++N//ilz7b+jtQlDhhPbPlVj/Ja++vUbo2r85
sX/+mV/kVw8ClY1nCoGVZDuHPs7Of+dWYdLCm+XihZaOs1CqfpNfaQ5Bs+VghYML2WSRRX+RXwWZ
NFxBNmqTZJ8s5F+SXz+efxEzQGpxm3J45+zxUZ9rWASxTJBVMpL+EOE57oAcEqM9m26+/+7C/A8k
V2b7pkOXtsQ7tByCP0iBimg7Ph6r3LMdeGYg+IIqdG+64wMXxvkTReLjsdRBmSbNZywed7xz1gdB
ou1DewgCK90HeqmoNUFniON52qdR/qdn4A8n4PeXIuFlwFUWi8T++xNwGue12wmR7ukNuudCf6bQ
9zyk0eHHV49P/+MLoRtAqkB8QuhDl/8gVdB/UDrTgKYWSipMJqKm7JvptwC0l0GtjCiKijex4fVq
uOV31e38ZIVIAjO+ER1f2HEKSeqzIecoQctRyASesx47TAMf770XOlk6I9DO8dvYsOR7UBge4e2g
2ZEWMpaAM4bjeqjc3YBjx49CjD6dhDmI84oweMkZ6U72fdAcJspVrxLbgNIYamT3kwDktTYrFtDZ
7o4hrOB108WGvGjgIBzjKfqC0FucjMktdia2ftzetPLNvgH0n8i50/ZHsN/NAhXMUz+lbmvoht48
0a1CfIUMDQWSZORvqV+NS2pBAhdr9Jzqz9jB2KeOo9Ofp8kFCU1bmbrA3KLOLv2HAC8M40l5IVP7
ilgf+Z3mTtgsLlOKV75rRvPOcLxS3wEQ624nLRv2ohwug86DHTy6JTaBvrWJGfZNwjDficcSAqhW
hRfQbrLJr9qBB3Ms5mrcWumgmISS84muZydS95BL9BP3J8evccw+AQ/Xt+2chTs3dqOz6uPpseOE
cbZH6Z5KhtfpGheycWV79CUzTG08Omqaais4MjwTi+58gskkcBQSE2mq0lKC/UFKTEEkVnZTEw7a
QDGlYrsaG+9QVlGAk6vqZ79voFkeNDxr8Gi1onmgfcV8oJDPjlfWoFpv2eLIGWexnGOKbfWYj7Iy
7atQ1DoVgC68R7dJiscxUh240ChwXe5PfW59hxM72XCr19zpXCTe8JS4sCj2DhbvZsVVlQ2GPcMa
uy+RXcp4MyfTdJ1iLL3URpQIONv5wDZgocXV2APhqWTBVlUGVacUiGN0tDprm+tdv2HUJfBXEHcY
E728yUAZHMvYqTwUSYrn8c1XcRByBiVPsLLLOL6q8dhtRJqaF0ZuUZU2cp48KVL0Z5wGzcl0rFvX
6qpjp8yC1II2XuYFulE71dFp0FIpjpPWWR1u9LRrq00YozO9cTzOtZ/Zkb9bWP9GudF1GRcdE6g/
SOuklpH5WUR0wSNNfJT5JwhQEZdV7hiKjy9j5lSfgimBD0MwBda260173FfpQccOeIao2067abD6
z0Ol5a/KHpNtp1T2KdWLDk+MWV+MtaSpdKz5RJE8wlG/okQq/Ma3Hr9pZ03T1usaJK+SR0fLlknp
u6ERdMO8P9b+17YM329F/k+VbtvLUvuDfQVle/nvHOOoq/zEr0NdE4M3axyncpYCVtRfdxVCt34i
8+UwpzBMEB1LiOuXoS40TEuyA5HMAJlAMs34bVcBXhOPyqLkmhh8Te8v8bCXNe/7QRCLOzsa3t4/
3lVMeCkplnDEgXnowUg4M4YAlaBzFSL8EwmanPHHF2OSy1SGmTQmeCLey+DzOwm6roYp95Q+HAAq
IdyG9aescOP7kI4FMk+BE1/aXZXQgNCLbagnx6rR+31pNNZaeGr249SNcO25C2J4xOXWVBHBJxyz
A2B6X6VtspaqfdONiYdGIxOEp0LfsAZDIQvxPmELZblwVbxTsIQZJzwYZvrSxoBmYDTHcIOA/3sG
CtFcqSfTKEAr5xwgSxBkaXJjDbJfa5N+GphIb/RJe0hG86kax9OoDbU/BPLQJPBpQtuG79Y+N+H4
Va+zS/w1F8JN7VUWwiaBrdSu2KDo38aqcjdDi3WmpiCJtEcYX41FZqFXA1WKYEjtYyOFT+epZcEa
FMqILjnIR8MVTRz2JfKo9JsFn5Gxn11pTjB9At/vcGhFXl6F3Uiursw5+5sKY1/e+Ep2LyAw8DtJ
k6M01bMLocN+p3VwIUdCsLmp4wvCxr8Wpdt/kwvkg381wMY0ignUZrsQQPCVQgOhyEnjE9DnXZ4F
08Zsi9c6DBRJoyV974QMU5VpbnJJGj4jpoc3j9LP7eTKeQdILqTlqn8wAQCiJotyG0Kp8cMCsLhD
3dyGJX6kJFjrMV1aV22X46p0F0/OTJUAEeObwrVvirqtd+5oPgLH5hFYOPccadOdnk/l1gW7sIaQ
lGFvTQ6zmaYHtTBT0hwFNs/LJ6Msi1Uzm49ghKjSsrwHEru3Wjl71AI1CUkJJVcmdeHXkVIOdUzF
hcvwB12NMY8aKSrCZrrBe6lWGZo4Cz0iW+0gQkyWdaZKfF+1RXNg5OytqsZKmI3lX00BEcboimtZ
U2uVje3z2DP5qyOQZxmsCIdD+wPXKV+3GjAWk0JjPXWuIn2K/SEnyc3cFqpZkmjbKnavDFx3W3zt
3XYqJoMFAj93Z+Jbk+wnV66FWR3FosEhjLl2zBYth+cZlevCXRXRFF8bTIdjfNzIbcqCFEU+Lys0
kKttCKQp2zayB25nPeV9c99m8ZHpJfOGrD7mMuFyFPtUyycIW8ku07Xz1JdXWGZX3tx90s2QfVr7
RjrhoUgNTIwCg5x8qHLZbtyOJr7B1uP7VFnjtgz7Exaucu2m+atZ1MPOVYIabdratj2iM9gJBnEO
lADo9Rco1q2PrklquumOzsiGgF3Xg2N756Bh7xtZTXdr5VJ7mthBsPOr1pwLbqRBIa9riIjdrUV9
E4MZmEGMsMny8BvM6A+lGfulInMZmEzD67h6qNUkti2A8beJ+ORSC2jrdI8z+x72IRPWIxoPrVRt
QRLPyNu7zKtIOQTtt9LOxSc52SH/rmwmZJ6IabinJ1S2OVYVh7vQ2s/CufrfXaf/DY/2DlnmHy7B
UfxSvbTfn+x//pFf1mCp/4SLxl6CV6bLAfTvp3oL5DTTZE/nYM/pc/mrv6+/LiFqhyktQ1PwnabJ
uvn3U731k81yabHJ+yV7/VcCW+9T5O8XYMfjWI9qoJsOSFrv45S5UTQmeMRPdu7MraeXA1ANShEZ
AiE+mm6IgbiTMVLmiCdpF3qSzsu+S+XAqKBU8JznxHn97uL9g+O/5X1cqLl64v+zdybLkSNntn6X
u0cZAAccwOJuEIiR85gkNzCSycQ8OWY8/f0QUrayUrdVpk1bL7QpmVLFVDAi4P4P53zHoAbX19RT
YYrfLmoEGgSA5s2wN2nPCIoBX1pko8N6oG+vLHLsD6p0PsMJ0X4HseHKGL2vySyIN5yk98DUag6M
Hn6yGEP7CVBZ2vtamPxgP7UDnGo8WG6YfVpmBnqf6DkWg1fwPgPo94JYRz/KK4hsEIIOs0Svydzj
QYul9zo3/fiYoJhVqNXxDhyrML7oCMTcCqeDQE33Qas5H9wh2U7F+O4mbwbbxlQgTndL6uMGwY2W
HAVBDSouf+BFu1oQd1mVpZA7z1fQTUdG55P0I5EcVv3MvmV3/K1SZACLMt3lXgYNYwHYORIQjgrC
4dzo62eBi6UyzF1CHAXtRXmDlQhHAiP6WjjPM2lxBm31UKP7IO+Hd61JJnjQp27pxkTzl9AkbJqj
sa+n+BCCBJjRzYtrTsaXYVp2rWr6H2u83Ufdt8NOTxZn29ri2kxDyK0oNRydHZEqi49CSLQ4PcDY
dE783rGzS4J7Rr/AxMpcXlc4X0LwJ1zlFzZ4mGOYQhw1G9O9YCpcbIe5P7iL5z5qE2epU6eXqdW/
FwTT+kVp3qR9Fgd6XBeXhCM2QaLpC+kNxBluI41cy8FIngQ76PtIr/bxYFwpQOW7ckzFdnATf7CS
b5mBnKiQrBPD4mmss+VuGM1pK+MY6hEQjsEgMaIvDNKcBoxFuPz6B3LOP7xIvUY1wUKxCTmXdZ+6
HWGhbLyRUYgdFR9T5H0VZJbCA4A06TTRt6lxnvO4WR6GIi1MBt55sbWifhcb03tBHtE+biCyNXNz
VFlN2mU8H4EfVcdOcj9b7Y4cyU8uqPqZEcynaaPCc8KjKacMWN6IOTlk/7gN3WK+szP7tit1PQhn
uIslSqdHpIVNUCrtalnjajWPm81lznUFqsbduiO7BX9u1LzFUDxfWei1W1BYd7AZtc2MaieI7Eps
pronLmICd1Jra0ZEjNGo0ocfLIuk3wJNtZ1V/KstefsyerUNhqG5KGPzk4iUwGSlCTfUcQrIIERn
+UYGNpHhP5DXJfxeO8aRbR7JVOFkWRumNfjHWUsflrF+TMnCfVbIEzfJ0iQXg5um22pu3FsCo6YL
FCubynrFX5ad8O4zL2EpzIvtlg3KQCcAPn+RufNdt8BC6mX9YPBtP3Y113mVEV0sqFBlVzzlSMID
JkAX85hcwgK87DR2p33bNdtEafK613su/55wja2WFBH6o3a5BC/YP4ZuFr8W3LiXQzNVvm3U45Um
nTpwaKcldMf7Lg7FtRbFiPxwefmwDr1tWChmVslKqjPAJQvn01rfdHCDJgtiTAaHpWnzQ0yZAMkd
2I2+4HSsm+FW8XRqbWydkEL2FxHmuB+WyrLvkaoJX6x7ROVICfmoHO8hJ14MPiK/P+aYcO/AWwgW
HUg1knVfn5L+R1KNxtNS1/VzkljTts3V5wLilVlN9SN1QdokcxSzoI7qTvsO12q+79pwXQyEVfKV
zNhGtCo2v2XS6Pc9FMPerrZJZH2fYT5tas0WZJZYFxZhWWjB63bLctK0qPLH6k4xMbsPY9Y2/lyX
ISxcJQymbrp2uUwpj3FOBUsATxQkligeCn1Y02Jnduh+OVNvB+jVdmzM611YD+PToEjI1a1luK8B
KkU+dbQqgVR4WXudLiNL5HjIva2Tytra5FMfVg+Tq6joc0JC8GaxnEXMy5besg5YX6qXdNKMtQKG
SDMUNG1+4U7qkUtbyy7WwHXQmwOQqoPmAbXygbOrS44O44oohkeiaZfjAIwJbug0Ti+NDjLYzlNW
cknD8V9GrGv0VpIW1/fhcRK9+pqsrjlVFMDbzpMPVMsALO0I1/5G6Oi9UCpNW0+SZ5M3dj9BVZgz
04/sXLt3OkyC7kxoITjm9DmEgHjnkkZ8YdZSvEkg44Ai43heGznvka+MxmBU8w4gUA2QFzEJuiw8
Y/HWhyvkyuzaO5LgRLNG7OEbrSuGfpsCnnjtD+2Q70Bh0t05orvJXDnljH91nSw2oVN06t5FaMJp
BpVqqJjUHtuqCFgJHX3h+EV2cOSeyZ9qXSs/BmEUbAYTppHpEi/MiVn+1luHO8j0qXxDsaE5hYhR
t21jBFYvl/iudjJx7O3eO0AShzjHGplUmU6hN9Ddpv8eL1Xz0XGrPLiZ1eGMaPAQk2YTocywG+KK
u2nehWGDZUrA9mt8Y0SXc8AOlGDMdoclvXJEm3J1a4UeXi611jVPk10vt1z5qEQTBgQvEY5jxptD
FMmD2bTTa9p1EyvGJlGcvKkXxVt6SgxxYNm2Ey4KWp0QtpXD7vAHmwfZb2I3jrfzZPbf0jSSG3tJ
+sNQOisTtNU3eYqhAoAHqhvbo6ma7PCiS1MWisSI37kZ8KUL0mTj8nKp+l7/BLOpqGz6xdaKnRxL
PtlNVmW1vNRFyZEY2MDtlh3iBOVus7Azl8dVOw1Mc8nC0r4itqsf3+3eWZ4GJFY85qUVhf9pBzyb
BJh/MZGDIfNeRn+Ke/jbj/zXSG5d54EqYDNzrvz/sehjLfSHIXRGdSiIMWJIKuOfPgv5B9JTfGU/
IyL+MZLDZyGYdpnIjiF+sIT5twJqiMn5fU5mMZbDBIJKHbWmvs4Ff52TJU0C0y8z01NUjG0CGx9/
F+HguEs5PiklZrSRupceWQ3BnI6mwjNQWffC2w3loGcPc2yAQk/cLGteCk+Hxd3lKFywAyWAntlM
T2NgG3n4MQGPPzIdiD5ImFnFlrqmVYHZCfWaqDiK8NZqVe5XIiYwAm0gfBf0ztgGgQnRqJRVWOb3
EMjivRuigvYtzcUU5qVZ90rYj6q2reGO20wDOWk71kTBqMLAwni6d0XjvFCjPkdeld4vY2e+s9ty
dUABqGPaTp8eOOGayzE3uxs0y4UNDLzM6gDxPKO/XhPVyYjtXlZ+Ew9V9jRZmvctjiPvttbqKttr
mayIv0N9t3edNtnbBVTMoEbKNl3ABMyne72utHja6KEVPdjVBIeRfAt/SgnouWeSzp2xprW7/OKV
XgeoG1BVLkOL9ioCxh8IqyizgCY/C1LoQbbfIit8GcFXAYtH/38BSyjWthxd487DcPU88Ra8F/2g
5zepWc+X6DSnJ15BdDEbvDRTLh8o3MBUd7K+kwSPMp2Q6HwiM+23TOC0R4/EmjwQ2QymIdWNq2Fq
m2uATQbgKiAGpxHQzmtSJuKpSbp2j3vUuuGt/NFiZscJb7stixOX+auOj+yEsjva1bh6sWQ0s70R
eYj+p1zqfQ7OYjvaZXTolA5cYGw+ie34lto40P2eXvpgj7lzLxXtI1glo9ix70i+56YOd8eaQ95s
Rne1pusU8EV9LGsce1WMakfH334isQRwZ8IapgNV7Ndjb291zXY/aS/M74biFN+544TTMU/2KvN2
0ehO96M5kt4xsv1+EDrt0qZKQ3Jrh7xL6wtE6TctmAJq6wa4yBUkh/pljjR3P3C7zNexsqo7kmK5
cemkzXYF+odZv2fRXsFG5DIuv82iqytGv1IXgZTWNKItzZMLo14WcWMQhjDt4CeIHvSzyiOEgq2w
b5UhNBhOsnT2sBKdV5d4hAYYv62+x6yhAohfo9wVGALbXWHrEemmOS4/hSV82bZicPnGARwq/Qqc
guVXCxwi7va0d3hfJ5aTBV0CYG2CLVrgYdhXG7MdBybgY3XJ49eZt3TCZXwoDGT8fFkqCgestLOY
rmQRLqCohZl/w6wZ2oRNkTG5aQt6WubcRFpsSPzDi8Mq+Qpk/xKU4xR/RajItxV96gvMhZwcw8oi
La9pYodGdLEMlnMzjUW/LlA1Iy65znqNQWrKCjXekzvDCbKEEbtKPPTWRTkn8bLTQY4eM9MF5dhU
s1VvqPCj5Li0/UwLLcmDuWH+ytJq1GF7U8Uy8mn4g/mVifhArr3Mu+qNDra3vuVW1O7KZVre+V1J
m5CZMI+kdJItH5oznhKCJ7wb6wxeEGcIA56fF6uf+n10RjT0K62h+xu5wTpjHIoz0oE9G3gH54x6
aFbqA18+ELB0tJ/JyoToVzpEdAZFEC0MNEKgzp4D9wyTMFeuRHpGTGQFtAmqaww+MQIzVh2MMEtf
S1c4BYmBIKnOyAp0afLFpMEjA6IJ0TQ27cAKIm5TxhBAL4oIpnC9zK4V6LZ+F65sDHnGZGRnZEZ1
xmewzgWlwQsBq1GshA3vDNsYVu4GAwoCiS0KqqDirEQpSxYJvtoV11Gd0R0Z3zvn4J2RHukZ78EF
A/rDXqEfw2KS15CuLJAsQwAKFDV7RL2Htb6YHyoc5Rs9EubeNCHje7ILYJEEWAR9rVdiA1lfPM5Y
C7ZwbEe+obAgZJMdJ8eq7z3Dha0lYJeUonSBsJvHHKxJuPJNSE5Rt/rKPClW+ommS4AH8FCw5TMj
J3975660FMkBNl1A9hcI+5YUIRvY9cY96HAMvPekLTFXwYynzX8h3nM03kpTEp0hO6/UGQqPnAfY
FtXc79IZs/T11M/59agSFgJT2+X9dy02q+xvdsb/rFEf5/rr//6f9+9FUgZJ26nks/t1IGvgLmaM
+N/vUQ/J9/f8z1Xb33/m5xR3ncmuWC02n7bpsPz8xyTX+wNZJxbY1alzHvH+LNqMP/hTxpi6Trqw
lCu28+ccl6Big5OFCSfIYIf//HfmuKjEfiva8IwKiOSQwdG0e87ZJ/bLchPhdqRKzfEOCCRC2OBx
eu/ChGXnZVW3Ka598g3ap9pVIP2h8rgPqR3Nxt40OmoYcjBNBJGZDH0jma2LzhiU7S+5iHeWNRVH
6qExZmrZKzm8WZ3OuqeOisUMmALJDwSO3oeHkf1+WlCl+M1cYfhWxTQ86xNSoq3EAgIRMW8x6ora
0ABOhrEkuATHRXFaHKPcaUTZjizeZPreOl6tb+JC0TWrPs1OSzk242ZwgDj4IXuskUNMKVwts8bm
SnnOLK1AQ1zsBX3e1mAvizH6MJM49XxtVsjVC20wH6RT3M3wk2jiKWi/rHwZe/ANjdnva+ZKBKDK
wrQPU4OqLshTrbvvSUEHcS0HAbmCKKjnitUbCYxjTcgJlUWGRrZo8MPI9suKBgJV9GYCo8TOV3Dz
a2W97xG7pj7+0lpnpFAngsij1OWXwW16gWB+7Fi/ltYDcTP2pVvJ5JB5HL1Ww4rGx9DF4nNuCVRB
NQNxZGvjeMbN703Je+gUSb6J+qyn+5N2/WpinuNXKd3oe4/3o/NNMo6XTb2wk90uobulQQwaqwiz
Q09IvL1DqAUMZcHn8d1GivKuLXGH2dIideF6mZfGuxp5Sx7QDC9lsMSO9uJWSXoLiwjo5nIGWeYr
07Im+uO2M5MHuvjPEvYlvNBsM4JFJzyZJDezEiX5hnBrZN4f8pWkOQk0QmIqmGZAsDhoFbpbLHDF
acrsOz1r3TtjCnFDWJU+7UrgnW5khBvZ59MhJuPh6KygT6BcLHaV1d0l4ECrbg4djL8Fpgtyib5G
5Lc4tYvyagQ7yteiPVCqe/sYJsEOSayx0/OFGt2si/7QenyoPrmw+jWxs0btp83sBbgcnGdRFtF7
uuJTcc6ZR76sgEjtvPnQnC4JvJXDGhnqy6SGe3ZK9zW1V7xIBhionl/HVhrPZq8M40CUVrJplwap
jDQ8yqxJs9VVFy1PvRfBl+URy55SMvQKsBZxdCCtPr0pV2jtANBUv8+g4xrfHSMs650Jw5+ok67h
WVDA1KrDWC98VbtJZ69K3N2KSGWeoz3FzZjCleq1SNtwRTIDFJMysZYRNzj4RrNUCIFL3Cfm7IZX
WafSD50ujcmXphX3EPZz9hlVc6L+Ca+pjYu72CXNQmE0uO5EgYaZp3K6Vrxnje9lXqv7FMD2o2qd
zoODHS5vzZK2UQCEOwoDB+jza5GKqGJUIYdPWN/ui4XMwbsynXR5TUFutwQ1pfKQcj8SGTMSNriV
UrqszB3gMTaz5Csjh/62mGJi0D3317jbYmZMc3UgKC0/MPImbEbKDhmfbIvwtnAHvkvseQgnON8R
/7lO/+I6ZdggxL+6Tq/f53eV/OkK/vvP/NcURPzBsABRM/oj+BG/LEbRu6MxQuesE60igE78IncW
0KoR76wDFYFBddX4/P1CNfU1KJOBxcqcxiPm/Dv36e+3KVA+gBXrX2cDxGBJ++cRSB02JcngVnUa
BMG8A6mElyoyi78Q6/F7/Fn9ZKGgcvR192uig1q3vL8OWhR33rDonjo1+PGucnJ4g8FyysMkchSP
OuJDzW6tO9Cz+m4t5P9CKfxPzAV+SwReJjU7Ox0+h/X1/VIzcLfWjMbb5rT0lR3EWWRvYoY/V13M
oWvbziGTLH7IsViCjOr0TvbE3SmUVXvSOkm/KebsMsLqc1VLKyUMB2e+1o4bBAlT7Rdtq166xPL2
IiULABQnfpnEmLVNTIDmTjM6MW4Kp8ejxH4y2yki7ze/fOX+P5tkY1Vv/7rd5hfkK6LbbLl5h3Xz
N9OxlxZAh+a8PtmOUhuyrrzXzpoelFbGyDqK8npaZjJMHTPu92k8kuhlWOMpDmv5NOZGtnVczT3k
cCmCXGvNLYMba8cquNm4PcqLv3ixvwMaeLF8F/gH2TJM9s31O/nLp0H8nvBK1ylPVs3aOZTlQqeP
hNgYjDcC+U7UG32gs66k72316gkIehagnC3u//UL+SdNngU8Fdf5+vwh+P8d4motSLUgOScnUk+1
0+SUYpPIJb8IvbTZ9bht/uJTQor4Tx8T6A8b9T7/cP5ZhJATOKOAOEWnRvbto52Cv8ADNrKGT2yh
7aNxXh458vNN44ZphUra4bNZ+cvfGs0mZM1e89YIX4mREC7Oq7OmsTlxcuKGXZi5kdTG1ILm3lJl
Z22IsHSIU7Ec+E2xF5CI11BS2Xz6eq6vAXApWXCekWQf5poPB6KFkLcODbJxjo8Ta5LcsmbKzYTL
aZKUObYkgbPmztVrAp05gwvrS6Jn/WlNqEuJqhNrZl2/ptcxkSLHbk20q1Ys4Bbo1x06OyBw3pp9
F59j8EByEapNNB7TyHY7nOPy+jU5b0pR5mMLz6/WWackHLvkClbo1oF7kaA4+SSNAKSGCbeG8uk2
jjAc67IK2DQNr8RAziegKjif2dj54SwAU7PkJtdwDf9Lh8ZPZXMElZc+Y26HCMKwj+NvKvaliwDB
Uhia7DVbED/k1mazwwDLC+aBObAWz/JodhVag4zq09ws+ig+R51ef5MX/G9COeTYYBshz5DlGNmG
xTnnsGUw4BEQbJF/aGjdYlxKB3C9P7OLVNcV1VG9XbySSkUvK0P8EFXFXNpPIzRSQZSsPXI3m0n/
HTcCvfO8ttHZuaP2zt11eO60pULr3W6WVM/cqzmXs/HmnXtzfP5ro26cu3atGGqbp9tZphVbZm5l
g0/yjFKd4qKQm7EEwbwd09FNTtHKXO3O+FVmfTgDwGARjDax6ktgL0Jrnctsww6tVRcyDWfAHKaw
XiAdNYGyQPyv2cVf8YrEclzGfFtn0ton0vzC17i0iFXPJ73XNpOVDhsHUUx1mswsI3VDWfKlZAQy
7Eg5YUAhzPapcZW5GQoHwzyrs/VliBYlCX2SPW1IO13P9miehxszqxCCu1GaM193mDoC042jo+OQ
PHrMMMF7e3INKBoxWvYXSy/wd7uO0qnFmU+TYVgGhuZ5Ozpe8W1sVe9XupRohZpwO0MUuvUY/gaV
Y5enmXHZIS62IgqNx6VaKgZuAIuQs1Y5Q84wzq5ck8eBYdoNEQ0/MA3q1K0oWUObrFxPVzwQ2UCC
rpLj0cnrYSd05d0srj3dQJqVl2MxNMexaz/rXFERdizi0/Gzw5mw9Tq8HKNna0c5F/Juxtrq6zVj
xcWbmG33bpaAqZ7VYepN8YBjQ17kY3hpeWASTWt8jnMrJ8eGnGUaNnG9dFoEMW/Wr2ISI94KYzRO
bVm6ey4eepdkASGczauQ2QSlH69B0unYmBvZjs6LTPv4S3V9HhihA7IgUgUle4KNY24lZr60N3Fw
n4/x/5Smf1Warg61X2684L17/7vn7vq9YEZ08z69f/5JMU9o2/ojPwc9FKYCKx2eTPbX6MWpKn5K
9tw/SENhzUb2EQuys1zup2QPXTwKOpow2wHm46x/4c9RDxHuNk42j68CJevqnTtbI3+3Sv7jv//q
8KCC+e26ZPoPUY3doYWXmK3Nb561KZ600kSnfOgFbv+xtjuan6Rm/KnJ9CMbFofFN7uc1wVwHwHC
LMAepGHCYldTcavqSn2iVBo7PywccWpcfEWJo4TfNV5+mfWx4dNKWTx5cQLTsEffrNAPE9GsUvzx
ItXNj3HOi0vH0uol0HrDiA7upDsHM9GKr5YTeXVZoSSPBp5EsI3S0PYOOYyZPyljdoJYo7bd4j02
tlXXoFc1DR08s9Q8I8jLzn10cLmw1lCR4+61qrDfZ8bWN6J0hm0rp+gaGYB5g9HLfHDKCCKEgFEV
mG2qrc819AO/Mrnlt2YXN9ExrDjNL2361n0+W81yHCmc2veE2GbdVzPChQ0b9GXe9wP4CKbsuph3
cz1Fd51Buvm6WOjlxlAeVUmkhQ0pyWmV3Dizke8bASwNyQZZLpwVhZx3hWuKK6Jg5jcz0cMBO60H
08xdwutOn8eTctplG06jcWUXLqZxS0EtQTVEBWE36fDSYCzCvdYnKW2wmupdYRZGi8SpJtBCuAyq
NoCZs72JwoJF18jw8bjwt7/ksOAdtBNJWB0Fw+0EJYlwy3wXxY0sj7xMYW4j9BAzgZSzPe2FE8vH
jmFPSIJon39EdW94F2aeWvAS+urYszQ6jODEtub67s5jG97jKmS8Yy8GwOBFqGyPn8INrBZegDXL
8pPkneJgDzqilzB2mqMYWjTXmmLnyuVop2Ssj533lKLGRK2Tas8lrVyQLOEUIFJUGCNQytWgtxWh
MRC8BwcZGgHems+FTm6OHhokWjlpoBlhciOThWgMY2TIiatA6kHZytfI1rzUF6tAQxGZKw9ikYTt
FIRrME1c1RzzKuzArz02T20TGuFlKKRC/tkNbvHQ2Sq1fPOsD0mbGmM5nzi6kQhSACVJ2+PhaD05
odQclZbk8gr2dQJeBDEvjP8xv65n/h996ov20/R6sfIJOucK0yE9HeRSjxnrpIfpNVJbdYyLnIw+
x2M/udTWVePoNeI0NxqhbCLtYTGawvTvLJ4Fs2Ef5JzSKFk5ATj6U9KJJyALdfmwlKFzNPK8IrE5
cViy5u0RKdR0j+Co3vWmErvFCesvOLXiObWX7r6okbtqjqjgJXgWK9jMeY6y9ovBpLnOFyfUKwaC
P1urplO25JNfSVbNjHOfPGLog37shx1JvtlJjOkrGJsI5yP1gaiWK1FAHO0K8x6APzDasB3wfCbd
nltvebXa9qbSXbVsaHC3A0mQVKAlgfDxIq+coqQ0V5SuJLjYwHbY/NMGlWHYXmTYGo8yVNrjErny
aUms7BoioXmqQ+tamb1ZP0RIhpKrEZPhDaNUpfmoZKNr5U7Lh2lN6fWYViQ8ybxoeHlIDHF8TO5G
ZVE/0xs08tPL4uU179nfA2JwcN2vxxdkYh60mVFbEuavnLRwS7z6Ows3JJJGiYFmduP0qIRc3lK+
nBczqYRbVpsnA2c8VkjQz9dEIaypRVp3q2m6a2yzCk1iYS3y0unMz7huvi9J3p/c3iK/mUhxvxPl
ZT11zW5p1Hu94KtlgVVc5lY4MNqeyxvKP3lpTzmDQLZxSRD3JFepymy3EWJtf1GSAIrZNKMPEjo1
GaQVfhKf7TyErx7wESjZXnuthym6BWmA6Yj34ZIvcLgHqBJbG7zQHvnGMp3aTWG12l5GLee+g+TJ
5rIgoCbZ0x4AD1m0tPxy4Pu+AgSyof9MQiPsw2MV7jtuXrt8tqZ3mOzOu1v6OX0bDZmamziusm91
XUZfAFsQT4tybp8hrCRQ2bXCC7xE5x1WILpvXWwo5mmEzv8BlwSyrmy9dSPgKLgnRZwhDyzDmLq1
NN8IrHMJXGx6y9eNEt3xOMZtE9QxGpNtlNpD6AMqYxXSgm0nMnBGPWAae+7U9n2SlTzkDOXvddXb
WQCrsUSWGvPWbJqKfWdQxdz+hznpyB81rFl966DZo5HT1gq5Ayx0mbCEAbMWdn3CZQYRqquz6aCG
Vcuu1e76pTSdB5brEbn2ls2DM0X9q6t15D2RKWVdg8Fq1F5ZIMZQBseIyTOA+k5vs+mXiSiuc9uN
VwyduOyz0UY7ntE8oKixvI8Qcc1wk1vO+BIy/8SIjPlqnw+TQeyFWKo6WLrO+TKtpiuC0CQB1S2S
9o2AzOFaWEnrHQvTgLYFBZtUzNhLViiYmV4kPWKeSzW7tBGIXNF6iNg4kBattXvXzvS3ki/KI5bX
oafcdsdymyaEI+8slrQElEdLWTwiraMdmhppv4Jz6y6x4xCuVjKrn/2MJGzEb6DcyQXQJmJWUYyr
Ay+j2NnNgCtVMrF/5Z2AYNgt9YLmz0mf9Kkuj3mVqmhVUnuRuV20WctuGzOkLSYyIXwWOVSUba4l
2i4EwfUKvUPEARMnEpjouGcG3a30LrJ8UG9ZqKc3cJkESkvzapwjkjs7HSdwXdVDeLLnzKDPTRPi
q3AIOzchgvkLG1E6geEzGmS3Uu5Fqi2kloa2VexInp76u9ocm3jfdQ3P8MgSbudMrJW2JchtLRgj
hnv+/2zl/7/QgkPhvG40//v17W3/9ZH/uaj/24/8LOrlHw6j1jWTB1ENk91finoSEBEN/WPazODt
5/5WR3TngNageDdwHa6Ij59FPXQNBmWocdgs/w3X8W8U9cL5ffrHQ485lULXgNlBXs46I/tl+keN
xu40McwDIUnAyFN2jGOQoAZUbPBA+sXkZ5Yb1Ok9tKv12a9XdZDESHJdlm2ENGk9JZrzgUF+nzym
JcLP/egM1nXF/EXtrCn80AZQLfslUsIM3PUcCtcTqTkfTsb5oKqJYHWiZgAMT7kFhlUwlUrsEXKf
4E8xMzae+W1JEVZz7wlH7WU2ZK0fDpb4kueT0ib4baZyQMWlpT0hDHHqdvfjeraO6ykLD8LY6/g4
e5R0ZRKYgCGf2misQ1Ra6yk9nE9sXBjysnR7SQp1EWM2X/uxt7RAlZWfz3w+bjqUOUWG1Y8dTU+F
svBDXzDFM0nk2piW3kNPrCVh0PUORSa+k/Z5PN82uW1GX+i4sm8j20pzQwmSvXmdTdj9ellpHQT8
YGaqAQ9zZaP6dptKwT7ZSF4ZgJVfas6JzYaeJ76ZZXcbGZm+GSoVOrdLNy23IN21acu/GQZ6XRrE
1pHHBPrO9NBAWbiLsDfOA8toe5r76jJJhuS+Mti9ERCdztpu7lVLUsish9SCnKhPco6IAWyr6o69
J9RM3vXii1ft3ZSJI7ONmZCDAWOozF7Q6Df1bqkGPJ2xBLRo50I+icjJjzwf9Yc2tqRle8ikEO5U
OrqcytEIqxlizbpYITDknkQIjwUyo8CKsEuhqBF0DibTwQ+oW5iWQl1AQI0M9w6l9Tj5eRt5x67X
1SFPnPGSf3P+Vk1t/jR5GVRKw9aoyvXOuaG89z7NjB2HP9WJ1RO6LS4NJb3vZQMB1s3L7FZjcSF9
10NIulFWFpOp04XNySm7+BiRSHGh7CK8wJ2MvtpmTMc7jxoz+cTwZX11qafn5G2w8ng3BrtmAa0c
DSZ/ThZEgCrItbYemZbxcwZSH9FqPbUApQ1Zv1ADTurCQtdG3Rf3erXprMGBGuG4XU4rF4U/8hBG
Y4AS3n0Joz7+FDHuFD8PvfD7kps2O9gwi3aqFhz2dc5uV/JLSUKrtpABx60ei/V2q01Z+gi76s2y
ZNz7aQmwEVXrcJFg/OaJmcfsIpOx/dZQrSdIEIu+hsvSzW/aggMUzFOtJ7uOV977Hc9YyuB2DJcg
d8hR2eggv0L6+aj+gp9DMdfMS3tSjbn4AxsOa4PfOax9ZFHrA23GMeqQlKGoT0lFNKcSsSWYjpfu
D7ZH6hKLSvq+oCkfA8wA5Y5uJ8xPMUnmRuDUMXoOZTmwaM1wtfV2FFULclleDcxClCCs0VGFuKtA
JFylIm4/yA94Q222neuazNMsGZP5E2DhKjIh1qM4hjC+NhFl9XWksLfolo4IRWvIva1CKgIRpUfM
rpbtgzCgzjfbsqP3tXUUb46d09MoKT4adwJtRblyhwmAoBYjaju/M2eBXWLUHvRhKTp2zW7qBosa
7acire1yMxXpM/gsioYRczNBlXnOYFpDU4rveOxQEOJ5o3bLO4MI2Tkm6NiPHLScM2TGJhKi80tz
8bq9EU3qGZkXKk22B9GGZ0V18FhNd+fOfbceAHo5kMdqsk+alL1Gok54srzIi4kaKbQsPwzsDZJD
KSmuUe2QYp4nXmJ+q72uv7KVaV+JEIbbJgcGxKKBYvwGv45xV1oVSO/ekI+qXwQJrG3snZBXYHWf
cS1Sayc4CC7wAprPTUZ0Q6GbOPJSy5vgrxLXERhpFo5XjcE7Ediy1Hb4m8KjiqzOwdc3x+RRpIKo
tAY0pC9TuVBLuwW+EGogJHvT0HUrzO3ZS9XyQ2p2fAr7xfCJW2kfZnI2b4F0TtapmdrkTZXSkJdG
mSmYAnXX+cLLSzJY8d1vvTy3jsX/Y++8ciRHsi69ld4ACxRG9ep07R5axwuRIoJaGo1qT/8qZmPz
MaqqJzO6qxI9DwMM0A9dKDQyy8M96OS1c8/5TmfidhCpCd4s64bLAu/kjU7tyDZ2E4NLH137Vu9m
N5D07z1lOZ0l69iQ+bVrDvFGajMOdQ58cIDYH33nkdgBQBJ+jSdCFQp46ODxWzRSuwrirMlRGwbj
jl9Gul4MsIeq4pLmW+HNmK+xolu967z6Y3dFFJ6TI8u4AFxpuaYdaqe1zl2dGcfFI5TV3DVC/I8r
Dp41QU9DPQz9IM52U+tq/f926vv/FZDCfLaY4f56NLxRoHK+lF/+cVv9FMr44y/+MSB6DIi45+Cb
+cIE0rUAqv9QfT/IbLiPfB3Xg0mbBbPZnwMiRdiEtPH3YVPgqf1pQFz+U/yPOw9+0v9E9DU+Mb1s
AQ7NIrWJesw8SkPUz+Nh32oVvrhy3HV+Ue86WnXPePBJUuEl2qgpbhEAZJFwP4ub+KmwJMs71xq6
X1DQP0nPNl2h/AyQ2RwQKozSyxT7w5QqWlLWk2vPO2doaaQ1ZsnSXvRJsvYmER96zTIufcgj/e9H
mr/EGv2b110sCsjuvPTib/z5dYespChKZsau0qLmK77B0YVZWhXnBhwt9Q1Zc8uDdNz8cJ38G//A
R4HmD/4B3i7pGM7jpNFhABDI//llI3AioTtW4w6RmzJEFfv2FchfcgyW95hMc6mvM27fatOGFA1p
JYDMY4O1sdiXNnP14Jo0WQ1dzhyhcus2dI1GBBYQcHoBbQ23vmmvofLPDy3IiXe/grrJ20QAT8Hk
BrYfVR8rWELV0dh0iyG4PrGTDl+y2d/9/Xv9ZJXgrbrEfmy8OEAELWGwvvjxNzsXGjdE0gI7Z8ov
UEunrYEYZq1qh8lkDvEXAguLLtokfPv7F16cOT+5NHjp5YDFJc7SRMD9+/TSoUtwYjly7HKqn/TS
2BDdARubnKrWeKVeKdm4ZPsV5WmY3eaDiSctlyEHbb3bFNEh7sGJs7xc0Zj2Rhb5KgsLCGDinrqq
SxXBEaFE09jXprlz0giM6nzM+N6uK1Ftaju+y3prBYL75ET9l8IbLlPD25d5eZ1Dd7OicoPhZZ03
5fNQRwfE1qe0VhcdrKV918SHMDEOg0EhCQulkxeTwHFUw4Rgn0afr0KtvxRWfAEAnKVpFxLS6TY5
K9fOZhtpJORD7IKMdTSYQeNou8kg+1vGBPlEoq6MJB+DLppQysbAYEpIYmOjF+5epfa153XfsUIO
+55lCjS/jDBtWlnnfvCQKwWm+NnsN0VKn1+Sv0C4v8qaCEeJuZR1d66/i7Rrs8v0XQpUYeWSfdma
TRuR9VXPpQD67kfuipTsxoVhjm6BbVj4JQbb7rqwK86FbvU0t94zwcK3pGSihGYijYQhP44uJ8t5
rbFNVESDhwpozpz49cY3uldiCaQl0cLnncYofchl5ryRZ2l9Dk9RmGxazI+XQ23pR0N5cGRU3jZf
vIGfJoh6K9nmhpu/MyjNDK7Kj4+qpW9v7YZKaUeDXnXeorvA2p0uCY/Q8haEzCSj8FDKkpMvGJ5x
pTf2dCNwyj66lT8WgSdn65srG/ViGkBa1wlCUH9WcUaBBmJ88w3IQbPNgO+8OblmvHBKNG8Qkzt8
lFFZNZta1dPOaFR+7410aC5EXaIowu91cv8hLYRL3+iKahIyKw14pU3ZLhG5zKW6jzSmnR41VSn2
A3WdIbg58piqft6KfJw2cUj6qKOk9FjqZfs4kCi482ayvG+OdM1TE6c631lwceCafBAGlZ4iHxre
VNyROa2znRS0BwU1oPgTxfLpcG0MLiwCrxZ2tcaClhiBJ6AGbbTBYTnXEJTqD/gD+gB3CX0xrGi4
AipHdflNzI7kHI7mtE/TMd/2ptOzbuC+tEt7D8Fiyr3kVgsl3eTtbDMkauGkb6E9IYlyM7Uuasy9
l0LAdUxGUSiOILHHVEdwBfhTg54WRH6PBu41nSzpfZCSyjtfXI1O6B06JMWXdLSbB5b7folBQG/C
rQtY4BnQj1RBQgBxa9ceKM9iLDJ7W4Mcf+HJuiD0ER23pZjc76a04nPLbbxZ5XGFcprLcfkKaESC
u0ocHDMaqqDqySuthjTlOWdnsAwU3Wt+UIytwxpEs4K0qOLAJ/W0ndGXzgKr83aOaFo0hbI2sYYb
ObVNvhozJczlDnwhB6w0t8KdHqfVJq+Kces5qZh3rshYbGFLKJyVT3PFPRWtIbSTNNyHPmdr9kr+
ZsqHbG97zdfJdXLsOCkrOL72KzFm07mHGs4OKXHCZ0acVdWl7W6mM3dTCi0JOLW/JPTa3+a4xbYg
7I3LKVQDvE5/0E+aYeburkqqEM8LmUGBIN3qFC2H453uxOLBgIBO57Bf+9El8A/MECasgKOEvD5s
rLZGJWXAjkFmlnLgBg446poX9+4EKbEcmRl5qNNysw1yQtxg35m17llIe4FfxNNDrYTz6NjV2LDv
GuQNSNTpMmuNxF6lrY2RCLygw72V34wfWpztUlih61gUfRlYbWWt8MwpHIpe59wougfvNLONXh3c
iTk7Bb+yA0AW0fXkGTaOZ4qLXx0RvQm/KemGDoFFYdZAAlFxJfe8sWKL2D3uDXDgm5meZKgjHn1j
XUdMnhzPybHH8Bo/AaYPvrMPdTjRuBMWyXBRzTaOfHfup2/ZaIrrKkJDWFtjP+9TYhaBgaYDwt1Q
zo2D5EQYPeosOyjihtOFItFFONAdKJrWGg7S66gO82mdGRw0l/2CsleO0kP2Y5GeP0S2iI6pzgPC
IuJwFN2Yn7uOfpSsyNz1gJmSkkd/IV0J3HPPWQpibkU/UvjFbZRx7oa6vp6sYvgq4ty59IBRg8xp
B1TpJj3CaetXUVxbF2Y1Ghez3fF5Z0V1iMfa3CPyACibJJ2EsL2Xk31ntg8Vv1AOwrVDPFhUoXwK
rX4GIAqYHUAMHi7J3c0xTxRAhptMVuNXu8wqTP2FlifZGvFRUlqTJQ28zQfy72RksSaUMWlFK5zi
qb6KfyfWQroAoxaYxkCcLFGvNg/HtNb2o8MOfujUbQS5N+4GEsimXe71lLvrMNAQwifGyVQpOP6+
JB/ZFuneqKkaX5mi5+tfbcaR23ylt480R8H2Mob0tqybLd9zIiPDkWhQuZljm3bXNt5EHmWZBX0B
pHwONviQHmb/qkEA0ersRMUFm2p6Y9PevYzF1F1xxE43k9l3ASXdImAbjrud6oJpnG+pK/s2U7HI
tW3fxqX+R+/Sf71Av/ICLdL8D+Pov3iB7r6U/zirRP7juuoq+b/+58fIGE/L5S//uUDwfsOXSwUg
jgr+8WH9+eN8SGPebx9GHNtDt/19t/Dn+RBal80fp7AQI/mSHvvnAsE0fgPdvDA5/29S+1QN/TxF
Gw5xNRf2m427w+GfnxYIETb2runs/BDiRawuw48wD0+b4su0JHy0j7BP2DNtEHzhpn3OkjpMj7bX
vs8Q9J+w042HyreLJ5N2lw39CMbGMDjZdTa2UovGhm/w+Ii3FvPR7NG3cDIwrBRY12kpsPJLNKp0
FZv568i2jfDYCP9IxPhVukzdqHYG3aQ8mtzLBoWsG+K1Y3TmQwn+59C6DVXzE+ZXpKPhgGj0IVn6
57xOy31LqCfA0qdvIDNd1arwgmlqBXUVXRHwWIxg1Ld2kNVTuW76mAgciZXXeNbyQDRV+q4XCZKo
su1NhuwaAy/U8p3ei/s+lm88raLNYIjxUOj2iCEjwc+q82iZqrk7lia7PW/u84u57MKNkgXzdGR3
d9HkjBd6O05v3N/jy8oW8VHnUfCc0J6zHhPhrsdJTjdeF0cXnG3MqzYMw2OV5c2WKg9cB5NJ2ApX
+TMej/A76nWzqwbHuoqGBStiRFC0L2TVcAspwIE5m0hmJaO7a9cmy5Os0LY8de357Nuj1wV+I/GL
VBlFr6tyYFW0Lj0aLs7Kr0dIB5qXWNfDkOK1ylQn6ZUU0nFPQsskv2pjAF7pdHPlE4zCb7439KzB
EdDEGpSSoQeOVtmhzJZmEX9un0xoRe6Goq1+Ohh+UrAWKaoSUV+vX+kRhxljJ0S5N1ZohWpj2O30
fW6L3n2ODLrGmfBQ8zd6FWavyk7Va1bnmX8Ac0XFATRyQsc912KzhUZSV4GIsgbKTzx2uFHKGDTP
yFcAmKXV0clhzlSkYRmS+VtMMtpah1bu3hhhXEz3QA6bZ3PI0xdDqv6KELrW4xEAGHEc237aWdSm
rxt22MXBm2MeZIY2FHoUmGHnp9Eae3DWXpP+xrwaJTJ+qmwXD2/mljCjUf2L6BSRru9uZWuN6c50
rOxy0PnG7BhkXX5JRSlIU0OXmtHKfQgRoIw62nHqGQ//uleDR6VTUfXFY8aKyduPCd+tZ7OZqCqb
msR6K9Q0Q/n0/Obd9wCJBjEh6vly1hbM2pTFAG7wpnZfO9WIu076mbcejMwVR2fQ1B3Os2HcxqS7
KAOktysGMhcloDfYO3Pka6hgBEPAIE3hdcLiBt7fnE8JHwsQCqJkfqTvIkKXI98so7pQTCLYMYre
ggoKB2G4Q4/14nWJP85ZaG7MmblHOZJVuXLDMYvlfkg6kUMvnHUgfVXfk5WspdGvl0wiyf4MwjwK
g0VpzsoplQPHtFGTtlLkIBi656H3As50brfiM4eaV2RS8VM6HFrQiHUGgGEYOEd5OqzYYOjTvDyN
Mi1COFF1Nd+1+eh092aDqvcsZqPxjh1Qc5Jko5HdGlnqGEHdx+MxCsei2pRdht+4oJvqHTgWwXN8
QnQcMAyp9Avl4/GXaBgZX/10hrM3xnF36TPn7WflzU8U0VaP7E7ccBNb1EOdPFIEVoDFGVUKG5zd
XSeEgfvVMEbHhH62tZi1ihO47kL8ZFFHaNGvymBQTD4rqD/5bo4z45FAvXsLMjWNV0BbaZ7z9Omi
sArtPsxV/l6NIuTTcTrzIFKfu5Y5F/V7xeTPUldfCI66uZOhSt7LnsPft0YqEQW4fOJ5rzMJTVtX
C+uHQoSwQfVEZ+uhc3i4npa0p/0R/OyXDOj0EQf9eNL+dyj5xVBCEfGSxPprwfquYnr4ycvwx1/5
YxRBpv5NoENjUP49cs4o8OcoQlGzbnN0WtI7/Akd08Qfo4gFdYjYHN3NFF0YQML5Gf6Mzjm/mfxM
aHAE8T7g2P+JVv1JzqPZAkwRITDMFotSuwjpPyqJmWtMlpdozbkwmsXyOxXszxojtE4urTycyeq8
fLCLVvyOmvpLjdj6pJGjTCNgUnLLbGZAEHWYtX584bSI5cSmqzmn3mxE65ZCR+w9pVXYe0VpjrnD
uCRwPU/1DJ8DFOZLxVb7eaKx6AY0CX4d+Hv05ilZPQ7+wGLLrWwIMeHUJWdrcFpjremtI+glXFxN
CCDaqW86NrvcEl6qDGKoZg1Vd+5g7ZwHW+Uxds02V+TezKJbG7HjIPqwN/3FO/80+i1vHOV08aiY
wqUg5lOOkLfp1UadVGduZuN9hQ32ShOF/guFePn4fhDDmXIdk+AlHzELZkw0n9KCePCU1SCCnEM0
5MfQqs06sKehvRTK19zghyv+30jvn+RoXoyLFNICoX3QVoCoPv0uayiGHMPtE0rgcDUWkdBxai3I
oIYWZQRbPWSBHVaNe2Y6o8jo719+Wel8erOw8n3dY9pfmgM/X0t04LhlmVTGabLwpvrQvxUVZayS
lRiKJxBu6kRee61pUKYYfr0dC5qeO2jmR7t5qq1fNeda/vK1+enjhzhBGSyMB4/fgfM5ktrlfVko
W6pTI63pFvHDvC49rJerosYSsO5xWFy3wF0f+p6aksC2pxh9bRBTYZKaRj8Yd31MyeghSTP8rgix
Pv9Ou2RLh5+y73sQPCc5x9EJAsFwMVqZc2HQXDbjtQSCMPB1MbxEbhjheqQLowULU4Le4aGt1NIB
UmANj3GhnmOT/9OoZP1tYgGyjWN9fuLLyOgxk4K67uQU6psls4mCh93n2IUd6glsKf88FvjM8Zaa
mbsCbC3VbZOmXr5pU2M+FdAAz7NFFowKtciq31Pi6zW8dzs1NwhasX7wHPx9PY9KmaiTNfhZd5Ba
auYbNOG2vkEJLKqnSGpg2HNXEMZqPVfKfO3zNKaTM+tJvnv5FItVo41KXXZu7tCglZE7xKQxKPO+
Lsj+bQe9tp9s5ghcSWaTZN+MDCfQSsxsvnE6UOLlspWuR2RE7JDIIFWbz4gJjjmtG1CK/S4sRTzs
MB8Mage81bZBTlRpTaFqUhNVTWJtwIHR6xGiLR1dwTw1zQpDI6Vxmmy3SuXf51pZ3canzYvZaJZ1
mjjQkiAbDunKZGf91WJCSyM4GZ0nR9pgUt+6U+Ry827XOYxL8b5uOCFBY/IjYZvXsAdmT9/adpap
c4gprIUwlkWYApzlgJX2RrnKwOwjUyXla5mMz3HU345hfM1fuMMc4BwtDs9BJauTVjq3FBSNCKau
fkkLcRTASrixK7YSlFYRVVCGjTHBS3fSoHXJ7AE8p7Zm4BKanaCNnWdwxw1lJW69z1h+BjG1Imsl
+no7epomVrVq1x7X7xrvUr4SVuLB+g3zoA0JXHS4k/2EAskhjuoLb7K126EqL0KLtRyD73A1RX44
HCIDraYMWyIgRUGHDd5zzrASH0BnVzsID96mmYzxkKVR5uP/dqabMl5oBqmZPtWRad7HkRKXo4Fr
IccOtBLmlJBDoAauif3p0k1q9ZTgsodMYdNDVOEGCOZqtK8dqxEzVXfawga10n5pIyqd7TQiJcva
w6nRu2X4lmQtYMlw7uBaYnZng9OABmH6t3X5WuFToOnUptYXp3Lm4R/m6RtkVkpIL8QDRtTArHJI
/fB1+dU5uvpiYzDaGO7SSJnIXN14TTHH2zZx/a2L86YMOGeol8pmDAzSWFrZpkwl8vnQ1SJi8Rx7
WoBykjxCrpBZUFD2gy+mSsBWNMVkvcdeAyt9irgF4fPw7RUqP1VDEOgJ8HIB8whei76wvkWDYR9d
qQ3tLp8hlAUzGv+jcpzyOdJ08q9xSv7lyhOFBb5bS8z6qESpY7Sfpfa9QNHT1kR3l4L62P1el3lv
bmKQUDYEa2NQL3qZue6dLAYdG7IUaBi95wz6dhScrDK9WzYFcdaRPm+EQ44iyrQ5iKLeftL7xsbt
Jev+wlde8lU4GT6OuTc4MiqCI0BAFylZcn50DypsKC1OC5usn6cs7nFVUeKYLAbM1n7o9+Z6lsnL
YHcJ5LYclg3CvrSIP/RZKYMR6WMAq6yUIDc/RWKrCGyWgeFanb4tRh9zWBhhPPFysuD+mOHmKYou
ujctQvpa03ffWlFSMaKPhfNGjIpyJ1Pvqe7tOHCroKGz4QLkKfoKjYUEnblwAIXUxlA+s47yObjp
OPEE8ryGHyjLtU2HStI/dpbbv/pu3/c3RLZYg7Jo81MWjUtHIEFjwySF3sXcmHBjPdAKkmD38vqe
iMBgVmtM+BQmgkQCwWNngjtsbOn6tm472yB2WlALMk9A0/Y+FD2ddFE2PtSNY9UYGAr5oADeDjsu
av89GjCzsWMCA7dFdqLaQw9xNrGAzDkna7rbs13o9fJazHbxbqM3kwejHnO6qWu7cglEk1fZ1rqu
yrNd+z0fpaeM8AvXRAJ4NqQiKaCIAr5aSmqoxnBmwx92O5B9h2zwO5jPPApvent+T6Mqf0gnET6a
5E2mQ9xqUq1NOwEcLXu977eGVlbH0HWmQzJTU9oPYzkH5WR02TlULsVlRjdDL/Mi5a2Wi3famVrZ
H4VhT/PeELa6CaVMdmPIJgRgky3CTRnNcA1zps19jUPQCBZb3uADsaymMLnvyM2c0hQUv4+tjuxO
Y+pI5rVVXRG/XbCQtXHk9iHv9KILd3XUmlQ1O3Ny6fVZv8cOmB+GyZZrakDYOyeqm6ER903lvjrg
Ei/KdNmjNFU2U+ua61W5/ftJa5lNP401DJTLecECoYVI+fOgVxEAbDVN606IRW65FqacuRXmpclN
C/EoK5Xt/cJM8tlMw8mENBbuZhIRjrPwQn5+TY7P7MTzTJ2mMU6vdFvWzzhN+aVLXe1ExnK8Eosh
Ex9ORP+Ono4XIdaW6Pef478H4F8dgKGXcRn89QH4/svXL/LbT2YtCqyWv/OnGK//5ntQSxhKjE/w
GH9p1RDL79fj/PkjjM0goYvVBKQLhVcw2Tx+7f/HzG/i9cFchIbuf9i4/hMzv/55VicijNrPwM64
43EeXy76H2xSrigNp2s9pBdRzE/ACTwfAL+rR6m/FR+tb/FHA1ybUddAZoWnO+jSj544Kg3iU7mU
xxWJMV7E+lhucILWRyz7twvW/4QM1FwZbkIBXZxRPaMvtXSsELUNpIvkEqs8C0kalNx7Wghznncf
lXb1R79dsVTdEVsy3jG6GTSFL214WiG2UU9DXv9Rllfr5rDzh15tu48yvdpZivUiqgIWKlp6oS+9
e0ZWY9bQe6l3X+f0o5uPWR9IRtq3A0VYqexf8RJ3DyGfT8DxLUzXjU+F8S1fPfp+jOE1s7BmN13T
31vKx9BS0KcQ4V4dYJBLQkjFDDiBp1ZYFZcCtn12tOMYdVBP5K7AUL5q8Iu99yVNGBlgqNkqXFbg
U+TunQw3AztM81K3wjc7G2b6A6tp2sspHtttE4Om2wq2oXSSk5W74uZUrTNyQE9sM+gI98XwwD1C
2xTx3Jywmhhk9B1Din1WwhPQpSwPbZ/IAuCCDGHzA+cpvzdNJjfStG7jIazw6RTF9RRKHemcSino
v/FWtu7wODjUPkSu4zH8OOneCl3wq11dMMM2dq3dYNApb4mFVngBalaXFaI2tfE2rpXC/dbn9PyI
HMg3AoaxJnDG23f50b4b0gh3fh9H34Uc3oSRmTsv4cw1WFOKJ9+2XhUK/mGKymYvSTIwW6Dtm4Sb
QGGQGxZ7pHyD8Gl3zBSDAihe8yryGXTSXp4tSM30MulbCgUoQQIFugGWh9Vp7GR+kWZaeCPs8Mrt
wLiyNKYCwy4eS7SmdR9qlM3PACXEIGP84krTcEtpfbXV2WisMdDgWJBaAWNPRQS7RkG2D9sXPVwT
od6MhuaqbR7VYPk3FgHPMwyPYWWSpHos566grJvewRyLuQQQWuYFz820/JrLlPYtNiq0IRT2GI8M
xL5/MgxN389eSIshNj7WTTDYr2ISFU/YvPKtGpbthZFq0O9Jh0HCV8sRiVaWWd70CyqfLnfr1fjg
54fYPsxVv2D1sd9EJ0Jt/r1HIegK9Bv8faMGxe8uUH6/Ac+fyvSRBQJrGpJ50U4TYPzzD6K/XXQ9
MtMC+i99CltxoxXsPZYeAKwKpC1iIe4qzaSkYSkM8DOtecuiIjwQb6C6bcg4q5hLyYBY6gbqpXgg
pmH0Oc04FYJ2GWdGFfOer49xAb65PYcf/QWYeegy8D96DYqPjoMcH/q9KvB/rOyPFoRkKUSIE7d6
pjeqEtA8PGtUgTvx1VzxDamHjSfbrrpzhg5vg+Uq/1mONiV6H/UL0dz2VNXHNtc+3RUbIH7d3nWF
OrbTVJ99UbN1mQUFDm3Cu0sbc3hJ/breSttuSPk346419HzN7gsCsQ3xeljlH6UQsaAfolyaIoaG
NhLYN9nWN6T+6Ncm5h0/XjomZitifZf4NJ65GlxLvmYG/fY42QNhjmePbqwD+4AOGnD8Tnn8Gun0
lFdetaP3zb4piGwemaHiN0jGNKPIjDjRO/BRCtcmM9aIEWapCe8uHJcgQ/1IRotmjZGODQxuLuYT
d6+ldbEGsB3uuBpuxcRsuUq1KLvvpeUFJDS2Hw/K/84Uv5wpHIFv9O9miuKLypNPPV2W+fHX/hwr
oO/TuQIXARobyuOinv8prOs6c8WyySdr8oF//aewbrq/OY5nQqXjNOMv0vM/5woTY4DOfwrjrEcW
Du3uPxHWP+PimJD5EbDJEhPkP+Z88oC7GG+cpgOr7Mm8CZhicS01E/daodHBWMn4mmE5uyesHG4h
sPebHz6vfyPJ/svYvLw+eUcIZQazF37dn6caH+KrWzhq5ARu7+2RM7FVw7WgC/HBLcTXbChvsId1
wJpCpgp4Zr+Y2z9rwssJAS4a1geDZar3WebuZ4GsY+TjoYmGS7ZXmN2jqyINM3Jp/qWlhazBa+sX
qvfHrPbjAWV5VY9QgIu+btv/AtZ1eXKmPGzGAwtXZ8MDwjhQ+thC0aBWo0bXXPmG+xbxBzgizGRD
fI8nYAQAzzPezCTX11BSvqexhiV3SH+lCyOf8an/+PMRXeWasAWqvCCJ8FkXJuxmauNQFPCRBLqZ
6LJ7jRYrd42rtQSr38Yg7vAqTv5FQnXLvvcyWrFqe8xmmqnNeXp2ZjPvKPVBE9h2VaKJrZ/Usj4l
CZaKZzAVpOURyuz6uulJSwNuYGcZ2lXvnUjjJ90aE31nv1iN3WZvfLmM7rtsqiYcVqGFzUGtRp4Z
Zb1Evf16LXxN/1qJGPoG99BroY9NcowViPQObeFx6KfxoBl6PQdFH1EB5xT1JitsiAJh287Gvikx
DGKrHUN6mtmD0W+Z9lcDNoDNxBTT8zKNTkGQ3TkO9QdJdhyl136n58QCN5LpG1EPNnzhXg3m2nVq
6MdJ3+6taab+NBFbY5Q8wcmS7Wg57V9rDHVrPB321oJcSxuDgdLFyVlcWiPf0tUcWfKpwbt51fdM
nXlnx+8MtkaysYdYg14TQ9ewO6xkuSLypakSaNogqYyW8tJpWjhYkgx/ZykTA8kJYsCj8KpuT58L
WFUpbwrfn7dRx5rbyfOtJHK0j9xwS4EoiTautkCObnI9IImE67rPy10887E1qLuHVtdRiu3Ev3Nq
OR2cKEMFI/AkySqkqb4GU6M/FNKWL1Ye+69GBPhCCEw2MOOa+pj4uZev1NT2t2D1jOsmp0VTjzM7
oMYOn4p9FAqKRaipGTCOoa1VI+mw9Jrpy9C6L1WBHzIAA7F1Y+vCczScgfZk5rts5i+ARQi/GnrV
Hk28v2cLjwDpMA9cCKVBrspE0NtDtJkMfaC9HQIt448bUMfRrLy28l8o44KxoV8tFqvvglqU4whT
DpNxNW3wI2Zv8URj3Kza67CwsacrImvw7g9OaVq7pk2ICIDLDvDx+Bu9c8tNhXR+i6mEPDK/6U3L
EoSNgGrUHmdUtVYFHAC7UNkhC33CNQgp9gNz8vRWGVF7sbSj3SYMbkTBZGN+ayHb7GpXiaNm+Asj
QZfvjeckq5jtytPQGdSpCqIW8ONL/bmCS/+97Ov+fmI6+uo0WA8CjJnc4LNcjN9R02AbSjGzvbSU
faJIyHr2yLb5K3xaKXuXEG9AZ2jOpu9VdW/MgrlQuO0zhgrtVp8c84n+gWzlEgjgDcVaAjgbbxA6
muN20tjHoT5j4apENu8nkgOQ3gxRrfpWnL06tehVb60TiJro2oHeQjnRVJx7doQkU1rOViscm96O
PpAq6CGlXCjDwjOpJfJocPWRzHeDQlZvcgaA7ZRFvqOUcNr2lnNhM7FvfGq1VpXsGkpcaU/WHT9c
NbJqd7KW+aUx6K9xOF/7VMUEGXge5P/8gRDzkw6If7+cwHDO7IG0Wqy1CN7OTu1gWWtptBg0btWU
3KkL6hy+w8Y2z+nAqmcw0vGAO+VW9ON12jpXcZYA3Kv7eoPPvaQ5l7MSVrUCBGUu+xUJwYtkHG60
ODwT5De3IPrnLZh1By3VsbYsdcsbqZnGHmTqY9KJ5zletgpOqLY1wL5j71pYsvX0YuIe5kZqr3dO
9lyE8Fp0p9w7AFbAXe2S0XmJoxm0BJl/a+CIV7I4WBPHvhUdUfq6S6NDPiuT1ul6XnFo4UNo0ATb
r2xbHmzm/nWb4iEWM6vsGXbMMOvvae6vZDlYPBPM56JIHseOQGnE9bcBailPth7eONnsbWDYwBPR
56uKElBAMkCTxkz6gYgFgEq9aQ5ULUfLR3Suh9o9+KMMv2Ajblin4QXqwzg86a1mQTLS1HXiRhZm
lwb5trXaAxu6em3qOe846WriHH2EwZ6lJqK0Ha5j4CfnujfHhFYvvd5TLkQOQetgeXIZgl3K0te+
Te31NM+YyIy5faF6DseX12S7qnLMDaN6R87erb87KC27XqKu4+bquSLYbR/ArXNExFWxIwgNid6g
Thcn2rAtgQsk8fAINWRa8y/d1pic6MISsE5Lhe+KNPcr+/9mLTKTJ//IPY1Ckzd95I4eDpF1SEyN
UuTeUTxRuvbYl74bWCOpWHPCcqd38HdczZ0HtkLOg1bU9ldot/munWc83xGwBTxSJbsEu75JRu6O
OZyIA3AvruLZfPUL99HAegTzgc8tBuUUDDzUZeI2AVawktvWRHpf2MUB+MiwTTBVntpGf3aUh2qZ
SaG9wK2sz47R4GXWJ5i7eJ3DbR4b0QZcpQYGJkVlSTrtJtR8QL1QFIJqluMZi/z4Zmuqf4gHfoLC
reXyTC4oA8gUevfcH/1avc0itohA4B/SluvCLueTHlKaR7sHQadIpjsRzRgtZ7qMcPJ7QeN3NSRX
v1ujOtV7hmhaBH0fLtjSIndJxQDSAO1BI84w1BozzIWJl2SsAyP3vL3kxwdbYFro5FMmr7lMYBXI
ukg3cRzaj5lhTsQ/QI2n9LRSqZOkBaZI0cJav+yhOcmVE7n6Le109ILrom4vLSWNiyFkeJb/m70z
y5EbSbP1VmoDTJDGyQhc3Aenz+Exz3ohYhLnyThzN72Wu7H70ZWqHLqrqvOl0Wg0UChkQlKkpHAa
7T//Od+Zjdz3mghzmy0LSpOrKjwWWeVecZtRFJsmNcvYjua4+9is0aWGckszo3hRgrWjdORzQO4l
X7WE7+8Eo+rtTD0MvXVx/GTkw7QLS/ekQ+M7NpPWPhc0nl7yTqPMDfWsO45hOzxbOqCwUNfKHUgy
CnmjypV3eCDH/VBF4rbIOuPGoT1mBQC2HNdT2IvnOvO6u8oSzhYLEH+x86jDDICE0xf1bTeSudEq
GtzZnA+82rft3KfHhkj2iwGkwe9VjUWQHMhrIIpPpZp4g+DRzCuvM7CwjGyyuP1Od6GTu/NTbbmB
d8xN2+WxZ114NxiuRRcVDaPObpjDYm0HNDDexQEOj69QDNpDag3yvgIq3KzdepmyMWBPX5J9+xcI
0fJ2NnqNV07gvmR9hFNOaaclF7vVFJl63Gyc3IHAoVtOO3b3fIRJ3NM8CUUzmZW9TtK8h7DWJljj
Ym+F+c86aGagPbLvnngmgCukujrBNiu4c8WAqu0+Zzeo80hE9iRBx2ESWln97N3leSR5+5gTuts8
8hmrauOuc+OuOkxGZ91E4xRcRyONlxdTOIlTWNlLvgO/Fst82tNWDENQ29g+mslrBSuNL0OQqPzO
1KSOmqSkIoCusU5CffDZesNiSL3q0gkqmhbG/RxaINAsb8a+FBOGkrg+SeIn70yGwUarMHBeZ4Hr
uhtTT/rqyrXoHb3jcfHsfRE5xlY2duAWBNu80b5nfVlSzCqIWDn4Gd4oimqhIOORtVdmSwkrtRrl
GKZXjoA0vI9w/L20dVGuy9Ektj9KICJt96xM/cPr89swau2jl7GIG0jt4SfMDohqrNg85NxsRLLU
UmitefdZpLazGQSDIJNVvfXm7IFa52bvJgXQo5mlEK08SXqVpHSiB3Xi3JSDNPZGMbT7HHcm99DZ
CPTdhDkrPEVzptnrzrVQguouJLaRBPrlZLjRoZqRO5GNdepCLRXMD6yApIdnvDCO3qRs9paFR75o
1hBTC9ljz2H7l+9T2eCvneYjQNl+bRTB/GrkmLUiovtzb+4Wd0i7i5PYCq4BSJY+TAWEuzQNr8wg
5lqJSUk461pJTJtFPFjaJ50r7XXo6FOyrdFSuzUw3uyQz16Nvhl43vQpoow0SmZ5jbdJRy0ADoaK
/CnthSfDJ7cR96OdiqXAiJqH26CN6B1t5nGKr5H24+oKqDrxV8cUievLgQsWwThs1HrXZN/Koer4
hLA1mHxs8737MrZy/JxTWIQbA+BHtBFSI7oDrgaz9mLb1s8Obu+Hm/vs7C7OLm+KhHnlrjCK4P/G
oIoXXD/7wiH94hGPlVN52+HsHTfPPvLi7Cln7sdf3p+95vHZd96ePej52Y/OLrblGGazK8n4LZ51
2+JV4Csan8O1FlYjJU2RDvY4zVr8HbMx0gLoHFzVfuOzYK6CBv9xhbPJKVnlqjpXLJgd108UsDii
1OmKbUpxSVuZx9aSVQmzDCRuN5zze/5uTB93UnWpJjPZxg3kFiKY2XsX8Y1y8jH1A6MZnuJ0AkLE
F9xWiWFdublmHNvWm07kO1g/F4y0eJ5go3uUcCG8Sg6Ffu31tJSmPJp0/qaa77I12CVdEmxiePe+
JyG+6O003szwBq+TNs4P8+D0u14C92FnVd1SW9N/51scRZBAEgkJJXcPiUrGtyxpedospWWYefhw
7QpYzIANgYqtBsBRtza/lSdTlr23z1sqrP5XVCzauJ3+laho2gbGw38iKmZv48fbH7lj5o9f9Juk
SDAH1QaNRgKVWIyMv0qKnvyF15Sr2y6+XANmPXrfr15dw1tgFDjgfkaH/q4o8iPYf9EZXU/aOHZZ
Yv6FTaWx8Cn+qB4ttl/43BaAA/JNfwYrZKInyljkzr5wkSyo4nQxT2UQN+g4lnILqxJmDRhP+DVy
QdlESaCeiJEELePKwrqZ6EE6hprob4WR5qf0TMXJArlMy11pvoVYxx75KuUmOCN0jDJtjnMsu2Mi
lM1gTKrf4W5xUBWzCQH44sNjQLxteWuqFasM+zGKOfQaPOr+kJC8W+nZlENYZFH6oLO8eoZoEx9Y
iOrfptSW274e5KExB3uvR3Hz3UYkGsgoLp0UpEXDdZlF9nXZ9OZtVo/6g1MU0UXpCmcT9DaejsZt
vxw9a9deao2gzxmLMR+S30kj7dYMLe8EftO6CIaUMPqE6xH8jSdeu9m1S8xOhGYNvcUjM2W2+0Aw
wb2vpSI9H0YNmIeQfcl0mIkw1Yy1PhAZmGCdOiVuvXGGknZlrgb9HFT+6IyvnRMcC2CfPvVeasPO
ZSlPB+spxh5KW93dxnrXr0G5B4ek1eQBz9lw7bE3gS+ZViduZ9k9kiZoL7viv78ph0R/UmM2bhJr
Kh+9one2TWqamJUj0OvJFCX3ufAoMRxoDEP2An7r5zJwLmMPMqo5zhjE+oiYOsNHZ3woh46+1N7E
SSic1dSNRr9tk6xv1+yT3CfWS5CMrHFO8OFl1FGOYLt2mAytH0Uq/7v1+FcHFAaWf7r1ePpSbx8w
nv72+fW3Q1i8fcTl8o/Z299O2Vv/9fu4I+iN5Wv9PLfMX84VOwZ0GxoNzm7v384txwTCQiMDSjxz
CGfKz7gjGQPXgk+DDk15CHbl3w4udito9ksYkn3I+Yf+ysH1510IqvdCDIHUI13PwDr2x10EOnRV
V6UbH8JK4syWIfeqGNSHY1Xal56n4xXWfhGvZ41Hzq3Y+uySdtA/CcH0a5FPPLZ6VHz2FXr+KoD8
tEqaVnyxG1qOtLS973vN09e/ezn8RxuUf3fakk2wDdMxbH7PdLz8yRfSalNnzcoKD9VQj9VDUOn5
RZGXyCqOTJM9nL/4tpwUSUnSOyuMhC5m8lJ+lqwR1xLEwuaf/4YoV/nz+Y+VnzYwLO6sr/6Dnc5Q
TS1+55CQpZwHX/aB+qQbpd1PrR7emgyvM5Nu0ACti+JgWNMrWLxH5zV7hZkVNPCyfVellV/ncdew
kSehn1hBDIiEfX3F4r6RHG1Qj9cBBJ8F+8B6n0D+/NkuO//ox/p/iti+nk0B8mwQsBevgH22DQwY
CBgwIeUM6VM+NZYvF5cBkhEph1qj0w8HAh4XzAhi8SXIxaGQL14FC9NCinkBbA+U4jgQ1xmKLfdO
/YC92wLpmC5t8dW7s/ggCgwRLcYIZtd6H9QSPvPimhgX/4S3OCloKRI7G3PFWE7aR97o+r7RR7on
WAzGvr34MUJvck7d4tEwFrfGsPg2BhvhLcDKkVt6RVHG4u8gg6/ddmfTB8NtD35w8YJAYJDHcfGH
NH05Pk2LZyR0wmw9Lz4SSWvhDVVwJfq2eacWtwnrg7k9DFS0CoAFSvVbF7JtuebGGxV8ayrsuy1I
QOLtHqEvMI/WPK+sqLU2bolOsJ6kVjB/1tGbXVEBTNquQYmlWkOvVqbJMnCXAWUE/OiVdLHIsGDj
Qds0iDcDe8hlVOvTh8B5+0zqsP4MzKK8KxtmVzDWrrYuKk27xkcq+EWFlrwMsTuOF3UxxsvfxZh8
WpTXjztM32DfYdu7R5jWsXWV8hgW27iah+eZaKK96/V4mULjaDwN0p41oJl6b695rNPMB3ZpQReF
ScJaJniWyaxdAKMPd/hZzJu4n4vbiW6yYzT04clGSj/hWN0KnKLB1cBFm1BjHdnVOm/d5A2wIyFi
oDZ+54W2d4HHtac3Gp7fQ20R8l1Zda3f4fFw/AR8+IfLtWnfsF7BlO60AyuMlPRrW+QxhiIjTx/H
DFwHs4VHhTQDvfmWppkyD54qKCJcl9RmGlcMm+7N2IZlQpA2j7IjmzhneIzdNPdWedCzNQzCenZ3
uQpk/paMSQ2NxO0Pw8gr2s9ck3CTLsIuuZjbIu39TK9bxDUbpdYWFgVCeXtJhVPxkFBDrm/ytEwr
vxaVOiD/VE9D6sybnGLmFMhgAq5HH6bigQLGsFjBg2gfU6+kjoAQzDfbbRCOEiIu6HIJAxp/4Fuz
c6YTIN2BysocA65PUSDsvJT1E9YgmBYYdG3jMHXShaZqC2diaRUGL0UBYRaPVtdtOe+tY2Muy0St
d6xd6YI78VnmNE9TESTPrTculAvHio9TXiX7LnZiKooScaWxMlvVWG8U/uuWBogZWhWsi1iGNFY4
vf5JqDWN1hEeZXFCvx+2eSjzJ6Je1vXCx6ZmwJmtA2v3yk+4kPE91AqXEoTZe6Dtw1LUd4rp0ZkK
dyPRFTSfVZD90fESxDkcNfwt5LpMj7pJ+ouHidpJNuhNviIdiyeGcRSyBJYd6zY1EDRpLG/mkEJ0
wV91ccIEHWVUGRiuWDsm1lzaNX0w6pPuj3NqfqQql3dsBJnsPDjSTxiK59vmPPmx5DGvgiIsgZND
7S3GsiO322ClWohG0DqsGKt2hlGAb6jLEsrDDZNEevHWAXS/rwYzJH0bmvUjS9zA4lvdqDtL2frG
QP1blbjO8LOFHRyuqtvzwFJr1OWQ5kbNQcWlEs4PKNfYhflwqsecpXLaTYecwOzdZGb5dgpTyqM0
2X0CfNJo+QBAu1Ksgi9FOgCwXSZ25FfXL7D6r2IaIlc1g722TPgal5VV4dbfHIZ/VKBx00AAoIfZ
ajUfNAkyQZNAQl11KrIMOJlLLF6jylJus3NcHgWMGEwF+DK+DENEjJWl9+Y1c1i1q5bEPZCil6JG
OFtzLkj2CarewmoKFjlbv06MMrpskKCu1FRT+ATpaE0bbPFSLUl/t87I/Ddz8CmwaF8mWdbdtw1s
ABK11kYamrok7LfJ+kG7jkVonybTS45Rpmn7WfBUqqr6imfniXCZBlcqAUqQ8dM2AdzPWdN9LOjB
l+dJDIb1ZL0SUvb2TY5wYiw5nHFBHrgklFlraGwEad08zLocb5z5pbFEu3PwuZ/kAlHo4/7gVhSe
YNXI3DX9ddYhdkLxWC4Ahkzm7Yr4cuZ3bQe/ZwE15GdkQ5C4T8OCcWiIzq9T7ghXaRdCekA2TNds
nSlBsfSjWPR44XblI21k+rpGJvS56Bub0CzaDYtg8yrKh2+N0oNDFSX0fRD5XtXjHCXH+QyhqM59
tIJm2gI10+jAZ24MGHizD9s2ZN1+rrNNmLO2VmWb6zlM3YeEUBCfQrsFDdoEMHfspRAXTjArL6Ub
LKgSjXsfixqOSj8zWE32E4crWs9ShNHZfj06xXUVjeFem5g2+RS1eeLn3IZv7Cw2s32jMUHBvdPG
iVrTpb03kIom34EXZrVzzg2/VbuczNFkqtcpVs1X4JnlXWgYkOB76mTpYvPi6RQi7z+1ztIhnOcG
FRlVhSxOWp+lRE8kx963STE066SqaSI2z63E0VJQTMexRUxflreCUpl71gjBs9XpOlg1LwjfYWMx
Ks6J8KhK4GNcMnJGaLNveGSpRR755ehI9LsMAFtbqpN7KarB10BOHWvkTg6JKf0oXAHqV0WtB/ZX
IASsOCYjufLOaGAKhUhZJtWMyagHNsGZL5tj1onY8kfZV1/zGTQcGTG1Y/EZQNycYcQAtQATo3MD
KVZxBLCYpQbs4j4HY1ydkcZ6N1vf4oVzHLchyGOlhp58lF5y84gCtXWaovKbSiCbGZHJsewt/OSp
Etqmqyqgyp0Y7noHRAAQJ3yZlLl7K7cy7TcySgh7mEvCD7CCC6JuQTa7Z3ozluQM7bcH6kzpI+BW
8wx77qFfqAuJa4W9bXImmlCEuZVnTDRtLyCjNTyuaMRqQUnbmJIDv4Mg4LzZczFnJ7GQpxPWq/GH
FzcG3Loqb+nvpCfiwpm87LIll7dLF4p1fQZaux6RAz/4AbrOZHIzL+f0KGvvs8sFPPBJfU8kW51V
ZsbBh8CjcM1tkrwnqcbwpVjQ2gEvg2dYBuOpgd+wp3aP5rQzjTuh6/LWgtOc+K3IIt9IAHcHjEQT
OIkUIl2QNzGRNBWb3O4r59UWWn9VnSng9EDgOwjOdHC3nBDW4VBW78vpfajdWj7CtNbee80qrge3
1miaO+PG89RJXvJGeRqHegKQ3MUqd43JLvtqz8By3gTFbexg9g2sfnjMz2hztI8Fc35Gnhdn/Hm0
kNCtMxRdPwPSB21huxuDwHoU4s1mKRLEI90rIVfMRiK4b5KwD65bihenKy/u5oZwYYBf3DoXmXBf
Bbm2tJuIpeeENonwJonoPum0eMBlvxSixL+WoyxFKaOgM2VSS30KjYpUi+Sy2TBlQvrVAWFZ58qV
jJvqqWZfy46/SpOTHUCE4w3zLjqVbg13unTyjmv30ucyLc0uIRUvhTV/cJFzTmzsFt/MUgTjNHl1
rfoG0GKvvCv9XBmTUh4zLi0y8OqSi3pplhklHTPDuW7GGHlxguGvPgmmr5ymfEV5wxkrYppqshQs
lYcLfkuJU7qTS6ONNdrOB5ct/gga2GXpV7mZPKW5lVMNvXTigL9JrsBlz+9YVMIr91yeA3s6vtbU
UqmjFViq7ssALdyjcYenJb3qk955rGsteEhamnlwIjQXrnnu68khZFR7k5J36GSs4NtGXrbnkp+O
tQr1R/RedQR9fAT567DR59dq6Qei4baHPafjq6isO5GbGBhwLCcThybu2XCH/v0KXTw9wiLpqfOg
h8go1SObeUBECQdua47jURlpyjqfX0YElxtOKbuvrPeeyqXnKOCuzLe0WtqP2L3eYUYxnzQAKl95
T5lardOXZIKXvJuWDqVgaVOyq7Y8cAl1uSIaxX2sltqlwKaBKV66mMzKKNiNVdbKw3TF5Y7ELXrE
4MdIcBDRBtwQduDwT0vXE0326jAs/U/Fjy6o7lwMZZ1LogKd3Og05M1Hi9xGeSMz29XsJByfoJKi
eyjAceZcKu/cP6VLUdz8daH/Mv5QBHS/t/9nkd8+yopPHK+Ns1jz2789lDn/+6c/5R9+oT983eb/
nr8I3XcLnOsP/wJxBY3+Fqj7dPfVdNmP38OvP/M/+4O/Vv/9KyHNZZr9nXby70Bhr93HW/v//q34
g2L24xf9qphJ9xeCPgzNyPOWAK9BKOinYqb/gkxmwuVyYOzq5x/6qZgBkBYS3yaeVmkhakHT+BlK
8n4RC88LseynzvYXFDP3T5AIG3kP2d7FQrvob2Sk/qSYJSH0wBJXmgsdHZwerZjpYl6NvG7MjnLU
sip+jOi8AcNXnJl8ueC4pZm1YDs6rWoviuyHqjTx3GtuyVnSgk0lbkDQQt+rliY4dnmQS4NgPoyz
YwGjsdRwFSZud9OKbt7gj1zae2wRcj7nzXtl8RZbVZaSXOYqvTY2Hjd7b1XUEyv5nv6PCElEmocy
xTlLOk8WHxaX64ciaFpakKqBclTEnuwLXna71otQQsJ1QCex3h0aNV4gOlAR38xdfGe4PeRNbRjG
+9oa4PNCRyrWbtR0hZ8qE25s5ejJLikoTmRI6lqWFHb3FeZWSFUWm+SWFqs473eznPB51kIEz7D1
62sFo0xfZa7bvcPFx9FUhV5HP5aKUWC6Of4u5yJOQcDzmSkfUDwK3besIWw/xsSIx80YVuq2nvW2
845mOBvljIMTDFZ+8def7f9xT621CL//eD/3jaLP9uvjrfnjY3v+Vb8+tgbGfmJzeLstdFCW5iik
vz623PZ/IQYHoc8WYikN4pH5+djav8AmcdjBGVxYFrTf3x9buH545HncXANsjwWP5a9s6MC4/Emh
5T+ORuO45FQ9YZ/TBb/PEnJNTOEQJ9bBGkUdsL7WC+eB4Iv9TcwyvrET+hGRrAmurzFqttNlMc3D
V1Lp091UWPW4xscqn2NZkgAOmL0NUeu3Xj7Y726rOn3dTEbEPkgOOLjjKb6HATxz/VPG0jY21A7u
7VJ/nknsaRtqEqChJASoLUYBzGNMDp3EdT7Bxg40nAXreMrMg0OZTrjFlDmoraQ8aF7rTT9jq6vw
XPkF1Ok5iOrcd+bSWLlubJ4aOYW3tlLxexzX1o0WkvJDNESzP8jEsR5V2AAs7Y1RYffiaTlA+8zK
tZdnLayG1kkeQ0S4R6jYAguamYCc7b2ow9enxY5Cv0ziby6S/mfDur7zjXHkdjF0wjspK6DQveyx
Wa2DtgUc1DnYTleTNTf7gu7H7kIbwl0kkp62JAG/DTXQTQ9IpIG+VuNsR4fUxsPeBxO+NsrkHNxn
RZGtOwQD+GbQooGdxXkt2DycIWjtGYiWOw6e58SKrZxyippLZoo0/EVwCyLYGaqWigWw5uYCVF/p
GSUadTMLfoOmk5p+2qjysqz0papa6dq8s87gNoyfU7wTdkIkgV6WBfLm/CC+0Qfl5lth0rxEb9GC
hTOTyOVkGjSd/PeZHNedKXLdApRzvbp7H8+Uud4rUe6awu30VZfRQr0Nq9IGTB539ffsTKmrw8n8
CtIix6WXuvWlzI0puJNarwDbyXHMn+a89ibfKI3JWFdphFOfIcWAipfBToHJDpBlXOnkB8QOY3MS
74I4Rnbwggnz4DRTIWX0gphd05SivA0DOicxH9vRM1HVkHSbrWXqxqnEcNLcAlYFj2dub1AG4vTW
CXm5BV7p6RtErly/8cpSD7clvrSTRgAOiG3sFq8dNIc7GlrME5hvbfQJ9IzW3uuN6kqnRbfdp30m
nvG8gZtz3cT4VouGhYLFBWreJG3b7al9REnrlRK00sRdCbfNpG3GxmRudHBhuPhmmGr4VhVqOwdW
eD9XpQbC1sq7BM637Q3jBaHh2VtjjIt3EauXXYgTnLirVnGhj6PQu5kszQOp05fpo4hsoIArRX6g
PM5aVG66EkzxeqSNxd5ZrWqv8R7VJ537JuY7KJxGpbs6s3lgvFm5F9+ZZfhEWtp5sSpMs4mmgnU2
zuNa2imcGIN3KodgXW7wJDWvAxWdeIlHshsrYZURPx8Ow92c1gT95hoE3WoI8C1R+tORlrBCDaZn
pKIw3BgtQglYZw1jWZLL5KLDbvAOiU47tKbw3mu6CwdU+IwH0e6KLvSp40O5cmYzql9iPh6zP8dq
Su89qxBYj6xRGgu5gskL3JVMDi1MB0IGRJ8L/V7EusPGo4MC+QVrh654NcjhA4d7G33mGUrDuuzc
ITpJFhzDtUbn0zpg9+Lt8TeV41dHIB29X2h1nWwCTwOm4kI1BPg7pz2eL1Nz0SeGSVhrxlHQi6GK
S+taeZGz0DoIgJPO8prJ8lHbc3edVrUVbA3q10mdKs141/W2ZC8ewzgnNVSjM3tMcK9OXY/RapgU
fWK6o3XBlcombGsRXCjEbQBLdOnayNgXM+PpI/ef8FWOnC0tAJuLQsUZqPW6d+9lr6ccv9SV06Aq
I/k1EVp8FkHUkY80aPL1LbxjV/mss7uvqWF8aR2uKiuXILO8xI3nngIerecmqKp445G6jY96M6Br
xvhCDd+Imr7dyShlpRQSGaZXMyLf6ZujKtC6LLduIaU1Q7Go8/EpxiJTrUhacr/y+jZ4T1Fhv4SZ
8lHjtTBG/oQNpPGdvERhR1l80cKhyv1KaXwbSsjqTK+NMr4JvoERczMJSlDzoex2Q6UPDlKYFVVX
QQ7rzUfVVtd2qHO0UjLWpgeXh3q5LYYoWaxorWLnsHqiAdQKSdbUCTR8Fn92WG9EJVttD+rbu2uS
BrYLtQcEavsuMgaw64ELu9UbaVYDwZcTG+67pttOaUm7Q1m5Kvsvvrb9YYbbfZVLB3rz57ntv+FE
ZnHdYen/j+92jJdR+fbBTLY4Gq4/3vLqD8SIX7/Ab9e8393rTJxXNhYGXZzxEVz5ft7r9F8whuJu
8JjU+D+d38LPccz9hbcRtiuXhKgrxF+71zEV/vleR4TMXUKhgjJIrp1YJX5/r7OxFfP+q2HPon8y
TwwUOXamOHSNHT6OYVLQSx1l6yGxwxulHHMf4hxaKew/QMXw/eCIcrML7mneHmAV268q5N25Cvv2
nSqDxO/UQgbo8ieaTs1D7c3obBHYik0/ymBDlWl37wC/uUwMu8YDS//HqNvF55R2GX7qtNrpdkos
CCTV3LUbULx3ojPyfe8FwncI962dPrhsoOxfuPTAnpgcXX9Kq+E6CUmNJVVBuCKmx6sux2DfV5l4
EHVpfxrTqO1GQotvRlvH3yLOnRQWLakmenbz9t4DBc1LAcc75ut2hwdy3EcZUT2wZWzP7dTptxVp
IDZdwkrRQgZ7Sw942ft6OEHwqhKW/qVyYK7VZs4oV2vDdggVYUfoSCwwgmE8AkekMNa18J6ZNDHv
OhlokN11TMleNrsgEWZ5CB3Qd36Iavkmmn7cAxsJeZe6s68bc3ZHjrFZdY49bgvqXC9U0gLCGh2Z
X+NJDd+jWNRXo9uWdxUOwFu8seVFw9l3KTiiiYE5LWt+LOpyZ5ZZc0UTwsAN0oPdYwQqf9IcQhM4
W6FS0inJ79OqTI9wZF9vUj1vNnPTFsckyt1NmE9ad6qU3se7pszTeG06ETcHbYyHYRfQwX0SoOY+
yf03VBJ5trYzGtk89dDgtvrcOmxyzcDwJ9NuylVmt+O17DLnmECmiwmiOHT5RnMPj4DUWy6ojARC
xbYOL8QsicRgcTOudMAiN9RE7AqIn3yHu2OMsWQbhTafyCW7X5LXbBfC7HM2mXhBNOR/5Yej2a5t
8idEnYbXNIT6oZVm8+6GbsRWWcDB6vkKOIDGC2k79puWAdW1As3wXSfQYYmzdJq0fu/OtEuIXGcn
Rh28hijBp8Y0Yz9OsAepLOH1wMKE21c6xpuqEFW/bmKzodgn9R4AdMhraNnqijorsUWvj2CBxryR
cpXD78pCMo8FwsdDPop8O9DIQutJXzsO5ZV0jG5FaUqkP3dmY+U2qcUCqMR3vhtbI6vRnlvtnhKB
+dpQzUhCDpv+DmG9VSyYvIY/S6g997ryXiZMeryb2VO3hC8fYjUoSX9PW1JlqjoCjO4M+C6nleiq
qJTHGGiQ8OzJMcQsMqQHwILiaWBbPeQ63zEtcivALfvhpNt6SLai4HjzaZxMCbXk/OZWouuF8FP0
R7khQNe/hNVU9f5UOZ5OsDllPGMNmWwIc4R+N3XDd9f2dPwcZcP1mYXoZxZZzaueV8YOP7gwD+bk
SJxMFt9dw6adQyxDxsodE8xCUx+zs7JS5Wa3CR+t7dzYE3X2TmRkt2riXr8Gm8rHpe2jbAMkzFiZ
41DfkXTK/UTr0mNsSsVCou2Nl7od2s3ZrxHowSfz+IVhTsV7rUMDpYeMckJQ1Ic0hqYHVwa5awVF
Mvq0R2P+bJpWeWsjbrgg4DFlLqkhXRCxE+OlJK5YwPqbwpti6vOLPijsfKMHo8kSyaiByVBSmN8M
i2tukbPkp15Zya0QODo2WWvpb4nZlyUaV2Ov6IRw2PNRTMMHGNoJXhyNFWTWP1rFTBdEVtX09IxJ
32za0WlOIUROl8mhiOj/SMenvHHZjfdeVm0qEknkZjU8+GhVOdu9sjUjMNXlHMDbn0tXbSwD9Kay
Mf/LhOg2jqxT7VCMwxxJf5BwbcyiZnsl+UTvPEvLj5DcdpYqazI8Ubofk4HkNMuEfaG13OHVFD3L
yDZe9LZ2nm1Vq++2bRl4W9HP+aM1AOydXW6Nb3OrPU1lcVt71h15W9OvoXwixtneluqmUw8lb9O7
xMxjumyBAkLEYDtZZPVpjmeoM53zgEyxt8oM7S4SSy6ABMgKdc5YFQaojczu9UPfcaITw+xviOdS
oyqM74ZBP3HChe6KwdK9yWqWW2Wov3mVdTl3wb6MFvtxC1R8aO7Q2/SPXtLHhpeO54HmZAmctz3i
unA21AXnzE1q3ptFz4mbFNQOyP5LWPnnWOSPCnF3gyPRWZUQW3x6puyTZvRsj+OY6g43o5LHVpq3
zj37g24uuDdSNy6KRNzMTRfsSrXkMAf8Cb5tYW8gBrhjXXBT9YTKfDXa4yP+k/y1J+vkp2FsfQku
6VRCbWfRig2WcIwzSTbM21J01iOCQH3KxlZfxXGYH+rZviwpzVzljv2d2noGOOVhESi65iYQOevt
UdA1t+IYDDZY5jipuHmsw5rbA9FybSL+owVwRLtTPXBUskG75hYuH9B324tqAMPTs0g60noKttCZ
JVBHIy5vbBNqkDlGbFsKmbJZG3owm7y8SH7lb70ue46mDJBvZia7YDKYTnRPPs9oSDoQv3TGTqS/
t6X1nAUsy3JPVi+dHWQbR0b9JSTLdutxaq51WZQvhM6152iKhgOjAbY2M+qi2yE0yUc2sW749mhN
virM4rnKgKvgfcDHjJfRSd8Xuep5cMnc0BsMOYkP4INVSqJAtH3NtAyZA51s6EIlVseazoeVoPog
34ixqLHJSBdnx0TMSq3AlfLSpLRW40Zl2PmNW3L7WXlBHH1Jp5opn9Ld1t6b09i8ZvlgvnuiBOdK
+C64pwALBvUw2byBRBMxIrced5/CLcLAz6yc0izRTtp0SQacnWvT30YTE8hSZuPBGB16TCGVaRXW
Fi2bUyGOGzs7APmsb3Nld98jzczzNYivhPl5REchkN/3d2TvjH6VJkSykfWU4azCUo7o1u08b8pe
THRlNCqjsYN154GSudBaKUqPyJvQ9Fs37oFXI7hAzVFvDhccPocAhZucWbdKAkKKpk5X1nxFz/ap
s40T9kq50Zql/SosScsmxktTeazqwPyIPklZ77fujTS5ig4CUsQMu2Gts5pgZT6TN2bGY+Tib2WV
hvSIe8pK1nOlY1fxgnpPOgqPQtiN9atDkBvMsSZCZ5UWEV++YKG4jmeTWA8MZ5D5qWg3wUSvFXIn
jIRce2GZOBynJhTP/5+581lOGwnC+KtQ3KMSCDAcnKoEV5mknGx2k6qtnFITkM0YGa1lxB+/Uc55
BL/Y/lrS2BpBFMzUrlFyAeRP0zM9mp7p7q+nkCK8Y4Z+YeDmf14T9hOM1qQN3Q/jzu3fK8hHiYak
puzNgMqNOl74ox48Axx4LvTontLw56TYTcnU6ugzUtevzm5fTTekTXbmBDxQ3PqjTpfEXSb3lGLn
zOt2doHvIhlrEtM2hDH0/rn4Npvq85sryvoO76ZrCsMPT0iAhW7U10tsgaWeXd4t21QuWs03Mwq0
rHur96suA9NaRX06PSHAMSQPmiC7GQXmL6LN6uv/6zj4r3egRZaAuOy2nIJ4F3P+ePn1Eyxciy9S
yMF2K+51Uz3Qfl5G4qw7hIRbe9qsUZmPsw4jUrQ5nYSnzXbXY/fZJSGs2YhIzS6+fjUYeAOKZ5/g
2BNvBnvX8ijXiV8v2bbndbsb61oeZr39bnLahH+g6mJ9tvB9D0JFCVm3hSdXyiNFgbIG4oihf0s6
sd3cfUTa5x5L7HGczhfiqL7SseUlhuN2vyGvIJSGPPAGZJWxv+SMoDzmsOR7Xfil5N8Lia0mN3BJ
w3mW6PGi7GWDUIETDydVD3xP6O59OY7Jr4r4FLtotVo9eFzpmBcZ9V+KT35HromV188zZjqpfvjq
2W1IWk552Jnq1PqCnR5aquwiZuC4pG9RZSRv1OHit+F49bGDfTR/5+j7OFrJp+xQH+LY5O9DlMYh
oaP+owBBF+EhqdvZA+gBp5QB74bid/zTx6UHUCz7zgue7+GAxxffKRY2jmQrswEPvEwF4mTkOrp3
wQlNd1QFOAZJqQv6kO/lQlY6QVYCeoikdlkjjksJyM6TFEEadfjLoJVxLMrSX4hfkV+snzbRVxCu
kjPNdXy90A26risCr0QUncRHCCWzixCz8lRgqfR6uLXbBJodmxYEhM+4akG745H4jgXIqpBdANry
n5B/CkVkX1gc950Fe9iKjzsEIhqiSbaB0OFdKTLxtzcY5d8GKKxIsZDFVLRulKjFHDo3o+Xza8vm
yCzd0o/G8s2eU/x5IeD2o61nGanMlyNN7nAyZruaWfBFM8V9eNp8c5VC0K4iPOeL8K5s9tH55uPO
kMvHt0Ad/Ft1rRpD4C/jZK6VAZQuys3KJ4FPm1Z3lF4zz3hA43OaVB7C+8X1IUM8kuF4Ghokab44
Ds3nw/uHkVQVIttev08knHOTSaFMFf8N1NO+zRk6BlfbVBn5wuiOHOkbq8UUt2P+u+J+CNd6HDeG
HBYYMOmO3LJ3BT9LE0VmngVMwr35fLhunKdqrq5TtbCwC4PctdXnxGInYWJD58u7K/RIT1Rkdwib
nAAb2hX5PS+SSjWJVr4YuyJ/VBuVaHvbC58Ky7wzchou48ZF+PDTOksoDpBc0f9QawJjTSuz12oH
mhfzxeHK9ykNv9tTvN3L1mLXFstS+/BjoWzVK7YX7uCcCzJrGn/FlmYDL4a7K/w+NcazJfbwfv+s
5yqKrREt7C3nxv+yFqljk2tqvDgj1zG9u4LXMD45QhuuFqNxMi8NKYsjdF32iiN0bYi9I/ZTiFe5
T0xglyt4nISQ4peRObbpUj7VfHX4fPzw8ENsBwMkI/l4JFQ/I3fZ6o/H2dsWvDmm3vVn9vZE7hhH
oUpe/wsAAP//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160020</xdr:rowOff>
    </xdr:from>
    <xdr:to>
      <xdr:col>7</xdr:col>
      <xdr:colOff>441960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13817-930A-46BD-80C2-1384470C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18</xdr:row>
      <xdr:rowOff>38100</xdr:rowOff>
    </xdr:from>
    <xdr:to>
      <xdr:col>7</xdr:col>
      <xdr:colOff>152400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426C3-0616-49DE-9D0D-834B21B0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70</xdr:row>
      <xdr:rowOff>7620</xdr:rowOff>
    </xdr:from>
    <xdr:to>
      <xdr:col>6</xdr:col>
      <xdr:colOff>502920</xdr:colOff>
      <xdr:row>81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E0972-418D-4C4A-BF4D-B59088F8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251460</xdr:colOff>
      <xdr:row>55</xdr:row>
      <xdr:rowOff>121920</xdr:rowOff>
    </xdr:from>
    <xdr:to>
      <xdr:col>10</xdr:col>
      <xdr:colOff>533400</xdr:colOff>
      <xdr:row>68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DEFC589-1B4D-4259-B5B1-B8ABDF6B8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3020" y="10180320"/>
              <a:ext cx="4244340" cy="2404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228600</xdr:colOff>
      <xdr:row>34</xdr:row>
      <xdr:rowOff>64770</xdr:rowOff>
    </xdr:from>
    <xdr:to>
      <xdr:col>7</xdr:col>
      <xdr:colOff>571500</xdr:colOff>
      <xdr:row>49</xdr:row>
      <xdr:rowOff>64770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B8D1EE-9ADC-439B-8E37-9E28CF20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574980</xdr:colOff>
      <xdr:row>1</xdr:row>
      <xdr:rowOff>39041</xdr:rowOff>
    </xdr:from>
    <xdr:to>
      <xdr:col>12</xdr:col>
      <xdr:colOff>150518</xdr:colOff>
      <xdr:row>2</xdr:row>
      <xdr:rowOff>112889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F30AE28-6B86-4FD3-8A2B-0484EEBF0318}"/>
            </a:ext>
          </a:extLst>
        </xdr:cNvPr>
        <xdr:cNvSpPr txBox="1"/>
      </xdr:nvSpPr>
      <xdr:spPr>
        <a:xfrm>
          <a:off x="7686980" y="217782"/>
          <a:ext cx="1946205" cy="25258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Datos</a:t>
          </a:r>
          <a:r>
            <a:rPr lang="es-MX" sz="1100" baseline="0">
              <a:solidFill>
                <a:schemeClr val="bg1"/>
              </a:solidFill>
            </a:rPr>
            <a:t> </a:t>
          </a:r>
          <a:r>
            <a:rPr lang="es-MX" sz="1100">
              <a:solidFill>
                <a:schemeClr val="bg1"/>
              </a:solidFill>
            </a:rPr>
            <a:t>de</a:t>
          </a:r>
          <a:r>
            <a:rPr lang="es-MX" sz="1100" baseline="0">
              <a:solidFill>
                <a:schemeClr val="bg1"/>
              </a:solidFill>
            </a:rPr>
            <a:t> ordenes de compra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157386</xdr:colOff>
      <xdr:row>2</xdr:row>
      <xdr:rowOff>129916</xdr:rowOff>
    </xdr:from>
    <xdr:to>
      <xdr:col>12</xdr:col>
      <xdr:colOff>395111</xdr:colOff>
      <xdr:row>2</xdr:row>
      <xdr:rowOff>141112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2EFE5F8-E1A4-4E1B-AF52-C0E0108EBE83}"/>
            </a:ext>
          </a:extLst>
        </xdr:cNvPr>
        <xdr:cNvCxnSpPr/>
      </xdr:nvCxnSpPr>
      <xdr:spPr>
        <a:xfrm>
          <a:off x="7269386" y="487397"/>
          <a:ext cx="2608392" cy="1119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564445</xdr:colOff>
      <xdr:row>2</xdr:row>
      <xdr:rowOff>150519</xdr:rowOff>
    </xdr:from>
    <xdr:to>
      <xdr:col>12</xdr:col>
      <xdr:colOff>178741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80ABF3-195C-4583-8134-A159592AE8BE}"/>
            </a:ext>
          </a:extLst>
        </xdr:cNvPr>
        <xdr:cNvSpPr txBox="1"/>
      </xdr:nvSpPr>
      <xdr:spPr>
        <a:xfrm>
          <a:off x="7676445" y="508000"/>
          <a:ext cx="1984963" cy="38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Empresa del Valle,</a:t>
          </a:r>
          <a:r>
            <a:rPr lang="es-MX" sz="1100" baseline="0">
              <a:solidFill>
                <a:schemeClr val="bg1"/>
              </a:solidFill>
            </a:rPr>
            <a:t> S.A. de C.V</a:t>
          </a:r>
        </a:p>
        <a:p>
          <a:endParaRPr lang="es-MX" sz="1100"/>
        </a:p>
      </xdr:txBody>
    </xdr:sp>
    <xdr:clientData/>
  </xdr:twoCellAnchor>
  <xdr:twoCellAnchor>
    <xdr:from>
      <xdr:col>1</xdr:col>
      <xdr:colOff>141111</xdr:colOff>
      <xdr:row>4</xdr:row>
      <xdr:rowOff>56444</xdr:rowOff>
    </xdr:from>
    <xdr:to>
      <xdr:col>14</xdr:col>
      <xdr:colOff>37170</xdr:colOff>
      <xdr:row>18</xdr:row>
      <xdr:rowOff>141064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406F489-4BFA-4274-B463-A089AAF0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150519</xdr:colOff>
      <xdr:row>20</xdr:row>
      <xdr:rowOff>37629</xdr:rowOff>
    </xdr:from>
    <xdr:to>
      <xdr:col>7</xdr:col>
      <xdr:colOff>111125</xdr:colOff>
      <xdr:row>33</xdr:row>
      <xdr:rowOff>158750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92B39F7-797E-4034-BB8E-4E0B55A2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220350</xdr:colOff>
      <xdr:row>23</xdr:row>
      <xdr:rowOff>119836</xdr:rowOff>
    </xdr:from>
    <xdr:to>
      <xdr:col>19</xdr:col>
      <xdr:colOff>447187</xdr:colOff>
      <xdr:row>38</xdr:row>
      <xdr:rowOff>22225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920B75C-5FA2-4E20-AF97-E96658C5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716573</xdr:colOff>
      <xdr:row>21</xdr:row>
      <xdr:rowOff>51043</xdr:rowOff>
    </xdr:from>
    <xdr:to>
      <xdr:col>13</xdr:col>
      <xdr:colOff>487973</xdr:colOff>
      <xdr:row>36</xdr:row>
      <xdr:rowOff>35168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FADD63A-D5DB-4720-A8E4-C8B1E6E34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3933" y="3891523"/>
              <a:ext cx="4526280" cy="272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323850</xdr:colOff>
      <xdr:row>35</xdr:row>
      <xdr:rowOff>57150</xdr:rowOff>
    </xdr:from>
    <xdr:to>
      <xdr:col>7</xdr:col>
      <xdr:colOff>142875</xdr:colOff>
      <xdr:row>55</xdr:row>
      <xdr:rowOff>63500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FBF8390-4CE6-4BCE-B290-97E867D3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743928</xdr:colOff>
      <xdr:row>2</xdr:row>
      <xdr:rowOff>132894</xdr:rowOff>
    </xdr:from>
    <xdr:to>
      <xdr:col>20</xdr:col>
      <xdr:colOff>386861</xdr:colOff>
      <xdr:row>10</xdr:row>
      <xdr:rowOff>30734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 de orden">
              <a:extLst>
                <a:ext uri="{FF2B5EF4-FFF2-40B4-BE49-F238E27FC236}">
                  <a16:creationId xmlns:a16="http://schemas.microsoft.com/office/drawing/2014/main" id="{09A5EAF9-9294-4DD7-8DA9-C9971B89B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146" y="493112"/>
              <a:ext cx="5170897" cy="133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237580</xdr:colOff>
      <xdr:row>11</xdr:row>
      <xdr:rowOff>104146</xdr:rowOff>
    </xdr:from>
    <xdr:to>
      <xdr:col>22</xdr:col>
      <xdr:colOff>475392</xdr:colOff>
      <xdr:row>19</xdr:row>
      <xdr:rowOff>82063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DDD0BBA9-D806-4216-B86F-DB0F9CB43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1762" y="2085346"/>
              <a:ext cx="1817230" cy="141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774966</xdr:colOff>
      <xdr:row>11</xdr:row>
      <xdr:rowOff>111974</xdr:rowOff>
    </xdr:from>
    <xdr:to>
      <xdr:col>16</xdr:col>
      <xdr:colOff>422030</xdr:colOff>
      <xdr:row>19</xdr:row>
      <xdr:rowOff>128954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00CCC052-6D49-4E07-ACC2-5C3B037FE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1184" y="2093174"/>
              <a:ext cx="2016191" cy="1457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626659</xdr:colOff>
      <xdr:row>11</xdr:row>
      <xdr:rowOff>123007</xdr:rowOff>
    </xdr:from>
    <xdr:to>
      <xdr:col>19</xdr:col>
      <xdr:colOff>738556</xdr:colOff>
      <xdr:row>19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ategoría">
              <a:extLst>
                <a:ext uri="{FF2B5EF4-FFF2-40B4-BE49-F238E27FC236}">
                  <a16:creationId xmlns:a16="http://schemas.microsoft.com/office/drawing/2014/main" id="{0B480AF7-DF10-4EF0-8EF5-71EAA3D93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2004" y="2104207"/>
              <a:ext cx="2481025" cy="142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903367129627" createdVersion="7" refreshedVersion="7" minRefreshableVersion="3" recordCount="369" xr:uid="{FB7C61F7-1537-4608-BB81-775860824BB2}">
  <cacheSource type="worksheet">
    <worksheetSource ref="B5:R374" sheet="OrdenesDeCompra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8">
      <sharedItems containsSemiMixedTypes="0" containsString="0" containsNumber="1" minValue="52.28" maxValue="10779.8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428436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9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3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80000000000001"/>
    <n v="38"/>
    <x v="7"/>
    <n v="504.1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80000000000001"/>
    <n v="88"/>
    <x v="8"/>
    <n v="1110.77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6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0000000001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2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6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80000000000001"/>
    <n v="44"/>
    <x v="18"/>
    <n v="589.39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5999999999998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60000000000002"/>
    <n v="63"/>
    <x v="25"/>
    <n v="1606.65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4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2"/>
    <n v="81"/>
    <x v="27"/>
    <n v="4143.6400000000003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4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5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"/>
  </r>
  <r>
    <n v="1040"/>
    <x v="19"/>
    <n v="1"/>
    <s v="Empresa A"/>
    <s v="Torreón"/>
    <x v="10"/>
    <x v="2"/>
    <x v="2"/>
    <m/>
    <s v="Empresa de embarque C"/>
    <m/>
    <s v="Carne de cangrejo"/>
    <x v="8"/>
    <n v="257.60000000000002"/>
    <n v="13"/>
    <x v="35"/>
    <n v="331.53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1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5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9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7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2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2"/>
    <n v="11"/>
    <x v="47"/>
    <n v="514.48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4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80000000000001"/>
    <n v="97"/>
    <x v="50"/>
    <n v="1274.3499999999999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89999999999998"/>
    <n v="97"/>
    <x v="52"/>
    <n v="2754.36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8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60000000000002"/>
    <n v="65"/>
    <x v="54"/>
    <n v="1724.6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2"/>
    <n v="63"/>
    <x v="59"/>
    <n v="3038.67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60000000000002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00000000001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3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80000000000001"/>
    <n v="12"/>
    <x v="70"/>
    <n v="159.19999999999999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80000000000001"/>
    <n v="62"/>
    <x v="71"/>
    <n v="822.52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9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80000000000001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1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999999999995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800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80000000000001"/>
    <n v="41"/>
    <x v="92"/>
    <n v="538.6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1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499999999996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8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60000000000002"/>
    <n v="25"/>
    <x v="51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99"/>
    <n v="2149.0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2"/>
    <n v="37"/>
    <x v="100"/>
    <n v="1856.72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1"/>
    <n v="1580.54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2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80000000000001"/>
    <n v="51"/>
    <x v="103"/>
    <n v="624.0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89999999999998"/>
    <n v="36"/>
    <x v="104"/>
    <n v="1043.76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5"/>
    <n v="1222.3800000000001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60000000000002"/>
    <n v="64"/>
    <x v="106"/>
    <n v="1615.67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7"/>
    <n v="432.18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8"/>
    <n v="342.54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09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0"/>
    <n v="726.77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2"/>
    <n v="22"/>
    <x v="111"/>
    <n v="1050.4000000000001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2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3"/>
    <n v="5762.4"/>
  </r>
  <r>
    <n v="1138"/>
    <x v="60"/>
    <n v="7"/>
    <s v="Empresa G"/>
    <s v="Chihuahua"/>
    <x v="8"/>
    <x v="2"/>
    <x v="2"/>
    <m/>
    <m/>
    <m/>
    <s v="Café"/>
    <x v="0"/>
    <n v="644"/>
    <n v="71"/>
    <x v="114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5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6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80000000000001"/>
    <n v="38"/>
    <x v="7"/>
    <n v="464.97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7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8"/>
    <n v="246.14"/>
  </r>
  <r>
    <n v="1144"/>
    <x v="63"/>
    <n v="1"/>
    <s v="Empresa A"/>
    <s v="Torreón"/>
    <x v="10"/>
    <x v="2"/>
    <x v="2"/>
    <m/>
    <m/>
    <m/>
    <s v="Té chai"/>
    <x v="0"/>
    <n v="252"/>
    <n v="33"/>
    <x v="119"/>
    <n v="814.97"/>
  </r>
  <r>
    <n v="1145"/>
    <x v="63"/>
    <n v="1"/>
    <s v="Empresa A"/>
    <s v="Torreón"/>
    <x v="10"/>
    <x v="2"/>
    <x v="2"/>
    <m/>
    <m/>
    <m/>
    <s v="Café"/>
    <x v="0"/>
    <n v="644"/>
    <n v="22"/>
    <x v="120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1"/>
    <n v="209.22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2"/>
    <n v="802.49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60000000000002"/>
    <n v="98"/>
    <x v="123"/>
    <n v="2574.9699999999998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4"/>
    <n v="714.99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2"/>
    <n v="88"/>
    <x v="125"/>
    <n v="4244.4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6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7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80000000000001"/>
    <n v="80"/>
    <x v="128"/>
    <n v="989.1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29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89999999999998"/>
    <n v="90"/>
    <x v="130"/>
    <n v="2609.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2"/>
    <n v="834.9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60000000000002"/>
    <n v="39"/>
    <x v="131"/>
    <n v="1004.64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2"/>
    <n v="1594.85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3"/>
    <n v="801.11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4"/>
    <n v="10779.8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5"/>
    <n v="591.82000000000005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2"/>
    <n v="30"/>
    <x v="136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7"/>
    <n v="352.8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8"/>
    <n v="1536.64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39"/>
    <n v="1004.92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0"/>
    <n v="423.3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1"/>
    <n v="1557.36"/>
  </r>
  <r>
    <n v="1176"/>
    <x v="63"/>
    <n v="1"/>
    <s v="Empresa A"/>
    <s v="Torreón"/>
    <x v="10"/>
    <x v="2"/>
    <x v="2"/>
    <m/>
    <s v="Empresa de embarque C"/>
    <m/>
    <s v="Carne de cangrejo"/>
    <x v="8"/>
    <n v="257.60000000000002"/>
    <n v="71"/>
    <x v="142"/>
    <n v="1920.41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3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4"/>
    <n v="1016.49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5"/>
    <n v="1730.74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6"/>
    <n v="1625.78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7"/>
    <n v="2807.1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8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49"/>
    <n v="5564.8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65"/>
    <n v="1893.36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0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2"/>
  </r>
  <r>
    <n v="1188"/>
    <x v="73"/>
    <n v="1"/>
    <s v="Empresa A"/>
    <s v="Torreón"/>
    <x v="10"/>
    <x v="2"/>
    <x v="2"/>
    <m/>
    <m/>
    <m/>
    <s v="Té verde"/>
    <x v="0"/>
    <n v="41.86"/>
    <n v="81"/>
    <x v="151"/>
    <n v="335.68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2"/>
    <n v="423.54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60000000000002"/>
    <n v="47"/>
    <x v="153"/>
    <n v="1271.26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4"/>
    <n v="1731.91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2"/>
    <n v="27"/>
    <x v="155"/>
    <n v="1341.75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1"/>
    <n v="1662.86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6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80000000000001"/>
    <n v="36"/>
    <x v="157"/>
    <n v="482.23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58"/>
    <n v="480.76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89999999999998"/>
    <n v="81"/>
    <x v="159"/>
    <n v="2493.7199999999998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0"/>
    <n v="327.62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60000000000002"/>
    <n v="12"/>
    <x v="161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2"/>
    <n v="432.77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3"/>
    <n v="1370.17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4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5"/>
    <n v="180.61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2"/>
    <n v="27"/>
    <x v="155"/>
    <n v="1249.67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6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7"/>
    <n v="1086.4000000000001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68"/>
    <n v="127.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69"/>
    <n v="5323.36"/>
  </r>
  <r>
    <n v="1218"/>
    <x v="73"/>
    <n v="1"/>
    <s v="Empresa A"/>
    <s v="Torreón"/>
    <x v="10"/>
    <x v="2"/>
    <x v="2"/>
    <m/>
    <s v="Empresa de embarque C"/>
    <m/>
    <s v="Carne de cangrejo"/>
    <x v="8"/>
    <n v="257.60000000000002"/>
    <n v="42"/>
    <x v="170"/>
    <n v="1125.2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1"/>
    <n v="1167.26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2"/>
    <n v="499.8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3"/>
    <n v="1875.33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4"/>
    <n v="976.7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5"/>
    <n v="93.39"/>
  </r>
  <r>
    <n v="1225"/>
    <x v="88"/>
    <n v="7"/>
    <s v="Empresa G"/>
    <s v="Chihuahua"/>
    <x v="8"/>
    <x v="2"/>
    <x v="2"/>
    <m/>
    <m/>
    <m/>
    <s v="Café"/>
    <x v="0"/>
    <n v="644"/>
    <n v="86"/>
    <x v="176"/>
    <n v="5593.78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7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78"/>
    <n v="3107.1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80000000000001"/>
    <n v="96"/>
    <x v="179"/>
    <n v="1211.75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0"/>
    <n v="151.9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1"/>
    <n v="224.2"/>
  </r>
  <r>
    <n v="1231"/>
    <x v="90"/>
    <n v="1"/>
    <s v="Empresa A"/>
    <s v="Torreón"/>
    <x v="10"/>
    <x v="2"/>
    <x v="2"/>
    <m/>
    <m/>
    <m/>
    <s v="Té chai"/>
    <x v="0"/>
    <n v="252"/>
    <n v="91"/>
    <x v="182"/>
    <n v="2224.4"/>
  </r>
  <r>
    <n v="1232"/>
    <x v="90"/>
    <n v="1"/>
    <s v="Empresa A"/>
    <s v="Torreón"/>
    <x v="10"/>
    <x v="2"/>
    <x v="2"/>
    <m/>
    <m/>
    <m/>
    <s v="Café"/>
    <x v="0"/>
    <n v="644"/>
    <n v="14"/>
    <x v="183"/>
    <n v="892.58"/>
  </r>
  <r>
    <n v="1233"/>
    <x v="90"/>
    <n v="1"/>
    <s v="Empresa A"/>
    <s v="Torreón"/>
    <x v="10"/>
    <x v="2"/>
    <x v="2"/>
    <m/>
    <m/>
    <m/>
    <s v="Té verde"/>
    <x v="0"/>
    <n v="41.86"/>
    <n v="44"/>
    <x v="184"/>
    <n v="186.03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8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60000000000002"/>
    <n v="80"/>
    <x v="36"/>
    <n v="2102.02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5"/>
    <n v="1855.85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2"/>
    <n v="32"/>
    <x v="186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87"/>
    <n v="1019.2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88"/>
    <n v="4455.3599999999997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80000000000001"/>
    <n v="54"/>
    <x v="189"/>
    <n v="688.56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89999999999998"/>
    <n v="60"/>
    <x v="190"/>
    <n v="1811.33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1"/>
    <n v="243.86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60000000000002"/>
    <n v="66"/>
    <x v="192"/>
    <n v="1751.16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3"/>
    <n v="831.43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4"/>
    <n v="1246.6400000000001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5"/>
    <n v="3519.94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6"/>
    <n v="752.2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80000000000001"/>
    <n v="83"/>
    <x v="197"/>
    <n v="1047.6600000000001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198"/>
    <n v="436.98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199"/>
    <n v="273.26"/>
  </r>
  <r>
    <n v="1253"/>
    <x v="99"/>
    <n v="1"/>
    <s v="Empresa A"/>
    <s v="Torreón"/>
    <x v="10"/>
    <x v="2"/>
    <x v="2"/>
    <m/>
    <m/>
    <m/>
    <s v="Té chai"/>
    <x v="0"/>
    <n v="252"/>
    <n v="58"/>
    <x v="136"/>
    <n v="1446.98"/>
  </r>
  <r>
    <n v="1254"/>
    <x v="99"/>
    <n v="1"/>
    <s v="Empresa A"/>
    <s v="Torreón"/>
    <x v="10"/>
    <x v="2"/>
    <x v="2"/>
    <m/>
    <m/>
    <m/>
    <s v="Café"/>
    <x v="0"/>
    <n v="644"/>
    <n v="97"/>
    <x v="200"/>
    <n v="6496.67"/>
  </r>
  <r>
    <n v="1255"/>
    <x v="99"/>
    <n v="1"/>
    <s v="Empresa A"/>
    <s v="Torreón"/>
    <x v="10"/>
    <x v="2"/>
    <x v="2"/>
    <m/>
    <m/>
    <m/>
    <s v="Té verde"/>
    <x v="0"/>
    <n v="41.86"/>
    <n v="14"/>
    <x v="201"/>
    <n v="60.95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2"/>
    <n v="900.31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60000000000002"/>
    <n v="32"/>
    <x v="203"/>
    <n v="824.32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4"/>
    <n v="1323.5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2"/>
    <n v="57"/>
    <x v="205"/>
    <n v="2721.5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06"/>
    <n v="1378.86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07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80000000000001"/>
    <n v="77"/>
    <x v="208"/>
    <n v="1011.6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09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89999999999998"/>
    <n v="54"/>
    <x v="210"/>
    <n v="1694.76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60000000000002"/>
    <n v="71"/>
    <x v="142"/>
    <n v="1883.83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1"/>
    <n v="940.8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5"/>
    <n v="1679.33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2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3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2"/>
    <n v="63"/>
    <x v="59"/>
    <n v="3222.83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4"/>
    <n v="1023.82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5"/>
    <n v="5125.12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16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17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6"/>
    <n v="5316.86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18"/>
    <n v="1099.74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19"/>
    <n v="136.63"/>
  </r>
  <r>
    <n v="1286"/>
    <x v="113"/>
    <n v="7"/>
    <s v="Empresa G"/>
    <s v="Chihuahua"/>
    <x v="8"/>
    <x v="2"/>
    <x v="2"/>
    <m/>
    <m/>
    <m/>
    <s v="Café"/>
    <x v="0"/>
    <n v="644"/>
    <n v="62"/>
    <x v="220"/>
    <n v="4072.66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1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2"/>
    <n v="1539.38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80000000000001"/>
    <n v="49"/>
    <x v="223"/>
    <n v="624.80999999999995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4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"/>
  </r>
  <r>
    <n v="1292"/>
    <x v="115"/>
    <n v="1"/>
    <s v="Empresa A"/>
    <s v="Torreón"/>
    <x v="10"/>
    <x v="2"/>
    <x v="2"/>
    <m/>
    <m/>
    <m/>
    <s v="Té chai"/>
    <x v="0"/>
    <n v="252"/>
    <n v="22"/>
    <x v="225"/>
    <n v="532.22"/>
  </r>
  <r>
    <n v="1293"/>
    <x v="115"/>
    <n v="1"/>
    <s v="Empresa A"/>
    <s v="Torreón"/>
    <x v="10"/>
    <x v="2"/>
    <x v="2"/>
    <m/>
    <m/>
    <m/>
    <s v="Café"/>
    <x v="0"/>
    <n v="644"/>
    <n v="73"/>
    <x v="226"/>
    <n v="4748.21"/>
  </r>
  <r>
    <n v="1294"/>
    <x v="115"/>
    <n v="1"/>
    <s v="Empresa A"/>
    <s v="Torreón"/>
    <x v="10"/>
    <x v="2"/>
    <x v="2"/>
    <m/>
    <m/>
    <m/>
    <s v="Té verde"/>
    <x v="0"/>
    <n v="41.86"/>
    <n v="85"/>
    <x v="227"/>
    <n v="345.1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28"/>
    <n v="618.22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60000000000002"/>
    <n v="24"/>
    <x v="229"/>
    <n v="599.69000000000005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0"/>
    <n v="1677.3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2"/>
    <n v="70"/>
    <x v="231"/>
    <n v="3444.5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2"/>
    <n v="1940.01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07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80000000000001"/>
    <n v="100"/>
    <x v="233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4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89999999999998"/>
    <n v="49"/>
    <x v="235"/>
    <n v="1435.32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36"/>
    <n v="920.84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60000000000002"/>
    <n v="10"/>
    <x v="237"/>
    <n v="267.89999999999998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38"/>
    <n v="1574.66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3"/>
    <n v="753.98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39"/>
    <n v="9763.74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0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2"/>
    <n v="93"/>
    <x v="241"/>
    <n v="4395.03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2"/>
    <n v="160.16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6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3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3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4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60000000000002"/>
    <n v="23"/>
    <x v="245"/>
    <n v="610.25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46"/>
    <n v="2211.5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47"/>
    <n v="1214.4100000000001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48"/>
    <n v="1449.06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49"/>
    <n v="736.85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0"/>
    <n v="3104.64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80000000000001"/>
    <n v="34"/>
    <x v="251"/>
    <n v="437.92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2"/>
    <n v="211.97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3"/>
    <n v="426.97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"/>
  </r>
  <r>
    <n v="1334"/>
    <x v="124"/>
    <n v="1"/>
    <s v="Empresa A"/>
    <s v="Torreón"/>
    <x v="10"/>
    <x v="2"/>
    <x v="2"/>
    <m/>
    <m/>
    <m/>
    <s v="Café"/>
    <x v="0"/>
    <n v="644"/>
    <n v="16"/>
    <x v="128"/>
    <n v="989.18"/>
  </r>
  <r>
    <n v="1335"/>
    <x v="124"/>
    <n v="1"/>
    <s v="Empresa A"/>
    <s v="Torreón"/>
    <x v="10"/>
    <x v="2"/>
    <x v="2"/>
    <m/>
    <m/>
    <m/>
    <s v="Té verde"/>
    <x v="0"/>
    <n v="41.86"/>
    <n v="22"/>
    <x v="254"/>
    <n v="89.33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55"/>
    <n v="640.1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60000000000002"/>
    <n v="100"/>
    <x v="256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57"/>
    <n v="2446.35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2"/>
    <n v="58"/>
    <x v="258"/>
    <n v="2882.28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59"/>
    <n v="1682.66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8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80000000000001"/>
    <n v="19"/>
    <x v="260"/>
    <n v="239.83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89999999999998"/>
    <n v="69"/>
    <x v="261"/>
    <n v="2144.91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2"/>
    <n v="474.88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60000000000002"/>
    <n v="64"/>
    <x v="106"/>
    <n v="1665.13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6"/>
    <n v="774.59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3"/>
    <n v="259.72000000000003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4"/>
    <n v="5778.86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5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2"/>
    <n v="24"/>
    <x v="265"/>
    <n v="1122.51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66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67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68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88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60000000000002"/>
    <n v="76"/>
    <x v="269"/>
    <n v="2016.49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0"/>
    <n v="3817.63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1"/>
    <n v="181.57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2"/>
    <n v="277.14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3"/>
    <n v="353.29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4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75"/>
    <n v="2003.4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3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76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77"/>
    <n v="5238.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80000000000001"/>
    <n v="76"/>
    <x v="278"/>
    <n v="939.72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80000000000001"/>
    <n v="80"/>
    <x v="128"/>
    <n v="1020.1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79"/>
    <n v="1322.9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12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0"/>
    <n v="180.21"/>
  </r>
  <r>
    <n v="1383"/>
    <x v="143"/>
    <n v="7"/>
    <s v="Empresa G"/>
    <s v="Chihuahua"/>
    <x v="8"/>
    <x v="2"/>
    <x v="2"/>
    <m/>
    <m/>
    <m/>
    <s v="Café"/>
    <x v="0"/>
    <n v="644"/>
    <n v="41"/>
    <x v="281"/>
    <n v="2719.61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2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3"/>
    <n v="646.79999999999995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80000000000001"/>
    <n v="13"/>
    <x v="284"/>
    <n v="174.14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85"/>
    <n v="224.08"/>
  </r>
  <r>
    <n v="1389"/>
    <x v="145"/>
    <n v="1"/>
    <s v="Empresa A"/>
    <s v="Torreón"/>
    <x v="10"/>
    <x v="2"/>
    <x v="2"/>
    <m/>
    <m/>
    <m/>
    <s v="Té chai"/>
    <x v="0"/>
    <n v="252"/>
    <n v="99"/>
    <x v="286"/>
    <n v="2444.9"/>
  </r>
  <r>
    <n v="1390"/>
    <x v="145"/>
    <n v="1"/>
    <s v="Empresa A"/>
    <s v="Torreón"/>
    <x v="10"/>
    <x v="2"/>
    <x v="2"/>
    <m/>
    <m/>
    <m/>
    <s v="Café"/>
    <x v="0"/>
    <n v="644"/>
    <n v="89"/>
    <x v="287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199"/>
    <n v="273.26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88"/>
    <n v="1350.46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60000000000002"/>
    <n v="86"/>
    <x v="289"/>
    <n v="2171.0500000000002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0"/>
    <n v="573.29999999999995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2"/>
    <n v="69"/>
    <x v="291"/>
    <n v="3361.68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2"/>
    <n v="1279.49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3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80000000000001"/>
    <n v="40"/>
    <x v="294"/>
    <n v="540.96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5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89999999999998"/>
    <n v="88"/>
    <x v="295"/>
    <n v="2577.71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55"/>
    <n v="596.6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60000000000002"/>
    <n v="93"/>
    <x v="296"/>
    <n v="2347.77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297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298"/>
    <n v="224.91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299"/>
    <n v="4093.74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7"/>
    <n v="407.48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2"/>
    <n v="100"/>
    <x v="300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1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2"/>
    <n v="1412.3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3"/>
    <n v="246.72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4"/>
    <n v="3484.32"/>
  </r>
  <r>
    <n v="1421"/>
    <x v="145"/>
    <n v="1"/>
    <s v="Empresa A"/>
    <s v="Torreón"/>
    <x v="10"/>
    <x v="2"/>
    <x v="2"/>
    <m/>
    <s v="Empresa de embarque C"/>
    <m/>
    <s v="Carne de cangrejo"/>
    <x v="8"/>
    <n v="257.60000000000002"/>
    <n v="45"/>
    <x v="305"/>
    <n v="1136.02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06"/>
    <n v="2769.2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07"/>
    <n v="231.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8"/>
    <n v="335.76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08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09"/>
    <n v="450.45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0"/>
    <n v="3007.37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1"/>
    <n v="2598.48"/>
  </r>
  <r>
    <n v="1431"/>
    <x v="135"/>
    <n v="4"/>
    <s v="Empresa D"/>
    <s v="Querétaro"/>
    <x v="1"/>
    <x v="1"/>
    <x v="1"/>
    <m/>
    <m/>
    <m/>
    <s v="Pasta penne"/>
    <x v="9"/>
    <n v="532"/>
    <n v="59"/>
    <x v="312"/>
    <n v="3170.19"/>
  </r>
  <r>
    <n v="1432"/>
    <x v="139"/>
    <n v="3"/>
    <s v="Empresa C"/>
    <s v="Acapulco"/>
    <x v="4"/>
    <x v="0"/>
    <x v="0"/>
    <m/>
    <m/>
    <m/>
    <s v="Té verde"/>
    <x v="0"/>
    <n v="41.86"/>
    <n v="24"/>
    <x v="313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05B1-B25A-46CE-9D03-F159C7762FAB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19:B28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8BEE2-A517-45FE-931B-4D3C42A64D39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1">
  <location ref="A3:B16" firstHeaderRow="1" firstDataRow="1" firstDataCol="1"/>
  <pivotFields count="1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2909-8DFA-4346-B2EE-372EC1E62200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5:B51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12" baseItem="0"/>
  </dataFields>
  <formats count="6">
    <format dxfId="5">
      <pivotArea type="all" dataOnly="0" outline="0" fieldPosition="0"/>
    </format>
    <format dxfId="4">
      <pivotArea field="12" type="button" dataOnly="0" labelOnly="1" outline="0" axis="axisRow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79CDB-E381-46CD-97E0-885A94C04A6C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71:B77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8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E3AA-9B8A-489B-8E4D-CC592EBE92E2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14487B8-7445-41F2-9E5A-20DFF51CD3D9}" sourceName="Vendedor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1BD46A9-B1E3-4F93-BDCD-48B5F6856340}" sourceName="Regio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FD5B44B-3945-4842-8D14-5901F14543C9}" sourceName="Categoría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BAC79CCC-01EA-43FF-A5AD-DD9E3910E52D}" cache="SegmentaciónDeDatos_Vendedor" caption="Vendedor" style="SlicerStyleDark1" rowHeight="234950"/>
  <slicer name="Region" xr10:uid="{8B623C60-4BBB-42F3-B4E8-78B41FA9A80C}" cache="SegmentaciónDeDatos_Region" caption="Region" style="SlicerStyleDark1" rowHeight="234950"/>
  <slicer name="Categoría" xr10:uid="{225C1065-3DD2-4632-A3E7-05183C95C00D}" cache="SegmentaciónDeDatos_Categoría" caption="Categoría" startItem="7" style="SlicerStyleDark1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F587B91F-E042-4BF3-A21B-E0FBF68D4C9E}" sourceName="Fecha de orde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state minimalRefreshVersion="6" lastRefreshVersion="6" pivotCacheId="1428436806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6FACA039-B30E-4B95-ACDD-075BBE956D56}" cache="NativeTimeline_Fecha_de_orden" caption="Fecha de orden" level="2" selectionLevel="2" scrollPosition="2018-01-20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09A-2ED8-4A7C-8D7A-432862773D72}">
  <dimension ref="A3:E77"/>
  <sheetViews>
    <sheetView tabSelected="1" workbookViewId="0">
      <selection activeCell="V30" sqref="V30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4" max="4" width="15.44140625" bestFit="1" customWidth="1"/>
  </cols>
  <sheetData>
    <row r="3" spans="1:2" x14ac:dyDescent="0.3">
      <c r="A3" s="13" t="s">
        <v>110</v>
      </c>
      <c r="B3" t="s">
        <v>124</v>
      </c>
    </row>
    <row r="4" spans="1:2" x14ac:dyDescent="0.3">
      <c r="A4" s="14" t="s">
        <v>112</v>
      </c>
      <c r="B4" s="15">
        <v>460709.76000000007</v>
      </c>
    </row>
    <row r="5" spans="1:2" x14ac:dyDescent="0.3">
      <c r="A5" s="14" t="s">
        <v>113</v>
      </c>
      <c r="B5" s="15">
        <v>279377</v>
      </c>
    </row>
    <row r="6" spans="1:2" x14ac:dyDescent="0.3">
      <c r="A6" s="14" t="s">
        <v>114</v>
      </c>
      <c r="B6" s="15">
        <v>431936.4</v>
      </c>
    </row>
    <row r="7" spans="1:2" x14ac:dyDescent="0.3">
      <c r="A7" s="14" t="s">
        <v>115</v>
      </c>
      <c r="B7" s="15">
        <v>290805.06</v>
      </c>
    </row>
    <row r="8" spans="1:2" x14ac:dyDescent="0.3">
      <c r="A8" s="14" t="s">
        <v>116</v>
      </c>
      <c r="B8" s="15">
        <v>480298.70000000007</v>
      </c>
    </row>
    <row r="9" spans="1:2" x14ac:dyDescent="0.3">
      <c r="A9" s="14" t="s">
        <v>117</v>
      </c>
      <c r="B9" s="15">
        <v>778422.54</v>
      </c>
    </row>
    <row r="10" spans="1:2" x14ac:dyDescent="0.3">
      <c r="A10" s="14" t="s">
        <v>118</v>
      </c>
      <c r="B10" s="15">
        <v>382459.56</v>
      </c>
    </row>
    <row r="11" spans="1:2" x14ac:dyDescent="0.3">
      <c r="A11" s="14" t="s">
        <v>119</v>
      </c>
      <c r="B11" s="15">
        <v>418900.44</v>
      </c>
    </row>
    <row r="12" spans="1:2" x14ac:dyDescent="0.3">
      <c r="A12" s="14" t="s">
        <v>120</v>
      </c>
      <c r="B12" s="15">
        <v>447299.57999999996</v>
      </c>
    </row>
    <row r="13" spans="1:2" x14ac:dyDescent="0.3">
      <c r="A13" s="14" t="s">
        <v>121</v>
      </c>
      <c r="B13" s="15">
        <v>742470.26</v>
      </c>
    </row>
    <row r="14" spans="1:2" x14ac:dyDescent="0.3">
      <c r="A14" s="14" t="s">
        <v>122</v>
      </c>
      <c r="B14" s="15">
        <v>444828.02</v>
      </c>
    </row>
    <row r="15" spans="1:2" x14ac:dyDescent="0.3">
      <c r="A15" s="14" t="s">
        <v>123</v>
      </c>
      <c r="B15" s="15">
        <v>932998.92</v>
      </c>
    </row>
    <row r="16" spans="1:2" x14ac:dyDescent="0.3">
      <c r="A16" s="14" t="s">
        <v>111</v>
      </c>
      <c r="B16" s="15">
        <v>6090506.2400000002</v>
      </c>
    </row>
    <row r="19" spans="1:5" x14ac:dyDescent="0.3">
      <c r="A19" s="13" t="s">
        <v>110</v>
      </c>
      <c r="B19" t="s">
        <v>124</v>
      </c>
    </row>
    <row r="20" spans="1:5" x14ac:dyDescent="0.3">
      <c r="A20" s="14" t="s">
        <v>70</v>
      </c>
      <c r="B20" s="15">
        <v>1313876.6200000001</v>
      </c>
    </row>
    <row r="21" spans="1:5" x14ac:dyDescent="0.3">
      <c r="A21" s="14" t="s">
        <v>32</v>
      </c>
      <c r="B21" s="15">
        <v>940527</v>
      </c>
    </row>
    <row r="22" spans="1:5" x14ac:dyDescent="0.3">
      <c r="A22" s="14" t="s">
        <v>52</v>
      </c>
      <c r="B22" s="15">
        <v>228907</v>
      </c>
    </row>
    <row r="23" spans="1:5" x14ac:dyDescent="0.3">
      <c r="A23" s="14" t="s">
        <v>75</v>
      </c>
      <c r="B23" s="15">
        <v>575330.14</v>
      </c>
    </row>
    <row r="24" spans="1:5" x14ac:dyDescent="0.3">
      <c r="A24" s="14" t="s">
        <v>64</v>
      </c>
      <c r="B24" s="15">
        <v>523852</v>
      </c>
    </row>
    <row r="25" spans="1:5" x14ac:dyDescent="0.3">
      <c r="A25" s="14" t="s">
        <v>22</v>
      </c>
      <c r="B25" s="15">
        <v>593192.32000000007</v>
      </c>
    </row>
    <row r="26" spans="1:5" x14ac:dyDescent="0.3">
      <c r="A26" s="14" t="s">
        <v>44</v>
      </c>
      <c r="B26" s="15">
        <v>1459392.7600000002</v>
      </c>
    </row>
    <row r="27" spans="1:5" x14ac:dyDescent="0.3">
      <c r="A27" s="14" t="s">
        <v>92</v>
      </c>
      <c r="B27" s="15">
        <v>455428.4</v>
      </c>
    </row>
    <row r="28" spans="1:5" x14ac:dyDescent="0.3">
      <c r="A28" s="14" t="s">
        <v>111</v>
      </c>
      <c r="B28" s="15">
        <v>6090506.2400000002</v>
      </c>
    </row>
    <row r="32" spans="1:5" x14ac:dyDescent="0.3">
      <c r="E32" t="s">
        <v>125</v>
      </c>
    </row>
    <row r="33" spans="1:5" x14ac:dyDescent="0.3">
      <c r="D33" t="s">
        <v>125</v>
      </c>
      <c r="E33" t="s">
        <v>125</v>
      </c>
    </row>
    <row r="34" spans="1:5" x14ac:dyDescent="0.3">
      <c r="D34" t="s">
        <v>125</v>
      </c>
      <c r="E34" t="s">
        <v>125</v>
      </c>
    </row>
    <row r="35" spans="1:5" x14ac:dyDescent="0.3">
      <c r="A35" s="17" t="s">
        <v>110</v>
      </c>
      <c r="B35" s="18" t="s">
        <v>124</v>
      </c>
      <c r="D35" t="s">
        <v>125</v>
      </c>
      <c r="E35" t="s">
        <v>125</v>
      </c>
    </row>
    <row r="36" spans="1:5" x14ac:dyDescent="0.3">
      <c r="A36" s="19" t="s">
        <v>106</v>
      </c>
      <c r="B36" s="15">
        <v>186513.60000000003</v>
      </c>
      <c r="D36" t="s">
        <v>125</v>
      </c>
      <c r="E36" t="s">
        <v>125</v>
      </c>
    </row>
    <row r="37" spans="1:5" x14ac:dyDescent="0.3">
      <c r="A37" s="19" t="s">
        <v>27</v>
      </c>
      <c r="B37" s="15">
        <v>1548079.5399999998</v>
      </c>
      <c r="D37" t="s">
        <v>125</v>
      </c>
      <c r="E37" t="s">
        <v>125</v>
      </c>
    </row>
    <row r="38" spans="1:5" x14ac:dyDescent="0.3">
      <c r="A38" s="19" t="s">
        <v>89</v>
      </c>
      <c r="B38" s="15">
        <v>356518.39999999997</v>
      </c>
      <c r="D38" t="s">
        <v>125</v>
      </c>
      <c r="E38" t="s">
        <v>125</v>
      </c>
    </row>
    <row r="39" spans="1:5" x14ac:dyDescent="0.3">
      <c r="A39" s="19" t="s">
        <v>82</v>
      </c>
      <c r="B39" s="15">
        <v>283892</v>
      </c>
      <c r="D39" t="s">
        <v>125</v>
      </c>
      <c r="E39" t="s">
        <v>125</v>
      </c>
    </row>
    <row r="40" spans="1:5" x14ac:dyDescent="0.3">
      <c r="A40" s="19" t="s">
        <v>54</v>
      </c>
      <c r="B40" s="15">
        <v>249721.5</v>
      </c>
      <c r="D40" t="s">
        <v>125</v>
      </c>
      <c r="E40" t="s">
        <v>125</v>
      </c>
    </row>
    <row r="41" spans="1:5" x14ac:dyDescent="0.3">
      <c r="A41" s="19" t="s">
        <v>29</v>
      </c>
      <c r="B41" s="15">
        <v>391993</v>
      </c>
      <c r="D41" t="s">
        <v>125</v>
      </c>
      <c r="E41" t="s">
        <v>125</v>
      </c>
    </row>
    <row r="42" spans="1:5" x14ac:dyDescent="0.3">
      <c r="A42" s="19" t="s">
        <v>102</v>
      </c>
      <c r="B42" s="15">
        <v>97188</v>
      </c>
      <c r="D42" t="s">
        <v>125</v>
      </c>
      <c r="E42" t="s">
        <v>125</v>
      </c>
    </row>
    <row r="43" spans="1:5" x14ac:dyDescent="0.3">
      <c r="A43" s="19" t="s">
        <v>109</v>
      </c>
      <c r="B43" s="15">
        <v>40376</v>
      </c>
      <c r="D43" t="s">
        <v>125</v>
      </c>
      <c r="E43" t="s">
        <v>125</v>
      </c>
    </row>
    <row r="44" spans="1:5" x14ac:dyDescent="0.3">
      <c r="A44" s="19" t="s">
        <v>80</v>
      </c>
      <c r="B44" s="15">
        <v>721574</v>
      </c>
    </row>
    <row r="45" spans="1:5" x14ac:dyDescent="0.3">
      <c r="A45" s="19" t="s">
        <v>94</v>
      </c>
      <c r="B45" s="15">
        <v>282471</v>
      </c>
    </row>
    <row r="46" spans="1:5" x14ac:dyDescent="0.3">
      <c r="A46" s="19" t="s">
        <v>48</v>
      </c>
      <c r="B46" s="15">
        <v>266750.40000000002</v>
      </c>
    </row>
    <row r="47" spans="1:5" x14ac:dyDescent="0.3">
      <c r="A47" s="19" t="s">
        <v>96</v>
      </c>
      <c r="B47" s="15">
        <v>463814.39999999991</v>
      </c>
    </row>
    <row r="48" spans="1:5" x14ac:dyDescent="0.3">
      <c r="A48" s="19" t="s">
        <v>66</v>
      </c>
      <c r="B48" s="15">
        <v>966000</v>
      </c>
    </row>
    <row r="49" spans="1:5" x14ac:dyDescent="0.3">
      <c r="A49" s="19" t="s">
        <v>60</v>
      </c>
      <c r="B49" s="15">
        <v>235614.39999999997</v>
      </c>
    </row>
    <row r="50" spans="1:5" x14ac:dyDescent="0.3">
      <c r="A50" s="19" t="s">
        <v>18</v>
      </c>
      <c r="B50" s="15"/>
    </row>
    <row r="51" spans="1:5" x14ac:dyDescent="0.3">
      <c r="A51" s="19" t="s">
        <v>111</v>
      </c>
      <c r="B51" s="15">
        <v>6090506.2400000002</v>
      </c>
    </row>
    <row r="57" spans="1:5" x14ac:dyDescent="0.3">
      <c r="A57" s="13" t="s">
        <v>110</v>
      </c>
      <c r="B57" t="s">
        <v>124</v>
      </c>
      <c r="D57" t="s">
        <v>7</v>
      </c>
      <c r="E57" t="s">
        <v>131</v>
      </c>
    </row>
    <row r="58" spans="1:5" x14ac:dyDescent="0.3">
      <c r="A58" s="14" t="s">
        <v>63</v>
      </c>
      <c r="B58" s="15">
        <v>523852</v>
      </c>
      <c r="D58" s="14" t="s">
        <v>63</v>
      </c>
      <c r="E58" s="20">
        <f>GETPIVOTDATA("Ingresos",$A$57,"Estado","Baja California")</f>
        <v>523852</v>
      </c>
    </row>
    <row r="59" spans="1:5" x14ac:dyDescent="0.3">
      <c r="A59" s="14" t="s">
        <v>78</v>
      </c>
      <c r="B59" s="15">
        <v>240856</v>
      </c>
      <c r="D59" s="14" t="s">
        <v>78</v>
      </c>
      <c r="E59" s="20">
        <f>GETPIVOTDATA("Ingresos",$A$57,"Estado","Chihuahua")</f>
        <v>240856</v>
      </c>
    </row>
    <row r="60" spans="1:5" x14ac:dyDescent="0.3">
      <c r="A60" s="14" t="s">
        <v>84</v>
      </c>
      <c r="B60" s="15">
        <v>702034.61999999988</v>
      </c>
      <c r="D60" s="14" t="s">
        <v>84</v>
      </c>
      <c r="E60" s="20">
        <f>GETPIVOTDATA("Ingresos",$A$57,"Estado","Ciudad de México")</f>
        <v>702034.61999999988</v>
      </c>
    </row>
    <row r="61" spans="1:5" x14ac:dyDescent="0.3">
      <c r="A61" s="14" t="s">
        <v>87</v>
      </c>
      <c r="B61" s="15">
        <v>515759.85999999987</v>
      </c>
      <c r="D61" s="14" t="s">
        <v>87</v>
      </c>
      <c r="E61" s="20">
        <f>GETPIVOTDATA("Ingresos",$A$57,"Estado","Coahuila")</f>
        <v>515759.85999999987</v>
      </c>
    </row>
    <row r="62" spans="1:5" x14ac:dyDescent="0.3">
      <c r="A62" s="14" t="s">
        <v>69</v>
      </c>
      <c r="B62" s="15">
        <v>611842.00000000012</v>
      </c>
      <c r="D62" s="14" t="s">
        <v>69</v>
      </c>
      <c r="E62" s="20">
        <f>GETPIVOTDATA("Ingresos",$A$57,"Estado","Estado de México")</f>
        <v>611842.00000000012</v>
      </c>
    </row>
    <row r="63" spans="1:5" x14ac:dyDescent="0.3">
      <c r="A63" s="14" t="s">
        <v>74</v>
      </c>
      <c r="B63" s="15">
        <v>575330.14</v>
      </c>
      <c r="D63" s="14" t="s">
        <v>74</v>
      </c>
      <c r="E63" s="20">
        <f>GETPIVOTDATA("Ingresos",$A$57,"Estado","Guanajuato")</f>
        <v>575330.14</v>
      </c>
    </row>
    <row r="64" spans="1:5" x14ac:dyDescent="0.3">
      <c r="A64" s="14" t="s">
        <v>57</v>
      </c>
      <c r="B64" s="15">
        <v>378075.32</v>
      </c>
      <c r="D64" s="14" t="s">
        <v>57</v>
      </c>
      <c r="E64" s="20">
        <f>GETPIVOTDATA("Ingresos",$A$57,"Estado","Guerrero")</f>
        <v>378075.32</v>
      </c>
    </row>
    <row r="65" spans="1:5" x14ac:dyDescent="0.3">
      <c r="A65" s="14" t="s">
        <v>51</v>
      </c>
      <c r="B65" s="15">
        <v>684335.40000000014</v>
      </c>
      <c r="D65" s="14" t="s">
        <v>51</v>
      </c>
      <c r="E65" s="20">
        <f>GETPIVOTDATA("Ingresos",$A$57,"Estado","Jalisco")</f>
        <v>684335.40000000014</v>
      </c>
    </row>
    <row r="66" spans="1:5" x14ac:dyDescent="0.3">
      <c r="A66" s="14" t="s">
        <v>43</v>
      </c>
      <c r="B66" s="15">
        <v>702776.9</v>
      </c>
      <c r="D66" s="14" t="s">
        <v>43</v>
      </c>
      <c r="E66" s="20">
        <f>GETPIVOTDATA("Ingresos",$A$57,"Estado","Nuevo León")</f>
        <v>702776.9</v>
      </c>
    </row>
    <row r="67" spans="1:5" x14ac:dyDescent="0.3">
      <c r="A67" s="14" t="s">
        <v>31</v>
      </c>
      <c r="B67" s="15">
        <v>940527</v>
      </c>
      <c r="D67" s="14" t="s">
        <v>31</v>
      </c>
      <c r="E67" s="20">
        <f>GETPIVOTDATA("Ingresos",$A$57,"Estado","Querétaro")</f>
        <v>940527</v>
      </c>
    </row>
    <row r="68" spans="1:5" x14ac:dyDescent="0.3">
      <c r="A68" s="14" t="s">
        <v>21</v>
      </c>
      <c r="B68" s="15">
        <v>215117</v>
      </c>
      <c r="D68" s="14" t="s">
        <v>21</v>
      </c>
      <c r="E68" s="20">
        <v>215117</v>
      </c>
    </row>
    <row r="69" spans="1:5" x14ac:dyDescent="0.3">
      <c r="A69" s="14" t="s">
        <v>111</v>
      </c>
      <c r="B69" s="15">
        <v>6090506.2400000002</v>
      </c>
    </row>
    <row r="71" spans="1:5" x14ac:dyDescent="0.3">
      <c r="A71" s="13" t="s">
        <v>110</v>
      </c>
      <c r="B71" t="s">
        <v>124</v>
      </c>
    </row>
    <row r="72" spans="1:5" x14ac:dyDescent="0.3">
      <c r="A72" s="14" t="s">
        <v>127</v>
      </c>
      <c r="B72" s="15">
        <v>2792049.5399999996</v>
      </c>
    </row>
    <row r="73" spans="1:5" x14ac:dyDescent="0.3">
      <c r="A73" s="14" t="s">
        <v>126</v>
      </c>
      <c r="B73" s="15">
        <v>1982414.7000000002</v>
      </c>
    </row>
    <row r="74" spans="1:5" x14ac:dyDescent="0.3">
      <c r="A74" s="14" t="s">
        <v>128</v>
      </c>
      <c r="B74" s="15">
        <v>1024604</v>
      </c>
    </row>
    <row r="75" spans="1:5" x14ac:dyDescent="0.3">
      <c r="A75" s="14" t="s">
        <v>129</v>
      </c>
      <c r="B75" s="15">
        <v>180306</v>
      </c>
    </row>
    <row r="76" spans="1:5" x14ac:dyDescent="0.3">
      <c r="A76" s="14" t="s">
        <v>130</v>
      </c>
      <c r="B76" s="15">
        <v>111132</v>
      </c>
    </row>
    <row r="77" spans="1:5" x14ac:dyDescent="0.3">
      <c r="A77" s="14" t="s">
        <v>111</v>
      </c>
      <c r="B77" s="15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36B3-7B0F-4030-8943-09EA7092BB2A}">
  <dimension ref="A1"/>
  <sheetViews>
    <sheetView zoomScale="55" zoomScaleNormal="70" workbookViewId="0">
      <selection activeCell="N52" sqref="N52"/>
    </sheetView>
  </sheetViews>
  <sheetFormatPr baseColWidth="10" defaultRowHeight="14.4" x14ac:dyDescent="0.3"/>
  <cols>
    <col min="1" max="16384" width="11.5546875" style="16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136-DC37-44D4-A891-ABB4B396BB9F}">
  <dimension ref="A1:R374"/>
  <sheetViews>
    <sheetView topLeftCell="A5" zoomScale="71" workbookViewId="0">
      <selection activeCell="I16" sqref="B5:R374"/>
    </sheetView>
  </sheetViews>
  <sheetFormatPr baseColWidth="10" defaultRowHeight="14.4" x14ac:dyDescent="0.3"/>
  <cols>
    <col min="1" max="1" width="7.5546875" customWidth="1"/>
  </cols>
  <sheetData>
    <row r="1" spans="1:18" x14ac:dyDescent="0.3">
      <c r="A1" s="21"/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2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18" x14ac:dyDescent="0.3">
      <c r="A6" s="1"/>
      <c r="B6" s="6">
        <v>1001</v>
      </c>
      <c r="C6" s="7">
        <v>43127</v>
      </c>
      <c r="D6" s="6">
        <v>27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7">
        <v>43129</v>
      </c>
      <c r="K6" s="8" t="s">
        <v>24</v>
      </c>
      <c r="L6" s="8" t="s">
        <v>25</v>
      </c>
      <c r="M6" s="8" t="s">
        <v>26</v>
      </c>
      <c r="N6" s="8" t="s">
        <v>27</v>
      </c>
      <c r="O6" s="9">
        <v>196</v>
      </c>
      <c r="P6" s="8">
        <v>49</v>
      </c>
      <c r="Q6" s="9">
        <v>9604</v>
      </c>
      <c r="R6" s="9">
        <v>931.59</v>
      </c>
    </row>
    <row r="7" spans="1:18" x14ac:dyDescent="0.3">
      <c r="A7" s="1"/>
      <c r="B7" s="10">
        <v>1002</v>
      </c>
      <c r="C7" s="11">
        <v>43127</v>
      </c>
      <c r="D7" s="10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1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2">
        <v>49</v>
      </c>
      <c r="P7" s="1">
        <v>47</v>
      </c>
      <c r="Q7" s="12">
        <v>2303</v>
      </c>
      <c r="R7" s="12">
        <v>232.6</v>
      </c>
    </row>
    <row r="8" spans="1:18" x14ac:dyDescent="0.3">
      <c r="A8" s="1"/>
      <c r="B8" s="6">
        <v>1003</v>
      </c>
      <c r="C8" s="7">
        <v>43104</v>
      </c>
      <c r="D8" s="6">
        <v>4</v>
      </c>
      <c r="E8" s="8" t="s">
        <v>30</v>
      </c>
      <c r="F8" s="8" t="s">
        <v>31</v>
      </c>
      <c r="G8" s="8" t="s">
        <v>31</v>
      </c>
      <c r="H8" s="8" t="s">
        <v>32</v>
      </c>
      <c r="I8" s="8" t="s">
        <v>33</v>
      </c>
      <c r="J8" s="7">
        <v>43106</v>
      </c>
      <c r="K8" s="8" t="s">
        <v>34</v>
      </c>
      <c r="L8" s="8" t="s">
        <v>35</v>
      </c>
      <c r="M8" s="8" t="s">
        <v>36</v>
      </c>
      <c r="N8" s="8" t="s">
        <v>29</v>
      </c>
      <c r="O8" s="9">
        <v>420</v>
      </c>
      <c r="P8" s="8">
        <v>69</v>
      </c>
      <c r="Q8" s="9">
        <v>28980</v>
      </c>
      <c r="R8" s="9">
        <v>2782.08</v>
      </c>
    </row>
    <row r="9" spans="1:18" x14ac:dyDescent="0.3">
      <c r="A9" s="1"/>
      <c r="B9" s="10">
        <v>1004</v>
      </c>
      <c r="C9" s="11">
        <v>43104</v>
      </c>
      <c r="D9" s="10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1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2">
        <v>742</v>
      </c>
      <c r="P9" s="1">
        <v>89</v>
      </c>
      <c r="Q9" s="12">
        <v>66038</v>
      </c>
      <c r="R9" s="12">
        <v>6273.61</v>
      </c>
    </row>
    <row r="10" spans="1:18" x14ac:dyDescent="0.3">
      <c r="A10" s="1"/>
      <c r="B10" s="6">
        <v>1005</v>
      </c>
      <c r="C10" s="7">
        <v>43104</v>
      </c>
      <c r="D10" s="6">
        <v>4</v>
      </c>
      <c r="E10" s="8" t="s">
        <v>30</v>
      </c>
      <c r="F10" s="8" t="s">
        <v>31</v>
      </c>
      <c r="G10" s="8" t="s">
        <v>31</v>
      </c>
      <c r="H10" s="8" t="s">
        <v>32</v>
      </c>
      <c r="I10" s="8" t="s">
        <v>33</v>
      </c>
      <c r="J10" s="7">
        <v>43106</v>
      </c>
      <c r="K10" s="8" t="s">
        <v>34</v>
      </c>
      <c r="L10" s="8" t="s">
        <v>35</v>
      </c>
      <c r="M10" s="8" t="s">
        <v>28</v>
      </c>
      <c r="N10" s="8" t="s">
        <v>29</v>
      </c>
      <c r="O10" s="9">
        <v>49</v>
      </c>
      <c r="P10" s="8">
        <v>11</v>
      </c>
      <c r="Q10" s="9">
        <v>539</v>
      </c>
      <c r="R10" s="9">
        <v>52.28</v>
      </c>
    </row>
    <row r="11" spans="1:18" x14ac:dyDescent="0.3">
      <c r="A11" s="1"/>
      <c r="B11" s="10">
        <v>1006</v>
      </c>
      <c r="C11" s="11">
        <v>43112</v>
      </c>
      <c r="D11" s="10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1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2">
        <v>252</v>
      </c>
      <c r="P11" s="1">
        <v>81</v>
      </c>
      <c r="Q11" s="12">
        <v>20412</v>
      </c>
      <c r="R11" s="12">
        <v>1979.96</v>
      </c>
    </row>
    <row r="12" spans="1:18" x14ac:dyDescent="0.3">
      <c r="A12" s="1"/>
      <c r="B12" s="6">
        <v>1007</v>
      </c>
      <c r="C12" s="7">
        <v>43112</v>
      </c>
      <c r="D12" s="6">
        <v>12</v>
      </c>
      <c r="E12" s="8" t="s">
        <v>38</v>
      </c>
      <c r="F12" s="8" t="s">
        <v>20</v>
      </c>
      <c r="G12" s="8" t="s">
        <v>21</v>
      </c>
      <c r="H12" s="8" t="s">
        <v>22</v>
      </c>
      <c r="I12" s="8" t="s">
        <v>23</v>
      </c>
      <c r="J12" s="7">
        <v>43114</v>
      </c>
      <c r="K12" s="8" t="s">
        <v>24</v>
      </c>
      <c r="L12" s="8" t="s">
        <v>35</v>
      </c>
      <c r="M12" s="8" t="s">
        <v>40</v>
      </c>
      <c r="N12" s="8" t="s">
        <v>27</v>
      </c>
      <c r="O12" s="9">
        <v>644</v>
      </c>
      <c r="P12" s="8">
        <v>44</v>
      </c>
      <c r="Q12" s="9">
        <v>28336</v>
      </c>
      <c r="R12" s="9">
        <v>2776.93</v>
      </c>
    </row>
    <row r="13" spans="1:18" x14ac:dyDescent="0.3">
      <c r="A13" s="1"/>
      <c r="B13" s="10">
        <v>1008</v>
      </c>
      <c r="C13" s="11">
        <v>43108</v>
      </c>
      <c r="D13" s="10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1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2">
        <v>128.80000000000001</v>
      </c>
      <c r="P13" s="1">
        <v>38</v>
      </c>
      <c r="Q13" s="12">
        <v>4894.3999999999996</v>
      </c>
      <c r="R13" s="12">
        <v>504.12</v>
      </c>
    </row>
    <row r="14" spans="1:18" x14ac:dyDescent="0.3">
      <c r="A14" s="1"/>
      <c r="B14" s="6">
        <v>1009</v>
      </c>
      <c r="C14" s="7">
        <v>43104</v>
      </c>
      <c r="D14" s="6">
        <v>4</v>
      </c>
      <c r="E14" s="8" t="s">
        <v>30</v>
      </c>
      <c r="F14" s="8" t="s">
        <v>31</v>
      </c>
      <c r="G14" s="8" t="s">
        <v>31</v>
      </c>
      <c r="H14" s="8" t="s">
        <v>32</v>
      </c>
      <c r="I14" s="8" t="s">
        <v>33</v>
      </c>
      <c r="J14" s="7">
        <v>43106</v>
      </c>
      <c r="K14" s="8" t="s">
        <v>46</v>
      </c>
      <c r="L14" s="8" t="s">
        <v>25</v>
      </c>
      <c r="M14" s="8" t="s">
        <v>47</v>
      </c>
      <c r="N14" s="8" t="s">
        <v>48</v>
      </c>
      <c r="O14" s="9">
        <v>128.80000000000001</v>
      </c>
      <c r="P14" s="8">
        <v>88</v>
      </c>
      <c r="Q14" s="9">
        <v>11334.4</v>
      </c>
      <c r="R14" s="9">
        <v>1110.77</v>
      </c>
    </row>
    <row r="15" spans="1:18" x14ac:dyDescent="0.3">
      <c r="A15" s="1"/>
      <c r="B15" s="10">
        <v>1010</v>
      </c>
      <c r="C15" s="11">
        <v>43129</v>
      </c>
      <c r="D15" s="10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1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2">
        <v>178.5</v>
      </c>
      <c r="P15" s="1">
        <v>94</v>
      </c>
      <c r="Q15" s="12">
        <v>16779</v>
      </c>
      <c r="R15" s="12">
        <v>1711.46</v>
      </c>
    </row>
    <row r="16" spans="1:18" x14ac:dyDescent="0.3">
      <c r="A16" s="1"/>
      <c r="B16" s="6">
        <v>1011</v>
      </c>
      <c r="C16" s="7">
        <v>43103</v>
      </c>
      <c r="D16" s="6">
        <v>3</v>
      </c>
      <c r="E16" s="8" t="s">
        <v>55</v>
      </c>
      <c r="F16" s="8" t="s">
        <v>56</v>
      </c>
      <c r="G16" s="8" t="s">
        <v>57</v>
      </c>
      <c r="H16" s="8" t="s">
        <v>22</v>
      </c>
      <c r="I16" s="8" t="s">
        <v>23</v>
      </c>
      <c r="J16" s="7">
        <v>43105</v>
      </c>
      <c r="K16" s="8" t="s">
        <v>24</v>
      </c>
      <c r="L16" s="8" t="s">
        <v>58</v>
      </c>
      <c r="M16" s="8" t="s">
        <v>59</v>
      </c>
      <c r="N16" s="8" t="s">
        <v>60</v>
      </c>
      <c r="O16" s="9">
        <v>135.1</v>
      </c>
      <c r="P16" s="8">
        <v>91</v>
      </c>
      <c r="Q16" s="9">
        <v>12294.1</v>
      </c>
      <c r="R16" s="9">
        <v>1290.8800000000001</v>
      </c>
    </row>
    <row r="17" spans="1:18" x14ac:dyDescent="0.3">
      <c r="A17" s="1"/>
      <c r="B17" s="10">
        <v>1012</v>
      </c>
      <c r="C17" s="11">
        <v>43106</v>
      </c>
      <c r="D17" s="10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1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2">
        <v>560</v>
      </c>
      <c r="P17" s="1">
        <v>32</v>
      </c>
      <c r="Q17" s="12">
        <v>17920</v>
      </c>
      <c r="R17" s="12">
        <v>1863.68</v>
      </c>
    </row>
    <row r="18" spans="1:18" x14ac:dyDescent="0.3">
      <c r="A18" s="1"/>
      <c r="B18" s="6">
        <v>1013</v>
      </c>
      <c r="C18" s="7">
        <v>43128</v>
      </c>
      <c r="D18" s="6">
        <v>28</v>
      </c>
      <c r="E18" s="8" t="s">
        <v>67</v>
      </c>
      <c r="F18" s="8" t="s">
        <v>68</v>
      </c>
      <c r="G18" s="8" t="s">
        <v>69</v>
      </c>
      <c r="H18" s="8" t="s">
        <v>70</v>
      </c>
      <c r="I18" s="8" t="s">
        <v>71</v>
      </c>
      <c r="J18" s="7">
        <v>43130</v>
      </c>
      <c r="K18" s="8" t="s">
        <v>46</v>
      </c>
      <c r="L18" s="8" t="s">
        <v>25</v>
      </c>
      <c r="M18" s="8" t="s">
        <v>40</v>
      </c>
      <c r="N18" s="8" t="s">
        <v>27</v>
      </c>
      <c r="O18" s="9">
        <v>644</v>
      </c>
      <c r="P18" s="8">
        <v>55</v>
      </c>
      <c r="Q18" s="9">
        <v>35420</v>
      </c>
      <c r="R18" s="9">
        <v>3542</v>
      </c>
    </row>
    <row r="19" spans="1:18" x14ac:dyDescent="0.3">
      <c r="A19" s="1"/>
      <c r="B19" s="10">
        <v>1014</v>
      </c>
      <c r="C19" s="11">
        <v>43108</v>
      </c>
      <c r="D19" s="10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1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2">
        <v>178.5</v>
      </c>
      <c r="P19" s="1">
        <v>47</v>
      </c>
      <c r="Q19" s="12">
        <v>8389.5</v>
      </c>
      <c r="R19" s="12">
        <v>864.12</v>
      </c>
    </row>
    <row r="20" spans="1:18" x14ac:dyDescent="0.3">
      <c r="A20" s="1"/>
      <c r="B20" s="6">
        <v>1015</v>
      </c>
      <c r="C20" s="7">
        <v>43110</v>
      </c>
      <c r="D20" s="6">
        <v>10</v>
      </c>
      <c r="E20" s="8" t="s">
        <v>72</v>
      </c>
      <c r="F20" s="8" t="s">
        <v>73</v>
      </c>
      <c r="G20" s="8" t="s">
        <v>74</v>
      </c>
      <c r="H20" s="8" t="s">
        <v>75</v>
      </c>
      <c r="I20" s="8" t="s">
        <v>33</v>
      </c>
      <c r="J20" s="7">
        <v>43112</v>
      </c>
      <c r="K20" s="8" t="s">
        <v>24</v>
      </c>
      <c r="L20" s="8" t="s">
        <v>35</v>
      </c>
      <c r="M20" s="8" t="s">
        <v>76</v>
      </c>
      <c r="N20" s="8" t="s">
        <v>27</v>
      </c>
      <c r="O20" s="9">
        <v>41.86</v>
      </c>
      <c r="P20" s="8">
        <v>90</v>
      </c>
      <c r="Q20" s="9">
        <v>3767.4</v>
      </c>
      <c r="R20" s="9">
        <v>388.04</v>
      </c>
    </row>
    <row r="21" spans="1:18" x14ac:dyDescent="0.3">
      <c r="A21" s="1"/>
      <c r="B21" s="10">
        <v>1016</v>
      </c>
      <c r="C21" s="11">
        <v>43107</v>
      </c>
      <c r="D21" s="10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0"/>
      <c r="K21" s="1"/>
      <c r="L21" s="1"/>
      <c r="M21" s="1" t="s">
        <v>40</v>
      </c>
      <c r="N21" s="1" t="s">
        <v>27</v>
      </c>
      <c r="O21" s="12">
        <v>644</v>
      </c>
      <c r="P21" s="1">
        <v>24</v>
      </c>
      <c r="Q21" s="12">
        <v>15456</v>
      </c>
      <c r="R21" s="12">
        <v>1545.6</v>
      </c>
    </row>
    <row r="22" spans="1:18" x14ac:dyDescent="0.3">
      <c r="A22" s="1"/>
      <c r="B22" s="6">
        <v>1017</v>
      </c>
      <c r="C22" s="7">
        <v>43110</v>
      </c>
      <c r="D22" s="6">
        <v>10</v>
      </c>
      <c r="E22" s="8" t="s">
        <v>72</v>
      </c>
      <c r="F22" s="8" t="s">
        <v>73</v>
      </c>
      <c r="G22" s="8" t="s">
        <v>74</v>
      </c>
      <c r="H22" s="8" t="s">
        <v>75</v>
      </c>
      <c r="I22" s="8" t="s">
        <v>33</v>
      </c>
      <c r="J22" s="7">
        <v>43112</v>
      </c>
      <c r="K22" s="8" t="s">
        <v>34</v>
      </c>
      <c r="L22" s="8"/>
      <c r="M22" s="8" t="s">
        <v>79</v>
      </c>
      <c r="N22" s="8" t="s">
        <v>80</v>
      </c>
      <c r="O22" s="9">
        <v>350</v>
      </c>
      <c r="P22" s="8">
        <v>34</v>
      </c>
      <c r="Q22" s="9">
        <v>11900</v>
      </c>
      <c r="R22" s="9">
        <v>1130.5</v>
      </c>
    </row>
    <row r="23" spans="1:18" x14ac:dyDescent="0.3">
      <c r="A23" s="1"/>
      <c r="B23" s="10">
        <v>1018</v>
      </c>
      <c r="C23" s="11">
        <v>43110</v>
      </c>
      <c r="D23" s="10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1">
        <v>43112</v>
      </c>
      <c r="K23" s="1" t="s">
        <v>34</v>
      </c>
      <c r="L23" s="1"/>
      <c r="M23" s="1" t="s">
        <v>81</v>
      </c>
      <c r="N23" s="1" t="s">
        <v>82</v>
      </c>
      <c r="O23" s="12">
        <v>308</v>
      </c>
      <c r="P23" s="1">
        <v>17</v>
      </c>
      <c r="Q23" s="12">
        <v>5236</v>
      </c>
      <c r="R23" s="12">
        <v>502.66</v>
      </c>
    </row>
    <row r="24" spans="1:18" x14ac:dyDescent="0.3">
      <c r="A24" s="1"/>
      <c r="B24" s="6">
        <v>1019</v>
      </c>
      <c r="C24" s="7">
        <v>43110</v>
      </c>
      <c r="D24" s="6">
        <v>10</v>
      </c>
      <c r="E24" s="8" t="s">
        <v>72</v>
      </c>
      <c r="F24" s="8" t="s">
        <v>73</v>
      </c>
      <c r="G24" s="8" t="s">
        <v>74</v>
      </c>
      <c r="H24" s="8" t="s">
        <v>75</v>
      </c>
      <c r="I24" s="8" t="s">
        <v>33</v>
      </c>
      <c r="J24" s="7">
        <v>43112</v>
      </c>
      <c r="K24" s="8" t="s">
        <v>34</v>
      </c>
      <c r="L24" s="8"/>
      <c r="M24" s="8" t="s">
        <v>47</v>
      </c>
      <c r="N24" s="8" t="s">
        <v>48</v>
      </c>
      <c r="O24" s="9">
        <v>128.80000000000001</v>
      </c>
      <c r="P24" s="8">
        <v>44</v>
      </c>
      <c r="Q24" s="9">
        <v>5667.2</v>
      </c>
      <c r="R24" s="9">
        <v>589.39</v>
      </c>
    </row>
    <row r="25" spans="1:18" x14ac:dyDescent="0.3">
      <c r="A25" s="1"/>
      <c r="B25" s="10">
        <v>1020</v>
      </c>
      <c r="C25" s="11">
        <v>43111</v>
      </c>
      <c r="D25" s="10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0"/>
      <c r="K25" s="1" t="s">
        <v>46</v>
      </c>
      <c r="L25" s="1"/>
      <c r="M25" s="1" t="s">
        <v>28</v>
      </c>
      <c r="N25" s="1" t="s">
        <v>29</v>
      </c>
      <c r="O25" s="12">
        <v>49</v>
      </c>
      <c r="P25" s="1">
        <v>81</v>
      </c>
      <c r="Q25" s="12">
        <v>3969</v>
      </c>
      <c r="R25" s="12">
        <v>384.99</v>
      </c>
    </row>
    <row r="26" spans="1:18" x14ac:dyDescent="0.3">
      <c r="A26" s="1"/>
      <c r="B26" s="6">
        <v>1021</v>
      </c>
      <c r="C26" s="7">
        <v>43111</v>
      </c>
      <c r="D26" s="6">
        <v>11</v>
      </c>
      <c r="E26" s="8" t="s">
        <v>83</v>
      </c>
      <c r="F26" s="8" t="s">
        <v>84</v>
      </c>
      <c r="G26" s="8" t="s">
        <v>84</v>
      </c>
      <c r="H26" s="8" t="s">
        <v>70</v>
      </c>
      <c r="I26" s="8" t="s">
        <v>71</v>
      </c>
      <c r="J26" s="6"/>
      <c r="K26" s="8" t="s">
        <v>46</v>
      </c>
      <c r="L26" s="8"/>
      <c r="M26" s="8" t="s">
        <v>76</v>
      </c>
      <c r="N26" s="8" t="s">
        <v>27</v>
      </c>
      <c r="O26" s="9">
        <v>41.86</v>
      </c>
      <c r="P26" s="8">
        <v>49</v>
      </c>
      <c r="Q26" s="9">
        <v>2051.14</v>
      </c>
      <c r="R26" s="9">
        <v>211.27</v>
      </c>
    </row>
    <row r="27" spans="1:18" x14ac:dyDescent="0.3">
      <c r="A27" s="1"/>
      <c r="B27" s="10">
        <v>1022</v>
      </c>
      <c r="C27" s="11">
        <v>43101</v>
      </c>
      <c r="D27" s="10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0"/>
      <c r="K27" s="1"/>
      <c r="L27" s="1"/>
      <c r="M27" s="1" t="s">
        <v>39</v>
      </c>
      <c r="N27" s="1" t="s">
        <v>27</v>
      </c>
      <c r="O27" s="12">
        <v>252</v>
      </c>
      <c r="P27" s="1">
        <v>42</v>
      </c>
      <c r="Q27" s="12">
        <v>10584</v>
      </c>
      <c r="R27" s="12">
        <v>1058.4000000000001</v>
      </c>
    </row>
    <row r="28" spans="1:18" x14ac:dyDescent="0.3">
      <c r="A28" s="1"/>
      <c r="B28" s="6">
        <v>1023</v>
      </c>
      <c r="C28" s="7">
        <v>43101</v>
      </c>
      <c r="D28" s="6">
        <v>1</v>
      </c>
      <c r="E28" s="8" t="s">
        <v>85</v>
      </c>
      <c r="F28" s="8" t="s">
        <v>86</v>
      </c>
      <c r="G28" s="8" t="s">
        <v>87</v>
      </c>
      <c r="H28" s="8" t="s">
        <v>44</v>
      </c>
      <c r="I28" s="8" t="s">
        <v>45</v>
      </c>
      <c r="J28" s="6"/>
      <c r="K28" s="8"/>
      <c r="L28" s="8"/>
      <c r="M28" s="8" t="s">
        <v>40</v>
      </c>
      <c r="N28" s="8" t="s">
        <v>27</v>
      </c>
      <c r="O28" s="9">
        <v>644</v>
      </c>
      <c r="P28" s="8">
        <v>58</v>
      </c>
      <c r="Q28" s="9">
        <v>37352</v>
      </c>
      <c r="R28" s="9">
        <v>3772.55</v>
      </c>
    </row>
    <row r="29" spans="1:18" x14ac:dyDescent="0.3">
      <c r="A29" s="1"/>
      <c r="B29" s="10">
        <v>1024</v>
      </c>
      <c r="C29" s="11">
        <v>43101</v>
      </c>
      <c r="D29" s="10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0"/>
      <c r="K29" s="1"/>
      <c r="L29" s="1"/>
      <c r="M29" s="1" t="s">
        <v>76</v>
      </c>
      <c r="N29" s="1" t="s">
        <v>27</v>
      </c>
      <c r="O29" s="12">
        <v>41.86</v>
      </c>
      <c r="P29" s="1">
        <v>67</v>
      </c>
      <c r="Q29" s="12">
        <v>2804.62</v>
      </c>
      <c r="R29" s="12">
        <v>280.45999999999998</v>
      </c>
    </row>
    <row r="30" spans="1:18" x14ac:dyDescent="0.3">
      <c r="A30" s="1"/>
      <c r="B30" s="6">
        <v>1025</v>
      </c>
      <c r="C30" s="7">
        <v>43128</v>
      </c>
      <c r="D30" s="6">
        <v>28</v>
      </c>
      <c r="E30" s="8" t="s">
        <v>67</v>
      </c>
      <c r="F30" s="8" t="s">
        <v>68</v>
      </c>
      <c r="G30" s="8" t="s">
        <v>69</v>
      </c>
      <c r="H30" s="8" t="s">
        <v>70</v>
      </c>
      <c r="I30" s="8" t="s">
        <v>71</v>
      </c>
      <c r="J30" s="7">
        <v>43130</v>
      </c>
      <c r="K30" s="8" t="s">
        <v>46</v>
      </c>
      <c r="L30" s="8" t="s">
        <v>35</v>
      </c>
      <c r="M30" s="8" t="s">
        <v>59</v>
      </c>
      <c r="N30" s="8" t="s">
        <v>60</v>
      </c>
      <c r="O30" s="9">
        <v>135.1</v>
      </c>
      <c r="P30" s="8">
        <v>100</v>
      </c>
      <c r="Q30" s="9">
        <v>13510</v>
      </c>
      <c r="R30" s="9">
        <v>1310.47</v>
      </c>
    </row>
    <row r="31" spans="1:18" x14ac:dyDescent="0.3">
      <c r="A31" s="1"/>
      <c r="B31" s="10">
        <v>1026</v>
      </c>
      <c r="C31" s="11">
        <v>43128</v>
      </c>
      <c r="D31" s="10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1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2">
        <v>257.60000000000002</v>
      </c>
      <c r="P31" s="1">
        <v>63</v>
      </c>
      <c r="Q31" s="12">
        <v>16228.8</v>
      </c>
      <c r="R31" s="12">
        <v>1606.65</v>
      </c>
    </row>
    <row r="32" spans="1:18" x14ac:dyDescent="0.3">
      <c r="A32" s="1"/>
      <c r="B32" s="6">
        <v>1027</v>
      </c>
      <c r="C32" s="7">
        <v>43109</v>
      </c>
      <c r="D32" s="6">
        <v>9</v>
      </c>
      <c r="E32" s="8" t="s">
        <v>90</v>
      </c>
      <c r="F32" s="8" t="s">
        <v>91</v>
      </c>
      <c r="G32" s="8" t="s">
        <v>51</v>
      </c>
      <c r="H32" s="8" t="s">
        <v>92</v>
      </c>
      <c r="I32" s="8" t="s">
        <v>23</v>
      </c>
      <c r="J32" s="7">
        <v>43111</v>
      </c>
      <c r="K32" s="8" t="s">
        <v>34</v>
      </c>
      <c r="L32" s="8" t="s">
        <v>25</v>
      </c>
      <c r="M32" s="8" t="s">
        <v>93</v>
      </c>
      <c r="N32" s="8" t="s">
        <v>94</v>
      </c>
      <c r="O32" s="9">
        <v>273</v>
      </c>
      <c r="P32" s="8">
        <v>57</v>
      </c>
      <c r="Q32" s="9">
        <v>15561</v>
      </c>
      <c r="R32" s="9">
        <v>1540.54</v>
      </c>
    </row>
    <row r="33" spans="1:18" x14ac:dyDescent="0.3">
      <c r="A33" s="1"/>
      <c r="B33" s="10">
        <v>1028</v>
      </c>
      <c r="C33" s="11">
        <v>43109</v>
      </c>
      <c r="D33" s="10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1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2">
        <v>487.2</v>
      </c>
      <c r="P33" s="1">
        <v>81</v>
      </c>
      <c r="Q33" s="12">
        <v>39463.199999999997</v>
      </c>
      <c r="R33" s="12">
        <v>4143.6400000000003</v>
      </c>
    </row>
    <row r="34" spans="1:18" x14ac:dyDescent="0.3">
      <c r="A34" s="1"/>
      <c r="B34" s="6">
        <v>1029</v>
      </c>
      <c r="C34" s="7">
        <v>43106</v>
      </c>
      <c r="D34" s="6">
        <v>6</v>
      </c>
      <c r="E34" s="8" t="s">
        <v>61</v>
      </c>
      <c r="F34" s="8" t="s">
        <v>62</v>
      </c>
      <c r="G34" s="8" t="s">
        <v>63</v>
      </c>
      <c r="H34" s="8" t="s">
        <v>64</v>
      </c>
      <c r="I34" s="8" t="s">
        <v>45</v>
      </c>
      <c r="J34" s="7">
        <v>43108</v>
      </c>
      <c r="K34" s="8" t="s">
        <v>24</v>
      </c>
      <c r="L34" s="8" t="s">
        <v>35</v>
      </c>
      <c r="M34" s="8" t="s">
        <v>26</v>
      </c>
      <c r="N34" s="8" t="s">
        <v>27</v>
      </c>
      <c r="O34" s="9">
        <v>196</v>
      </c>
      <c r="P34" s="8">
        <v>71</v>
      </c>
      <c r="Q34" s="9">
        <v>13916</v>
      </c>
      <c r="R34" s="9">
        <v>1335.94</v>
      </c>
    </row>
    <row r="35" spans="1:18" x14ac:dyDescent="0.3">
      <c r="A35" s="1"/>
      <c r="B35" s="10">
        <v>1030</v>
      </c>
      <c r="C35" s="11">
        <v>43139</v>
      </c>
      <c r="D35" s="10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1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2">
        <v>560</v>
      </c>
      <c r="P35" s="1">
        <v>32</v>
      </c>
      <c r="Q35" s="12">
        <v>17920</v>
      </c>
      <c r="R35" s="12">
        <v>1809.92</v>
      </c>
    </row>
    <row r="36" spans="1:18" x14ac:dyDescent="0.3">
      <c r="A36" s="1"/>
      <c r="B36" s="6">
        <v>1031</v>
      </c>
      <c r="C36" s="7">
        <v>43134</v>
      </c>
      <c r="D36" s="6">
        <v>3</v>
      </c>
      <c r="E36" s="8" t="s">
        <v>55</v>
      </c>
      <c r="F36" s="8" t="s">
        <v>56</v>
      </c>
      <c r="G36" s="8" t="s">
        <v>57</v>
      </c>
      <c r="H36" s="8" t="s">
        <v>22</v>
      </c>
      <c r="I36" s="8" t="s">
        <v>23</v>
      </c>
      <c r="J36" s="7">
        <v>43136</v>
      </c>
      <c r="K36" s="8" t="s">
        <v>24</v>
      </c>
      <c r="L36" s="8" t="s">
        <v>58</v>
      </c>
      <c r="M36" s="8" t="s">
        <v>97</v>
      </c>
      <c r="N36" s="8" t="s">
        <v>82</v>
      </c>
      <c r="O36" s="9">
        <v>140</v>
      </c>
      <c r="P36" s="8">
        <v>63</v>
      </c>
      <c r="Q36" s="9">
        <v>8820</v>
      </c>
      <c r="R36" s="9">
        <v>917.28</v>
      </c>
    </row>
    <row r="37" spans="1:18" x14ac:dyDescent="0.3">
      <c r="A37" s="1"/>
      <c r="B37" s="10">
        <v>1032</v>
      </c>
      <c r="C37" s="11">
        <v>43134</v>
      </c>
      <c r="D37" s="10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1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2">
        <v>560</v>
      </c>
      <c r="P37" s="1">
        <v>30</v>
      </c>
      <c r="Q37" s="12">
        <v>16800</v>
      </c>
      <c r="R37" s="12">
        <v>1680</v>
      </c>
    </row>
    <row r="38" spans="1:18" x14ac:dyDescent="0.3">
      <c r="A38" s="1"/>
      <c r="B38" s="6">
        <v>1033</v>
      </c>
      <c r="C38" s="7">
        <v>43137</v>
      </c>
      <c r="D38" s="6">
        <v>6</v>
      </c>
      <c r="E38" s="8" t="s">
        <v>61</v>
      </c>
      <c r="F38" s="8" t="s">
        <v>62</v>
      </c>
      <c r="G38" s="8" t="s">
        <v>63</v>
      </c>
      <c r="H38" s="8" t="s">
        <v>64</v>
      </c>
      <c r="I38" s="8" t="s">
        <v>45</v>
      </c>
      <c r="J38" s="7">
        <v>43139</v>
      </c>
      <c r="K38" s="8" t="s">
        <v>24</v>
      </c>
      <c r="L38" s="8" t="s">
        <v>35</v>
      </c>
      <c r="M38" s="8"/>
      <c r="N38" s="8" t="s">
        <v>18</v>
      </c>
      <c r="O38" s="8"/>
      <c r="P38" s="8"/>
      <c r="Q38" s="8"/>
      <c r="R38" s="9">
        <v>602</v>
      </c>
    </row>
    <row r="39" spans="1:18" x14ac:dyDescent="0.3">
      <c r="A39" s="1"/>
      <c r="B39" s="10">
        <v>1034</v>
      </c>
      <c r="C39" s="11">
        <v>43159</v>
      </c>
      <c r="D39" s="10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1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2">
        <v>434</v>
      </c>
    </row>
    <row r="40" spans="1:18" x14ac:dyDescent="0.3">
      <c r="A40" s="1"/>
      <c r="B40" s="6">
        <v>1035</v>
      </c>
      <c r="C40" s="7">
        <v>43139</v>
      </c>
      <c r="D40" s="6">
        <v>8</v>
      </c>
      <c r="E40" s="8" t="s">
        <v>41</v>
      </c>
      <c r="F40" s="8" t="s">
        <v>42</v>
      </c>
      <c r="G40" s="8" t="s">
        <v>43</v>
      </c>
      <c r="H40" s="8" t="s">
        <v>44</v>
      </c>
      <c r="I40" s="8" t="s">
        <v>45</v>
      </c>
      <c r="J40" s="7">
        <v>43141</v>
      </c>
      <c r="K40" s="8" t="s">
        <v>46</v>
      </c>
      <c r="L40" s="8" t="s">
        <v>25</v>
      </c>
      <c r="M40" s="8"/>
      <c r="N40" s="8" t="s">
        <v>18</v>
      </c>
      <c r="O40" s="8"/>
      <c r="P40" s="8"/>
      <c r="Q40" s="8"/>
      <c r="R40" s="9">
        <v>644</v>
      </c>
    </row>
    <row r="41" spans="1:18" x14ac:dyDescent="0.3">
      <c r="A41" s="1"/>
      <c r="B41" s="10">
        <v>1036</v>
      </c>
      <c r="C41" s="11">
        <v>43141</v>
      </c>
      <c r="D41" s="10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1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2">
        <v>140</v>
      </c>
      <c r="P41" s="1">
        <v>47</v>
      </c>
      <c r="Q41" s="12">
        <v>6580</v>
      </c>
      <c r="R41" s="12">
        <v>684.32</v>
      </c>
    </row>
    <row r="42" spans="1:18" x14ac:dyDescent="0.3">
      <c r="A42" s="1"/>
      <c r="B42" s="6">
        <v>1038</v>
      </c>
      <c r="C42" s="7">
        <v>43141</v>
      </c>
      <c r="D42" s="6">
        <v>10</v>
      </c>
      <c r="E42" s="8" t="s">
        <v>72</v>
      </c>
      <c r="F42" s="8" t="s">
        <v>73</v>
      </c>
      <c r="G42" s="8" t="s">
        <v>74</v>
      </c>
      <c r="H42" s="8" t="s">
        <v>75</v>
      </c>
      <c r="I42" s="8" t="s">
        <v>33</v>
      </c>
      <c r="J42" s="6"/>
      <c r="K42" s="8" t="s">
        <v>34</v>
      </c>
      <c r="L42" s="8"/>
      <c r="M42" s="8" t="s">
        <v>28</v>
      </c>
      <c r="N42" s="8" t="s">
        <v>29</v>
      </c>
      <c r="O42" s="9">
        <v>49</v>
      </c>
      <c r="P42" s="8">
        <v>49</v>
      </c>
      <c r="Q42" s="9">
        <v>2401</v>
      </c>
      <c r="R42" s="9">
        <v>230.5</v>
      </c>
    </row>
    <row r="43" spans="1:18" x14ac:dyDescent="0.3">
      <c r="A43" s="1"/>
      <c r="B43" s="10">
        <v>1039</v>
      </c>
      <c r="C43" s="11">
        <v>43142</v>
      </c>
      <c r="D43" s="10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0"/>
      <c r="K43" s="1" t="s">
        <v>46</v>
      </c>
      <c r="L43" s="1"/>
      <c r="M43" s="1" t="s">
        <v>65</v>
      </c>
      <c r="N43" s="1" t="s">
        <v>66</v>
      </c>
      <c r="O43" s="12">
        <v>560</v>
      </c>
      <c r="P43" s="1">
        <v>72</v>
      </c>
      <c r="Q43" s="12">
        <v>40320</v>
      </c>
      <c r="R43" s="12">
        <v>3991.68</v>
      </c>
    </row>
    <row r="44" spans="1:18" x14ac:dyDescent="0.3">
      <c r="A44" s="1"/>
      <c r="B44" s="6">
        <v>1040</v>
      </c>
      <c r="C44" s="7">
        <v>43132</v>
      </c>
      <c r="D44" s="6">
        <v>1</v>
      </c>
      <c r="E44" s="8" t="s">
        <v>85</v>
      </c>
      <c r="F44" s="8" t="s">
        <v>86</v>
      </c>
      <c r="G44" s="8" t="s">
        <v>87</v>
      </c>
      <c r="H44" s="8" t="s">
        <v>44</v>
      </c>
      <c r="I44" s="8" t="s">
        <v>45</v>
      </c>
      <c r="J44" s="6"/>
      <c r="K44" s="8" t="s">
        <v>46</v>
      </c>
      <c r="L44" s="8"/>
      <c r="M44" s="8" t="s">
        <v>88</v>
      </c>
      <c r="N44" s="8" t="s">
        <v>89</v>
      </c>
      <c r="O44" s="9">
        <v>257.60000000000002</v>
      </c>
      <c r="P44" s="8">
        <v>13</v>
      </c>
      <c r="Q44" s="9">
        <v>3348.8</v>
      </c>
      <c r="R44" s="9">
        <v>331.53</v>
      </c>
    </row>
    <row r="45" spans="1:18" x14ac:dyDescent="0.3">
      <c r="A45" s="1"/>
      <c r="B45" s="10">
        <v>1041</v>
      </c>
      <c r="C45" s="11">
        <v>43159</v>
      </c>
      <c r="D45" s="10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1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2">
        <v>644</v>
      </c>
      <c r="P45" s="1">
        <v>32</v>
      </c>
      <c r="Q45" s="12">
        <v>20608</v>
      </c>
      <c r="R45" s="12">
        <v>2081.41</v>
      </c>
    </row>
    <row r="46" spans="1:18" x14ac:dyDescent="0.3">
      <c r="A46" s="1"/>
      <c r="B46" s="6">
        <v>1042</v>
      </c>
      <c r="C46" s="7">
        <v>43140</v>
      </c>
      <c r="D46" s="6">
        <v>9</v>
      </c>
      <c r="E46" s="8" t="s">
        <v>90</v>
      </c>
      <c r="F46" s="8" t="s">
        <v>91</v>
      </c>
      <c r="G46" s="8" t="s">
        <v>51</v>
      </c>
      <c r="H46" s="8" t="s">
        <v>92</v>
      </c>
      <c r="I46" s="8" t="s">
        <v>23</v>
      </c>
      <c r="J46" s="7">
        <v>43142</v>
      </c>
      <c r="K46" s="8" t="s">
        <v>34</v>
      </c>
      <c r="L46" s="8" t="s">
        <v>25</v>
      </c>
      <c r="M46" s="8" t="s">
        <v>59</v>
      </c>
      <c r="N46" s="8" t="s">
        <v>60</v>
      </c>
      <c r="O46" s="9">
        <v>135.1</v>
      </c>
      <c r="P46" s="8">
        <v>27</v>
      </c>
      <c r="Q46" s="9">
        <v>3647.7</v>
      </c>
      <c r="R46" s="9">
        <v>346.53</v>
      </c>
    </row>
    <row r="47" spans="1:18" x14ac:dyDescent="0.3">
      <c r="A47" s="1"/>
      <c r="B47" s="10">
        <v>1043</v>
      </c>
      <c r="C47" s="11">
        <v>43137</v>
      </c>
      <c r="D47" s="10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1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2">
        <v>178.5</v>
      </c>
      <c r="P47" s="1">
        <v>71</v>
      </c>
      <c r="Q47" s="12">
        <v>12673.5</v>
      </c>
      <c r="R47" s="12">
        <v>1280.02</v>
      </c>
    </row>
    <row r="48" spans="1:18" x14ac:dyDescent="0.3">
      <c r="A48" s="1"/>
      <c r="B48" s="6">
        <v>1044</v>
      </c>
      <c r="C48" s="7">
        <v>43139</v>
      </c>
      <c r="D48" s="6">
        <v>8</v>
      </c>
      <c r="E48" s="8" t="s">
        <v>41</v>
      </c>
      <c r="F48" s="8" t="s">
        <v>42</v>
      </c>
      <c r="G48" s="8" t="s">
        <v>43</v>
      </c>
      <c r="H48" s="8" t="s">
        <v>44</v>
      </c>
      <c r="I48" s="8" t="s">
        <v>45</v>
      </c>
      <c r="J48" s="7">
        <v>43141</v>
      </c>
      <c r="K48" s="8" t="s">
        <v>24</v>
      </c>
      <c r="L48" s="8" t="s">
        <v>25</v>
      </c>
      <c r="M48" s="8" t="s">
        <v>53</v>
      </c>
      <c r="N48" s="8" t="s">
        <v>54</v>
      </c>
      <c r="O48" s="9">
        <v>178.5</v>
      </c>
      <c r="P48" s="8">
        <v>13</v>
      </c>
      <c r="Q48" s="9">
        <v>2320.5</v>
      </c>
      <c r="R48" s="9">
        <v>220.45</v>
      </c>
    </row>
    <row r="49" spans="1:18" x14ac:dyDescent="0.3">
      <c r="A49" s="1"/>
      <c r="B49" s="10">
        <v>1045</v>
      </c>
      <c r="C49" s="11">
        <v>43156</v>
      </c>
      <c r="D49" s="10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1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2">
        <v>308</v>
      </c>
      <c r="P49" s="1">
        <v>98</v>
      </c>
      <c r="Q49" s="12">
        <v>30184</v>
      </c>
      <c r="R49" s="12">
        <v>2867.48</v>
      </c>
    </row>
    <row r="50" spans="1:18" x14ac:dyDescent="0.3">
      <c r="A50" s="1"/>
      <c r="B50" s="6">
        <v>1046</v>
      </c>
      <c r="C50" s="7">
        <v>43157</v>
      </c>
      <c r="D50" s="6">
        <v>26</v>
      </c>
      <c r="E50" s="8" t="s">
        <v>100</v>
      </c>
      <c r="F50" s="8" t="s">
        <v>84</v>
      </c>
      <c r="G50" s="8" t="s">
        <v>84</v>
      </c>
      <c r="H50" s="8" t="s">
        <v>70</v>
      </c>
      <c r="I50" s="8" t="s">
        <v>71</v>
      </c>
      <c r="J50" s="7">
        <v>43159</v>
      </c>
      <c r="K50" s="8" t="s">
        <v>46</v>
      </c>
      <c r="L50" s="8" t="s">
        <v>35</v>
      </c>
      <c r="M50" s="8" t="s">
        <v>79</v>
      </c>
      <c r="N50" s="8" t="s">
        <v>80</v>
      </c>
      <c r="O50" s="9">
        <v>350</v>
      </c>
      <c r="P50" s="8">
        <v>21</v>
      </c>
      <c r="Q50" s="9">
        <v>7350</v>
      </c>
      <c r="R50" s="9">
        <v>749.7</v>
      </c>
    </row>
    <row r="51" spans="1:18" x14ac:dyDescent="0.3">
      <c r="A51" s="1"/>
      <c r="B51" s="10">
        <v>1047</v>
      </c>
      <c r="C51" s="11">
        <v>43160</v>
      </c>
      <c r="D51" s="10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1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2">
        <v>546</v>
      </c>
      <c r="P51" s="1">
        <v>26</v>
      </c>
      <c r="Q51" s="12">
        <v>14196</v>
      </c>
      <c r="R51" s="12">
        <v>1490.58</v>
      </c>
    </row>
    <row r="52" spans="1:18" x14ac:dyDescent="0.3">
      <c r="A52" s="1"/>
      <c r="B52" s="6">
        <v>1048</v>
      </c>
      <c r="C52" s="7">
        <v>43137</v>
      </c>
      <c r="D52" s="6">
        <v>6</v>
      </c>
      <c r="E52" s="8" t="s">
        <v>61</v>
      </c>
      <c r="F52" s="8" t="s">
        <v>62</v>
      </c>
      <c r="G52" s="8" t="s">
        <v>63</v>
      </c>
      <c r="H52" s="8" t="s">
        <v>64</v>
      </c>
      <c r="I52" s="8" t="s">
        <v>45</v>
      </c>
      <c r="J52" s="7">
        <v>43139</v>
      </c>
      <c r="K52" s="8" t="s">
        <v>46</v>
      </c>
      <c r="L52" s="8" t="s">
        <v>25</v>
      </c>
      <c r="M52" s="8" t="s">
        <v>36</v>
      </c>
      <c r="N52" s="8" t="s">
        <v>29</v>
      </c>
      <c r="O52" s="9">
        <v>420</v>
      </c>
      <c r="P52" s="8">
        <v>96</v>
      </c>
      <c r="Q52" s="9">
        <v>40320</v>
      </c>
      <c r="R52" s="9">
        <v>4152.96</v>
      </c>
    </row>
    <row r="53" spans="1:18" x14ac:dyDescent="0.3">
      <c r="A53" s="1"/>
      <c r="B53" s="10">
        <v>1049</v>
      </c>
      <c r="C53" s="11">
        <v>43137</v>
      </c>
      <c r="D53" s="10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1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2">
        <v>742</v>
      </c>
      <c r="P53" s="1">
        <v>16</v>
      </c>
      <c r="Q53" s="12">
        <v>11872</v>
      </c>
      <c r="R53" s="12">
        <v>1234.69</v>
      </c>
    </row>
    <row r="54" spans="1:18" x14ac:dyDescent="0.3">
      <c r="A54" s="1"/>
      <c r="B54" s="6">
        <v>1050</v>
      </c>
      <c r="C54" s="7">
        <v>43135</v>
      </c>
      <c r="D54" s="6">
        <v>4</v>
      </c>
      <c r="E54" s="8" t="s">
        <v>30</v>
      </c>
      <c r="F54" s="8" t="s">
        <v>31</v>
      </c>
      <c r="G54" s="8" t="s">
        <v>31</v>
      </c>
      <c r="H54" s="8" t="s">
        <v>32</v>
      </c>
      <c r="I54" s="8" t="s">
        <v>33</v>
      </c>
      <c r="J54" s="6"/>
      <c r="K54" s="8"/>
      <c r="L54" s="8"/>
      <c r="M54" s="8" t="s">
        <v>103</v>
      </c>
      <c r="N54" s="8" t="s">
        <v>94</v>
      </c>
      <c r="O54" s="9">
        <v>532</v>
      </c>
      <c r="P54" s="8">
        <v>96</v>
      </c>
      <c r="Q54" s="9">
        <v>51072</v>
      </c>
      <c r="R54" s="9">
        <v>4851.84</v>
      </c>
    </row>
    <row r="55" spans="1:18" x14ac:dyDescent="0.3">
      <c r="A55" s="1"/>
      <c r="B55" s="10">
        <v>1051</v>
      </c>
      <c r="C55" s="11">
        <v>43134</v>
      </c>
      <c r="D55" s="10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0"/>
      <c r="K55" s="1"/>
      <c r="L55" s="1"/>
      <c r="M55" s="1" t="s">
        <v>76</v>
      </c>
      <c r="N55" s="1" t="s">
        <v>27</v>
      </c>
      <c r="O55" s="12">
        <v>41.86</v>
      </c>
      <c r="P55" s="1">
        <v>75</v>
      </c>
      <c r="Q55" s="12">
        <v>3139.5</v>
      </c>
      <c r="R55" s="12">
        <v>323.37</v>
      </c>
    </row>
    <row r="56" spans="1:18" x14ac:dyDescent="0.3">
      <c r="A56" s="1"/>
      <c r="B56" s="6">
        <v>1052</v>
      </c>
      <c r="C56" s="7">
        <v>43168</v>
      </c>
      <c r="D56" s="6">
        <v>9</v>
      </c>
      <c r="E56" s="8" t="s">
        <v>90</v>
      </c>
      <c r="F56" s="8" t="s">
        <v>91</v>
      </c>
      <c r="G56" s="8" t="s">
        <v>51</v>
      </c>
      <c r="H56" s="8" t="s">
        <v>92</v>
      </c>
      <c r="I56" s="8" t="s">
        <v>23</v>
      </c>
      <c r="J56" s="7">
        <v>43170</v>
      </c>
      <c r="K56" s="8" t="s">
        <v>34</v>
      </c>
      <c r="L56" s="8" t="s">
        <v>25</v>
      </c>
      <c r="M56" s="8" t="s">
        <v>93</v>
      </c>
      <c r="N56" s="8" t="s">
        <v>94</v>
      </c>
      <c r="O56" s="9">
        <v>273</v>
      </c>
      <c r="P56" s="8">
        <v>55</v>
      </c>
      <c r="Q56" s="9">
        <v>15015</v>
      </c>
      <c r="R56" s="9">
        <v>1516.52</v>
      </c>
    </row>
    <row r="57" spans="1:18" x14ac:dyDescent="0.3">
      <c r="A57" s="1"/>
      <c r="B57" s="10">
        <v>1053</v>
      </c>
      <c r="C57" s="11">
        <v>43168</v>
      </c>
      <c r="D57" s="10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1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2">
        <v>487.2</v>
      </c>
      <c r="P57" s="1">
        <v>11</v>
      </c>
      <c r="Q57" s="12">
        <v>5359.2</v>
      </c>
      <c r="R57" s="12">
        <v>514.48</v>
      </c>
    </row>
    <row r="58" spans="1:18" x14ac:dyDescent="0.3">
      <c r="A58" s="1"/>
      <c r="B58" s="6">
        <v>1054</v>
      </c>
      <c r="C58" s="7">
        <v>43165</v>
      </c>
      <c r="D58" s="6">
        <v>6</v>
      </c>
      <c r="E58" s="8" t="s">
        <v>61</v>
      </c>
      <c r="F58" s="8" t="s">
        <v>62</v>
      </c>
      <c r="G58" s="8" t="s">
        <v>63</v>
      </c>
      <c r="H58" s="8" t="s">
        <v>64</v>
      </c>
      <c r="I58" s="8" t="s">
        <v>45</v>
      </c>
      <c r="J58" s="7">
        <v>43167</v>
      </c>
      <c r="K58" s="8" t="s">
        <v>24</v>
      </c>
      <c r="L58" s="8" t="s">
        <v>35</v>
      </c>
      <c r="M58" s="8" t="s">
        <v>26</v>
      </c>
      <c r="N58" s="8" t="s">
        <v>27</v>
      </c>
      <c r="O58" s="9">
        <v>196</v>
      </c>
      <c r="P58" s="8">
        <v>53</v>
      </c>
      <c r="Q58" s="9">
        <v>10388</v>
      </c>
      <c r="R58" s="9">
        <v>1007.64</v>
      </c>
    </row>
    <row r="59" spans="1:18" x14ac:dyDescent="0.3">
      <c r="A59" s="1"/>
      <c r="B59" s="10">
        <v>1055</v>
      </c>
      <c r="C59" s="11">
        <v>43167</v>
      </c>
      <c r="D59" s="10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1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2">
        <v>560</v>
      </c>
      <c r="P59" s="1">
        <v>85</v>
      </c>
      <c r="Q59" s="12">
        <v>47600</v>
      </c>
      <c r="R59" s="12">
        <v>4998</v>
      </c>
    </row>
    <row r="60" spans="1:18" x14ac:dyDescent="0.3">
      <c r="A60" s="1"/>
      <c r="B60" s="6">
        <v>1056</v>
      </c>
      <c r="C60" s="7">
        <v>43167</v>
      </c>
      <c r="D60" s="6">
        <v>8</v>
      </c>
      <c r="E60" s="8" t="s">
        <v>41</v>
      </c>
      <c r="F60" s="8" t="s">
        <v>42</v>
      </c>
      <c r="G60" s="8" t="s">
        <v>43</v>
      </c>
      <c r="H60" s="8" t="s">
        <v>44</v>
      </c>
      <c r="I60" s="8" t="s">
        <v>45</v>
      </c>
      <c r="J60" s="7">
        <v>43169</v>
      </c>
      <c r="K60" s="8" t="s">
        <v>24</v>
      </c>
      <c r="L60" s="8" t="s">
        <v>25</v>
      </c>
      <c r="M60" s="8" t="s">
        <v>47</v>
      </c>
      <c r="N60" s="8" t="s">
        <v>48</v>
      </c>
      <c r="O60" s="9">
        <v>128.80000000000001</v>
      </c>
      <c r="P60" s="8">
        <v>97</v>
      </c>
      <c r="Q60" s="9">
        <v>12493.6</v>
      </c>
      <c r="R60" s="9">
        <v>1274.3499999999999</v>
      </c>
    </row>
    <row r="61" spans="1:18" x14ac:dyDescent="0.3">
      <c r="A61" s="1"/>
      <c r="B61" s="10">
        <v>1057</v>
      </c>
      <c r="C61" s="11">
        <v>43184</v>
      </c>
      <c r="D61" s="10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1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2">
        <v>140</v>
      </c>
      <c r="P61" s="1">
        <v>46</v>
      </c>
      <c r="Q61" s="12">
        <v>6440</v>
      </c>
      <c r="R61" s="12">
        <v>650.44000000000005</v>
      </c>
    </row>
    <row r="62" spans="1:18" x14ac:dyDescent="0.3">
      <c r="A62" s="1"/>
      <c r="B62" s="6">
        <v>1058</v>
      </c>
      <c r="C62" s="7">
        <v>43185</v>
      </c>
      <c r="D62" s="6">
        <v>26</v>
      </c>
      <c r="E62" s="8" t="s">
        <v>100</v>
      </c>
      <c r="F62" s="8" t="s">
        <v>84</v>
      </c>
      <c r="G62" s="8" t="s">
        <v>84</v>
      </c>
      <c r="H62" s="8" t="s">
        <v>70</v>
      </c>
      <c r="I62" s="8" t="s">
        <v>71</v>
      </c>
      <c r="J62" s="7">
        <v>43187</v>
      </c>
      <c r="K62" s="8" t="s">
        <v>46</v>
      </c>
      <c r="L62" s="8" t="s">
        <v>35</v>
      </c>
      <c r="M62" s="8" t="s">
        <v>105</v>
      </c>
      <c r="N62" s="8" t="s">
        <v>106</v>
      </c>
      <c r="O62" s="9">
        <v>298.89999999999998</v>
      </c>
      <c r="P62" s="8">
        <v>97</v>
      </c>
      <c r="Q62" s="9">
        <v>28993.3</v>
      </c>
      <c r="R62" s="9">
        <v>2754.36</v>
      </c>
    </row>
    <row r="63" spans="1:18" x14ac:dyDescent="0.3">
      <c r="A63" s="1"/>
      <c r="B63" s="10">
        <v>1059</v>
      </c>
      <c r="C63" s="11">
        <v>43185</v>
      </c>
      <c r="D63" s="10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1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2">
        <v>135.1</v>
      </c>
      <c r="P63" s="1">
        <v>97</v>
      </c>
      <c r="Q63" s="12">
        <v>13104.7</v>
      </c>
      <c r="R63" s="12">
        <v>1336.68</v>
      </c>
    </row>
    <row r="64" spans="1:18" x14ac:dyDescent="0.3">
      <c r="A64" s="1"/>
      <c r="B64" s="6">
        <v>1060</v>
      </c>
      <c r="C64" s="7">
        <v>43185</v>
      </c>
      <c r="D64" s="6">
        <v>26</v>
      </c>
      <c r="E64" s="8" t="s">
        <v>100</v>
      </c>
      <c r="F64" s="8" t="s">
        <v>84</v>
      </c>
      <c r="G64" s="8" t="s">
        <v>84</v>
      </c>
      <c r="H64" s="8" t="s">
        <v>70</v>
      </c>
      <c r="I64" s="8" t="s">
        <v>71</v>
      </c>
      <c r="J64" s="7">
        <v>43187</v>
      </c>
      <c r="K64" s="8" t="s">
        <v>46</v>
      </c>
      <c r="L64" s="8" t="s">
        <v>35</v>
      </c>
      <c r="M64" s="8" t="s">
        <v>88</v>
      </c>
      <c r="N64" s="8" t="s">
        <v>89</v>
      </c>
      <c r="O64" s="9">
        <v>257.60000000000002</v>
      </c>
      <c r="P64" s="8">
        <v>65</v>
      </c>
      <c r="Q64" s="9">
        <v>16744</v>
      </c>
      <c r="R64" s="9">
        <v>1724.63</v>
      </c>
    </row>
    <row r="65" spans="1:18" x14ac:dyDescent="0.3">
      <c r="A65" s="1"/>
      <c r="B65" s="10">
        <v>1061</v>
      </c>
      <c r="C65" s="11">
        <v>43188</v>
      </c>
      <c r="D65" s="10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1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2">
        <v>196</v>
      </c>
      <c r="P65" s="1">
        <v>72</v>
      </c>
      <c r="Q65" s="12">
        <v>14112</v>
      </c>
      <c r="R65" s="12">
        <v>1411.2</v>
      </c>
    </row>
    <row r="66" spans="1:18" x14ac:dyDescent="0.3">
      <c r="A66" s="1"/>
      <c r="B66" s="6">
        <v>1062</v>
      </c>
      <c r="C66" s="7">
        <v>43165</v>
      </c>
      <c r="D66" s="6">
        <v>6</v>
      </c>
      <c r="E66" s="8" t="s">
        <v>61</v>
      </c>
      <c r="F66" s="8" t="s">
        <v>62</v>
      </c>
      <c r="G66" s="8" t="s">
        <v>63</v>
      </c>
      <c r="H66" s="8" t="s">
        <v>64</v>
      </c>
      <c r="I66" s="8" t="s">
        <v>45</v>
      </c>
      <c r="J66" s="7">
        <v>43167</v>
      </c>
      <c r="K66" s="8" t="s">
        <v>46</v>
      </c>
      <c r="L66" s="8" t="s">
        <v>25</v>
      </c>
      <c r="M66" s="8" t="s">
        <v>53</v>
      </c>
      <c r="N66" s="8" t="s">
        <v>54</v>
      </c>
      <c r="O66" s="9">
        <v>178.5</v>
      </c>
      <c r="P66" s="8">
        <v>16</v>
      </c>
      <c r="Q66" s="9">
        <v>2856</v>
      </c>
      <c r="R66" s="9">
        <v>282.74</v>
      </c>
    </row>
    <row r="67" spans="1:18" x14ac:dyDescent="0.3">
      <c r="A67" s="1"/>
      <c r="B67" s="10">
        <v>1064</v>
      </c>
      <c r="C67" s="11">
        <v>43163</v>
      </c>
      <c r="D67" s="10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1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2">
        <v>1134</v>
      </c>
      <c r="P67" s="1">
        <v>77</v>
      </c>
      <c r="Q67" s="12">
        <v>87318</v>
      </c>
      <c r="R67" s="12">
        <v>8993.75</v>
      </c>
    </row>
    <row r="68" spans="1:18" x14ac:dyDescent="0.3">
      <c r="A68" s="1"/>
      <c r="B68" s="6">
        <v>1065</v>
      </c>
      <c r="C68" s="7">
        <v>43163</v>
      </c>
      <c r="D68" s="6">
        <v>4</v>
      </c>
      <c r="E68" s="8" t="s">
        <v>30</v>
      </c>
      <c r="F68" s="8" t="s">
        <v>31</v>
      </c>
      <c r="G68" s="8" t="s">
        <v>31</v>
      </c>
      <c r="H68" s="8" t="s">
        <v>32</v>
      </c>
      <c r="I68" s="8" t="s">
        <v>33</v>
      </c>
      <c r="J68" s="7">
        <v>43165</v>
      </c>
      <c r="K68" s="8" t="s">
        <v>34</v>
      </c>
      <c r="L68" s="8" t="s">
        <v>35</v>
      </c>
      <c r="M68" s="8" t="s">
        <v>108</v>
      </c>
      <c r="N68" s="8" t="s">
        <v>109</v>
      </c>
      <c r="O68" s="9">
        <v>98</v>
      </c>
      <c r="P68" s="8">
        <v>37</v>
      </c>
      <c r="Q68" s="9">
        <v>3626</v>
      </c>
      <c r="R68" s="9">
        <v>344.47</v>
      </c>
    </row>
    <row r="69" spans="1:18" x14ac:dyDescent="0.3">
      <c r="A69" s="1"/>
      <c r="B69" s="10">
        <v>1067</v>
      </c>
      <c r="C69" s="11">
        <v>43167</v>
      </c>
      <c r="D69" s="10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1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2">
        <v>487.2</v>
      </c>
      <c r="P69" s="1">
        <v>63</v>
      </c>
      <c r="Q69" s="12">
        <v>30693.599999999999</v>
      </c>
      <c r="R69" s="12">
        <v>3038.67</v>
      </c>
    </row>
    <row r="70" spans="1:18" x14ac:dyDescent="0.3">
      <c r="A70" s="1"/>
      <c r="B70" s="6">
        <v>1070</v>
      </c>
      <c r="C70" s="7">
        <v>43162</v>
      </c>
      <c r="D70" s="6">
        <v>3</v>
      </c>
      <c r="E70" s="8" t="s">
        <v>55</v>
      </c>
      <c r="F70" s="8" t="s">
        <v>56</v>
      </c>
      <c r="G70" s="8" t="s">
        <v>57</v>
      </c>
      <c r="H70" s="8" t="s">
        <v>22</v>
      </c>
      <c r="I70" s="8" t="s">
        <v>23</v>
      </c>
      <c r="J70" s="7">
        <v>43164</v>
      </c>
      <c r="K70" s="8" t="s">
        <v>24</v>
      </c>
      <c r="L70" s="8" t="s">
        <v>58</v>
      </c>
      <c r="M70" s="8" t="s">
        <v>97</v>
      </c>
      <c r="N70" s="8" t="s">
        <v>82</v>
      </c>
      <c r="O70" s="9">
        <v>140</v>
      </c>
      <c r="P70" s="8">
        <v>48</v>
      </c>
      <c r="Q70" s="9">
        <v>6720</v>
      </c>
      <c r="R70" s="9">
        <v>672</v>
      </c>
    </row>
    <row r="71" spans="1:18" x14ac:dyDescent="0.3">
      <c r="A71" s="1"/>
      <c r="B71" s="10">
        <v>1071</v>
      </c>
      <c r="C71" s="11">
        <v>43162</v>
      </c>
      <c r="D71" s="10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1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2">
        <v>560</v>
      </c>
      <c r="P71" s="1">
        <v>71</v>
      </c>
      <c r="Q71" s="12">
        <v>39760</v>
      </c>
      <c r="R71" s="12">
        <v>4135.04</v>
      </c>
    </row>
    <row r="72" spans="1:18" x14ac:dyDescent="0.3">
      <c r="A72" s="1"/>
      <c r="B72" s="6">
        <v>1075</v>
      </c>
      <c r="C72" s="7">
        <v>43169</v>
      </c>
      <c r="D72" s="6">
        <v>10</v>
      </c>
      <c r="E72" s="8" t="s">
        <v>72</v>
      </c>
      <c r="F72" s="8" t="s">
        <v>73</v>
      </c>
      <c r="G72" s="8" t="s">
        <v>74</v>
      </c>
      <c r="H72" s="8" t="s">
        <v>75</v>
      </c>
      <c r="I72" s="8" t="s">
        <v>33</v>
      </c>
      <c r="J72" s="7">
        <v>43171</v>
      </c>
      <c r="K72" s="8" t="s">
        <v>24</v>
      </c>
      <c r="L72" s="8" t="s">
        <v>35</v>
      </c>
      <c r="M72" s="8" t="s">
        <v>98</v>
      </c>
      <c r="N72" s="8" t="s">
        <v>29</v>
      </c>
      <c r="O72" s="9">
        <v>140</v>
      </c>
      <c r="P72" s="8">
        <v>55</v>
      </c>
      <c r="Q72" s="9">
        <v>7700</v>
      </c>
      <c r="R72" s="9">
        <v>770</v>
      </c>
    </row>
    <row r="73" spans="1:18" x14ac:dyDescent="0.3">
      <c r="A73" s="1"/>
      <c r="B73" s="10">
        <v>1077</v>
      </c>
      <c r="C73" s="11">
        <v>43169</v>
      </c>
      <c r="D73" s="10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0"/>
      <c r="K73" s="1" t="s">
        <v>34</v>
      </c>
      <c r="L73" s="1"/>
      <c r="M73" s="1" t="s">
        <v>28</v>
      </c>
      <c r="N73" s="1" t="s">
        <v>29</v>
      </c>
      <c r="O73" s="12">
        <v>49</v>
      </c>
      <c r="P73" s="1">
        <v>21</v>
      </c>
      <c r="Q73" s="12">
        <v>1029</v>
      </c>
      <c r="R73" s="12">
        <v>102.9</v>
      </c>
    </row>
    <row r="74" spans="1:18" x14ac:dyDescent="0.3">
      <c r="A74" s="1"/>
      <c r="B74" s="6">
        <v>1078</v>
      </c>
      <c r="C74" s="7">
        <v>43170</v>
      </c>
      <c r="D74" s="6">
        <v>11</v>
      </c>
      <c r="E74" s="8" t="s">
        <v>83</v>
      </c>
      <c r="F74" s="8" t="s">
        <v>84</v>
      </c>
      <c r="G74" s="8" t="s">
        <v>84</v>
      </c>
      <c r="H74" s="8" t="s">
        <v>70</v>
      </c>
      <c r="I74" s="8" t="s">
        <v>71</v>
      </c>
      <c r="J74" s="6"/>
      <c r="K74" s="8" t="s">
        <v>46</v>
      </c>
      <c r="L74" s="8"/>
      <c r="M74" s="8" t="s">
        <v>65</v>
      </c>
      <c r="N74" s="8" t="s">
        <v>66</v>
      </c>
      <c r="O74" s="9">
        <v>560</v>
      </c>
      <c r="P74" s="8">
        <v>67</v>
      </c>
      <c r="Q74" s="9">
        <v>37520</v>
      </c>
      <c r="R74" s="9">
        <v>3789.52</v>
      </c>
    </row>
    <row r="75" spans="1:18" x14ac:dyDescent="0.3">
      <c r="A75" s="1"/>
      <c r="B75" s="10">
        <v>1079</v>
      </c>
      <c r="C75" s="11">
        <v>43160</v>
      </c>
      <c r="D75" s="10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0"/>
      <c r="K75" s="1" t="s">
        <v>46</v>
      </c>
      <c r="L75" s="1"/>
      <c r="M75" s="1" t="s">
        <v>88</v>
      </c>
      <c r="N75" s="1" t="s">
        <v>89</v>
      </c>
      <c r="O75" s="12">
        <v>257.60000000000002</v>
      </c>
      <c r="P75" s="1">
        <v>75</v>
      </c>
      <c r="Q75" s="12">
        <v>19320</v>
      </c>
      <c r="R75" s="12">
        <v>1932</v>
      </c>
    </row>
    <row r="76" spans="1:18" x14ac:dyDescent="0.3">
      <c r="A76" s="1"/>
      <c r="B76" s="6">
        <v>1080</v>
      </c>
      <c r="C76" s="7">
        <v>43187</v>
      </c>
      <c r="D76" s="6">
        <v>28</v>
      </c>
      <c r="E76" s="8" t="s">
        <v>67</v>
      </c>
      <c r="F76" s="8" t="s">
        <v>68</v>
      </c>
      <c r="G76" s="8" t="s">
        <v>69</v>
      </c>
      <c r="H76" s="8" t="s">
        <v>70</v>
      </c>
      <c r="I76" s="8" t="s">
        <v>71</v>
      </c>
      <c r="J76" s="7">
        <v>43189</v>
      </c>
      <c r="K76" s="8" t="s">
        <v>46</v>
      </c>
      <c r="L76" s="8" t="s">
        <v>35</v>
      </c>
      <c r="M76" s="8" t="s">
        <v>40</v>
      </c>
      <c r="N76" s="8" t="s">
        <v>27</v>
      </c>
      <c r="O76" s="9">
        <v>644</v>
      </c>
      <c r="P76" s="8">
        <v>17</v>
      </c>
      <c r="Q76" s="9">
        <v>10948</v>
      </c>
      <c r="R76" s="9">
        <v>1127.6400000000001</v>
      </c>
    </row>
    <row r="77" spans="1:18" x14ac:dyDescent="0.3">
      <c r="A77" s="1"/>
      <c r="B77" s="10">
        <v>1081</v>
      </c>
      <c r="C77" s="11">
        <v>43194</v>
      </c>
      <c r="D77" s="10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1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2">
        <v>49</v>
      </c>
      <c r="P77" s="1">
        <v>48</v>
      </c>
      <c r="Q77" s="12">
        <v>2352</v>
      </c>
      <c r="R77" s="12">
        <v>228.14</v>
      </c>
    </row>
    <row r="78" spans="1:18" x14ac:dyDescent="0.3">
      <c r="A78" s="1"/>
      <c r="B78" s="6">
        <v>1082</v>
      </c>
      <c r="C78" s="7">
        <v>43202</v>
      </c>
      <c r="D78" s="6">
        <v>12</v>
      </c>
      <c r="E78" s="8" t="s">
        <v>38</v>
      </c>
      <c r="F78" s="8" t="s">
        <v>20</v>
      </c>
      <c r="G78" s="8" t="s">
        <v>21</v>
      </c>
      <c r="H78" s="8" t="s">
        <v>22</v>
      </c>
      <c r="I78" s="8" t="s">
        <v>23</v>
      </c>
      <c r="J78" s="7">
        <v>43204</v>
      </c>
      <c r="K78" s="8" t="s">
        <v>24</v>
      </c>
      <c r="L78" s="8" t="s">
        <v>35</v>
      </c>
      <c r="M78" s="8" t="s">
        <v>39</v>
      </c>
      <c r="N78" s="8" t="s">
        <v>27</v>
      </c>
      <c r="O78" s="9">
        <v>252</v>
      </c>
      <c r="P78" s="8">
        <v>74</v>
      </c>
      <c r="Q78" s="9">
        <v>18648</v>
      </c>
      <c r="R78" s="9">
        <v>1920.74</v>
      </c>
    </row>
    <row r="79" spans="1:18" x14ac:dyDescent="0.3">
      <c r="A79" s="1"/>
      <c r="B79" s="10">
        <v>1083</v>
      </c>
      <c r="C79" s="11">
        <v>43202</v>
      </c>
      <c r="D79" s="10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1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2">
        <v>644</v>
      </c>
      <c r="P79" s="1">
        <v>96</v>
      </c>
      <c r="Q79" s="12">
        <v>61824</v>
      </c>
      <c r="R79" s="12">
        <v>5996.93</v>
      </c>
    </row>
    <row r="80" spans="1:18" x14ac:dyDescent="0.3">
      <c r="A80" s="1"/>
      <c r="B80" s="6">
        <v>1084</v>
      </c>
      <c r="C80" s="7">
        <v>43198</v>
      </c>
      <c r="D80" s="6">
        <v>8</v>
      </c>
      <c r="E80" s="8" t="s">
        <v>41</v>
      </c>
      <c r="F80" s="8" t="s">
        <v>42</v>
      </c>
      <c r="G80" s="8" t="s">
        <v>43</v>
      </c>
      <c r="H80" s="8" t="s">
        <v>44</v>
      </c>
      <c r="I80" s="8" t="s">
        <v>45</v>
      </c>
      <c r="J80" s="7">
        <v>43200</v>
      </c>
      <c r="K80" s="8" t="s">
        <v>46</v>
      </c>
      <c r="L80" s="8" t="s">
        <v>35</v>
      </c>
      <c r="M80" s="8" t="s">
        <v>47</v>
      </c>
      <c r="N80" s="8" t="s">
        <v>48</v>
      </c>
      <c r="O80" s="9">
        <v>128.80000000000001</v>
      </c>
      <c r="P80" s="8">
        <v>12</v>
      </c>
      <c r="Q80" s="9">
        <v>1545.6</v>
      </c>
      <c r="R80" s="9">
        <v>159.19999999999999</v>
      </c>
    </row>
    <row r="81" spans="1:18" x14ac:dyDescent="0.3">
      <c r="A81" s="1"/>
      <c r="B81" s="10">
        <v>1085</v>
      </c>
      <c r="C81" s="11">
        <v>43194</v>
      </c>
      <c r="D81" s="10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1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2">
        <v>128.80000000000001</v>
      </c>
      <c r="P81" s="1">
        <v>62</v>
      </c>
      <c r="Q81" s="12">
        <v>7985.6</v>
      </c>
      <c r="R81" s="12">
        <v>822.52</v>
      </c>
    </row>
    <row r="82" spans="1:18" x14ac:dyDescent="0.3">
      <c r="A82" s="1"/>
      <c r="B82" s="6">
        <v>1086</v>
      </c>
      <c r="C82" s="7">
        <v>43219</v>
      </c>
      <c r="D82" s="6">
        <v>29</v>
      </c>
      <c r="E82" s="8" t="s">
        <v>49</v>
      </c>
      <c r="F82" s="8" t="s">
        <v>50</v>
      </c>
      <c r="G82" s="8" t="s">
        <v>51</v>
      </c>
      <c r="H82" s="8" t="s">
        <v>52</v>
      </c>
      <c r="I82" s="8" t="s">
        <v>23</v>
      </c>
      <c r="J82" s="7">
        <v>43221</v>
      </c>
      <c r="K82" s="8" t="s">
        <v>24</v>
      </c>
      <c r="L82" s="8" t="s">
        <v>25</v>
      </c>
      <c r="M82" s="8" t="s">
        <v>53</v>
      </c>
      <c r="N82" s="8" t="s">
        <v>54</v>
      </c>
      <c r="O82" s="9">
        <v>178.5</v>
      </c>
      <c r="P82" s="8">
        <v>35</v>
      </c>
      <c r="Q82" s="9">
        <v>6247.5</v>
      </c>
      <c r="R82" s="9">
        <v>643.49</v>
      </c>
    </row>
    <row r="83" spans="1:18" x14ac:dyDescent="0.3">
      <c r="A83" s="1"/>
      <c r="B83" s="10">
        <v>1087</v>
      </c>
      <c r="C83" s="11">
        <v>43193</v>
      </c>
      <c r="D83" s="10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1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2">
        <v>135.1</v>
      </c>
      <c r="P83" s="1">
        <v>95</v>
      </c>
      <c r="Q83" s="12">
        <v>12834.5</v>
      </c>
      <c r="R83" s="12">
        <v>1283.45</v>
      </c>
    </row>
    <row r="84" spans="1:18" x14ac:dyDescent="0.3">
      <c r="A84" s="1"/>
      <c r="B84" s="6">
        <v>1088</v>
      </c>
      <c r="C84" s="7">
        <v>43196</v>
      </c>
      <c r="D84" s="6">
        <v>6</v>
      </c>
      <c r="E84" s="8" t="s">
        <v>61</v>
      </c>
      <c r="F84" s="8" t="s">
        <v>62</v>
      </c>
      <c r="G84" s="8" t="s">
        <v>63</v>
      </c>
      <c r="H84" s="8" t="s">
        <v>64</v>
      </c>
      <c r="I84" s="8" t="s">
        <v>45</v>
      </c>
      <c r="J84" s="7">
        <v>43198</v>
      </c>
      <c r="K84" s="8" t="s">
        <v>24</v>
      </c>
      <c r="L84" s="8" t="s">
        <v>35</v>
      </c>
      <c r="M84" s="8" t="s">
        <v>65</v>
      </c>
      <c r="N84" s="8" t="s">
        <v>66</v>
      </c>
      <c r="O84" s="9">
        <v>560</v>
      </c>
      <c r="P84" s="8">
        <v>17</v>
      </c>
      <c r="Q84" s="9">
        <v>9520</v>
      </c>
      <c r="R84" s="9">
        <v>961.52</v>
      </c>
    </row>
    <row r="85" spans="1:18" x14ac:dyDescent="0.3">
      <c r="A85" s="1"/>
      <c r="B85" s="10">
        <v>1089</v>
      </c>
      <c r="C85" s="11">
        <v>43218</v>
      </c>
      <c r="D85" s="10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1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2">
        <v>644</v>
      </c>
      <c r="P85" s="1">
        <v>96</v>
      </c>
      <c r="Q85" s="12">
        <v>61824</v>
      </c>
      <c r="R85" s="12">
        <v>6491.52</v>
      </c>
    </row>
    <row r="86" spans="1:18" x14ac:dyDescent="0.3">
      <c r="A86" s="1"/>
      <c r="B86" s="6">
        <v>1090</v>
      </c>
      <c r="C86" s="7">
        <v>43198</v>
      </c>
      <c r="D86" s="6">
        <v>8</v>
      </c>
      <c r="E86" s="8" t="s">
        <v>41</v>
      </c>
      <c r="F86" s="8" t="s">
        <v>42</v>
      </c>
      <c r="G86" s="8" t="s">
        <v>43</v>
      </c>
      <c r="H86" s="8" t="s">
        <v>44</v>
      </c>
      <c r="I86" s="8" t="s">
        <v>45</v>
      </c>
      <c r="J86" s="7">
        <v>43200</v>
      </c>
      <c r="K86" s="8" t="s">
        <v>46</v>
      </c>
      <c r="L86" s="8" t="s">
        <v>25</v>
      </c>
      <c r="M86" s="8" t="s">
        <v>53</v>
      </c>
      <c r="N86" s="8" t="s">
        <v>54</v>
      </c>
      <c r="O86" s="9">
        <v>178.5</v>
      </c>
      <c r="P86" s="8">
        <v>83</v>
      </c>
      <c r="Q86" s="9">
        <v>14815.5</v>
      </c>
      <c r="R86" s="9">
        <v>1437.1</v>
      </c>
    </row>
    <row r="87" spans="1:18" x14ac:dyDescent="0.3">
      <c r="A87" s="1"/>
      <c r="B87" s="10">
        <v>1091</v>
      </c>
      <c r="C87" s="11">
        <v>43200</v>
      </c>
      <c r="D87" s="10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1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2">
        <v>41.86</v>
      </c>
      <c r="P87" s="1">
        <v>88</v>
      </c>
      <c r="Q87" s="12">
        <v>3683.68</v>
      </c>
      <c r="R87" s="12">
        <v>364.68</v>
      </c>
    </row>
    <row r="88" spans="1:18" x14ac:dyDescent="0.3">
      <c r="A88" s="1"/>
      <c r="B88" s="6">
        <v>1092</v>
      </c>
      <c r="C88" s="7">
        <v>43197</v>
      </c>
      <c r="D88" s="6">
        <v>7</v>
      </c>
      <c r="E88" s="8" t="s">
        <v>77</v>
      </c>
      <c r="F88" s="8" t="s">
        <v>78</v>
      </c>
      <c r="G88" s="8" t="s">
        <v>78</v>
      </c>
      <c r="H88" s="8" t="s">
        <v>44</v>
      </c>
      <c r="I88" s="8" t="s">
        <v>45</v>
      </c>
      <c r="J88" s="6"/>
      <c r="K88" s="8"/>
      <c r="L88" s="8"/>
      <c r="M88" s="8" t="s">
        <v>40</v>
      </c>
      <c r="N88" s="8" t="s">
        <v>27</v>
      </c>
      <c r="O88" s="9">
        <v>644</v>
      </c>
      <c r="P88" s="8">
        <v>59</v>
      </c>
      <c r="Q88" s="9">
        <v>37996</v>
      </c>
      <c r="R88" s="9">
        <v>3989.58</v>
      </c>
    </row>
    <row r="89" spans="1:18" x14ac:dyDescent="0.3">
      <c r="A89" s="1"/>
      <c r="B89" s="10">
        <v>1093</v>
      </c>
      <c r="C89" s="11">
        <v>43200</v>
      </c>
      <c r="D89" s="10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1">
        <v>43202</v>
      </c>
      <c r="K89" s="1" t="s">
        <v>34</v>
      </c>
      <c r="L89" s="1"/>
      <c r="M89" s="1" t="s">
        <v>79</v>
      </c>
      <c r="N89" s="1" t="s">
        <v>80</v>
      </c>
      <c r="O89" s="12">
        <v>350</v>
      </c>
      <c r="P89" s="1">
        <v>27</v>
      </c>
      <c r="Q89" s="12">
        <v>9450</v>
      </c>
      <c r="R89" s="12">
        <v>963.9</v>
      </c>
    </row>
    <row r="90" spans="1:18" x14ac:dyDescent="0.3">
      <c r="A90" s="1"/>
      <c r="B90" s="6">
        <v>1094</v>
      </c>
      <c r="C90" s="7">
        <v>43200</v>
      </c>
      <c r="D90" s="6">
        <v>10</v>
      </c>
      <c r="E90" s="8" t="s">
        <v>72</v>
      </c>
      <c r="F90" s="8" t="s">
        <v>73</v>
      </c>
      <c r="G90" s="8" t="s">
        <v>74</v>
      </c>
      <c r="H90" s="8" t="s">
        <v>75</v>
      </c>
      <c r="I90" s="8" t="s">
        <v>33</v>
      </c>
      <c r="J90" s="7">
        <v>43202</v>
      </c>
      <c r="K90" s="8" t="s">
        <v>34</v>
      </c>
      <c r="L90" s="8"/>
      <c r="M90" s="8" t="s">
        <v>81</v>
      </c>
      <c r="N90" s="8" t="s">
        <v>82</v>
      </c>
      <c r="O90" s="9">
        <v>308</v>
      </c>
      <c r="P90" s="8">
        <v>37</v>
      </c>
      <c r="Q90" s="9">
        <v>11396</v>
      </c>
      <c r="R90" s="9">
        <v>1196.58</v>
      </c>
    </row>
    <row r="91" spans="1:18" x14ac:dyDescent="0.3">
      <c r="A91" s="1"/>
      <c r="B91" s="10">
        <v>1095</v>
      </c>
      <c r="C91" s="11">
        <v>43200</v>
      </c>
      <c r="D91" s="10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1">
        <v>43202</v>
      </c>
      <c r="K91" s="1" t="s">
        <v>34</v>
      </c>
      <c r="L91" s="1"/>
      <c r="M91" s="1" t="s">
        <v>47</v>
      </c>
      <c r="N91" s="1" t="s">
        <v>48</v>
      </c>
      <c r="O91" s="12">
        <v>128.80000000000001</v>
      </c>
      <c r="P91" s="1">
        <v>75</v>
      </c>
      <c r="Q91" s="12">
        <v>9660</v>
      </c>
      <c r="R91" s="12">
        <v>966</v>
      </c>
    </row>
    <row r="92" spans="1:18" x14ac:dyDescent="0.3">
      <c r="A92" s="1"/>
      <c r="B92" s="6">
        <v>1096</v>
      </c>
      <c r="C92" s="7">
        <v>43201</v>
      </c>
      <c r="D92" s="6">
        <v>11</v>
      </c>
      <c r="E92" s="8" t="s">
        <v>83</v>
      </c>
      <c r="F92" s="8" t="s">
        <v>84</v>
      </c>
      <c r="G92" s="8" t="s">
        <v>84</v>
      </c>
      <c r="H92" s="8" t="s">
        <v>70</v>
      </c>
      <c r="I92" s="8" t="s">
        <v>71</v>
      </c>
      <c r="J92" s="6"/>
      <c r="K92" s="8" t="s">
        <v>46</v>
      </c>
      <c r="L92" s="8"/>
      <c r="M92" s="8" t="s">
        <v>28</v>
      </c>
      <c r="N92" s="8" t="s">
        <v>29</v>
      </c>
      <c r="O92" s="9">
        <v>49</v>
      </c>
      <c r="P92" s="8">
        <v>71</v>
      </c>
      <c r="Q92" s="9">
        <v>3479</v>
      </c>
      <c r="R92" s="9">
        <v>337.46</v>
      </c>
    </row>
    <row r="93" spans="1:18" x14ac:dyDescent="0.3">
      <c r="A93" s="1"/>
      <c r="B93" s="10">
        <v>1097</v>
      </c>
      <c r="C93" s="11">
        <v>43201</v>
      </c>
      <c r="D93" s="10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0"/>
      <c r="K93" s="1" t="s">
        <v>46</v>
      </c>
      <c r="L93" s="1"/>
      <c r="M93" s="1" t="s">
        <v>76</v>
      </c>
      <c r="N93" s="1" t="s">
        <v>27</v>
      </c>
      <c r="O93" s="12">
        <v>41.86</v>
      </c>
      <c r="P93" s="1">
        <v>88</v>
      </c>
      <c r="Q93" s="12">
        <v>3683.68</v>
      </c>
      <c r="R93" s="12">
        <v>364.68</v>
      </c>
    </row>
    <row r="94" spans="1:18" x14ac:dyDescent="0.3">
      <c r="A94" s="1"/>
      <c r="B94" s="6">
        <v>1098</v>
      </c>
      <c r="C94" s="7">
        <v>43191</v>
      </c>
      <c r="D94" s="6">
        <v>1</v>
      </c>
      <c r="E94" s="8" t="s">
        <v>85</v>
      </c>
      <c r="F94" s="8" t="s">
        <v>86</v>
      </c>
      <c r="G94" s="8" t="s">
        <v>87</v>
      </c>
      <c r="H94" s="8" t="s">
        <v>44</v>
      </c>
      <c r="I94" s="8" t="s">
        <v>45</v>
      </c>
      <c r="J94" s="6"/>
      <c r="K94" s="8"/>
      <c r="L94" s="8"/>
      <c r="M94" s="8" t="s">
        <v>39</v>
      </c>
      <c r="N94" s="8" t="s">
        <v>27</v>
      </c>
      <c r="O94" s="9">
        <v>252</v>
      </c>
      <c r="P94" s="8">
        <v>55</v>
      </c>
      <c r="Q94" s="9">
        <v>13860</v>
      </c>
      <c r="R94" s="9">
        <v>1358.28</v>
      </c>
    </row>
    <row r="95" spans="1:18" x14ac:dyDescent="0.3">
      <c r="A95" s="1"/>
      <c r="B95" s="10">
        <v>1099</v>
      </c>
      <c r="C95" s="11">
        <v>43249</v>
      </c>
      <c r="D95" s="10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1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2">
        <v>178.5</v>
      </c>
      <c r="P95" s="1">
        <v>14</v>
      </c>
      <c r="Q95" s="12">
        <v>2499</v>
      </c>
      <c r="R95" s="12">
        <v>237.41</v>
      </c>
    </row>
    <row r="96" spans="1:18" x14ac:dyDescent="0.3">
      <c r="A96" s="1"/>
      <c r="B96" s="6">
        <v>1100</v>
      </c>
      <c r="C96" s="7">
        <v>43223</v>
      </c>
      <c r="D96" s="6">
        <v>3</v>
      </c>
      <c r="E96" s="8" t="s">
        <v>55</v>
      </c>
      <c r="F96" s="8" t="s">
        <v>56</v>
      </c>
      <c r="G96" s="8" t="s">
        <v>57</v>
      </c>
      <c r="H96" s="8" t="s">
        <v>22</v>
      </c>
      <c r="I96" s="8" t="s">
        <v>23</v>
      </c>
      <c r="J96" s="7">
        <v>43225</v>
      </c>
      <c r="K96" s="8" t="s">
        <v>24</v>
      </c>
      <c r="L96" s="8" t="s">
        <v>58</v>
      </c>
      <c r="M96" s="8" t="s">
        <v>59</v>
      </c>
      <c r="N96" s="8" t="s">
        <v>60</v>
      </c>
      <c r="O96" s="9">
        <v>135.1</v>
      </c>
      <c r="P96" s="8">
        <v>43</v>
      </c>
      <c r="Q96" s="9">
        <v>5809.3</v>
      </c>
      <c r="R96" s="9">
        <v>592.54999999999995</v>
      </c>
    </row>
    <row r="97" spans="1:18" x14ac:dyDescent="0.3">
      <c r="A97" s="1"/>
      <c r="B97" s="10">
        <v>1101</v>
      </c>
      <c r="C97" s="11">
        <v>43226</v>
      </c>
      <c r="D97" s="10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1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2">
        <v>560</v>
      </c>
      <c r="P97" s="1">
        <v>63</v>
      </c>
      <c r="Q97" s="12">
        <v>35280</v>
      </c>
      <c r="R97" s="12">
        <v>3563.28</v>
      </c>
    </row>
    <row r="98" spans="1:18" x14ac:dyDescent="0.3">
      <c r="A98" s="1"/>
      <c r="B98" s="6">
        <v>1102</v>
      </c>
      <c r="C98" s="7">
        <v>43248</v>
      </c>
      <c r="D98" s="6">
        <v>28</v>
      </c>
      <c r="E98" s="8" t="s">
        <v>67</v>
      </c>
      <c r="F98" s="8" t="s">
        <v>68</v>
      </c>
      <c r="G98" s="8" t="s">
        <v>69</v>
      </c>
      <c r="H98" s="8" t="s">
        <v>70</v>
      </c>
      <c r="I98" s="8" t="s">
        <v>71</v>
      </c>
      <c r="J98" s="7">
        <v>43250</v>
      </c>
      <c r="K98" s="8" t="s">
        <v>46</v>
      </c>
      <c r="L98" s="8" t="s">
        <v>25</v>
      </c>
      <c r="M98" s="8" t="s">
        <v>40</v>
      </c>
      <c r="N98" s="8" t="s">
        <v>27</v>
      </c>
      <c r="O98" s="9">
        <v>644</v>
      </c>
      <c r="P98" s="8">
        <v>36</v>
      </c>
      <c r="Q98" s="9">
        <v>23184</v>
      </c>
      <c r="R98" s="9">
        <v>2318.4</v>
      </c>
    </row>
    <row r="99" spans="1:18" x14ac:dyDescent="0.3">
      <c r="A99" s="1"/>
      <c r="B99" s="10">
        <v>1103</v>
      </c>
      <c r="C99" s="11">
        <v>43228</v>
      </c>
      <c r="D99" s="10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1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2">
        <v>178.5</v>
      </c>
      <c r="P99" s="1">
        <v>41</v>
      </c>
      <c r="Q99" s="12">
        <v>7318.5</v>
      </c>
      <c r="R99" s="12">
        <v>761.12</v>
      </c>
    </row>
    <row r="100" spans="1:18" x14ac:dyDescent="0.3">
      <c r="A100" s="1"/>
      <c r="B100" s="6">
        <v>1104</v>
      </c>
      <c r="C100" s="7">
        <v>43230</v>
      </c>
      <c r="D100" s="6">
        <v>10</v>
      </c>
      <c r="E100" s="8" t="s">
        <v>72</v>
      </c>
      <c r="F100" s="8" t="s">
        <v>73</v>
      </c>
      <c r="G100" s="8" t="s">
        <v>74</v>
      </c>
      <c r="H100" s="8" t="s">
        <v>75</v>
      </c>
      <c r="I100" s="8" t="s">
        <v>33</v>
      </c>
      <c r="J100" s="7">
        <v>43232</v>
      </c>
      <c r="K100" s="8" t="s">
        <v>24</v>
      </c>
      <c r="L100" s="8" t="s">
        <v>35</v>
      </c>
      <c r="M100" s="8" t="s">
        <v>76</v>
      </c>
      <c r="N100" s="8" t="s">
        <v>27</v>
      </c>
      <c r="O100" s="9">
        <v>41.86</v>
      </c>
      <c r="P100" s="8">
        <v>35</v>
      </c>
      <c r="Q100" s="9">
        <v>1465.1</v>
      </c>
      <c r="R100" s="9">
        <v>143.58000000000001</v>
      </c>
    </row>
    <row r="101" spans="1:18" x14ac:dyDescent="0.3">
      <c r="A101" s="1"/>
      <c r="B101" s="10">
        <v>1105</v>
      </c>
      <c r="C101" s="11">
        <v>43227</v>
      </c>
      <c r="D101" s="10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0"/>
      <c r="K101" s="1"/>
      <c r="L101" s="1"/>
      <c r="M101" s="1" t="s">
        <v>40</v>
      </c>
      <c r="N101" s="1" t="s">
        <v>27</v>
      </c>
      <c r="O101" s="12">
        <v>644</v>
      </c>
      <c r="P101" s="1">
        <v>31</v>
      </c>
      <c r="Q101" s="12">
        <v>19964</v>
      </c>
      <c r="R101" s="12">
        <v>1916.54</v>
      </c>
    </row>
    <row r="102" spans="1:18" x14ac:dyDescent="0.3">
      <c r="A102" s="1"/>
      <c r="B102" s="6">
        <v>1106</v>
      </c>
      <c r="C102" s="7">
        <v>43230</v>
      </c>
      <c r="D102" s="6">
        <v>10</v>
      </c>
      <c r="E102" s="8" t="s">
        <v>72</v>
      </c>
      <c r="F102" s="8" t="s">
        <v>73</v>
      </c>
      <c r="G102" s="8" t="s">
        <v>74</v>
      </c>
      <c r="H102" s="8" t="s">
        <v>75</v>
      </c>
      <c r="I102" s="8" t="s">
        <v>33</v>
      </c>
      <c r="J102" s="7">
        <v>43232</v>
      </c>
      <c r="K102" s="8" t="s">
        <v>34</v>
      </c>
      <c r="L102" s="8"/>
      <c r="M102" s="8" t="s">
        <v>79</v>
      </c>
      <c r="N102" s="8" t="s">
        <v>80</v>
      </c>
      <c r="O102" s="9">
        <v>350</v>
      </c>
      <c r="P102" s="8">
        <v>52</v>
      </c>
      <c r="Q102" s="9">
        <v>18200</v>
      </c>
      <c r="R102" s="9">
        <v>1729</v>
      </c>
    </row>
    <row r="103" spans="1:18" x14ac:dyDescent="0.3">
      <c r="A103" s="1"/>
      <c r="B103" s="10">
        <v>1107</v>
      </c>
      <c r="C103" s="11">
        <v>43230</v>
      </c>
      <c r="D103" s="10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1">
        <v>43232</v>
      </c>
      <c r="K103" s="1" t="s">
        <v>34</v>
      </c>
      <c r="L103" s="1"/>
      <c r="M103" s="1" t="s">
        <v>81</v>
      </c>
      <c r="N103" s="1" t="s">
        <v>82</v>
      </c>
      <c r="O103" s="12">
        <v>308</v>
      </c>
      <c r="P103" s="1">
        <v>30</v>
      </c>
      <c r="Q103" s="12">
        <v>9240</v>
      </c>
      <c r="R103" s="12">
        <v>942.48</v>
      </c>
    </row>
    <row r="104" spans="1:18" x14ac:dyDescent="0.3">
      <c r="A104" s="1"/>
      <c r="B104" s="6">
        <v>1108</v>
      </c>
      <c r="C104" s="7">
        <v>43230</v>
      </c>
      <c r="D104" s="6">
        <v>10</v>
      </c>
      <c r="E104" s="8" t="s">
        <v>72</v>
      </c>
      <c r="F104" s="8" t="s">
        <v>73</v>
      </c>
      <c r="G104" s="8" t="s">
        <v>74</v>
      </c>
      <c r="H104" s="8" t="s">
        <v>75</v>
      </c>
      <c r="I104" s="8" t="s">
        <v>33</v>
      </c>
      <c r="J104" s="7">
        <v>43232</v>
      </c>
      <c r="K104" s="8" t="s">
        <v>34</v>
      </c>
      <c r="L104" s="8"/>
      <c r="M104" s="8" t="s">
        <v>47</v>
      </c>
      <c r="N104" s="8" t="s">
        <v>48</v>
      </c>
      <c r="O104" s="9">
        <v>128.80000000000001</v>
      </c>
      <c r="P104" s="8">
        <v>41</v>
      </c>
      <c r="Q104" s="9">
        <v>5280.8</v>
      </c>
      <c r="R104" s="9">
        <v>538.64</v>
      </c>
    </row>
    <row r="105" spans="1:18" x14ac:dyDescent="0.3">
      <c r="A105" s="1"/>
      <c r="B105" s="10">
        <v>1109</v>
      </c>
      <c r="C105" s="11">
        <v>43231</v>
      </c>
      <c r="D105" s="10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0"/>
      <c r="K105" s="1" t="s">
        <v>46</v>
      </c>
      <c r="L105" s="1"/>
      <c r="M105" s="1" t="s">
        <v>28</v>
      </c>
      <c r="N105" s="1" t="s">
        <v>29</v>
      </c>
      <c r="O105" s="12">
        <v>49</v>
      </c>
      <c r="P105" s="1">
        <v>44</v>
      </c>
      <c r="Q105" s="12">
        <v>2156</v>
      </c>
      <c r="R105" s="12">
        <v>213.44</v>
      </c>
    </row>
    <row r="106" spans="1:18" x14ac:dyDescent="0.3">
      <c r="A106" s="1"/>
      <c r="B106" s="6">
        <v>1110</v>
      </c>
      <c r="C106" s="7">
        <v>43231</v>
      </c>
      <c r="D106" s="6">
        <v>11</v>
      </c>
      <c r="E106" s="8" t="s">
        <v>83</v>
      </c>
      <c r="F106" s="8" t="s">
        <v>84</v>
      </c>
      <c r="G106" s="8" t="s">
        <v>84</v>
      </c>
      <c r="H106" s="8" t="s">
        <v>70</v>
      </c>
      <c r="I106" s="8" t="s">
        <v>71</v>
      </c>
      <c r="J106" s="6"/>
      <c r="K106" s="8" t="s">
        <v>46</v>
      </c>
      <c r="L106" s="8"/>
      <c r="M106" s="8" t="s">
        <v>76</v>
      </c>
      <c r="N106" s="8" t="s">
        <v>27</v>
      </c>
      <c r="O106" s="9">
        <v>41.86</v>
      </c>
      <c r="P106" s="8">
        <v>77</v>
      </c>
      <c r="Q106" s="9">
        <v>3223.22</v>
      </c>
      <c r="R106" s="9">
        <v>322.32</v>
      </c>
    </row>
    <row r="107" spans="1:18" x14ac:dyDescent="0.3">
      <c r="A107" s="1"/>
      <c r="B107" s="10">
        <v>1111</v>
      </c>
      <c r="C107" s="11">
        <v>43221</v>
      </c>
      <c r="D107" s="10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0"/>
      <c r="K107" s="1"/>
      <c r="L107" s="1"/>
      <c r="M107" s="1" t="s">
        <v>39</v>
      </c>
      <c r="N107" s="1" t="s">
        <v>27</v>
      </c>
      <c r="O107" s="12">
        <v>252</v>
      </c>
      <c r="P107" s="1">
        <v>29</v>
      </c>
      <c r="Q107" s="12">
        <v>7308</v>
      </c>
      <c r="R107" s="12">
        <v>738.11</v>
      </c>
    </row>
    <row r="108" spans="1:18" x14ac:dyDescent="0.3">
      <c r="A108" s="1"/>
      <c r="B108" s="6">
        <v>1112</v>
      </c>
      <c r="C108" s="7">
        <v>43221</v>
      </c>
      <c r="D108" s="6">
        <v>1</v>
      </c>
      <c r="E108" s="8" t="s">
        <v>85</v>
      </c>
      <c r="F108" s="8" t="s">
        <v>86</v>
      </c>
      <c r="G108" s="8" t="s">
        <v>87</v>
      </c>
      <c r="H108" s="8" t="s">
        <v>44</v>
      </c>
      <c r="I108" s="8" t="s">
        <v>45</v>
      </c>
      <c r="J108" s="6"/>
      <c r="K108" s="8"/>
      <c r="L108" s="8"/>
      <c r="M108" s="8" t="s">
        <v>40</v>
      </c>
      <c r="N108" s="8" t="s">
        <v>27</v>
      </c>
      <c r="O108" s="9">
        <v>644</v>
      </c>
      <c r="P108" s="8">
        <v>77</v>
      </c>
      <c r="Q108" s="9">
        <v>49588</v>
      </c>
      <c r="R108" s="9">
        <v>5157.1499999999996</v>
      </c>
    </row>
    <row r="109" spans="1:18" x14ac:dyDescent="0.3">
      <c r="A109" s="1"/>
      <c r="B109" s="10">
        <v>1113</v>
      </c>
      <c r="C109" s="11">
        <v>43221</v>
      </c>
      <c r="D109" s="10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0"/>
      <c r="K109" s="1"/>
      <c r="L109" s="1"/>
      <c r="M109" s="1" t="s">
        <v>76</v>
      </c>
      <c r="N109" s="1" t="s">
        <v>27</v>
      </c>
      <c r="O109" s="12">
        <v>41.86</v>
      </c>
      <c r="P109" s="1">
        <v>73</v>
      </c>
      <c r="Q109" s="12">
        <v>3055.78</v>
      </c>
      <c r="R109" s="12">
        <v>305.58</v>
      </c>
    </row>
    <row r="110" spans="1:18" x14ac:dyDescent="0.3">
      <c r="A110" s="1"/>
      <c r="B110" s="6">
        <v>1114</v>
      </c>
      <c r="C110" s="7">
        <v>43248</v>
      </c>
      <c r="D110" s="6">
        <v>28</v>
      </c>
      <c r="E110" s="8" t="s">
        <v>67</v>
      </c>
      <c r="F110" s="8" t="s">
        <v>68</v>
      </c>
      <c r="G110" s="8" t="s">
        <v>69</v>
      </c>
      <c r="H110" s="8" t="s">
        <v>70</v>
      </c>
      <c r="I110" s="8" t="s">
        <v>71</v>
      </c>
      <c r="J110" s="7">
        <v>43250</v>
      </c>
      <c r="K110" s="8" t="s">
        <v>46</v>
      </c>
      <c r="L110" s="8" t="s">
        <v>35</v>
      </c>
      <c r="M110" s="8" t="s">
        <v>59</v>
      </c>
      <c r="N110" s="8" t="s">
        <v>60</v>
      </c>
      <c r="O110" s="9">
        <v>135.1</v>
      </c>
      <c r="P110" s="8">
        <v>74</v>
      </c>
      <c r="Q110" s="9">
        <v>9997.4</v>
      </c>
      <c r="R110" s="9">
        <v>949.75</v>
      </c>
    </row>
    <row r="111" spans="1:18" x14ac:dyDescent="0.3">
      <c r="A111" s="1"/>
      <c r="B111" s="10">
        <v>1115</v>
      </c>
      <c r="C111" s="11">
        <v>43248</v>
      </c>
      <c r="D111" s="10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1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2">
        <v>257.60000000000002</v>
      </c>
      <c r="P111" s="1">
        <v>25</v>
      </c>
      <c r="Q111" s="12">
        <v>6440</v>
      </c>
      <c r="R111" s="12">
        <v>650.44000000000005</v>
      </c>
    </row>
    <row r="112" spans="1:18" x14ac:dyDescent="0.3">
      <c r="A112" s="1"/>
      <c r="B112" s="6">
        <v>1116</v>
      </c>
      <c r="C112" s="7">
        <v>43229</v>
      </c>
      <c r="D112" s="6">
        <v>9</v>
      </c>
      <c r="E112" s="8" t="s">
        <v>90</v>
      </c>
      <c r="F112" s="8" t="s">
        <v>91</v>
      </c>
      <c r="G112" s="8" t="s">
        <v>51</v>
      </c>
      <c r="H112" s="8" t="s">
        <v>92</v>
      </c>
      <c r="I112" s="8" t="s">
        <v>23</v>
      </c>
      <c r="J112" s="7">
        <v>43231</v>
      </c>
      <c r="K112" s="8" t="s">
        <v>34</v>
      </c>
      <c r="L112" s="8" t="s">
        <v>25</v>
      </c>
      <c r="M112" s="8" t="s">
        <v>93</v>
      </c>
      <c r="N112" s="8" t="s">
        <v>94</v>
      </c>
      <c r="O112" s="9">
        <v>273</v>
      </c>
      <c r="P112" s="8">
        <v>82</v>
      </c>
      <c r="Q112" s="9">
        <v>22386</v>
      </c>
      <c r="R112" s="9">
        <v>2149.06</v>
      </c>
    </row>
    <row r="113" spans="1:18" x14ac:dyDescent="0.3">
      <c r="A113" s="1"/>
      <c r="B113" s="10">
        <v>1117</v>
      </c>
      <c r="C113" s="11">
        <v>43229</v>
      </c>
      <c r="D113" s="10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1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2">
        <v>487.2</v>
      </c>
      <c r="P113" s="1">
        <v>37</v>
      </c>
      <c r="Q113" s="12">
        <v>18026.400000000001</v>
      </c>
      <c r="R113" s="12">
        <v>1856.72</v>
      </c>
    </row>
    <row r="114" spans="1:18" x14ac:dyDescent="0.3">
      <c r="A114" s="1"/>
      <c r="B114" s="6">
        <v>1118</v>
      </c>
      <c r="C114" s="7">
        <v>43226</v>
      </c>
      <c r="D114" s="6">
        <v>6</v>
      </c>
      <c r="E114" s="8" t="s">
        <v>61</v>
      </c>
      <c r="F114" s="8" t="s">
        <v>62</v>
      </c>
      <c r="G114" s="8" t="s">
        <v>63</v>
      </c>
      <c r="H114" s="8" t="s">
        <v>64</v>
      </c>
      <c r="I114" s="8" t="s">
        <v>45</v>
      </c>
      <c r="J114" s="7">
        <v>43228</v>
      </c>
      <c r="K114" s="8" t="s">
        <v>24</v>
      </c>
      <c r="L114" s="8" t="s">
        <v>35</v>
      </c>
      <c r="M114" s="8" t="s">
        <v>26</v>
      </c>
      <c r="N114" s="8" t="s">
        <v>27</v>
      </c>
      <c r="O114" s="9">
        <v>196</v>
      </c>
      <c r="P114" s="8">
        <v>84</v>
      </c>
      <c r="Q114" s="9">
        <v>16464</v>
      </c>
      <c r="R114" s="9">
        <v>1580.54</v>
      </c>
    </row>
    <row r="115" spans="1:18" x14ac:dyDescent="0.3">
      <c r="A115" s="1"/>
      <c r="B115" s="10">
        <v>1119</v>
      </c>
      <c r="C115" s="11">
        <v>43228</v>
      </c>
      <c r="D115" s="10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1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2">
        <v>560</v>
      </c>
      <c r="P115" s="1">
        <v>73</v>
      </c>
      <c r="Q115" s="12">
        <v>40880</v>
      </c>
      <c r="R115" s="12">
        <v>3965.36</v>
      </c>
    </row>
    <row r="116" spans="1:18" x14ac:dyDescent="0.3">
      <c r="A116" s="1"/>
      <c r="B116" s="6">
        <v>1120</v>
      </c>
      <c r="C116" s="7">
        <v>43228</v>
      </c>
      <c r="D116" s="6">
        <v>8</v>
      </c>
      <c r="E116" s="8" t="s">
        <v>41</v>
      </c>
      <c r="F116" s="8" t="s">
        <v>42</v>
      </c>
      <c r="G116" s="8" t="s">
        <v>43</v>
      </c>
      <c r="H116" s="8" t="s">
        <v>44</v>
      </c>
      <c r="I116" s="8" t="s">
        <v>45</v>
      </c>
      <c r="J116" s="7">
        <v>43230</v>
      </c>
      <c r="K116" s="8" t="s">
        <v>24</v>
      </c>
      <c r="L116" s="8" t="s">
        <v>25</v>
      </c>
      <c r="M116" s="8" t="s">
        <v>47</v>
      </c>
      <c r="N116" s="8" t="s">
        <v>48</v>
      </c>
      <c r="O116" s="9">
        <v>128.80000000000001</v>
      </c>
      <c r="P116" s="8">
        <v>51</v>
      </c>
      <c r="Q116" s="9">
        <v>6568.8</v>
      </c>
      <c r="R116" s="9">
        <v>624.04</v>
      </c>
    </row>
    <row r="117" spans="1:18" x14ac:dyDescent="0.3">
      <c r="A117" s="1"/>
      <c r="B117" s="10">
        <v>1121</v>
      </c>
      <c r="C117" s="11">
        <v>43245</v>
      </c>
      <c r="D117" s="10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1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2">
        <v>140</v>
      </c>
      <c r="P117" s="1">
        <v>66</v>
      </c>
      <c r="Q117" s="12">
        <v>9240</v>
      </c>
      <c r="R117" s="12">
        <v>960.96</v>
      </c>
    </row>
    <row r="118" spans="1:18" x14ac:dyDescent="0.3">
      <c r="A118" s="1"/>
      <c r="B118" s="6">
        <v>1122</v>
      </c>
      <c r="C118" s="7">
        <v>43246</v>
      </c>
      <c r="D118" s="6">
        <v>26</v>
      </c>
      <c r="E118" s="8" t="s">
        <v>100</v>
      </c>
      <c r="F118" s="8" t="s">
        <v>84</v>
      </c>
      <c r="G118" s="8" t="s">
        <v>84</v>
      </c>
      <c r="H118" s="8" t="s">
        <v>70</v>
      </c>
      <c r="I118" s="8" t="s">
        <v>71</v>
      </c>
      <c r="J118" s="7">
        <v>43248</v>
      </c>
      <c r="K118" s="8" t="s">
        <v>46</v>
      </c>
      <c r="L118" s="8" t="s">
        <v>35</v>
      </c>
      <c r="M118" s="8" t="s">
        <v>105</v>
      </c>
      <c r="N118" s="8" t="s">
        <v>106</v>
      </c>
      <c r="O118" s="9">
        <v>298.89999999999998</v>
      </c>
      <c r="P118" s="8">
        <v>36</v>
      </c>
      <c r="Q118" s="9">
        <v>10760.4</v>
      </c>
      <c r="R118" s="9">
        <v>1043.76</v>
      </c>
    </row>
    <row r="119" spans="1:18" x14ac:dyDescent="0.3">
      <c r="A119" s="1"/>
      <c r="B119" s="10">
        <v>1123</v>
      </c>
      <c r="C119" s="11">
        <v>43246</v>
      </c>
      <c r="D119" s="10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1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2">
        <v>135.1</v>
      </c>
      <c r="P119" s="1">
        <v>87</v>
      </c>
      <c r="Q119" s="12">
        <v>11753.7</v>
      </c>
      <c r="R119" s="12">
        <v>1222.3800000000001</v>
      </c>
    </row>
    <row r="120" spans="1:18" x14ac:dyDescent="0.3">
      <c r="A120" s="1"/>
      <c r="B120" s="6">
        <v>1124</v>
      </c>
      <c r="C120" s="7">
        <v>43246</v>
      </c>
      <c r="D120" s="6">
        <v>26</v>
      </c>
      <c r="E120" s="8" t="s">
        <v>100</v>
      </c>
      <c r="F120" s="8" t="s">
        <v>84</v>
      </c>
      <c r="G120" s="8" t="s">
        <v>84</v>
      </c>
      <c r="H120" s="8" t="s">
        <v>70</v>
      </c>
      <c r="I120" s="8" t="s">
        <v>71</v>
      </c>
      <c r="J120" s="7">
        <v>43248</v>
      </c>
      <c r="K120" s="8" t="s">
        <v>46</v>
      </c>
      <c r="L120" s="8" t="s">
        <v>35</v>
      </c>
      <c r="M120" s="8" t="s">
        <v>88</v>
      </c>
      <c r="N120" s="8" t="s">
        <v>89</v>
      </c>
      <c r="O120" s="9">
        <v>257.60000000000002</v>
      </c>
      <c r="P120" s="8">
        <v>64</v>
      </c>
      <c r="Q120" s="9">
        <v>16486.400000000001</v>
      </c>
      <c r="R120" s="9">
        <v>1615.67</v>
      </c>
    </row>
    <row r="121" spans="1:18" x14ac:dyDescent="0.3">
      <c r="A121" s="1"/>
      <c r="B121" s="10">
        <v>1125</v>
      </c>
      <c r="C121" s="11">
        <v>43249</v>
      </c>
      <c r="D121" s="10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1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2">
        <v>196</v>
      </c>
      <c r="P121" s="1">
        <v>21</v>
      </c>
      <c r="Q121" s="12">
        <v>4116</v>
      </c>
      <c r="R121" s="12">
        <v>432.18</v>
      </c>
    </row>
    <row r="122" spans="1:18" x14ac:dyDescent="0.3">
      <c r="A122" s="1"/>
      <c r="B122" s="6">
        <v>1126</v>
      </c>
      <c r="C122" s="7">
        <v>43226</v>
      </c>
      <c r="D122" s="6">
        <v>6</v>
      </c>
      <c r="E122" s="8" t="s">
        <v>61</v>
      </c>
      <c r="F122" s="8" t="s">
        <v>62</v>
      </c>
      <c r="G122" s="8" t="s">
        <v>63</v>
      </c>
      <c r="H122" s="8" t="s">
        <v>64</v>
      </c>
      <c r="I122" s="8" t="s">
        <v>45</v>
      </c>
      <c r="J122" s="7">
        <v>43228</v>
      </c>
      <c r="K122" s="8" t="s">
        <v>46</v>
      </c>
      <c r="L122" s="8" t="s">
        <v>25</v>
      </c>
      <c r="M122" s="8" t="s">
        <v>53</v>
      </c>
      <c r="N122" s="8" t="s">
        <v>54</v>
      </c>
      <c r="O122" s="9">
        <v>178.5</v>
      </c>
      <c r="P122" s="8">
        <v>19</v>
      </c>
      <c r="Q122" s="9">
        <v>3391.5</v>
      </c>
      <c r="R122" s="9">
        <v>342.54</v>
      </c>
    </row>
    <row r="123" spans="1:18" x14ac:dyDescent="0.3">
      <c r="A123" s="1"/>
      <c r="B123" s="10">
        <v>1128</v>
      </c>
      <c r="C123" s="11">
        <v>43224</v>
      </c>
      <c r="D123" s="10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1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2">
        <v>1134</v>
      </c>
      <c r="P123" s="1">
        <v>23</v>
      </c>
      <c r="Q123" s="12">
        <v>26082</v>
      </c>
      <c r="R123" s="12">
        <v>2738.61</v>
      </c>
    </row>
    <row r="124" spans="1:18" x14ac:dyDescent="0.3">
      <c r="A124" s="1"/>
      <c r="B124" s="6">
        <v>1129</v>
      </c>
      <c r="C124" s="7">
        <v>43224</v>
      </c>
      <c r="D124" s="6">
        <v>4</v>
      </c>
      <c r="E124" s="8" t="s">
        <v>30</v>
      </c>
      <c r="F124" s="8" t="s">
        <v>31</v>
      </c>
      <c r="G124" s="8" t="s">
        <v>31</v>
      </c>
      <c r="H124" s="8" t="s">
        <v>32</v>
      </c>
      <c r="I124" s="8" t="s">
        <v>33</v>
      </c>
      <c r="J124" s="7">
        <v>43226</v>
      </c>
      <c r="K124" s="8" t="s">
        <v>34</v>
      </c>
      <c r="L124" s="8" t="s">
        <v>35</v>
      </c>
      <c r="M124" s="8" t="s">
        <v>108</v>
      </c>
      <c r="N124" s="8" t="s">
        <v>109</v>
      </c>
      <c r="O124" s="9">
        <v>98</v>
      </c>
      <c r="P124" s="8">
        <v>72</v>
      </c>
      <c r="Q124" s="9">
        <v>7056</v>
      </c>
      <c r="R124" s="9">
        <v>726.77</v>
      </c>
    </row>
    <row r="125" spans="1:18" x14ac:dyDescent="0.3">
      <c r="A125" s="1"/>
      <c r="B125" s="10">
        <v>1131</v>
      </c>
      <c r="C125" s="11">
        <v>43228</v>
      </c>
      <c r="D125" s="10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1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2">
        <v>487.2</v>
      </c>
      <c r="P125" s="1">
        <v>22</v>
      </c>
      <c r="Q125" s="12">
        <v>10718.4</v>
      </c>
      <c r="R125" s="12">
        <v>1050.4000000000001</v>
      </c>
    </row>
    <row r="126" spans="1:18" x14ac:dyDescent="0.3">
      <c r="A126" s="1"/>
      <c r="B126" s="6">
        <v>1134</v>
      </c>
      <c r="C126" s="7">
        <v>43223</v>
      </c>
      <c r="D126" s="6">
        <v>3</v>
      </c>
      <c r="E126" s="8" t="s">
        <v>55</v>
      </c>
      <c r="F126" s="8" t="s">
        <v>56</v>
      </c>
      <c r="G126" s="8" t="s">
        <v>57</v>
      </c>
      <c r="H126" s="8" t="s">
        <v>22</v>
      </c>
      <c r="I126" s="8" t="s">
        <v>23</v>
      </c>
      <c r="J126" s="7">
        <v>43225</v>
      </c>
      <c r="K126" s="8" t="s">
        <v>24</v>
      </c>
      <c r="L126" s="8" t="s">
        <v>58</v>
      </c>
      <c r="M126" s="8" t="s">
        <v>97</v>
      </c>
      <c r="N126" s="8" t="s">
        <v>82</v>
      </c>
      <c r="O126" s="9">
        <v>140</v>
      </c>
      <c r="P126" s="8">
        <v>82</v>
      </c>
      <c r="Q126" s="9">
        <v>11480</v>
      </c>
      <c r="R126" s="9">
        <v>1193.92</v>
      </c>
    </row>
    <row r="127" spans="1:18" x14ac:dyDescent="0.3">
      <c r="A127" s="1"/>
      <c r="B127" s="10">
        <v>1135</v>
      </c>
      <c r="C127" s="11">
        <v>43223</v>
      </c>
      <c r="D127" s="10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1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2">
        <v>560</v>
      </c>
      <c r="P127" s="1">
        <v>98</v>
      </c>
      <c r="Q127" s="12">
        <v>54880</v>
      </c>
      <c r="R127" s="12">
        <v>5762.4</v>
      </c>
    </row>
    <row r="128" spans="1:18" x14ac:dyDescent="0.3">
      <c r="A128" s="1"/>
      <c r="B128" s="6">
        <v>1138</v>
      </c>
      <c r="C128" s="7">
        <v>43258</v>
      </c>
      <c r="D128" s="6">
        <v>7</v>
      </c>
      <c r="E128" s="8" t="s">
        <v>77</v>
      </c>
      <c r="F128" s="8" t="s">
        <v>78</v>
      </c>
      <c r="G128" s="8" t="s">
        <v>78</v>
      </c>
      <c r="H128" s="8" t="s">
        <v>44</v>
      </c>
      <c r="I128" s="8" t="s">
        <v>45</v>
      </c>
      <c r="J128" s="6"/>
      <c r="K128" s="8"/>
      <c r="L128" s="8"/>
      <c r="M128" s="8" t="s">
        <v>40</v>
      </c>
      <c r="N128" s="8" t="s">
        <v>27</v>
      </c>
      <c r="O128" s="9">
        <v>644</v>
      </c>
      <c r="P128" s="8">
        <v>71</v>
      </c>
      <c r="Q128" s="9">
        <v>45724</v>
      </c>
      <c r="R128" s="9">
        <v>4343.78</v>
      </c>
    </row>
    <row r="129" spans="1:18" x14ac:dyDescent="0.3">
      <c r="A129" s="1"/>
      <c r="B129" s="10">
        <v>1139</v>
      </c>
      <c r="C129" s="11">
        <v>43261</v>
      </c>
      <c r="D129" s="10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1">
        <v>43263</v>
      </c>
      <c r="K129" s="1" t="s">
        <v>34</v>
      </c>
      <c r="L129" s="1"/>
      <c r="M129" s="1" t="s">
        <v>79</v>
      </c>
      <c r="N129" s="1" t="s">
        <v>80</v>
      </c>
      <c r="O129" s="12">
        <v>350</v>
      </c>
      <c r="P129" s="1">
        <v>40</v>
      </c>
      <c r="Q129" s="12">
        <v>14000</v>
      </c>
      <c r="R129" s="12">
        <v>1470</v>
      </c>
    </row>
    <row r="130" spans="1:18" x14ac:dyDescent="0.3">
      <c r="A130" s="1"/>
      <c r="B130" s="6">
        <v>1140</v>
      </c>
      <c r="C130" s="7">
        <v>43261</v>
      </c>
      <c r="D130" s="6">
        <v>10</v>
      </c>
      <c r="E130" s="8" t="s">
        <v>72</v>
      </c>
      <c r="F130" s="8" t="s">
        <v>73</v>
      </c>
      <c r="G130" s="8" t="s">
        <v>74</v>
      </c>
      <c r="H130" s="8" t="s">
        <v>75</v>
      </c>
      <c r="I130" s="8" t="s">
        <v>33</v>
      </c>
      <c r="J130" s="7">
        <v>43263</v>
      </c>
      <c r="K130" s="8" t="s">
        <v>34</v>
      </c>
      <c r="L130" s="8"/>
      <c r="M130" s="8" t="s">
        <v>81</v>
      </c>
      <c r="N130" s="8" t="s">
        <v>82</v>
      </c>
      <c r="O130" s="9">
        <v>308</v>
      </c>
      <c r="P130" s="8">
        <v>80</v>
      </c>
      <c r="Q130" s="9">
        <v>24640</v>
      </c>
      <c r="R130" s="9">
        <v>2414.7199999999998</v>
      </c>
    </row>
    <row r="131" spans="1:18" x14ac:dyDescent="0.3">
      <c r="A131" s="1"/>
      <c r="B131" s="10">
        <v>1141</v>
      </c>
      <c r="C131" s="11">
        <v>43261</v>
      </c>
      <c r="D131" s="10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1">
        <v>43263</v>
      </c>
      <c r="K131" s="1" t="s">
        <v>34</v>
      </c>
      <c r="L131" s="1"/>
      <c r="M131" s="1" t="s">
        <v>47</v>
      </c>
      <c r="N131" s="1" t="s">
        <v>48</v>
      </c>
      <c r="O131" s="12">
        <v>128.80000000000001</v>
      </c>
      <c r="P131" s="1">
        <v>38</v>
      </c>
      <c r="Q131" s="12">
        <v>4894.3999999999996</v>
      </c>
      <c r="R131" s="12">
        <v>464.97</v>
      </c>
    </row>
    <row r="132" spans="1:18" x14ac:dyDescent="0.3">
      <c r="A132" s="1"/>
      <c r="B132" s="6">
        <v>1142</v>
      </c>
      <c r="C132" s="7">
        <v>43262</v>
      </c>
      <c r="D132" s="6">
        <v>11</v>
      </c>
      <c r="E132" s="8" t="s">
        <v>83</v>
      </c>
      <c r="F132" s="8" t="s">
        <v>84</v>
      </c>
      <c r="G132" s="8" t="s">
        <v>84</v>
      </c>
      <c r="H132" s="8" t="s">
        <v>70</v>
      </c>
      <c r="I132" s="8" t="s">
        <v>71</v>
      </c>
      <c r="J132" s="6"/>
      <c r="K132" s="8" t="s">
        <v>46</v>
      </c>
      <c r="L132" s="8"/>
      <c r="M132" s="8" t="s">
        <v>28</v>
      </c>
      <c r="N132" s="8" t="s">
        <v>29</v>
      </c>
      <c r="O132" s="9">
        <v>49</v>
      </c>
      <c r="P132" s="8">
        <v>28</v>
      </c>
      <c r="Q132" s="9">
        <v>1372</v>
      </c>
      <c r="R132" s="9">
        <v>144.06</v>
      </c>
    </row>
    <row r="133" spans="1:18" x14ac:dyDescent="0.3">
      <c r="A133" s="1"/>
      <c r="B133" s="10">
        <v>1143</v>
      </c>
      <c r="C133" s="11">
        <v>43262</v>
      </c>
      <c r="D133" s="10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0"/>
      <c r="K133" s="1" t="s">
        <v>46</v>
      </c>
      <c r="L133" s="1"/>
      <c r="M133" s="1" t="s">
        <v>76</v>
      </c>
      <c r="N133" s="1" t="s">
        <v>27</v>
      </c>
      <c r="O133" s="12">
        <v>41.86</v>
      </c>
      <c r="P133" s="1">
        <v>60</v>
      </c>
      <c r="Q133" s="12">
        <v>2511.6</v>
      </c>
      <c r="R133" s="12">
        <v>246.14</v>
      </c>
    </row>
    <row r="134" spans="1:18" x14ac:dyDescent="0.3">
      <c r="A134" s="1"/>
      <c r="B134" s="6">
        <v>1144</v>
      </c>
      <c r="C134" s="7">
        <v>43252</v>
      </c>
      <c r="D134" s="6">
        <v>1</v>
      </c>
      <c r="E134" s="8" t="s">
        <v>85</v>
      </c>
      <c r="F134" s="8" t="s">
        <v>86</v>
      </c>
      <c r="G134" s="8" t="s">
        <v>87</v>
      </c>
      <c r="H134" s="8" t="s">
        <v>44</v>
      </c>
      <c r="I134" s="8" t="s">
        <v>45</v>
      </c>
      <c r="J134" s="6"/>
      <c r="K134" s="8"/>
      <c r="L134" s="8"/>
      <c r="M134" s="8" t="s">
        <v>39</v>
      </c>
      <c r="N134" s="8" t="s">
        <v>27</v>
      </c>
      <c r="O134" s="9">
        <v>252</v>
      </c>
      <c r="P134" s="8">
        <v>33</v>
      </c>
      <c r="Q134" s="9">
        <v>8316</v>
      </c>
      <c r="R134" s="9">
        <v>814.97</v>
      </c>
    </row>
    <row r="135" spans="1:18" x14ac:dyDescent="0.3">
      <c r="A135" s="1"/>
      <c r="B135" s="10">
        <v>1145</v>
      </c>
      <c r="C135" s="11">
        <v>43252</v>
      </c>
      <c r="D135" s="10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0"/>
      <c r="K135" s="1"/>
      <c r="L135" s="1"/>
      <c r="M135" s="1" t="s">
        <v>40</v>
      </c>
      <c r="N135" s="1" t="s">
        <v>27</v>
      </c>
      <c r="O135" s="12">
        <v>644</v>
      </c>
      <c r="P135" s="1">
        <v>22</v>
      </c>
      <c r="Q135" s="12">
        <v>14168</v>
      </c>
      <c r="R135" s="12">
        <v>1416.8</v>
      </c>
    </row>
    <row r="136" spans="1:18" x14ac:dyDescent="0.3">
      <c r="A136" s="1"/>
      <c r="B136" s="6">
        <v>1146</v>
      </c>
      <c r="C136" s="7">
        <v>43252</v>
      </c>
      <c r="D136" s="6">
        <v>1</v>
      </c>
      <c r="E136" s="8" t="s">
        <v>85</v>
      </c>
      <c r="F136" s="8" t="s">
        <v>86</v>
      </c>
      <c r="G136" s="8" t="s">
        <v>87</v>
      </c>
      <c r="H136" s="8" t="s">
        <v>44</v>
      </c>
      <c r="I136" s="8" t="s">
        <v>45</v>
      </c>
      <c r="J136" s="6"/>
      <c r="K136" s="8"/>
      <c r="L136" s="8"/>
      <c r="M136" s="8" t="s">
        <v>76</v>
      </c>
      <c r="N136" s="8" t="s">
        <v>27</v>
      </c>
      <c r="O136" s="9">
        <v>41.86</v>
      </c>
      <c r="P136" s="8">
        <v>51</v>
      </c>
      <c r="Q136" s="9">
        <v>2134.86</v>
      </c>
      <c r="R136" s="9">
        <v>209.22</v>
      </c>
    </row>
    <row r="137" spans="1:18" x14ac:dyDescent="0.3">
      <c r="A137" s="1"/>
      <c r="B137" s="10">
        <v>1147</v>
      </c>
      <c r="C137" s="11">
        <v>43279</v>
      </c>
      <c r="D137" s="10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1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2">
        <v>135.1</v>
      </c>
      <c r="P137" s="1">
        <v>60</v>
      </c>
      <c r="Q137" s="12">
        <v>8106</v>
      </c>
      <c r="R137" s="12">
        <v>802.49</v>
      </c>
    </row>
    <row r="138" spans="1:18" x14ac:dyDescent="0.3">
      <c r="A138" s="1"/>
      <c r="B138" s="6">
        <v>1148</v>
      </c>
      <c r="C138" s="7">
        <v>43279</v>
      </c>
      <c r="D138" s="6">
        <v>28</v>
      </c>
      <c r="E138" s="8" t="s">
        <v>67</v>
      </c>
      <c r="F138" s="8" t="s">
        <v>68</v>
      </c>
      <c r="G138" s="8" t="s">
        <v>69</v>
      </c>
      <c r="H138" s="8" t="s">
        <v>70</v>
      </c>
      <c r="I138" s="8" t="s">
        <v>71</v>
      </c>
      <c r="J138" s="7">
        <v>43281</v>
      </c>
      <c r="K138" s="8" t="s">
        <v>46</v>
      </c>
      <c r="L138" s="8" t="s">
        <v>35</v>
      </c>
      <c r="M138" s="8" t="s">
        <v>88</v>
      </c>
      <c r="N138" s="8" t="s">
        <v>89</v>
      </c>
      <c r="O138" s="9">
        <v>257.60000000000002</v>
      </c>
      <c r="P138" s="8">
        <v>98</v>
      </c>
      <c r="Q138" s="9">
        <v>25244.799999999999</v>
      </c>
      <c r="R138" s="9">
        <v>2574.9699999999998</v>
      </c>
    </row>
    <row r="139" spans="1:18" x14ac:dyDescent="0.3">
      <c r="A139" s="1"/>
      <c r="B139" s="10">
        <v>1149</v>
      </c>
      <c r="C139" s="11">
        <v>43260</v>
      </c>
      <c r="D139" s="10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1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2">
        <v>273</v>
      </c>
      <c r="P139" s="1">
        <v>27</v>
      </c>
      <c r="Q139" s="12">
        <v>7371</v>
      </c>
      <c r="R139" s="12">
        <v>714.99</v>
      </c>
    </row>
    <row r="140" spans="1:18" x14ac:dyDescent="0.3">
      <c r="A140" s="1"/>
      <c r="B140" s="6">
        <v>1150</v>
      </c>
      <c r="C140" s="7">
        <v>43260</v>
      </c>
      <c r="D140" s="6">
        <v>9</v>
      </c>
      <c r="E140" s="8" t="s">
        <v>90</v>
      </c>
      <c r="F140" s="8" t="s">
        <v>91</v>
      </c>
      <c r="G140" s="8" t="s">
        <v>51</v>
      </c>
      <c r="H140" s="8" t="s">
        <v>92</v>
      </c>
      <c r="I140" s="8" t="s">
        <v>23</v>
      </c>
      <c r="J140" s="7">
        <v>43262</v>
      </c>
      <c r="K140" s="8" t="s">
        <v>34</v>
      </c>
      <c r="L140" s="8" t="s">
        <v>25</v>
      </c>
      <c r="M140" s="8" t="s">
        <v>95</v>
      </c>
      <c r="N140" s="8" t="s">
        <v>96</v>
      </c>
      <c r="O140" s="9">
        <v>487.2</v>
      </c>
      <c r="P140" s="8">
        <v>88</v>
      </c>
      <c r="Q140" s="9">
        <v>42873.599999999999</v>
      </c>
      <c r="R140" s="9">
        <v>4244.49</v>
      </c>
    </row>
    <row r="141" spans="1:18" x14ac:dyDescent="0.3">
      <c r="A141" s="1"/>
      <c r="B141" s="10">
        <v>1151</v>
      </c>
      <c r="C141" s="11">
        <v>43257</v>
      </c>
      <c r="D141" s="10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1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2">
        <v>196</v>
      </c>
      <c r="P141" s="1">
        <v>65</v>
      </c>
      <c r="Q141" s="12">
        <v>12740</v>
      </c>
      <c r="R141" s="12">
        <v>1337.7</v>
      </c>
    </row>
    <row r="142" spans="1:18" x14ac:dyDescent="0.3">
      <c r="A142" s="1"/>
      <c r="B142" s="6">
        <v>1152</v>
      </c>
      <c r="C142" s="7">
        <v>43259</v>
      </c>
      <c r="D142" s="6">
        <v>8</v>
      </c>
      <c r="E142" s="8" t="s">
        <v>41</v>
      </c>
      <c r="F142" s="8" t="s">
        <v>42</v>
      </c>
      <c r="G142" s="8" t="s">
        <v>43</v>
      </c>
      <c r="H142" s="8" t="s">
        <v>44</v>
      </c>
      <c r="I142" s="8" t="s">
        <v>45</v>
      </c>
      <c r="J142" s="7">
        <v>43261</v>
      </c>
      <c r="K142" s="8" t="s">
        <v>24</v>
      </c>
      <c r="L142" s="8" t="s">
        <v>25</v>
      </c>
      <c r="M142" s="8" t="s">
        <v>65</v>
      </c>
      <c r="N142" s="8" t="s">
        <v>66</v>
      </c>
      <c r="O142" s="9">
        <v>560</v>
      </c>
      <c r="P142" s="8">
        <v>38</v>
      </c>
      <c r="Q142" s="9">
        <v>21280</v>
      </c>
      <c r="R142" s="9">
        <v>2085.44</v>
      </c>
    </row>
    <row r="143" spans="1:18" x14ac:dyDescent="0.3">
      <c r="A143" s="1"/>
      <c r="B143" s="10">
        <v>1153</v>
      </c>
      <c r="C143" s="11">
        <v>43259</v>
      </c>
      <c r="D143" s="10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1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2">
        <v>128.80000000000001</v>
      </c>
      <c r="P143" s="1">
        <v>80</v>
      </c>
      <c r="Q143" s="12">
        <v>10304</v>
      </c>
      <c r="R143" s="12">
        <v>989.18</v>
      </c>
    </row>
    <row r="144" spans="1:18" x14ac:dyDescent="0.3">
      <c r="A144" s="1"/>
      <c r="B144" s="6">
        <v>1154</v>
      </c>
      <c r="C144" s="7">
        <v>43276</v>
      </c>
      <c r="D144" s="6">
        <v>25</v>
      </c>
      <c r="E144" s="8" t="s">
        <v>99</v>
      </c>
      <c r="F144" s="8" t="s">
        <v>73</v>
      </c>
      <c r="G144" s="8" t="s">
        <v>74</v>
      </c>
      <c r="H144" s="8" t="s">
        <v>75</v>
      </c>
      <c r="I144" s="8" t="s">
        <v>33</v>
      </c>
      <c r="J144" s="7">
        <v>43278</v>
      </c>
      <c r="K144" s="8" t="s">
        <v>34</v>
      </c>
      <c r="L144" s="8" t="s">
        <v>58</v>
      </c>
      <c r="M144" s="8" t="s">
        <v>104</v>
      </c>
      <c r="N144" s="8" t="s">
        <v>48</v>
      </c>
      <c r="O144" s="9">
        <v>140</v>
      </c>
      <c r="P144" s="8">
        <v>49</v>
      </c>
      <c r="Q144" s="9">
        <v>6860</v>
      </c>
      <c r="R144" s="9">
        <v>658.56</v>
      </c>
    </row>
    <row r="145" spans="1:18" x14ac:dyDescent="0.3">
      <c r="A145" s="1"/>
      <c r="B145" s="10">
        <v>1155</v>
      </c>
      <c r="C145" s="11">
        <v>43277</v>
      </c>
      <c r="D145" s="10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1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2">
        <v>298.89999999999998</v>
      </c>
      <c r="P145" s="1">
        <v>90</v>
      </c>
      <c r="Q145" s="12">
        <v>26901</v>
      </c>
      <c r="R145" s="12">
        <v>2609.4</v>
      </c>
    </row>
    <row r="146" spans="1:18" x14ac:dyDescent="0.3">
      <c r="A146" s="1"/>
      <c r="B146" s="6">
        <v>1156</v>
      </c>
      <c r="C146" s="7">
        <v>43277</v>
      </c>
      <c r="D146" s="6">
        <v>26</v>
      </c>
      <c r="E146" s="8" t="s">
        <v>100</v>
      </c>
      <c r="F146" s="8" t="s">
        <v>84</v>
      </c>
      <c r="G146" s="8" t="s">
        <v>84</v>
      </c>
      <c r="H146" s="8" t="s">
        <v>70</v>
      </c>
      <c r="I146" s="8" t="s">
        <v>71</v>
      </c>
      <c r="J146" s="7">
        <v>43279</v>
      </c>
      <c r="K146" s="8" t="s">
        <v>46</v>
      </c>
      <c r="L146" s="8" t="s">
        <v>35</v>
      </c>
      <c r="M146" s="8" t="s">
        <v>59</v>
      </c>
      <c r="N146" s="8" t="s">
        <v>60</v>
      </c>
      <c r="O146" s="9">
        <v>135.1</v>
      </c>
      <c r="P146" s="8">
        <v>60</v>
      </c>
      <c r="Q146" s="9">
        <v>8106</v>
      </c>
      <c r="R146" s="9">
        <v>834.92</v>
      </c>
    </row>
    <row r="147" spans="1:18" x14ac:dyDescent="0.3">
      <c r="A147" s="1"/>
      <c r="B147" s="10">
        <v>1157</v>
      </c>
      <c r="C147" s="11">
        <v>43277</v>
      </c>
      <c r="D147" s="10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1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2">
        <v>257.60000000000002</v>
      </c>
      <c r="P147" s="1">
        <v>39</v>
      </c>
      <c r="Q147" s="12">
        <v>10046.4</v>
      </c>
      <c r="R147" s="12">
        <v>1004.64</v>
      </c>
    </row>
    <row r="148" spans="1:18" x14ac:dyDescent="0.3">
      <c r="A148" s="1"/>
      <c r="B148" s="6">
        <v>1158</v>
      </c>
      <c r="C148" s="7">
        <v>43280</v>
      </c>
      <c r="D148" s="6">
        <v>29</v>
      </c>
      <c r="E148" s="8" t="s">
        <v>49</v>
      </c>
      <c r="F148" s="8" t="s">
        <v>50</v>
      </c>
      <c r="G148" s="8" t="s">
        <v>51</v>
      </c>
      <c r="H148" s="8" t="s">
        <v>52</v>
      </c>
      <c r="I148" s="8" t="s">
        <v>23</v>
      </c>
      <c r="J148" s="7">
        <v>43282</v>
      </c>
      <c r="K148" s="8" t="s">
        <v>24</v>
      </c>
      <c r="L148" s="8" t="s">
        <v>25</v>
      </c>
      <c r="M148" s="8" t="s">
        <v>26</v>
      </c>
      <c r="N148" s="8" t="s">
        <v>27</v>
      </c>
      <c r="O148" s="9">
        <v>196</v>
      </c>
      <c r="P148" s="8">
        <v>79</v>
      </c>
      <c r="Q148" s="9">
        <v>15484</v>
      </c>
      <c r="R148" s="9">
        <v>1594.85</v>
      </c>
    </row>
    <row r="149" spans="1:18" x14ac:dyDescent="0.3">
      <c r="A149" s="1"/>
      <c r="B149" s="10">
        <v>1159</v>
      </c>
      <c r="C149" s="11">
        <v>43257</v>
      </c>
      <c r="D149" s="10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1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2">
        <v>178.5</v>
      </c>
      <c r="P149" s="1">
        <v>44</v>
      </c>
      <c r="Q149" s="12">
        <v>7854</v>
      </c>
      <c r="R149" s="12">
        <v>801.11</v>
      </c>
    </row>
    <row r="150" spans="1:18" x14ac:dyDescent="0.3">
      <c r="A150" s="1"/>
      <c r="B150" s="6">
        <v>1161</v>
      </c>
      <c r="C150" s="7">
        <v>43255</v>
      </c>
      <c r="D150" s="6">
        <v>4</v>
      </c>
      <c r="E150" s="8" t="s">
        <v>30</v>
      </c>
      <c r="F150" s="8" t="s">
        <v>31</v>
      </c>
      <c r="G150" s="8" t="s">
        <v>31</v>
      </c>
      <c r="H150" s="8" t="s">
        <v>32</v>
      </c>
      <c r="I150" s="8" t="s">
        <v>33</v>
      </c>
      <c r="J150" s="7">
        <v>43257</v>
      </c>
      <c r="K150" s="8" t="s">
        <v>34</v>
      </c>
      <c r="L150" s="8" t="s">
        <v>35</v>
      </c>
      <c r="M150" s="8" t="s">
        <v>107</v>
      </c>
      <c r="N150" s="8" t="s">
        <v>80</v>
      </c>
      <c r="O150" s="9">
        <v>1134</v>
      </c>
      <c r="P150" s="8">
        <v>98</v>
      </c>
      <c r="Q150" s="9">
        <v>111132</v>
      </c>
      <c r="R150" s="9">
        <v>10779.8</v>
      </c>
    </row>
    <row r="151" spans="1:18" x14ac:dyDescent="0.3">
      <c r="A151" s="1"/>
      <c r="B151" s="10">
        <v>1162</v>
      </c>
      <c r="C151" s="11">
        <v>43255</v>
      </c>
      <c r="D151" s="10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1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2">
        <v>98</v>
      </c>
      <c r="P151" s="1">
        <v>61</v>
      </c>
      <c r="Q151" s="12">
        <v>5978</v>
      </c>
      <c r="R151" s="12">
        <v>591.82000000000005</v>
      </c>
    </row>
    <row r="152" spans="1:18" x14ac:dyDescent="0.3">
      <c r="A152" s="1"/>
      <c r="B152" s="6">
        <v>1164</v>
      </c>
      <c r="C152" s="7">
        <v>43259</v>
      </c>
      <c r="D152" s="6">
        <v>8</v>
      </c>
      <c r="E152" s="8" t="s">
        <v>41</v>
      </c>
      <c r="F152" s="8" t="s">
        <v>42</v>
      </c>
      <c r="G152" s="8" t="s">
        <v>43</v>
      </c>
      <c r="H152" s="8" t="s">
        <v>44</v>
      </c>
      <c r="I152" s="8" t="s">
        <v>45</v>
      </c>
      <c r="J152" s="7">
        <v>43261</v>
      </c>
      <c r="K152" s="8" t="s">
        <v>46</v>
      </c>
      <c r="L152" s="8" t="s">
        <v>35</v>
      </c>
      <c r="M152" s="8" t="s">
        <v>95</v>
      </c>
      <c r="N152" s="8" t="s">
        <v>96</v>
      </c>
      <c r="O152" s="9">
        <v>487.2</v>
      </c>
      <c r="P152" s="8">
        <v>30</v>
      </c>
      <c r="Q152" s="9">
        <v>14616</v>
      </c>
      <c r="R152" s="9">
        <v>1534.68</v>
      </c>
    </row>
    <row r="153" spans="1:18" x14ac:dyDescent="0.3">
      <c r="A153" s="1"/>
      <c r="B153" s="10">
        <v>1167</v>
      </c>
      <c r="C153" s="11">
        <v>43254</v>
      </c>
      <c r="D153" s="10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1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2">
        <v>140</v>
      </c>
      <c r="P153" s="1">
        <v>24</v>
      </c>
      <c r="Q153" s="12">
        <v>3360</v>
      </c>
      <c r="R153" s="12">
        <v>352.8</v>
      </c>
    </row>
    <row r="154" spans="1:18" x14ac:dyDescent="0.3">
      <c r="A154" s="1"/>
      <c r="B154" s="6">
        <v>1168</v>
      </c>
      <c r="C154" s="7">
        <v>43254</v>
      </c>
      <c r="D154" s="6">
        <v>3</v>
      </c>
      <c r="E154" s="8" t="s">
        <v>55</v>
      </c>
      <c r="F154" s="8" t="s">
        <v>56</v>
      </c>
      <c r="G154" s="8" t="s">
        <v>57</v>
      </c>
      <c r="H154" s="8" t="s">
        <v>22</v>
      </c>
      <c r="I154" s="8" t="s">
        <v>23</v>
      </c>
      <c r="J154" s="7">
        <v>43256</v>
      </c>
      <c r="K154" s="8" t="s">
        <v>24</v>
      </c>
      <c r="L154" s="8" t="s">
        <v>58</v>
      </c>
      <c r="M154" s="8" t="s">
        <v>65</v>
      </c>
      <c r="N154" s="8" t="s">
        <v>66</v>
      </c>
      <c r="O154" s="9">
        <v>560</v>
      </c>
      <c r="P154" s="8">
        <v>28</v>
      </c>
      <c r="Q154" s="9">
        <v>15680</v>
      </c>
      <c r="R154" s="9">
        <v>1536.64</v>
      </c>
    </row>
    <row r="155" spans="1:18" x14ac:dyDescent="0.3">
      <c r="A155" s="1"/>
      <c r="B155" s="10">
        <v>1172</v>
      </c>
      <c r="C155" s="11">
        <v>43261</v>
      </c>
      <c r="D155" s="10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1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2">
        <v>140</v>
      </c>
      <c r="P155" s="1">
        <v>74</v>
      </c>
      <c r="Q155" s="12">
        <v>10360</v>
      </c>
      <c r="R155" s="12">
        <v>1004.92</v>
      </c>
    </row>
    <row r="156" spans="1:18" x14ac:dyDescent="0.3">
      <c r="A156" s="1"/>
      <c r="B156" s="6">
        <v>1174</v>
      </c>
      <c r="C156" s="7">
        <v>43261</v>
      </c>
      <c r="D156" s="6">
        <v>10</v>
      </c>
      <c r="E156" s="8" t="s">
        <v>72</v>
      </c>
      <c r="F156" s="8" t="s">
        <v>73</v>
      </c>
      <c r="G156" s="8" t="s">
        <v>74</v>
      </c>
      <c r="H156" s="8" t="s">
        <v>75</v>
      </c>
      <c r="I156" s="8" t="s">
        <v>33</v>
      </c>
      <c r="J156" s="6"/>
      <c r="K156" s="8" t="s">
        <v>34</v>
      </c>
      <c r="L156" s="8"/>
      <c r="M156" s="8" t="s">
        <v>28</v>
      </c>
      <c r="N156" s="8" t="s">
        <v>29</v>
      </c>
      <c r="O156" s="9">
        <v>49</v>
      </c>
      <c r="P156" s="8">
        <v>90</v>
      </c>
      <c r="Q156" s="9">
        <v>4410</v>
      </c>
      <c r="R156" s="9">
        <v>423.36</v>
      </c>
    </row>
    <row r="157" spans="1:18" x14ac:dyDescent="0.3">
      <c r="A157" s="1"/>
      <c r="B157" s="10">
        <v>1175</v>
      </c>
      <c r="C157" s="11">
        <v>43262</v>
      </c>
      <c r="D157" s="10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0"/>
      <c r="K157" s="1" t="s">
        <v>46</v>
      </c>
      <c r="L157" s="1"/>
      <c r="M157" s="1" t="s">
        <v>65</v>
      </c>
      <c r="N157" s="1" t="s">
        <v>66</v>
      </c>
      <c r="O157" s="12">
        <v>560</v>
      </c>
      <c r="P157" s="1">
        <v>27</v>
      </c>
      <c r="Q157" s="12">
        <v>15120</v>
      </c>
      <c r="R157" s="12">
        <v>1557.36</v>
      </c>
    </row>
    <row r="158" spans="1:18" x14ac:dyDescent="0.3">
      <c r="A158" s="1"/>
      <c r="B158" s="6">
        <v>1176</v>
      </c>
      <c r="C158" s="7">
        <v>43252</v>
      </c>
      <c r="D158" s="6">
        <v>1</v>
      </c>
      <c r="E158" s="8" t="s">
        <v>85</v>
      </c>
      <c r="F158" s="8" t="s">
        <v>86</v>
      </c>
      <c r="G158" s="8" t="s">
        <v>87</v>
      </c>
      <c r="H158" s="8" t="s">
        <v>44</v>
      </c>
      <c r="I158" s="8" t="s">
        <v>45</v>
      </c>
      <c r="J158" s="6"/>
      <c r="K158" s="8" t="s">
        <v>46</v>
      </c>
      <c r="L158" s="8"/>
      <c r="M158" s="8" t="s">
        <v>88</v>
      </c>
      <c r="N158" s="8" t="s">
        <v>89</v>
      </c>
      <c r="O158" s="9">
        <v>257.60000000000002</v>
      </c>
      <c r="P158" s="8">
        <v>71</v>
      </c>
      <c r="Q158" s="9">
        <v>18289.599999999999</v>
      </c>
      <c r="R158" s="9">
        <v>1920.41</v>
      </c>
    </row>
    <row r="159" spans="1:18" x14ac:dyDescent="0.3">
      <c r="A159" s="1"/>
      <c r="B159" s="10">
        <v>1177</v>
      </c>
      <c r="C159" s="11">
        <v>43279</v>
      </c>
      <c r="D159" s="10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1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2">
        <v>644</v>
      </c>
      <c r="P159" s="1">
        <v>74</v>
      </c>
      <c r="Q159" s="12">
        <v>47656</v>
      </c>
      <c r="R159" s="12">
        <v>4765.6000000000004</v>
      </c>
    </row>
    <row r="160" spans="1:18" x14ac:dyDescent="0.3">
      <c r="A160" s="1"/>
      <c r="B160" s="6">
        <v>1178</v>
      </c>
      <c r="C160" s="7">
        <v>43260</v>
      </c>
      <c r="D160" s="6">
        <v>9</v>
      </c>
      <c r="E160" s="8" t="s">
        <v>90</v>
      </c>
      <c r="F160" s="8" t="s">
        <v>91</v>
      </c>
      <c r="G160" s="8" t="s">
        <v>51</v>
      </c>
      <c r="H160" s="8" t="s">
        <v>92</v>
      </c>
      <c r="I160" s="8" t="s">
        <v>23</v>
      </c>
      <c r="J160" s="7">
        <v>43262</v>
      </c>
      <c r="K160" s="8" t="s">
        <v>34</v>
      </c>
      <c r="L160" s="8" t="s">
        <v>25</v>
      </c>
      <c r="M160" s="8" t="s">
        <v>59</v>
      </c>
      <c r="N160" s="8" t="s">
        <v>60</v>
      </c>
      <c r="O160" s="9">
        <v>135.1</v>
      </c>
      <c r="P160" s="8">
        <v>76</v>
      </c>
      <c r="Q160" s="9">
        <v>10267.6</v>
      </c>
      <c r="R160" s="9">
        <v>1016.49</v>
      </c>
    </row>
    <row r="161" spans="1:18" x14ac:dyDescent="0.3">
      <c r="A161" s="1"/>
      <c r="B161" s="10">
        <v>1179</v>
      </c>
      <c r="C161" s="11">
        <v>43257</v>
      </c>
      <c r="D161" s="10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1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2">
        <v>178.5</v>
      </c>
      <c r="P161" s="1">
        <v>96</v>
      </c>
      <c r="Q161" s="12">
        <v>17136</v>
      </c>
      <c r="R161" s="12">
        <v>1730.74</v>
      </c>
    </row>
    <row r="162" spans="1:18" x14ac:dyDescent="0.3">
      <c r="A162" s="1"/>
      <c r="B162" s="6">
        <v>1180</v>
      </c>
      <c r="C162" s="7">
        <v>43259</v>
      </c>
      <c r="D162" s="6">
        <v>8</v>
      </c>
      <c r="E162" s="8" t="s">
        <v>41</v>
      </c>
      <c r="F162" s="8" t="s">
        <v>42</v>
      </c>
      <c r="G162" s="8" t="s">
        <v>43</v>
      </c>
      <c r="H162" s="8" t="s">
        <v>44</v>
      </c>
      <c r="I162" s="8" t="s">
        <v>45</v>
      </c>
      <c r="J162" s="7">
        <v>43261</v>
      </c>
      <c r="K162" s="8" t="s">
        <v>24</v>
      </c>
      <c r="L162" s="8" t="s">
        <v>25</v>
      </c>
      <c r="M162" s="8" t="s">
        <v>53</v>
      </c>
      <c r="N162" s="8" t="s">
        <v>54</v>
      </c>
      <c r="O162" s="9">
        <v>178.5</v>
      </c>
      <c r="P162" s="8">
        <v>92</v>
      </c>
      <c r="Q162" s="9">
        <v>16422</v>
      </c>
      <c r="R162" s="9">
        <v>1625.78</v>
      </c>
    </row>
    <row r="163" spans="1:18" x14ac:dyDescent="0.3">
      <c r="A163" s="1"/>
      <c r="B163" s="10">
        <v>1181</v>
      </c>
      <c r="C163" s="11">
        <v>43276</v>
      </c>
      <c r="D163" s="10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1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2">
        <v>308</v>
      </c>
      <c r="P163" s="1">
        <v>93</v>
      </c>
      <c r="Q163" s="12">
        <v>28644</v>
      </c>
      <c r="R163" s="12">
        <v>2807.11</v>
      </c>
    </row>
    <row r="164" spans="1:18" x14ac:dyDescent="0.3">
      <c r="A164" s="1"/>
      <c r="B164" s="6">
        <v>1182</v>
      </c>
      <c r="C164" s="7">
        <v>43277</v>
      </c>
      <c r="D164" s="6">
        <v>26</v>
      </c>
      <c r="E164" s="8" t="s">
        <v>100</v>
      </c>
      <c r="F164" s="8" t="s">
        <v>84</v>
      </c>
      <c r="G164" s="8" t="s">
        <v>84</v>
      </c>
      <c r="H164" s="8" t="s">
        <v>70</v>
      </c>
      <c r="I164" s="8" t="s">
        <v>71</v>
      </c>
      <c r="J164" s="7">
        <v>43279</v>
      </c>
      <c r="K164" s="8" t="s">
        <v>46</v>
      </c>
      <c r="L164" s="8" t="s">
        <v>35</v>
      </c>
      <c r="M164" s="8" t="s">
        <v>79</v>
      </c>
      <c r="N164" s="8" t="s">
        <v>80</v>
      </c>
      <c r="O164" s="9">
        <v>350</v>
      </c>
      <c r="P164" s="8">
        <v>18</v>
      </c>
      <c r="Q164" s="9">
        <v>6300</v>
      </c>
      <c r="R164" s="9">
        <v>598.5</v>
      </c>
    </row>
    <row r="165" spans="1:18" x14ac:dyDescent="0.3">
      <c r="A165" s="1"/>
      <c r="B165" s="10">
        <v>1183</v>
      </c>
      <c r="C165" s="11">
        <v>43280</v>
      </c>
      <c r="D165" s="10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1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2">
        <v>546</v>
      </c>
      <c r="P165" s="1">
        <v>98</v>
      </c>
      <c r="Q165" s="12">
        <v>53508</v>
      </c>
      <c r="R165" s="12">
        <v>5564.83</v>
      </c>
    </row>
    <row r="166" spans="1:18" x14ac:dyDescent="0.3">
      <c r="A166" s="1"/>
      <c r="B166" s="6">
        <v>1184</v>
      </c>
      <c r="C166" s="7">
        <v>43257</v>
      </c>
      <c r="D166" s="6">
        <v>6</v>
      </c>
      <c r="E166" s="8" t="s">
        <v>61</v>
      </c>
      <c r="F166" s="8" t="s">
        <v>62</v>
      </c>
      <c r="G166" s="8" t="s">
        <v>63</v>
      </c>
      <c r="H166" s="8" t="s">
        <v>64</v>
      </c>
      <c r="I166" s="8" t="s">
        <v>45</v>
      </c>
      <c r="J166" s="7">
        <v>43259</v>
      </c>
      <c r="K166" s="8" t="s">
        <v>46</v>
      </c>
      <c r="L166" s="8" t="s">
        <v>25</v>
      </c>
      <c r="M166" s="8" t="s">
        <v>36</v>
      </c>
      <c r="N166" s="8" t="s">
        <v>29</v>
      </c>
      <c r="O166" s="9">
        <v>420</v>
      </c>
      <c r="P166" s="8">
        <v>46</v>
      </c>
      <c r="Q166" s="9">
        <v>19320</v>
      </c>
      <c r="R166" s="9">
        <v>1893.36</v>
      </c>
    </row>
    <row r="167" spans="1:18" x14ac:dyDescent="0.3">
      <c r="A167" s="1"/>
      <c r="B167" s="10">
        <v>1185</v>
      </c>
      <c r="C167" s="11">
        <v>43257</v>
      </c>
      <c r="D167" s="10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1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2">
        <v>742</v>
      </c>
      <c r="P167" s="1">
        <v>14</v>
      </c>
      <c r="Q167" s="12">
        <v>10388</v>
      </c>
      <c r="R167" s="12">
        <v>1038.8</v>
      </c>
    </row>
    <row r="168" spans="1:18" x14ac:dyDescent="0.3">
      <c r="A168" s="1"/>
      <c r="B168" s="6">
        <v>1186</v>
      </c>
      <c r="C168" s="7">
        <v>43255</v>
      </c>
      <c r="D168" s="6">
        <v>4</v>
      </c>
      <c r="E168" s="8" t="s">
        <v>30</v>
      </c>
      <c r="F168" s="8" t="s">
        <v>31</v>
      </c>
      <c r="G168" s="8" t="s">
        <v>31</v>
      </c>
      <c r="H168" s="8" t="s">
        <v>32</v>
      </c>
      <c r="I168" s="8" t="s">
        <v>33</v>
      </c>
      <c r="J168" s="6"/>
      <c r="K168" s="8"/>
      <c r="L168" s="8"/>
      <c r="M168" s="8" t="s">
        <v>103</v>
      </c>
      <c r="N168" s="8" t="s">
        <v>94</v>
      </c>
      <c r="O168" s="9">
        <v>532</v>
      </c>
      <c r="P168" s="8">
        <v>85</v>
      </c>
      <c r="Q168" s="9">
        <v>45220</v>
      </c>
      <c r="R168" s="9">
        <v>4476.78</v>
      </c>
    </row>
    <row r="169" spans="1:18" x14ac:dyDescent="0.3">
      <c r="A169" s="1"/>
      <c r="B169" s="10">
        <v>1187</v>
      </c>
      <c r="C169" s="11">
        <v>43254</v>
      </c>
      <c r="D169" s="10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0"/>
      <c r="K169" s="1"/>
      <c r="L169" s="1"/>
      <c r="M169" s="1" t="s">
        <v>76</v>
      </c>
      <c r="N169" s="1" t="s">
        <v>27</v>
      </c>
      <c r="O169" s="12">
        <v>41.86</v>
      </c>
      <c r="P169" s="1">
        <v>88</v>
      </c>
      <c r="Q169" s="12">
        <v>3683.68</v>
      </c>
      <c r="R169" s="12">
        <v>357.32</v>
      </c>
    </row>
    <row r="170" spans="1:18" x14ac:dyDescent="0.3">
      <c r="A170" s="1"/>
      <c r="B170" s="6">
        <v>1188</v>
      </c>
      <c r="C170" s="7">
        <v>43282</v>
      </c>
      <c r="D170" s="6">
        <v>1</v>
      </c>
      <c r="E170" s="8" t="s">
        <v>85</v>
      </c>
      <c r="F170" s="8" t="s">
        <v>86</v>
      </c>
      <c r="G170" s="8" t="s">
        <v>87</v>
      </c>
      <c r="H170" s="8" t="s">
        <v>44</v>
      </c>
      <c r="I170" s="8" t="s">
        <v>45</v>
      </c>
      <c r="J170" s="6"/>
      <c r="K170" s="8"/>
      <c r="L170" s="8"/>
      <c r="M170" s="8" t="s">
        <v>76</v>
      </c>
      <c r="N170" s="8" t="s">
        <v>27</v>
      </c>
      <c r="O170" s="9">
        <v>41.86</v>
      </c>
      <c r="P170" s="8">
        <v>81</v>
      </c>
      <c r="Q170" s="9">
        <v>3390.66</v>
      </c>
      <c r="R170" s="9">
        <v>335.68</v>
      </c>
    </row>
    <row r="171" spans="1:18" x14ac:dyDescent="0.3">
      <c r="A171" s="1"/>
      <c r="B171" s="10">
        <v>1189</v>
      </c>
      <c r="C171" s="11">
        <v>43309</v>
      </c>
      <c r="D171" s="10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1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2">
        <v>135.1</v>
      </c>
      <c r="P171" s="1">
        <v>33</v>
      </c>
      <c r="Q171" s="12">
        <v>4458.3</v>
      </c>
      <c r="R171" s="12">
        <v>423.54</v>
      </c>
    </row>
    <row r="172" spans="1:18" x14ac:dyDescent="0.3">
      <c r="A172" s="1"/>
      <c r="B172" s="6">
        <v>1190</v>
      </c>
      <c r="C172" s="7">
        <v>43309</v>
      </c>
      <c r="D172" s="6">
        <v>28</v>
      </c>
      <c r="E172" s="8" t="s">
        <v>67</v>
      </c>
      <c r="F172" s="8" t="s">
        <v>68</v>
      </c>
      <c r="G172" s="8" t="s">
        <v>69</v>
      </c>
      <c r="H172" s="8" t="s">
        <v>70</v>
      </c>
      <c r="I172" s="8" t="s">
        <v>71</v>
      </c>
      <c r="J172" s="7">
        <v>43311</v>
      </c>
      <c r="K172" s="8" t="s">
        <v>46</v>
      </c>
      <c r="L172" s="8" t="s">
        <v>35</v>
      </c>
      <c r="M172" s="8" t="s">
        <v>88</v>
      </c>
      <c r="N172" s="8" t="s">
        <v>89</v>
      </c>
      <c r="O172" s="9">
        <v>257.60000000000002</v>
      </c>
      <c r="P172" s="8">
        <v>47</v>
      </c>
      <c r="Q172" s="9">
        <v>12107.2</v>
      </c>
      <c r="R172" s="9">
        <v>1271.26</v>
      </c>
    </row>
    <row r="173" spans="1:18" x14ac:dyDescent="0.3">
      <c r="A173" s="1"/>
      <c r="B173" s="10">
        <v>1191</v>
      </c>
      <c r="C173" s="11">
        <v>43290</v>
      </c>
      <c r="D173" s="10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1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2">
        <v>273</v>
      </c>
      <c r="P173" s="1">
        <v>61</v>
      </c>
      <c r="Q173" s="12">
        <v>16653</v>
      </c>
      <c r="R173" s="12">
        <v>1731.91</v>
      </c>
    </row>
    <row r="174" spans="1:18" x14ac:dyDescent="0.3">
      <c r="A174" s="1"/>
      <c r="B174" s="6">
        <v>1192</v>
      </c>
      <c r="C174" s="7">
        <v>43290</v>
      </c>
      <c r="D174" s="6">
        <v>9</v>
      </c>
      <c r="E174" s="8" t="s">
        <v>90</v>
      </c>
      <c r="F174" s="8" t="s">
        <v>91</v>
      </c>
      <c r="G174" s="8" t="s">
        <v>51</v>
      </c>
      <c r="H174" s="8" t="s">
        <v>92</v>
      </c>
      <c r="I174" s="8" t="s">
        <v>23</v>
      </c>
      <c r="J174" s="7">
        <v>43292</v>
      </c>
      <c r="K174" s="8" t="s">
        <v>34</v>
      </c>
      <c r="L174" s="8" t="s">
        <v>25</v>
      </c>
      <c r="M174" s="8" t="s">
        <v>95</v>
      </c>
      <c r="N174" s="8" t="s">
        <v>96</v>
      </c>
      <c r="O174" s="9">
        <v>487.2</v>
      </c>
      <c r="P174" s="8">
        <v>27</v>
      </c>
      <c r="Q174" s="9">
        <v>13154.4</v>
      </c>
      <c r="R174" s="9">
        <v>1341.75</v>
      </c>
    </row>
    <row r="175" spans="1:18" x14ac:dyDescent="0.3">
      <c r="A175" s="1"/>
      <c r="B175" s="10">
        <v>1193</v>
      </c>
      <c r="C175" s="11">
        <v>43287</v>
      </c>
      <c r="D175" s="10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1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2">
        <v>196</v>
      </c>
      <c r="P175" s="1">
        <v>84</v>
      </c>
      <c r="Q175" s="12">
        <v>16464</v>
      </c>
      <c r="R175" s="12">
        <v>1662.86</v>
      </c>
    </row>
    <row r="176" spans="1:18" x14ac:dyDescent="0.3">
      <c r="A176" s="1"/>
      <c r="B176" s="6">
        <v>1194</v>
      </c>
      <c r="C176" s="7">
        <v>43289</v>
      </c>
      <c r="D176" s="6">
        <v>8</v>
      </c>
      <c r="E176" s="8" t="s">
        <v>41</v>
      </c>
      <c r="F176" s="8" t="s">
        <v>42</v>
      </c>
      <c r="G176" s="8" t="s">
        <v>43</v>
      </c>
      <c r="H176" s="8" t="s">
        <v>44</v>
      </c>
      <c r="I176" s="8" t="s">
        <v>45</v>
      </c>
      <c r="J176" s="7">
        <v>43291</v>
      </c>
      <c r="K176" s="8" t="s">
        <v>24</v>
      </c>
      <c r="L176" s="8" t="s">
        <v>25</v>
      </c>
      <c r="M176" s="8" t="s">
        <v>65</v>
      </c>
      <c r="N176" s="8" t="s">
        <v>66</v>
      </c>
      <c r="O176" s="9">
        <v>560</v>
      </c>
      <c r="P176" s="8">
        <v>91</v>
      </c>
      <c r="Q176" s="9">
        <v>50960</v>
      </c>
      <c r="R176" s="9">
        <v>5045.04</v>
      </c>
    </row>
    <row r="177" spans="1:18" x14ac:dyDescent="0.3">
      <c r="A177" s="1"/>
      <c r="B177" s="10">
        <v>1195</v>
      </c>
      <c r="C177" s="11">
        <v>43289</v>
      </c>
      <c r="D177" s="10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1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2">
        <v>128.80000000000001</v>
      </c>
      <c r="P177" s="1">
        <v>36</v>
      </c>
      <c r="Q177" s="12">
        <v>4636.8</v>
      </c>
      <c r="R177" s="12">
        <v>482.23</v>
      </c>
    </row>
    <row r="178" spans="1:18" x14ac:dyDescent="0.3">
      <c r="A178" s="1"/>
      <c r="B178" s="6">
        <v>1196</v>
      </c>
      <c r="C178" s="7">
        <v>43306</v>
      </c>
      <c r="D178" s="6">
        <v>25</v>
      </c>
      <c r="E178" s="8" t="s">
        <v>99</v>
      </c>
      <c r="F178" s="8" t="s">
        <v>73</v>
      </c>
      <c r="G178" s="8" t="s">
        <v>74</v>
      </c>
      <c r="H178" s="8" t="s">
        <v>75</v>
      </c>
      <c r="I178" s="8" t="s">
        <v>33</v>
      </c>
      <c r="J178" s="7">
        <v>43308</v>
      </c>
      <c r="K178" s="8" t="s">
        <v>34</v>
      </c>
      <c r="L178" s="8" t="s">
        <v>58</v>
      </c>
      <c r="M178" s="8" t="s">
        <v>104</v>
      </c>
      <c r="N178" s="8" t="s">
        <v>48</v>
      </c>
      <c r="O178" s="9">
        <v>140</v>
      </c>
      <c r="P178" s="8">
        <v>34</v>
      </c>
      <c r="Q178" s="9">
        <v>4760</v>
      </c>
      <c r="R178" s="9">
        <v>480.76</v>
      </c>
    </row>
    <row r="179" spans="1:18" x14ac:dyDescent="0.3">
      <c r="A179" s="1"/>
      <c r="B179" s="10">
        <v>1197</v>
      </c>
      <c r="C179" s="11">
        <v>43307</v>
      </c>
      <c r="D179" s="10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1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2">
        <v>298.89999999999998</v>
      </c>
      <c r="P179" s="1">
        <v>81</v>
      </c>
      <c r="Q179" s="12">
        <v>24210.9</v>
      </c>
      <c r="R179" s="12">
        <v>2493.7199999999998</v>
      </c>
    </row>
    <row r="180" spans="1:18" x14ac:dyDescent="0.3">
      <c r="A180" s="1"/>
      <c r="B180" s="6">
        <v>1198</v>
      </c>
      <c r="C180" s="7">
        <v>43307</v>
      </c>
      <c r="D180" s="6">
        <v>26</v>
      </c>
      <c r="E180" s="8" t="s">
        <v>100</v>
      </c>
      <c r="F180" s="8" t="s">
        <v>84</v>
      </c>
      <c r="G180" s="8" t="s">
        <v>84</v>
      </c>
      <c r="H180" s="8" t="s">
        <v>70</v>
      </c>
      <c r="I180" s="8" t="s">
        <v>71</v>
      </c>
      <c r="J180" s="7">
        <v>43309</v>
      </c>
      <c r="K180" s="8" t="s">
        <v>46</v>
      </c>
      <c r="L180" s="8" t="s">
        <v>35</v>
      </c>
      <c r="M180" s="8" t="s">
        <v>59</v>
      </c>
      <c r="N180" s="8" t="s">
        <v>60</v>
      </c>
      <c r="O180" s="9">
        <v>135.1</v>
      </c>
      <c r="P180" s="8">
        <v>25</v>
      </c>
      <c r="Q180" s="9">
        <v>3377.5</v>
      </c>
      <c r="R180" s="9">
        <v>327.62</v>
      </c>
    </row>
    <row r="181" spans="1:18" x14ac:dyDescent="0.3">
      <c r="A181" s="1"/>
      <c r="B181" s="10">
        <v>1199</v>
      </c>
      <c r="C181" s="11">
        <v>43307</v>
      </c>
      <c r="D181" s="10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1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2">
        <v>257.60000000000002</v>
      </c>
      <c r="P181" s="1">
        <v>12</v>
      </c>
      <c r="Q181" s="12">
        <v>3091.2</v>
      </c>
      <c r="R181" s="12">
        <v>309.12</v>
      </c>
    </row>
    <row r="182" spans="1:18" x14ac:dyDescent="0.3">
      <c r="A182" s="1"/>
      <c r="B182" s="6">
        <v>1200</v>
      </c>
      <c r="C182" s="7">
        <v>43310</v>
      </c>
      <c r="D182" s="6">
        <v>29</v>
      </c>
      <c r="E182" s="8" t="s">
        <v>49</v>
      </c>
      <c r="F182" s="8" t="s">
        <v>50</v>
      </c>
      <c r="G182" s="8" t="s">
        <v>51</v>
      </c>
      <c r="H182" s="8" t="s">
        <v>52</v>
      </c>
      <c r="I182" s="8" t="s">
        <v>23</v>
      </c>
      <c r="J182" s="7">
        <v>43312</v>
      </c>
      <c r="K182" s="8" t="s">
        <v>24</v>
      </c>
      <c r="L182" s="8" t="s">
        <v>25</v>
      </c>
      <c r="M182" s="8" t="s">
        <v>26</v>
      </c>
      <c r="N182" s="8" t="s">
        <v>27</v>
      </c>
      <c r="O182" s="9">
        <v>196</v>
      </c>
      <c r="P182" s="8">
        <v>23</v>
      </c>
      <c r="Q182" s="9">
        <v>4508</v>
      </c>
      <c r="R182" s="9">
        <v>432.77</v>
      </c>
    </row>
    <row r="183" spans="1:18" x14ac:dyDescent="0.3">
      <c r="A183" s="1"/>
      <c r="B183" s="10">
        <v>1201</v>
      </c>
      <c r="C183" s="11">
        <v>43287</v>
      </c>
      <c r="D183" s="10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1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2">
        <v>178.5</v>
      </c>
      <c r="P183" s="1">
        <v>76</v>
      </c>
      <c r="Q183" s="12">
        <v>13566</v>
      </c>
      <c r="R183" s="12">
        <v>1370.17</v>
      </c>
    </row>
    <row r="184" spans="1:18" x14ac:dyDescent="0.3">
      <c r="A184" s="1"/>
      <c r="B184" s="6">
        <v>1203</v>
      </c>
      <c r="C184" s="7">
        <v>43285</v>
      </c>
      <c r="D184" s="6">
        <v>4</v>
      </c>
      <c r="E184" s="8" t="s">
        <v>30</v>
      </c>
      <c r="F184" s="8" t="s">
        <v>31</v>
      </c>
      <c r="G184" s="8" t="s">
        <v>31</v>
      </c>
      <c r="H184" s="8" t="s">
        <v>32</v>
      </c>
      <c r="I184" s="8" t="s">
        <v>33</v>
      </c>
      <c r="J184" s="7">
        <v>43287</v>
      </c>
      <c r="K184" s="8" t="s">
        <v>34</v>
      </c>
      <c r="L184" s="8" t="s">
        <v>35</v>
      </c>
      <c r="M184" s="8" t="s">
        <v>107</v>
      </c>
      <c r="N184" s="8" t="s">
        <v>80</v>
      </c>
      <c r="O184" s="9">
        <v>1134</v>
      </c>
      <c r="P184" s="8">
        <v>55</v>
      </c>
      <c r="Q184" s="9">
        <v>62370</v>
      </c>
      <c r="R184" s="9">
        <v>6237</v>
      </c>
    </row>
    <row r="185" spans="1:18" x14ac:dyDescent="0.3">
      <c r="A185" s="1"/>
      <c r="B185" s="10">
        <v>1204</v>
      </c>
      <c r="C185" s="11">
        <v>43285</v>
      </c>
      <c r="D185" s="10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1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2">
        <v>98</v>
      </c>
      <c r="P185" s="1">
        <v>19</v>
      </c>
      <c r="Q185" s="12">
        <v>1862</v>
      </c>
      <c r="R185" s="12">
        <v>180.61</v>
      </c>
    </row>
    <row r="186" spans="1:18" x14ac:dyDescent="0.3">
      <c r="A186" s="1"/>
      <c r="B186" s="6">
        <v>1206</v>
      </c>
      <c r="C186" s="7">
        <v>43289</v>
      </c>
      <c r="D186" s="6">
        <v>8</v>
      </c>
      <c r="E186" s="8" t="s">
        <v>41</v>
      </c>
      <c r="F186" s="8" t="s">
        <v>42</v>
      </c>
      <c r="G186" s="8" t="s">
        <v>43</v>
      </c>
      <c r="H186" s="8" t="s">
        <v>44</v>
      </c>
      <c r="I186" s="8" t="s">
        <v>45</v>
      </c>
      <c r="J186" s="7">
        <v>43291</v>
      </c>
      <c r="K186" s="8" t="s">
        <v>46</v>
      </c>
      <c r="L186" s="8" t="s">
        <v>35</v>
      </c>
      <c r="M186" s="8" t="s">
        <v>95</v>
      </c>
      <c r="N186" s="8" t="s">
        <v>96</v>
      </c>
      <c r="O186" s="9">
        <v>487.2</v>
      </c>
      <c r="P186" s="8">
        <v>27</v>
      </c>
      <c r="Q186" s="9">
        <v>13154.4</v>
      </c>
      <c r="R186" s="9">
        <v>1249.67</v>
      </c>
    </row>
    <row r="187" spans="1:18" x14ac:dyDescent="0.3">
      <c r="A187" s="1"/>
      <c r="B187" s="10">
        <v>1209</v>
      </c>
      <c r="C187" s="11">
        <v>43284</v>
      </c>
      <c r="D187" s="10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1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2">
        <v>140</v>
      </c>
      <c r="P187" s="1">
        <v>99</v>
      </c>
      <c r="Q187" s="12">
        <v>13860</v>
      </c>
      <c r="R187" s="12">
        <v>1330.56</v>
      </c>
    </row>
    <row r="188" spans="1:18" x14ac:dyDescent="0.3">
      <c r="A188" s="1"/>
      <c r="B188" s="6">
        <v>1210</v>
      </c>
      <c r="C188" s="7">
        <v>43284</v>
      </c>
      <c r="D188" s="6">
        <v>3</v>
      </c>
      <c r="E188" s="8" t="s">
        <v>55</v>
      </c>
      <c r="F188" s="8" t="s">
        <v>56</v>
      </c>
      <c r="G188" s="8" t="s">
        <v>57</v>
      </c>
      <c r="H188" s="8" t="s">
        <v>22</v>
      </c>
      <c r="I188" s="8" t="s">
        <v>23</v>
      </c>
      <c r="J188" s="7">
        <v>43286</v>
      </c>
      <c r="K188" s="8" t="s">
        <v>24</v>
      </c>
      <c r="L188" s="8" t="s">
        <v>58</v>
      </c>
      <c r="M188" s="8" t="s">
        <v>65</v>
      </c>
      <c r="N188" s="8" t="s">
        <v>66</v>
      </c>
      <c r="O188" s="9">
        <v>560</v>
      </c>
      <c r="P188" s="8">
        <v>10</v>
      </c>
      <c r="Q188" s="9">
        <v>5600</v>
      </c>
      <c r="R188" s="9">
        <v>560</v>
      </c>
    </row>
    <row r="189" spans="1:18" x14ac:dyDescent="0.3">
      <c r="A189" s="1"/>
      <c r="B189" s="10">
        <v>1214</v>
      </c>
      <c r="C189" s="11">
        <v>43291</v>
      </c>
      <c r="D189" s="10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1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2">
        <v>140</v>
      </c>
      <c r="P189" s="1">
        <v>80</v>
      </c>
      <c r="Q189" s="12">
        <v>11200</v>
      </c>
      <c r="R189" s="12">
        <v>1086.4000000000001</v>
      </c>
    </row>
    <row r="190" spans="1:18" x14ac:dyDescent="0.3">
      <c r="A190" s="1"/>
      <c r="B190" s="6">
        <v>1216</v>
      </c>
      <c r="C190" s="7">
        <v>43291</v>
      </c>
      <c r="D190" s="6">
        <v>10</v>
      </c>
      <c r="E190" s="8" t="s">
        <v>72</v>
      </c>
      <c r="F190" s="8" t="s">
        <v>73</v>
      </c>
      <c r="G190" s="8" t="s">
        <v>74</v>
      </c>
      <c r="H190" s="8" t="s">
        <v>75</v>
      </c>
      <c r="I190" s="8" t="s">
        <v>33</v>
      </c>
      <c r="J190" s="6"/>
      <c r="K190" s="8" t="s">
        <v>34</v>
      </c>
      <c r="L190" s="8"/>
      <c r="M190" s="8" t="s">
        <v>28</v>
      </c>
      <c r="N190" s="8" t="s">
        <v>29</v>
      </c>
      <c r="O190" s="9">
        <v>49</v>
      </c>
      <c r="P190" s="8">
        <v>27</v>
      </c>
      <c r="Q190" s="9">
        <v>1323</v>
      </c>
      <c r="R190" s="9">
        <v>127.01</v>
      </c>
    </row>
    <row r="191" spans="1:18" x14ac:dyDescent="0.3">
      <c r="A191" s="1"/>
      <c r="B191" s="10">
        <v>1217</v>
      </c>
      <c r="C191" s="11">
        <v>43292</v>
      </c>
      <c r="D191" s="10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0"/>
      <c r="K191" s="1" t="s">
        <v>46</v>
      </c>
      <c r="L191" s="1"/>
      <c r="M191" s="1" t="s">
        <v>65</v>
      </c>
      <c r="N191" s="1" t="s">
        <v>66</v>
      </c>
      <c r="O191" s="12">
        <v>560</v>
      </c>
      <c r="P191" s="1">
        <v>97</v>
      </c>
      <c r="Q191" s="12">
        <v>54320</v>
      </c>
      <c r="R191" s="12">
        <v>5323.36</v>
      </c>
    </row>
    <row r="192" spans="1:18" x14ac:dyDescent="0.3">
      <c r="A192" s="1"/>
      <c r="B192" s="6">
        <v>1218</v>
      </c>
      <c r="C192" s="7">
        <v>43282</v>
      </c>
      <c r="D192" s="6">
        <v>1</v>
      </c>
      <c r="E192" s="8" t="s">
        <v>85</v>
      </c>
      <c r="F192" s="8" t="s">
        <v>86</v>
      </c>
      <c r="G192" s="8" t="s">
        <v>87</v>
      </c>
      <c r="H192" s="8" t="s">
        <v>44</v>
      </c>
      <c r="I192" s="8" t="s">
        <v>45</v>
      </c>
      <c r="J192" s="6"/>
      <c r="K192" s="8" t="s">
        <v>46</v>
      </c>
      <c r="L192" s="8"/>
      <c r="M192" s="8" t="s">
        <v>88</v>
      </c>
      <c r="N192" s="8" t="s">
        <v>89</v>
      </c>
      <c r="O192" s="9">
        <v>257.60000000000002</v>
      </c>
      <c r="P192" s="8">
        <v>42</v>
      </c>
      <c r="Q192" s="9">
        <v>10819.2</v>
      </c>
      <c r="R192" s="9">
        <v>1125.2</v>
      </c>
    </row>
    <row r="193" spans="1:18" x14ac:dyDescent="0.3">
      <c r="A193" s="1"/>
      <c r="B193" s="10">
        <v>1219</v>
      </c>
      <c r="C193" s="11">
        <v>43309</v>
      </c>
      <c r="D193" s="10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1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2">
        <v>644</v>
      </c>
      <c r="P193" s="1">
        <v>24</v>
      </c>
      <c r="Q193" s="12">
        <v>15456</v>
      </c>
      <c r="R193" s="12">
        <v>1483.78</v>
      </c>
    </row>
    <row r="194" spans="1:18" x14ac:dyDescent="0.3">
      <c r="A194" s="1"/>
      <c r="B194" s="6">
        <v>1220</v>
      </c>
      <c r="C194" s="7">
        <v>43290</v>
      </c>
      <c r="D194" s="6">
        <v>9</v>
      </c>
      <c r="E194" s="8" t="s">
        <v>90</v>
      </c>
      <c r="F194" s="8" t="s">
        <v>91</v>
      </c>
      <c r="G194" s="8" t="s">
        <v>51</v>
      </c>
      <c r="H194" s="8" t="s">
        <v>92</v>
      </c>
      <c r="I194" s="8" t="s">
        <v>23</v>
      </c>
      <c r="J194" s="7">
        <v>43292</v>
      </c>
      <c r="K194" s="8" t="s">
        <v>34</v>
      </c>
      <c r="L194" s="8" t="s">
        <v>25</v>
      </c>
      <c r="M194" s="8" t="s">
        <v>59</v>
      </c>
      <c r="N194" s="8" t="s">
        <v>60</v>
      </c>
      <c r="O194" s="9">
        <v>135.1</v>
      </c>
      <c r="P194" s="8">
        <v>90</v>
      </c>
      <c r="Q194" s="9">
        <v>12159</v>
      </c>
      <c r="R194" s="9">
        <v>1167.26</v>
      </c>
    </row>
    <row r="195" spans="1:18" x14ac:dyDescent="0.3">
      <c r="A195" s="1"/>
      <c r="B195" s="10">
        <v>1221</v>
      </c>
      <c r="C195" s="11">
        <v>43287</v>
      </c>
      <c r="D195" s="10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1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2">
        <v>178.5</v>
      </c>
      <c r="P195" s="1">
        <v>28</v>
      </c>
      <c r="Q195" s="12">
        <v>4998</v>
      </c>
      <c r="R195" s="12">
        <v>499.8</v>
      </c>
    </row>
    <row r="196" spans="1:18" x14ac:dyDescent="0.3">
      <c r="A196" s="1"/>
      <c r="B196" s="6">
        <v>1222</v>
      </c>
      <c r="C196" s="7">
        <v>43340</v>
      </c>
      <c r="D196" s="6">
        <v>28</v>
      </c>
      <c r="E196" s="8" t="s">
        <v>67</v>
      </c>
      <c r="F196" s="8" t="s">
        <v>68</v>
      </c>
      <c r="G196" s="8" t="s">
        <v>69</v>
      </c>
      <c r="H196" s="8" t="s">
        <v>70</v>
      </c>
      <c r="I196" s="8" t="s">
        <v>71</v>
      </c>
      <c r="J196" s="7">
        <v>43342</v>
      </c>
      <c r="K196" s="8" t="s">
        <v>46</v>
      </c>
      <c r="L196" s="8" t="s">
        <v>25</v>
      </c>
      <c r="M196" s="8" t="s">
        <v>40</v>
      </c>
      <c r="N196" s="8" t="s">
        <v>27</v>
      </c>
      <c r="O196" s="9">
        <v>644</v>
      </c>
      <c r="P196" s="8">
        <v>28</v>
      </c>
      <c r="Q196" s="9">
        <v>18032</v>
      </c>
      <c r="R196" s="9">
        <v>1875.33</v>
      </c>
    </row>
    <row r="197" spans="1:18" x14ac:dyDescent="0.3">
      <c r="A197" s="1"/>
      <c r="B197" s="10">
        <v>1223</v>
      </c>
      <c r="C197" s="11">
        <v>43320</v>
      </c>
      <c r="D197" s="10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1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2">
        <v>178.5</v>
      </c>
      <c r="P197" s="1">
        <v>57</v>
      </c>
      <c r="Q197" s="12">
        <v>10174.5</v>
      </c>
      <c r="R197" s="12">
        <v>976.75</v>
      </c>
    </row>
    <row r="198" spans="1:18" x14ac:dyDescent="0.3">
      <c r="A198" s="1"/>
      <c r="B198" s="6">
        <v>1224</v>
      </c>
      <c r="C198" s="7">
        <v>43322</v>
      </c>
      <c r="D198" s="6">
        <v>10</v>
      </c>
      <c r="E198" s="8" t="s">
        <v>72</v>
      </c>
      <c r="F198" s="8" t="s">
        <v>73</v>
      </c>
      <c r="G198" s="8" t="s">
        <v>74</v>
      </c>
      <c r="H198" s="8" t="s">
        <v>75</v>
      </c>
      <c r="I198" s="8" t="s">
        <v>33</v>
      </c>
      <c r="J198" s="7">
        <v>43324</v>
      </c>
      <c r="K198" s="8" t="s">
        <v>24</v>
      </c>
      <c r="L198" s="8" t="s">
        <v>35</v>
      </c>
      <c r="M198" s="8" t="s">
        <v>76</v>
      </c>
      <c r="N198" s="8" t="s">
        <v>27</v>
      </c>
      <c r="O198" s="9">
        <v>41.86</v>
      </c>
      <c r="P198" s="8">
        <v>23</v>
      </c>
      <c r="Q198" s="9">
        <v>962.78</v>
      </c>
      <c r="R198" s="9">
        <v>93.39</v>
      </c>
    </row>
    <row r="199" spans="1:18" x14ac:dyDescent="0.3">
      <c r="A199" s="1"/>
      <c r="B199" s="10">
        <v>1225</v>
      </c>
      <c r="C199" s="11">
        <v>43319</v>
      </c>
      <c r="D199" s="10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0"/>
      <c r="K199" s="1"/>
      <c r="L199" s="1"/>
      <c r="M199" s="1" t="s">
        <v>40</v>
      </c>
      <c r="N199" s="1" t="s">
        <v>27</v>
      </c>
      <c r="O199" s="12">
        <v>644</v>
      </c>
      <c r="P199" s="1">
        <v>86</v>
      </c>
      <c r="Q199" s="12">
        <v>55384</v>
      </c>
      <c r="R199" s="12">
        <v>5593.78</v>
      </c>
    </row>
    <row r="200" spans="1:18" x14ac:dyDescent="0.3">
      <c r="A200" s="1"/>
      <c r="B200" s="6">
        <v>1226</v>
      </c>
      <c r="C200" s="7">
        <v>43322</v>
      </c>
      <c r="D200" s="6">
        <v>10</v>
      </c>
      <c r="E200" s="8" t="s">
        <v>72</v>
      </c>
      <c r="F200" s="8" t="s">
        <v>73</v>
      </c>
      <c r="G200" s="8" t="s">
        <v>74</v>
      </c>
      <c r="H200" s="8" t="s">
        <v>75</v>
      </c>
      <c r="I200" s="8" t="s">
        <v>33</v>
      </c>
      <c r="J200" s="7">
        <v>43324</v>
      </c>
      <c r="K200" s="8" t="s">
        <v>34</v>
      </c>
      <c r="L200" s="8"/>
      <c r="M200" s="8" t="s">
        <v>79</v>
      </c>
      <c r="N200" s="8" t="s">
        <v>80</v>
      </c>
      <c r="O200" s="9">
        <v>350</v>
      </c>
      <c r="P200" s="8">
        <v>47</v>
      </c>
      <c r="Q200" s="9">
        <v>16450</v>
      </c>
      <c r="R200" s="9">
        <v>1628.55</v>
      </c>
    </row>
    <row r="201" spans="1:18" x14ac:dyDescent="0.3">
      <c r="A201" s="1"/>
      <c r="B201" s="10">
        <v>1227</v>
      </c>
      <c r="C201" s="11">
        <v>43322</v>
      </c>
      <c r="D201" s="10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1">
        <v>43324</v>
      </c>
      <c r="K201" s="1" t="s">
        <v>34</v>
      </c>
      <c r="L201" s="1"/>
      <c r="M201" s="1" t="s">
        <v>81</v>
      </c>
      <c r="N201" s="1" t="s">
        <v>82</v>
      </c>
      <c r="O201" s="12">
        <v>308</v>
      </c>
      <c r="P201" s="1">
        <v>97</v>
      </c>
      <c r="Q201" s="12">
        <v>29876</v>
      </c>
      <c r="R201" s="12">
        <v>3107.1</v>
      </c>
    </row>
    <row r="202" spans="1:18" x14ac:dyDescent="0.3">
      <c r="A202" s="1"/>
      <c r="B202" s="6">
        <v>1228</v>
      </c>
      <c r="C202" s="7">
        <v>43322</v>
      </c>
      <c r="D202" s="6">
        <v>10</v>
      </c>
      <c r="E202" s="8" t="s">
        <v>72</v>
      </c>
      <c r="F202" s="8" t="s">
        <v>73</v>
      </c>
      <c r="G202" s="8" t="s">
        <v>74</v>
      </c>
      <c r="H202" s="8" t="s">
        <v>75</v>
      </c>
      <c r="I202" s="8" t="s">
        <v>33</v>
      </c>
      <c r="J202" s="7">
        <v>43324</v>
      </c>
      <c r="K202" s="8" t="s">
        <v>34</v>
      </c>
      <c r="L202" s="8"/>
      <c r="M202" s="8" t="s">
        <v>47</v>
      </c>
      <c r="N202" s="8" t="s">
        <v>48</v>
      </c>
      <c r="O202" s="9">
        <v>128.80000000000001</v>
      </c>
      <c r="P202" s="8">
        <v>96</v>
      </c>
      <c r="Q202" s="9">
        <v>12364.8</v>
      </c>
      <c r="R202" s="9">
        <v>1211.75</v>
      </c>
    </row>
    <row r="203" spans="1:18" x14ac:dyDescent="0.3">
      <c r="A203" s="1"/>
      <c r="B203" s="10">
        <v>1229</v>
      </c>
      <c r="C203" s="11">
        <v>43323</v>
      </c>
      <c r="D203" s="10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0"/>
      <c r="K203" s="1" t="s">
        <v>46</v>
      </c>
      <c r="L203" s="1"/>
      <c r="M203" s="1" t="s">
        <v>28</v>
      </c>
      <c r="N203" s="1" t="s">
        <v>29</v>
      </c>
      <c r="O203" s="12">
        <v>49</v>
      </c>
      <c r="P203" s="1">
        <v>31</v>
      </c>
      <c r="Q203" s="12">
        <v>1519</v>
      </c>
      <c r="R203" s="12">
        <v>151.9</v>
      </c>
    </row>
    <row r="204" spans="1:18" x14ac:dyDescent="0.3">
      <c r="A204" s="1"/>
      <c r="B204" s="6">
        <v>1230</v>
      </c>
      <c r="C204" s="7">
        <v>43323</v>
      </c>
      <c r="D204" s="6">
        <v>11</v>
      </c>
      <c r="E204" s="8" t="s">
        <v>83</v>
      </c>
      <c r="F204" s="8" t="s">
        <v>84</v>
      </c>
      <c r="G204" s="8" t="s">
        <v>84</v>
      </c>
      <c r="H204" s="8" t="s">
        <v>70</v>
      </c>
      <c r="I204" s="8" t="s">
        <v>71</v>
      </c>
      <c r="J204" s="6"/>
      <c r="K204" s="8" t="s">
        <v>46</v>
      </c>
      <c r="L204" s="8"/>
      <c r="M204" s="8" t="s">
        <v>76</v>
      </c>
      <c r="N204" s="8" t="s">
        <v>27</v>
      </c>
      <c r="O204" s="9">
        <v>41.86</v>
      </c>
      <c r="P204" s="8">
        <v>52</v>
      </c>
      <c r="Q204" s="9">
        <v>2176.7199999999998</v>
      </c>
      <c r="R204" s="9">
        <v>224.2</v>
      </c>
    </row>
    <row r="205" spans="1:18" x14ac:dyDescent="0.3">
      <c r="A205" s="1"/>
      <c r="B205" s="10">
        <v>1231</v>
      </c>
      <c r="C205" s="11">
        <v>43313</v>
      </c>
      <c r="D205" s="10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0"/>
      <c r="K205" s="1"/>
      <c r="L205" s="1"/>
      <c r="M205" s="1" t="s">
        <v>39</v>
      </c>
      <c r="N205" s="1" t="s">
        <v>27</v>
      </c>
      <c r="O205" s="12">
        <v>252</v>
      </c>
      <c r="P205" s="1">
        <v>91</v>
      </c>
      <c r="Q205" s="12">
        <v>22932</v>
      </c>
      <c r="R205" s="12">
        <v>2224.4</v>
      </c>
    </row>
    <row r="206" spans="1:18" x14ac:dyDescent="0.3">
      <c r="A206" s="1"/>
      <c r="B206" s="6">
        <v>1232</v>
      </c>
      <c r="C206" s="7">
        <v>43313</v>
      </c>
      <c r="D206" s="6">
        <v>1</v>
      </c>
      <c r="E206" s="8" t="s">
        <v>85</v>
      </c>
      <c r="F206" s="8" t="s">
        <v>86</v>
      </c>
      <c r="G206" s="8" t="s">
        <v>87</v>
      </c>
      <c r="H206" s="8" t="s">
        <v>44</v>
      </c>
      <c r="I206" s="8" t="s">
        <v>45</v>
      </c>
      <c r="J206" s="6"/>
      <c r="K206" s="8"/>
      <c r="L206" s="8"/>
      <c r="M206" s="8" t="s">
        <v>40</v>
      </c>
      <c r="N206" s="8" t="s">
        <v>27</v>
      </c>
      <c r="O206" s="9">
        <v>644</v>
      </c>
      <c r="P206" s="8">
        <v>14</v>
      </c>
      <c r="Q206" s="9">
        <v>9016</v>
      </c>
      <c r="R206" s="9">
        <v>892.58</v>
      </c>
    </row>
    <row r="207" spans="1:18" x14ac:dyDescent="0.3">
      <c r="A207" s="1"/>
      <c r="B207" s="10">
        <v>1233</v>
      </c>
      <c r="C207" s="11">
        <v>43313</v>
      </c>
      <c r="D207" s="10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0"/>
      <c r="K207" s="1"/>
      <c r="L207" s="1"/>
      <c r="M207" s="1" t="s">
        <v>76</v>
      </c>
      <c r="N207" s="1" t="s">
        <v>27</v>
      </c>
      <c r="O207" s="12">
        <v>41.86</v>
      </c>
      <c r="P207" s="1">
        <v>44</v>
      </c>
      <c r="Q207" s="12">
        <v>1841.84</v>
      </c>
      <c r="R207" s="12">
        <v>186.03</v>
      </c>
    </row>
    <row r="208" spans="1:18" x14ac:dyDescent="0.3">
      <c r="A208" s="1"/>
      <c r="B208" s="6">
        <v>1234</v>
      </c>
      <c r="C208" s="7">
        <v>43340</v>
      </c>
      <c r="D208" s="6">
        <v>28</v>
      </c>
      <c r="E208" s="8" t="s">
        <v>67</v>
      </c>
      <c r="F208" s="8" t="s">
        <v>68</v>
      </c>
      <c r="G208" s="8" t="s">
        <v>69</v>
      </c>
      <c r="H208" s="8" t="s">
        <v>70</v>
      </c>
      <c r="I208" s="8" t="s">
        <v>71</v>
      </c>
      <c r="J208" s="7">
        <v>43342</v>
      </c>
      <c r="K208" s="8" t="s">
        <v>46</v>
      </c>
      <c r="L208" s="8" t="s">
        <v>35</v>
      </c>
      <c r="M208" s="8" t="s">
        <v>59</v>
      </c>
      <c r="N208" s="8" t="s">
        <v>60</v>
      </c>
      <c r="O208" s="9">
        <v>135.1</v>
      </c>
      <c r="P208" s="8">
        <v>97</v>
      </c>
      <c r="Q208" s="9">
        <v>13104.7</v>
      </c>
      <c r="R208" s="9">
        <v>1336.68</v>
      </c>
    </row>
    <row r="209" spans="1:18" x14ac:dyDescent="0.3">
      <c r="A209" s="1"/>
      <c r="B209" s="10">
        <v>1235</v>
      </c>
      <c r="C209" s="11">
        <v>43340</v>
      </c>
      <c r="D209" s="10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1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2">
        <v>257.60000000000002</v>
      </c>
      <c r="P209" s="1">
        <v>80</v>
      </c>
      <c r="Q209" s="12">
        <v>20608</v>
      </c>
      <c r="R209" s="12">
        <v>2102.02</v>
      </c>
    </row>
    <row r="210" spans="1:18" x14ac:dyDescent="0.3">
      <c r="A210" s="1"/>
      <c r="B210" s="6">
        <v>1236</v>
      </c>
      <c r="C210" s="7">
        <v>43321</v>
      </c>
      <c r="D210" s="6">
        <v>9</v>
      </c>
      <c r="E210" s="8" t="s">
        <v>90</v>
      </c>
      <c r="F210" s="8" t="s">
        <v>91</v>
      </c>
      <c r="G210" s="8" t="s">
        <v>51</v>
      </c>
      <c r="H210" s="8" t="s">
        <v>92</v>
      </c>
      <c r="I210" s="8" t="s">
        <v>23</v>
      </c>
      <c r="J210" s="7">
        <v>43323</v>
      </c>
      <c r="K210" s="8" t="s">
        <v>34</v>
      </c>
      <c r="L210" s="8" t="s">
        <v>25</v>
      </c>
      <c r="M210" s="8" t="s">
        <v>93</v>
      </c>
      <c r="N210" s="8" t="s">
        <v>94</v>
      </c>
      <c r="O210" s="9">
        <v>273</v>
      </c>
      <c r="P210" s="8">
        <v>66</v>
      </c>
      <c r="Q210" s="9">
        <v>18018</v>
      </c>
      <c r="R210" s="9">
        <v>1855.85</v>
      </c>
    </row>
    <row r="211" spans="1:18" x14ac:dyDescent="0.3">
      <c r="A211" s="1"/>
      <c r="B211" s="10">
        <v>1237</v>
      </c>
      <c r="C211" s="11">
        <v>43321</v>
      </c>
      <c r="D211" s="10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1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2">
        <v>487.2</v>
      </c>
      <c r="P211" s="1">
        <v>32</v>
      </c>
      <c r="Q211" s="12">
        <v>15590.4</v>
      </c>
      <c r="R211" s="12">
        <v>1559.04</v>
      </c>
    </row>
    <row r="212" spans="1:18" x14ac:dyDescent="0.3">
      <c r="A212" s="1"/>
      <c r="B212" s="6">
        <v>1238</v>
      </c>
      <c r="C212" s="7">
        <v>43318</v>
      </c>
      <c r="D212" s="6">
        <v>6</v>
      </c>
      <c r="E212" s="8" t="s">
        <v>61</v>
      </c>
      <c r="F212" s="8" t="s">
        <v>62</v>
      </c>
      <c r="G212" s="8" t="s">
        <v>63</v>
      </c>
      <c r="H212" s="8" t="s">
        <v>64</v>
      </c>
      <c r="I212" s="8" t="s">
        <v>45</v>
      </c>
      <c r="J212" s="7">
        <v>43320</v>
      </c>
      <c r="K212" s="8" t="s">
        <v>24</v>
      </c>
      <c r="L212" s="8" t="s">
        <v>35</v>
      </c>
      <c r="M212" s="8" t="s">
        <v>26</v>
      </c>
      <c r="N212" s="8" t="s">
        <v>27</v>
      </c>
      <c r="O212" s="9">
        <v>196</v>
      </c>
      <c r="P212" s="8">
        <v>52</v>
      </c>
      <c r="Q212" s="9">
        <v>10192</v>
      </c>
      <c r="R212" s="9">
        <v>1019.2</v>
      </c>
    </row>
    <row r="213" spans="1:18" x14ac:dyDescent="0.3">
      <c r="A213" s="1"/>
      <c r="B213" s="10">
        <v>1239</v>
      </c>
      <c r="C213" s="11">
        <v>43320</v>
      </c>
      <c r="D213" s="10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1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2">
        <v>560</v>
      </c>
      <c r="P213" s="1">
        <v>78</v>
      </c>
      <c r="Q213" s="12">
        <v>43680</v>
      </c>
      <c r="R213" s="12">
        <v>4455.3599999999997</v>
      </c>
    </row>
    <row r="214" spans="1:18" x14ac:dyDescent="0.3">
      <c r="A214" s="1"/>
      <c r="B214" s="6">
        <v>1240</v>
      </c>
      <c r="C214" s="7">
        <v>43320</v>
      </c>
      <c r="D214" s="6">
        <v>8</v>
      </c>
      <c r="E214" s="8" t="s">
        <v>41</v>
      </c>
      <c r="F214" s="8" t="s">
        <v>42</v>
      </c>
      <c r="G214" s="8" t="s">
        <v>43</v>
      </c>
      <c r="H214" s="8" t="s">
        <v>44</v>
      </c>
      <c r="I214" s="8" t="s">
        <v>45</v>
      </c>
      <c r="J214" s="7">
        <v>43322</v>
      </c>
      <c r="K214" s="8" t="s">
        <v>24</v>
      </c>
      <c r="L214" s="8" t="s">
        <v>25</v>
      </c>
      <c r="M214" s="8" t="s">
        <v>47</v>
      </c>
      <c r="N214" s="8" t="s">
        <v>48</v>
      </c>
      <c r="O214" s="9">
        <v>128.80000000000001</v>
      </c>
      <c r="P214" s="8">
        <v>54</v>
      </c>
      <c r="Q214" s="9">
        <v>6955.2</v>
      </c>
      <c r="R214" s="9">
        <v>688.56</v>
      </c>
    </row>
    <row r="215" spans="1:18" x14ac:dyDescent="0.3">
      <c r="A215" s="1"/>
      <c r="B215" s="10">
        <v>1241</v>
      </c>
      <c r="C215" s="11">
        <v>43337</v>
      </c>
      <c r="D215" s="10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1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2">
        <v>140</v>
      </c>
      <c r="P215" s="1">
        <v>55</v>
      </c>
      <c r="Q215" s="12">
        <v>7700</v>
      </c>
      <c r="R215" s="12">
        <v>731.5</v>
      </c>
    </row>
    <row r="216" spans="1:18" x14ac:dyDescent="0.3">
      <c r="A216" s="1"/>
      <c r="B216" s="6">
        <v>1242</v>
      </c>
      <c r="C216" s="7">
        <v>43338</v>
      </c>
      <c r="D216" s="6">
        <v>26</v>
      </c>
      <c r="E216" s="8" t="s">
        <v>100</v>
      </c>
      <c r="F216" s="8" t="s">
        <v>84</v>
      </c>
      <c r="G216" s="8" t="s">
        <v>84</v>
      </c>
      <c r="H216" s="8" t="s">
        <v>70</v>
      </c>
      <c r="I216" s="8" t="s">
        <v>71</v>
      </c>
      <c r="J216" s="7">
        <v>43340</v>
      </c>
      <c r="K216" s="8" t="s">
        <v>46</v>
      </c>
      <c r="L216" s="8" t="s">
        <v>35</v>
      </c>
      <c r="M216" s="8" t="s">
        <v>105</v>
      </c>
      <c r="N216" s="8" t="s">
        <v>106</v>
      </c>
      <c r="O216" s="9">
        <v>298.89999999999998</v>
      </c>
      <c r="P216" s="8">
        <v>60</v>
      </c>
      <c r="Q216" s="9">
        <v>17934</v>
      </c>
      <c r="R216" s="9">
        <v>1811.33</v>
      </c>
    </row>
    <row r="217" spans="1:18" x14ac:dyDescent="0.3">
      <c r="A217" s="1"/>
      <c r="B217" s="10">
        <v>1243</v>
      </c>
      <c r="C217" s="11">
        <v>43338</v>
      </c>
      <c r="D217" s="10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1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2">
        <v>135.1</v>
      </c>
      <c r="P217" s="1">
        <v>19</v>
      </c>
      <c r="Q217" s="12">
        <v>2566.9</v>
      </c>
      <c r="R217" s="12">
        <v>243.86</v>
      </c>
    </row>
    <row r="218" spans="1:18" x14ac:dyDescent="0.3">
      <c r="A218" s="1"/>
      <c r="B218" s="6">
        <v>1244</v>
      </c>
      <c r="C218" s="7">
        <v>43338</v>
      </c>
      <c r="D218" s="6">
        <v>26</v>
      </c>
      <c r="E218" s="8" t="s">
        <v>100</v>
      </c>
      <c r="F218" s="8" t="s">
        <v>84</v>
      </c>
      <c r="G218" s="8" t="s">
        <v>84</v>
      </c>
      <c r="H218" s="8" t="s">
        <v>70</v>
      </c>
      <c r="I218" s="8" t="s">
        <v>71</v>
      </c>
      <c r="J218" s="7">
        <v>43340</v>
      </c>
      <c r="K218" s="8" t="s">
        <v>46</v>
      </c>
      <c r="L218" s="8" t="s">
        <v>35</v>
      </c>
      <c r="M218" s="8" t="s">
        <v>88</v>
      </c>
      <c r="N218" s="8" t="s">
        <v>89</v>
      </c>
      <c r="O218" s="9">
        <v>257.60000000000002</v>
      </c>
      <c r="P218" s="8">
        <v>66</v>
      </c>
      <c r="Q218" s="9">
        <v>17001.599999999999</v>
      </c>
      <c r="R218" s="9">
        <v>1751.16</v>
      </c>
    </row>
    <row r="219" spans="1:18" x14ac:dyDescent="0.3">
      <c r="A219" s="1"/>
      <c r="B219" s="10">
        <v>1245</v>
      </c>
      <c r="C219" s="11">
        <v>43341</v>
      </c>
      <c r="D219" s="10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1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2">
        <v>196</v>
      </c>
      <c r="P219" s="1">
        <v>42</v>
      </c>
      <c r="Q219" s="12">
        <v>8232</v>
      </c>
      <c r="R219" s="12">
        <v>831.43</v>
      </c>
    </row>
    <row r="220" spans="1:18" x14ac:dyDescent="0.3">
      <c r="A220" s="1"/>
      <c r="B220" s="6">
        <v>1246</v>
      </c>
      <c r="C220" s="7">
        <v>43318</v>
      </c>
      <c r="D220" s="6">
        <v>6</v>
      </c>
      <c r="E220" s="8" t="s">
        <v>61</v>
      </c>
      <c r="F220" s="8" t="s">
        <v>62</v>
      </c>
      <c r="G220" s="8" t="s">
        <v>63</v>
      </c>
      <c r="H220" s="8" t="s">
        <v>64</v>
      </c>
      <c r="I220" s="8" t="s">
        <v>45</v>
      </c>
      <c r="J220" s="7">
        <v>43320</v>
      </c>
      <c r="K220" s="8" t="s">
        <v>46</v>
      </c>
      <c r="L220" s="8" t="s">
        <v>25</v>
      </c>
      <c r="M220" s="8" t="s">
        <v>53</v>
      </c>
      <c r="N220" s="8" t="s">
        <v>54</v>
      </c>
      <c r="O220" s="9">
        <v>178.5</v>
      </c>
      <c r="P220" s="8">
        <v>72</v>
      </c>
      <c r="Q220" s="9">
        <v>12852</v>
      </c>
      <c r="R220" s="9">
        <v>1246.6400000000001</v>
      </c>
    </row>
    <row r="221" spans="1:18" x14ac:dyDescent="0.3">
      <c r="A221" s="1"/>
      <c r="B221" s="10">
        <v>1248</v>
      </c>
      <c r="C221" s="11">
        <v>43316</v>
      </c>
      <c r="D221" s="10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1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2">
        <v>1134</v>
      </c>
      <c r="P221" s="1">
        <v>32</v>
      </c>
      <c r="Q221" s="12">
        <v>36288</v>
      </c>
      <c r="R221" s="12">
        <v>3519.94</v>
      </c>
    </row>
    <row r="222" spans="1:18" x14ac:dyDescent="0.3">
      <c r="A222" s="1"/>
      <c r="B222" s="6">
        <v>1249</v>
      </c>
      <c r="C222" s="7">
        <v>43316</v>
      </c>
      <c r="D222" s="6">
        <v>4</v>
      </c>
      <c r="E222" s="8" t="s">
        <v>30</v>
      </c>
      <c r="F222" s="8" t="s">
        <v>31</v>
      </c>
      <c r="G222" s="8" t="s">
        <v>31</v>
      </c>
      <c r="H222" s="8" t="s">
        <v>32</v>
      </c>
      <c r="I222" s="8" t="s">
        <v>33</v>
      </c>
      <c r="J222" s="7">
        <v>43318</v>
      </c>
      <c r="K222" s="8" t="s">
        <v>34</v>
      </c>
      <c r="L222" s="8" t="s">
        <v>35</v>
      </c>
      <c r="M222" s="8" t="s">
        <v>108</v>
      </c>
      <c r="N222" s="8" t="s">
        <v>109</v>
      </c>
      <c r="O222" s="9">
        <v>98</v>
      </c>
      <c r="P222" s="8">
        <v>76</v>
      </c>
      <c r="Q222" s="9">
        <v>7448</v>
      </c>
      <c r="R222" s="9">
        <v>752.25</v>
      </c>
    </row>
    <row r="223" spans="1:18" x14ac:dyDescent="0.3">
      <c r="A223" s="1"/>
      <c r="B223" s="10">
        <v>1250</v>
      </c>
      <c r="C223" s="11">
        <v>43353</v>
      </c>
      <c r="D223" s="10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1">
        <v>43355</v>
      </c>
      <c r="K223" s="1" t="s">
        <v>34</v>
      </c>
      <c r="L223" s="1"/>
      <c r="M223" s="1" t="s">
        <v>47</v>
      </c>
      <c r="N223" s="1" t="s">
        <v>48</v>
      </c>
      <c r="O223" s="12">
        <v>128.80000000000001</v>
      </c>
      <c r="P223" s="1">
        <v>83</v>
      </c>
      <c r="Q223" s="12">
        <v>10690.4</v>
      </c>
      <c r="R223" s="12">
        <v>1047.6600000000001</v>
      </c>
    </row>
    <row r="224" spans="1:18" x14ac:dyDescent="0.3">
      <c r="A224" s="1"/>
      <c r="B224" s="6">
        <v>1251</v>
      </c>
      <c r="C224" s="7">
        <v>43354</v>
      </c>
      <c r="D224" s="6">
        <v>11</v>
      </c>
      <c r="E224" s="8" t="s">
        <v>83</v>
      </c>
      <c r="F224" s="8" t="s">
        <v>84</v>
      </c>
      <c r="G224" s="8" t="s">
        <v>84</v>
      </c>
      <c r="H224" s="8" t="s">
        <v>70</v>
      </c>
      <c r="I224" s="8" t="s">
        <v>71</v>
      </c>
      <c r="J224" s="6"/>
      <c r="K224" s="8" t="s">
        <v>46</v>
      </c>
      <c r="L224" s="8"/>
      <c r="M224" s="8" t="s">
        <v>28</v>
      </c>
      <c r="N224" s="8" t="s">
        <v>29</v>
      </c>
      <c r="O224" s="9">
        <v>49</v>
      </c>
      <c r="P224" s="8">
        <v>91</v>
      </c>
      <c r="Q224" s="9">
        <v>4459</v>
      </c>
      <c r="R224" s="9">
        <v>436.98</v>
      </c>
    </row>
    <row r="225" spans="1:18" x14ac:dyDescent="0.3">
      <c r="A225" s="1"/>
      <c r="B225" s="10">
        <v>1252</v>
      </c>
      <c r="C225" s="11">
        <v>43354</v>
      </c>
      <c r="D225" s="10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0"/>
      <c r="K225" s="1" t="s">
        <v>46</v>
      </c>
      <c r="L225" s="1"/>
      <c r="M225" s="1" t="s">
        <v>76</v>
      </c>
      <c r="N225" s="1" t="s">
        <v>27</v>
      </c>
      <c r="O225" s="12">
        <v>41.86</v>
      </c>
      <c r="P225" s="1">
        <v>64</v>
      </c>
      <c r="Q225" s="12">
        <v>2679.04</v>
      </c>
      <c r="R225" s="12">
        <v>273.26</v>
      </c>
    </row>
    <row r="226" spans="1:18" x14ac:dyDescent="0.3">
      <c r="A226" s="1"/>
      <c r="B226" s="6">
        <v>1253</v>
      </c>
      <c r="C226" s="7">
        <v>43344</v>
      </c>
      <c r="D226" s="6">
        <v>1</v>
      </c>
      <c r="E226" s="8" t="s">
        <v>85</v>
      </c>
      <c r="F226" s="8" t="s">
        <v>86</v>
      </c>
      <c r="G226" s="8" t="s">
        <v>87</v>
      </c>
      <c r="H226" s="8" t="s">
        <v>44</v>
      </c>
      <c r="I226" s="8" t="s">
        <v>45</v>
      </c>
      <c r="J226" s="6"/>
      <c r="K226" s="8"/>
      <c r="L226" s="8"/>
      <c r="M226" s="8" t="s">
        <v>39</v>
      </c>
      <c r="N226" s="8" t="s">
        <v>27</v>
      </c>
      <c r="O226" s="9">
        <v>252</v>
      </c>
      <c r="P226" s="8">
        <v>58</v>
      </c>
      <c r="Q226" s="9">
        <v>14616</v>
      </c>
      <c r="R226" s="9">
        <v>1446.98</v>
      </c>
    </row>
    <row r="227" spans="1:18" x14ac:dyDescent="0.3">
      <c r="A227" s="1"/>
      <c r="B227" s="10">
        <v>1254</v>
      </c>
      <c r="C227" s="11">
        <v>43344</v>
      </c>
      <c r="D227" s="10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0"/>
      <c r="K227" s="1"/>
      <c r="L227" s="1"/>
      <c r="M227" s="1" t="s">
        <v>40</v>
      </c>
      <c r="N227" s="1" t="s">
        <v>27</v>
      </c>
      <c r="O227" s="12">
        <v>644</v>
      </c>
      <c r="P227" s="1">
        <v>97</v>
      </c>
      <c r="Q227" s="12">
        <v>62468</v>
      </c>
      <c r="R227" s="12">
        <v>6496.67</v>
      </c>
    </row>
    <row r="228" spans="1:18" x14ac:dyDescent="0.3">
      <c r="A228" s="1"/>
      <c r="B228" s="6">
        <v>1255</v>
      </c>
      <c r="C228" s="7">
        <v>43344</v>
      </c>
      <c r="D228" s="6">
        <v>1</v>
      </c>
      <c r="E228" s="8" t="s">
        <v>85</v>
      </c>
      <c r="F228" s="8" t="s">
        <v>86</v>
      </c>
      <c r="G228" s="8" t="s">
        <v>87</v>
      </c>
      <c r="H228" s="8" t="s">
        <v>44</v>
      </c>
      <c r="I228" s="8" t="s">
        <v>45</v>
      </c>
      <c r="J228" s="6"/>
      <c r="K228" s="8"/>
      <c r="L228" s="8"/>
      <c r="M228" s="8" t="s">
        <v>76</v>
      </c>
      <c r="N228" s="8" t="s">
        <v>27</v>
      </c>
      <c r="O228" s="9">
        <v>41.86</v>
      </c>
      <c r="P228" s="8">
        <v>14</v>
      </c>
      <c r="Q228" s="9">
        <v>586.04</v>
      </c>
      <c r="R228" s="9">
        <v>60.95</v>
      </c>
    </row>
    <row r="229" spans="1:18" x14ac:dyDescent="0.3">
      <c r="A229" s="1"/>
      <c r="B229" s="10">
        <v>1256</v>
      </c>
      <c r="C229" s="11">
        <v>43371</v>
      </c>
      <c r="D229" s="10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1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2">
        <v>135.1</v>
      </c>
      <c r="P229" s="1">
        <v>68</v>
      </c>
      <c r="Q229" s="12">
        <v>9186.7999999999993</v>
      </c>
      <c r="R229" s="12">
        <v>900.31</v>
      </c>
    </row>
    <row r="230" spans="1:18" x14ac:dyDescent="0.3">
      <c r="A230" s="1"/>
      <c r="B230" s="6">
        <v>1257</v>
      </c>
      <c r="C230" s="7">
        <v>43371</v>
      </c>
      <c r="D230" s="6">
        <v>28</v>
      </c>
      <c r="E230" s="8" t="s">
        <v>67</v>
      </c>
      <c r="F230" s="8" t="s">
        <v>68</v>
      </c>
      <c r="G230" s="8" t="s">
        <v>69</v>
      </c>
      <c r="H230" s="8" t="s">
        <v>70</v>
      </c>
      <c r="I230" s="8" t="s">
        <v>71</v>
      </c>
      <c r="J230" s="7">
        <v>43373</v>
      </c>
      <c r="K230" s="8" t="s">
        <v>46</v>
      </c>
      <c r="L230" s="8" t="s">
        <v>35</v>
      </c>
      <c r="M230" s="8" t="s">
        <v>88</v>
      </c>
      <c r="N230" s="8" t="s">
        <v>89</v>
      </c>
      <c r="O230" s="9">
        <v>257.60000000000002</v>
      </c>
      <c r="P230" s="8">
        <v>32</v>
      </c>
      <c r="Q230" s="9">
        <v>8243.2000000000007</v>
      </c>
      <c r="R230" s="9">
        <v>824.32</v>
      </c>
    </row>
    <row r="231" spans="1:18" x14ac:dyDescent="0.3">
      <c r="A231" s="1"/>
      <c r="B231" s="10">
        <v>1258</v>
      </c>
      <c r="C231" s="11">
        <v>43352</v>
      </c>
      <c r="D231" s="10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1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2">
        <v>273</v>
      </c>
      <c r="P231" s="1">
        <v>48</v>
      </c>
      <c r="Q231" s="12">
        <v>13104</v>
      </c>
      <c r="R231" s="12">
        <v>1323.5</v>
      </c>
    </row>
    <row r="232" spans="1:18" x14ac:dyDescent="0.3">
      <c r="A232" s="1"/>
      <c r="B232" s="6">
        <v>1259</v>
      </c>
      <c r="C232" s="7">
        <v>43352</v>
      </c>
      <c r="D232" s="6">
        <v>9</v>
      </c>
      <c r="E232" s="8" t="s">
        <v>90</v>
      </c>
      <c r="F232" s="8" t="s">
        <v>91</v>
      </c>
      <c r="G232" s="8" t="s">
        <v>51</v>
      </c>
      <c r="H232" s="8" t="s">
        <v>92</v>
      </c>
      <c r="I232" s="8" t="s">
        <v>23</v>
      </c>
      <c r="J232" s="7">
        <v>43354</v>
      </c>
      <c r="K232" s="8" t="s">
        <v>34</v>
      </c>
      <c r="L232" s="8" t="s">
        <v>25</v>
      </c>
      <c r="M232" s="8" t="s">
        <v>95</v>
      </c>
      <c r="N232" s="8" t="s">
        <v>96</v>
      </c>
      <c r="O232" s="9">
        <v>487.2</v>
      </c>
      <c r="P232" s="8">
        <v>57</v>
      </c>
      <c r="Q232" s="9">
        <v>27770.400000000001</v>
      </c>
      <c r="R232" s="9">
        <v>2721.5</v>
      </c>
    </row>
    <row r="233" spans="1:18" x14ac:dyDescent="0.3">
      <c r="A233" s="1"/>
      <c r="B233" s="10">
        <v>1260</v>
      </c>
      <c r="C233" s="11">
        <v>43349</v>
      </c>
      <c r="D233" s="10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1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2">
        <v>196</v>
      </c>
      <c r="P233" s="1">
        <v>67</v>
      </c>
      <c r="Q233" s="12">
        <v>13132</v>
      </c>
      <c r="R233" s="12">
        <v>1378.86</v>
      </c>
    </row>
    <row r="234" spans="1:18" x14ac:dyDescent="0.3">
      <c r="A234" s="1"/>
      <c r="B234" s="6">
        <v>1261</v>
      </c>
      <c r="C234" s="7">
        <v>43351</v>
      </c>
      <c r="D234" s="6">
        <v>8</v>
      </c>
      <c r="E234" s="8" t="s">
        <v>41</v>
      </c>
      <c r="F234" s="8" t="s">
        <v>42</v>
      </c>
      <c r="G234" s="8" t="s">
        <v>43</v>
      </c>
      <c r="H234" s="8" t="s">
        <v>44</v>
      </c>
      <c r="I234" s="8" t="s">
        <v>45</v>
      </c>
      <c r="J234" s="7">
        <v>43353</v>
      </c>
      <c r="K234" s="8" t="s">
        <v>24</v>
      </c>
      <c r="L234" s="8" t="s">
        <v>25</v>
      </c>
      <c r="M234" s="8" t="s">
        <v>65</v>
      </c>
      <c r="N234" s="8" t="s">
        <v>66</v>
      </c>
      <c r="O234" s="9">
        <v>560</v>
      </c>
      <c r="P234" s="8">
        <v>48</v>
      </c>
      <c r="Q234" s="9">
        <v>26880</v>
      </c>
      <c r="R234" s="9">
        <v>2634.24</v>
      </c>
    </row>
    <row r="235" spans="1:18" x14ac:dyDescent="0.3">
      <c r="A235" s="1"/>
      <c r="B235" s="10">
        <v>1262</v>
      </c>
      <c r="C235" s="11">
        <v>43351</v>
      </c>
      <c r="D235" s="10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1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2">
        <v>128.80000000000001</v>
      </c>
      <c r="P235" s="1">
        <v>77</v>
      </c>
      <c r="Q235" s="12">
        <v>9917.6</v>
      </c>
      <c r="R235" s="12">
        <v>1011.6</v>
      </c>
    </row>
    <row r="236" spans="1:18" x14ac:dyDescent="0.3">
      <c r="A236" s="1"/>
      <c r="B236" s="6">
        <v>1263</v>
      </c>
      <c r="C236" s="7">
        <v>43368</v>
      </c>
      <c r="D236" s="6">
        <v>25</v>
      </c>
      <c r="E236" s="8" t="s">
        <v>99</v>
      </c>
      <c r="F236" s="8" t="s">
        <v>73</v>
      </c>
      <c r="G236" s="8" t="s">
        <v>74</v>
      </c>
      <c r="H236" s="8" t="s">
        <v>75</v>
      </c>
      <c r="I236" s="8" t="s">
        <v>33</v>
      </c>
      <c r="J236" s="7">
        <v>43370</v>
      </c>
      <c r="K236" s="8" t="s">
        <v>34</v>
      </c>
      <c r="L236" s="8" t="s">
        <v>58</v>
      </c>
      <c r="M236" s="8" t="s">
        <v>104</v>
      </c>
      <c r="N236" s="8" t="s">
        <v>48</v>
      </c>
      <c r="O236" s="9">
        <v>140</v>
      </c>
      <c r="P236" s="8">
        <v>94</v>
      </c>
      <c r="Q236" s="9">
        <v>13160</v>
      </c>
      <c r="R236" s="9">
        <v>1368.64</v>
      </c>
    </row>
    <row r="237" spans="1:18" x14ac:dyDescent="0.3">
      <c r="A237" s="1"/>
      <c r="B237" s="10">
        <v>1264</v>
      </c>
      <c r="C237" s="11">
        <v>43369</v>
      </c>
      <c r="D237" s="10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1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2">
        <v>298.89999999999998</v>
      </c>
      <c r="P237" s="1">
        <v>54</v>
      </c>
      <c r="Q237" s="12">
        <v>16140.6</v>
      </c>
      <c r="R237" s="12">
        <v>1694.76</v>
      </c>
    </row>
    <row r="238" spans="1:18" x14ac:dyDescent="0.3">
      <c r="A238" s="1"/>
      <c r="B238" s="6">
        <v>1265</v>
      </c>
      <c r="C238" s="7">
        <v>43369</v>
      </c>
      <c r="D238" s="6">
        <v>26</v>
      </c>
      <c r="E238" s="8" t="s">
        <v>100</v>
      </c>
      <c r="F238" s="8" t="s">
        <v>84</v>
      </c>
      <c r="G238" s="8" t="s">
        <v>84</v>
      </c>
      <c r="H238" s="8" t="s">
        <v>70</v>
      </c>
      <c r="I238" s="8" t="s">
        <v>71</v>
      </c>
      <c r="J238" s="7">
        <v>43371</v>
      </c>
      <c r="K238" s="8" t="s">
        <v>46</v>
      </c>
      <c r="L238" s="8" t="s">
        <v>35</v>
      </c>
      <c r="M238" s="8" t="s">
        <v>59</v>
      </c>
      <c r="N238" s="8" t="s">
        <v>60</v>
      </c>
      <c r="O238" s="9">
        <v>135.1</v>
      </c>
      <c r="P238" s="8">
        <v>43</v>
      </c>
      <c r="Q238" s="9">
        <v>5809.3</v>
      </c>
      <c r="R238" s="9">
        <v>563.5</v>
      </c>
    </row>
    <row r="239" spans="1:18" x14ac:dyDescent="0.3">
      <c r="A239" s="1"/>
      <c r="B239" s="10">
        <v>1266</v>
      </c>
      <c r="C239" s="11">
        <v>43369</v>
      </c>
      <c r="D239" s="10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1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2">
        <v>257.60000000000002</v>
      </c>
      <c r="P239" s="1">
        <v>71</v>
      </c>
      <c r="Q239" s="12">
        <v>18289.599999999999</v>
      </c>
      <c r="R239" s="12">
        <v>1883.83</v>
      </c>
    </row>
    <row r="240" spans="1:18" x14ac:dyDescent="0.3">
      <c r="A240" s="1"/>
      <c r="B240" s="6">
        <v>1267</v>
      </c>
      <c r="C240" s="7">
        <v>43372</v>
      </c>
      <c r="D240" s="6">
        <v>29</v>
      </c>
      <c r="E240" s="8" t="s">
        <v>49</v>
      </c>
      <c r="F240" s="8" t="s">
        <v>50</v>
      </c>
      <c r="G240" s="8" t="s">
        <v>51</v>
      </c>
      <c r="H240" s="8" t="s">
        <v>52</v>
      </c>
      <c r="I240" s="8" t="s">
        <v>23</v>
      </c>
      <c r="J240" s="7">
        <v>43374</v>
      </c>
      <c r="K240" s="8" t="s">
        <v>24</v>
      </c>
      <c r="L240" s="8" t="s">
        <v>25</v>
      </c>
      <c r="M240" s="8" t="s">
        <v>26</v>
      </c>
      <c r="N240" s="8" t="s">
        <v>27</v>
      </c>
      <c r="O240" s="9">
        <v>196</v>
      </c>
      <c r="P240" s="8">
        <v>50</v>
      </c>
      <c r="Q240" s="9">
        <v>9800</v>
      </c>
      <c r="R240" s="9">
        <v>940.8</v>
      </c>
    </row>
    <row r="241" spans="1:18" x14ac:dyDescent="0.3">
      <c r="A241" s="1"/>
      <c r="B241" s="10">
        <v>1268</v>
      </c>
      <c r="C241" s="11">
        <v>43349</v>
      </c>
      <c r="D241" s="10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1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2">
        <v>178.5</v>
      </c>
      <c r="P241" s="1">
        <v>96</v>
      </c>
      <c r="Q241" s="12">
        <v>17136</v>
      </c>
      <c r="R241" s="12">
        <v>1679.33</v>
      </c>
    </row>
    <row r="242" spans="1:18" x14ac:dyDescent="0.3">
      <c r="A242" s="1"/>
      <c r="B242" s="6">
        <v>1270</v>
      </c>
      <c r="C242" s="7">
        <v>43347</v>
      </c>
      <c r="D242" s="6">
        <v>4</v>
      </c>
      <c r="E242" s="8" t="s">
        <v>30</v>
      </c>
      <c r="F242" s="8" t="s">
        <v>31</v>
      </c>
      <c r="G242" s="8" t="s">
        <v>31</v>
      </c>
      <c r="H242" s="8" t="s">
        <v>32</v>
      </c>
      <c r="I242" s="8" t="s">
        <v>33</v>
      </c>
      <c r="J242" s="7">
        <v>43349</v>
      </c>
      <c r="K242" s="8" t="s">
        <v>34</v>
      </c>
      <c r="L242" s="8" t="s">
        <v>35</v>
      </c>
      <c r="M242" s="8" t="s">
        <v>107</v>
      </c>
      <c r="N242" s="8" t="s">
        <v>80</v>
      </c>
      <c r="O242" s="9">
        <v>1134</v>
      </c>
      <c r="P242" s="8">
        <v>54</v>
      </c>
      <c r="Q242" s="9">
        <v>61236</v>
      </c>
      <c r="R242" s="9">
        <v>6123.6</v>
      </c>
    </row>
    <row r="243" spans="1:18" x14ac:dyDescent="0.3">
      <c r="A243" s="1"/>
      <c r="B243" s="10">
        <v>1271</v>
      </c>
      <c r="C243" s="11">
        <v>43347</v>
      </c>
      <c r="D243" s="10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1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2">
        <v>98</v>
      </c>
      <c r="P243" s="1">
        <v>39</v>
      </c>
      <c r="Q243" s="12">
        <v>3822</v>
      </c>
      <c r="R243" s="12">
        <v>382.2</v>
      </c>
    </row>
    <row r="244" spans="1:18" x14ac:dyDescent="0.3">
      <c r="A244" s="1"/>
      <c r="B244" s="6">
        <v>1273</v>
      </c>
      <c r="C244" s="7">
        <v>43351</v>
      </c>
      <c r="D244" s="6">
        <v>8</v>
      </c>
      <c r="E244" s="8" t="s">
        <v>41</v>
      </c>
      <c r="F244" s="8" t="s">
        <v>42</v>
      </c>
      <c r="G244" s="8" t="s">
        <v>43</v>
      </c>
      <c r="H244" s="8" t="s">
        <v>44</v>
      </c>
      <c r="I244" s="8" t="s">
        <v>45</v>
      </c>
      <c r="J244" s="7">
        <v>43353</v>
      </c>
      <c r="K244" s="8" t="s">
        <v>46</v>
      </c>
      <c r="L244" s="8" t="s">
        <v>35</v>
      </c>
      <c r="M244" s="8" t="s">
        <v>95</v>
      </c>
      <c r="N244" s="8" t="s">
        <v>96</v>
      </c>
      <c r="O244" s="9">
        <v>487.2</v>
      </c>
      <c r="P244" s="8">
        <v>63</v>
      </c>
      <c r="Q244" s="9">
        <v>30693.599999999999</v>
      </c>
      <c r="R244" s="9">
        <v>3222.83</v>
      </c>
    </row>
    <row r="245" spans="1:18" x14ac:dyDescent="0.3">
      <c r="A245" s="1"/>
      <c r="B245" s="10">
        <v>1276</v>
      </c>
      <c r="C245" s="11">
        <v>43346</v>
      </c>
      <c r="D245" s="10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1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2">
        <v>140</v>
      </c>
      <c r="P245" s="1">
        <v>71</v>
      </c>
      <c r="Q245" s="12">
        <v>9940</v>
      </c>
      <c r="R245" s="12">
        <v>1023.82</v>
      </c>
    </row>
    <row r="246" spans="1:18" x14ac:dyDescent="0.3">
      <c r="A246" s="1"/>
      <c r="B246" s="6">
        <v>1277</v>
      </c>
      <c r="C246" s="7">
        <v>43346</v>
      </c>
      <c r="D246" s="6">
        <v>3</v>
      </c>
      <c r="E246" s="8" t="s">
        <v>55</v>
      </c>
      <c r="F246" s="8" t="s">
        <v>56</v>
      </c>
      <c r="G246" s="8" t="s">
        <v>57</v>
      </c>
      <c r="H246" s="8" t="s">
        <v>22</v>
      </c>
      <c r="I246" s="8" t="s">
        <v>23</v>
      </c>
      <c r="J246" s="7">
        <v>43348</v>
      </c>
      <c r="K246" s="8" t="s">
        <v>24</v>
      </c>
      <c r="L246" s="8" t="s">
        <v>58</v>
      </c>
      <c r="M246" s="8" t="s">
        <v>65</v>
      </c>
      <c r="N246" s="8" t="s">
        <v>66</v>
      </c>
      <c r="O246" s="9">
        <v>560</v>
      </c>
      <c r="P246" s="8">
        <v>88</v>
      </c>
      <c r="Q246" s="9">
        <v>49280</v>
      </c>
      <c r="R246" s="9">
        <v>5125.12</v>
      </c>
    </row>
    <row r="247" spans="1:18" x14ac:dyDescent="0.3">
      <c r="A247" s="1"/>
      <c r="B247" s="10">
        <v>1281</v>
      </c>
      <c r="C247" s="11">
        <v>43353</v>
      </c>
      <c r="D247" s="10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1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2">
        <v>140</v>
      </c>
      <c r="P247" s="1">
        <v>59</v>
      </c>
      <c r="Q247" s="12">
        <v>8260</v>
      </c>
      <c r="R247" s="12">
        <v>834.26</v>
      </c>
    </row>
    <row r="248" spans="1:18" x14ac:dyDescent="0.3">
      <c r="A248" s="1"/>
      <c r="B248" s="6">
        <v>1282</v>
      </c>
      <c r="C248" s="7">
        <v>43379</v>
      </c>
      <c r="D248" s="6">
        <v>6</v>
      </c>
      <c r="E248" s="8" t="s">
        <v>61</v>
      </c>
      <c r="F248" s="8" t="s">
        <v>62</v>
      </c>
      <c r="G248" s="8" t="s">
        <v>63</v>
      </c>
      <c r="H248" s="8" t="s">
        <v>64</v>
      </c>
      <c r="I248" s="8" t="s">
        <v>45</v>
      </c>
      <c r="J248" s="7">
        <v>43381</v>
      </c>
      <c r="K248" s="8" t="s">
        <v>24</v>
      </c>
      <c r="L248" s="8" t="s">
        <v>35</v>
      </c>
      <c r="M248" s="8" t="s">
        <v>65</v>
      </c>
      <c r="N248" s="8" t="s">
        <v>66</v>
      </c>
      <c r="O248" s="9">
        <v>560</v>
      </c>
      <c r="P248" s="8">
        <v>94</v>
      </c>
      <c r="Q248" s="9">
        <v>52640</v>
      </c>
      <c r="R248" s="9">
        <v>5264</v>
      </c>
    </row>
    <row r="249" spans="1:18" x14ac:dyDescent="0.3">
      <c r="A249" s="1"/>
      <c r="B249" s="10">
        <v>1283</v>
      </c>
      <c r="C249" s="11">
        <v>43401</v>
      </c>
      <c r="D249" s="10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1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2">
        <v>644</v>
      </c>
      <c r="P249" s="1">
        <v>86</v>
      </c>
      <c r="Q249" s="12">
        <v>55384</v>
      </c>
      <c r="R249" s="12">
        <v>5316.86</v>
      </c>
    </row>
    <row r="250" spans="1:18" x14ac:dyDescent="0.3">
      <c r="A250" s="1"/>
      <c r="B250" s="6">
        <v>1284</v>
      </c>
      <c r="C250" s="7">
        <v>43381</v>
      </c>
      <c r="D250" s="6">
        <v>8</v>
      </c>
      <c r="E250" s="8" t="s">
        <v>41</v>
      </c>
      <c r="F250" s="8" t="s">
        <v>42</v>
      </c>
      <c r="G250" s="8" t="s">
        <v>43</v>
      </c>
      <c r="H250" s="8" t="s">
        <v>44</v>
      </c>
      <c r="I250" s="8" t="s">
        <v>45</v>
      </c>
      <c r="J250" s="7">
        <v>43383</v>
      </c>
      <c r="K250" s="8" t="s">
        <v>46</v>
      </c>
      <c r="L250" s="8" t="s">
        <v>25</v>
      </c>
      <c r="M250" s="8" t="s">
        <v>53</v>
      </c>
      <c r="N250" s="8" t="s">
        <v>54</v>
      </c>
      <c r="O250" s="9">
        <v>178.5</v>
      </c>
      <c r="P250" s="8">
        <v>61</v>
      </c>
      <c r="Q250" s="9">
        <v>10888.5</v>
      </c>
      <c r="R250" s="9">
        <v>1099.74</v>
      </c>
    </row>
    <row r="251" spans="1:18" x14ac:dyDescent="0.3">
      <c r="A251" s="1"/>
      <c r="B251" s="10">
        <v>1285</v>
      </c>
      <c r="C251" s="11">
        <v>43383</v>
      </c>
      <c r="D251" s="10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1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2">
        <v>41.86</v>
      </c>
      <c r="P251" s="1">
        <v>32</v>
      </c>
      <c r="Q251" s="12">
        <v>1339.52</v>
      </c>
      <c r="R251" s="12">
        <v>136.63</v>
      </c>
    </row>
    <row r="252" spans="1:18" x14ac:dyDescent="0.3">
      <c r="A252" s="1"/>
      <c r="B252" s="6">
        <v>1286</v>
      </c>
      <c r="C252" s="7">
        <v>43380</v>
      </c>
      <c r="D252" s="6">
        <v>7</v>
      </c>
      <c r="E252" s="8" t="s">
        <v>77</v>
      </c>
      <c r="F252" s="8" t="s">
        <v>78</v>
      </c>
      <c r="G252" s="8" t="s">
        <v>78</v>
      </c>
      <c r="H252" s="8" t="s">
        <v>44</v>
      </c>
      <c r="I252" s="8" t="s">
        <v>45</v>
      </c>
      <c r="J252" s="6"/>
      <c r="K252" s="8"/>
      <c r="L252" s="8"/>
      <c r="M252" s="8" t="s">
        <v>40</v>
      </c>
      <c r="N252" s="8" t="s">
        <v>27</v>
      </c>
      <c r="O252" s="9">
        <v>644</v>
      </c>
      <c r="P252" s="8">
        <v>62</v>
      </c>
      <c r="Q252" s="9">
        <v>39928</v>
      </c>
      <c r="R252" s="9">
        <v>4072.66</v>
      </c>
    </row>
    <row r="253" spans="1:18" x14ac:dyDescent="0.3">
      <c r="A253" s="1"/>
      <c r="B253" s="10">
        <v>1287</v>
      </c>
      <c r="C253" s="11">
        <v>43383</v>
      </c>
      <c r="D253" s="10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1">
        <v>43385</v>
      </c>
      <c r="K253" s="1" t="s">
        <v>34</v>
      </c>
      <c r="L253" s="1"/>
      <c r="M253" s="1" t="s">
        <v>79</v>
      </c>
      <c r="N253" s="1" t="s">
        <v>80</v>
      </c>
      <c r="O253" s="12">
        <v>350</v>
      </c>
      <c r="P253" s="1">
        <v>60</v>
      </c>
      <c r="Q253" s="12">
        <v>21000</v>
      </c>
      <c r="R253" s="12">
        <v>2163</v>
      </c>
    </row>
    <row r="254" spans="1:18" x14ac:dyDescent="0.3">
      <c r="A254" s="1"/>
      <c r="B254" s="6">
        <v>1288</v>
      </c>
      <c r="C254" s="7">
        <v>43383</v>
      </c>
      <c r="D254" s="6">
        <v>10</v>
      </c>
      <c r="E254" s="8" t="s">
        <v>72</v>
      </c>
      <c r="F254" s="8" t="s">
        <v>73</v>
      </c>
      <c r="G254" s="8" t="s">
        <v>74</v>
      </c>
      <c r="H254" s="8" t="s">
        <v>75</v>
      </c>
      <c r="I254" s="8" t="s">
        <v>33</v>
      </c>
      <c r="J254" s="7">
        <v>43385</v>
      </c>
      <c r="K254" s="8" t="s">
        <v>34</v>
      </c>
      <c r="L254" s="8"/>
      <c r="M254" s="8" t="s">
        <v>81</v>
      </c>
      <c r="N254" s="8" t="s">
        <v>82</v>
      </c>
      <c r="O254" s="9">
        <v>308</v>
      </c>
      <c r="P254" s="8">
        <v>51</v>
      </c>
      <c r="Q254" s="9">
        <v>15708</v>
      </c>
      <c r="R254" s="9">
        <v>1539.38</v>
      </c>
    </row>
    <row r="255" spans="1:18" x14ac:dyDescent="0.3">
      <c r="A255" s="1"/>
      <c r="B255" s="10">
        <v>1289</v>
      </c>
      <c r="C255" s="11">
        <v>43383</v>
      </c>
      <c r="D255" s="10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1">
        <v>43385</v>
      </c>
      <c r="K255" s="1" t="s">
        <v>34</v>
      </c>
      <c r="L255" s="1"/>
      <c r="M255" s="1" t="s">
        <v>47</v>
      </c>
      <c r="N255" s="1" t="s">
        <v>48</v>
      </c>
      <c r="O255" s="12">
        <v>128.80000000000001</v>
      </c>
      <c r="P255" s="1">
        <v>49</v>
      </c>
      <c r="Q255" s="12">
        <v>6311.2</v>
      </c>
      <c r="R255" s="12">
        <v>624.80999999999995</v>
      </c>
    </row>
    <row r="256" spans="1:18" x14ac:dyDescent="0.3">
      <c r="A256" s="1"/>
      <c r="B256" s="6">
        <v>1290</v>
      </c>
      <c r="C256" s="7">
        <v>43384</v>
      </c>
      <c r="D256" s="6">
        <v>11</v>
      </c>
      <c r="E256" s="8" t="s">
        <v>83</v>
      </c>
      <c r="F256" s="8" t="s">
        <v>84</v>
      </c>
      <c r="G256" s="8" t="s">
        <v>84</v>
      </c>
      <c r="H256" s="8" t="s">
        <v>70</v>
      </c>
      <c r="I256" s="8" t="s">
        <v>71</v>
      </c>
      <c r="J256" s="6"/>
      <c r="K256" s="8" t="s">
        <v>46</v>
      </c>
      <c r="L256" s="8"/>
      <c r="M256" s="8" t="s">
        <v>28</v>
      </c>
      <c r="N256" s="8" t="s">
        <v>29</v>
      </c>
      <c r="O256" s="9">
        <v>49</v>
      </c>
      <c r="P256" s="8">
        <v>20</v>
      </c>
      <c r="Q256" s="9">
        <v>980</v>
      </c>
      <c r="R256" s="9">
        <v>97.02</v>
      </c>
    </row>
    <row r="257" spans="1:18" x14ac:dyDescent="0.3">
      <c r="A257" s="1"/>
      <c r="B257" s="10">
        <v>1291</v>
      </c>
      <c r="C257" s="11">
        <v>43384</v>
      </c>
      <c r="D257" s="10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0"/>
      <c r="K257" s="1" t="s">
        <v>46</v>
      </c>
      <c r="L257" s="1"/>
      <c r="M257" s="1" t="s">
        <v>76</v>
      </c>
      <c r="N257" s="1" t="s">
        <v>27</v>
      </c>
      <c r="O257" s="12">
        <v>41.86</v>
      </c>
      <c r="P257" s="1">
        <v>49</v>
      </c>
      <c r="Q257" s="12">
        <v>2051.14</v>
      </c>
      <c r="R257" s="12">
        <v>205.11</v>
      </c>
    </row>
    <row r="258" spans="1:18" x14ac:dyDescent="0.3">
      <c r="A258" s="1"/>
      <c r="B258" s="6">
        <v>1292</v>
      </c>
      <c r="C258" s="7">
        <v>43374</v>
      </c>
      <c r="D258" s="6">
        <v>1</v>
      </c>
      <c r="E258" s="8" t="s">
        <v>85</v>
      </c>
      <c r="F258" s="8" t="s">
        <v>86</v>
      </c>
      <c r="G258" s="8" t="s">
        <v>87</v>
      </c>
      <c r="H258" s="8" t="s">
        <v>44</v>
      </c>
      <c r="I258" s="8" t="s">
        <v>45</v>
      </c>
      <c r="J258" s="6"/>
      <c r="K258" s="8"/>
      <c r="L258" s="8"/>
      <c r="M258" s="8" t="s">
        <v>39</v>
      </c>
      <c r="N258" s="8" t="s">
        <v>27</v>
      </c>
      <c r="O258" s="9">
        <v>252</v>
      </c>
      <c r="P258" s="8">
        <v>22</v>
      </c>
      <c r="Q258" s="9">
        <v>5544</v>
      </c>
      <c r="R258" s="9">
        <v>532.22</v>
      </c>
    </row>
    <row r="259" spans="1:18" x14ac:dyDescent="0.3">
      <c r="A259" s="1"/>
      <c r="B259" s="10">
        <v>1293</v>
      </c>
      <c r="C259" s="11">
        <v>43374</v>
      </c>
      <c r="D259" s="10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0"/>
      <c r="K259" s="1"/>
      <c r="L259" s="1"/>
      <c r="M259" s="1" t="s">
        <v>40</v>
      </c>
      <c r="N259" s="1" t="s">
        <v>27</v>
      </c>
      <c r="O259" s="12">
        <v>644</v>
      </c>
      <c r="P259" s="1">
        <v>73</v>
      </c>
      <c r="Q259" s="12">
        <v>47012</v>
      </c>
      <c r="R259" s="12">
        <v>4748.21</v>
      </c>
    </row>
    <row r="260" spans="1:18" x14ac:dyDescent="0.3">
      <c r="A260" s="1"/>
      <c r="B260" s="6">
        <v>1294</v>
      </c>
      <c r="C260" s="7">
        <v>43374</v>
      </c>
      <c r="D260" s="6">
        <v>1</v>
      </c>
      <c r="E260" s="8" t="s">
        <v>85</v>
      </c>
      <c r="F260" s="8" t="s">
        <v>86</v>
      </c>
      <c r="G260" s="8" t="s">
        <v>87</v>
      </c>
      <c r="H260" s="8" t="s">
        <v>44</v>
      </c>
      <c r="I260" s="8" t="s">
        <v>45</v>
      </c>
      <c r="J260" s="6"/>
      <c r="K260" s="8"/>
      <c r="L260" s="8"/>
      <c r="M260" s="8" t="s">
        <v>76</v>
      </c>
      <c r="N260" s="8" t="s">
        <v>27</v>
      </c>
      <c r="O260" s="9">
        <v>41.86</v>
      </c>
      <c r="P260" s="8">
        <v>85</v>
      </c>
      <c r="Q260" s="9">
        <v>3558.1</v>
      </c>
      <c r="R260" s="9">
        <v>345.14</v>
      </c>
    </row>
    <row r="261" spans="1:18" x14ac:dyDescent="0.3">
      <c r="A261" s="1"/>
      <c r="B261" s="10">
        <v>1295</v>
      </c>
      <c r="C261" s="11">
        <v>43401</v>
      </c>
      <c r="D261" s="10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1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2">
        <v>135.1</v>
      </c>
      <c r="P261" s="1">
        <v>44</v>
      </c>
      <c r="Q261" s="12">
        <v>5944.4</v>
      </c>
      <c r="R261" s="12">
        <v>618.22</v>
      </c>
    </row>
    <row r="262" spans="1:18" x14ac:dyDescent="0.3">
      <c r="A262" s="1"/>
      <c r="B262" s="6">
        <v>1296</v>
      </c>
      <c r="C262" s="7">
        <v>43401</v>
      </c>
      <c r="D262" s="6">
        <v>28</v>
      </c>
      <c r="E262" s="8" t="s">
        <v>67</v>
      </c>
      <c r="F262" s="8" t="s">
        <v>68</v>
      </c>
      <c r="G262" s="8" t="s">
        <v>69</v>
      </c>
      <c r="H262" s="8" t="s">
        <v>70</v>
      </c>
      <c r="I262" s="8" t="s">
        <v>71</v>
      </c>
      <c r="J262" s="7">
        <v>43403</v>
      </c>
      <c r="K262" s="8" t="s">
        <v>46</v>
      </c>
      <c r="L262" s="8" t="s">
        <v>35</v>
      </c>
      <c r="M262" s="8" t="s">
        <v>88</v>
      </c>
      <c r="N262" s="8" t="s">
        <v>89</v>
      </c>
      <c r="O262" s="9">
        <v>257.60000000000002</v>
      </c>
      <c r="P262" s="8">
        <v>24</v>
      </c>
      <c r="Q262" s="9">
        <v>6182.4</v>
      </c>
      <c r="R262" s="9">
        <v>599.69000000000005</v>
      </c>
    </row>
    <row r="263" spans="1:18" x14ac:dyDescent="0.3">
      <c r="A263" s="1"/>
      <c r="B263" s="10">
        <v>1297</v>
      </c>
      <c r="C263" s="11">
        <v>43382</v>
      </c>
      <c r="D263" s="10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1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2">
        <v>273</v>
      </c>
      <c r="P263" s="1">
        <v>64</v>
      </c>
      <c r="Q263" s="12">
        <v>17472</v>
      </c>
      <c r="R263" s="12">
        <v>1677.31</v>
      </c>
    </row>
    <row r="264" spans="1:18" x14ac:dyDescent="0.3">
      <c r="A264" s="1"/>
      <c r="B264" s="6">
        <v>1298</v>
      </c>
      <c r="C264" s="7">
        <v>43382</v>
      </c>
      <c r="D264" s="6">
        <v>9</v>
      </c>
      <c r="E264" s="8" t="s">
        <v>90</v>
      </c>
      <c r="F264" s="8" t="s">
        <v>91</v>
      </c>
      <c r="G264" s="8" t="s">
        <v>51</v>
      </c>
      <c r="H264" s="8" t="s">
        <v>92</v>
      </c>
      <c r="I264" s="8" t="s">
        <v>23</v>
      </c>
      <c r="J264" s="7">
        <v>43384</v>
      </c>
      <c r="K264" s="8" t="s">
        <v>34</v>
      </c>
      <c r="L264" s="8" t="s">
        <v>25</v>
      </c>
      <c r="M264" s="8" t="s">
        <v>95</v>
      </c>
      <c r="N264" s="8" t="s">
        <v>96</v>
      </c>
      <c r="O264" s="9">
        <v>487.2</v>
      </c>
      <c r="P264" s="8">
        <v>70</v>
      </c>
      <c r="Q264" s="9">
        <v>34104</v>
      </c>
      <c r="R264" s="9">
        <v>3444.5</v>
      </c>
    </row>
    <row r="265" spans="1:18" x14ac:dyDescent="0.3">
      <c r="A265" s="1"/>
      <c r="B265" s="10">
        <v>1299</v>
      </c>
      <c r="C265" s="11">
        <v>43379</v>
      </c>
      <c r="D265" s="10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1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2">
        <v>196</v>
      </c>
      <c r="P265" s="1">
        <v>98</v>
      </c>
      <c r="Q265" s="12">
        <v>19208</v>
      </c>
      <c r="R265" s="12">
        <v>1940.01</v>
      </c>
    </row>
    <row r="266" spans="1:18" x14ac:dyDescent="0.3">
      <c r="A266" s="1"/>
      <c r="B266" s="6">
        <v>1300</v>
      </c>
      <c r="C266" s="7">
        <v>43381</v>
      </c>
      <c r="D266" s="6">
        <v>8</v>
      </c>
      <c r="E266" s="8" t="s">
        <v>41</v>
      </c>
      <c r="F266" s="8" t="s">
        <v>42</v>
      </c>
      <c r="G266" s="8" t="s">
        <v>43</v>
      </c>
      <c r="H266" s="8" t="s">
        <v>44</v>
      </c>
      <c r="I266" s="8" t="s">
        <v>45</v>
      </c>
      <c r="J266" s="7">
        <v>43383</v>
      </c>
      <c r="K266" s="8" t="s">
        <v>24</v>
      </c>
      <c r="L266" s="8" t="s">
        <v>25</v>
      </c>
      <c r="M266" s="8" t="s">
        <v>65</v>
      </c>
      <c r="N266" s="8" t="s">
        <v>66</v>
      </c>
      <c r="O266" s="9">
        <v>560</v>
      </c>
      <c r="P266" s="8">
        <v>48</v>
      </c>
      <c r="Q266" s="9">
        <v>26880</v>
      </c>
      <c r="R266" s="9">
        <v>2634.24</v>
      </c>
    </row>
    <row r="267" spans="1:18" x14ac:dyDescent="0.3">
      <c r="A267" s="1"/>
      <c r="B267" s="10">
        <v>1301</v>
      </c>
      <c r="C267" s="11">
        <v>43381</v>
      </c>
      <c r="D267" s="10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1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2">
        <v>128.80000000000001</v>
      </c>
      <c r="P267" s="1">
        <v>100</v>
      </c>
      <c r="Q267" s="12">
        <v>12880</v>
      </c>
      <c r="R267" s="12">
        <v>1275.1199999999999</v>
      </c>
    </row>
    <row r="268" spans="1:18" x14ac:dyDescent="0.3">
      <c r="A268" s="1"/>
      <c r="B268" s="6">
        <v>1302</v>
      </c>
      <c r="C268" s="7">
        <v>43398</v>
      </c>
      <c r="D268" s="6">
        <v>25</v>
      </c>
      <c r="E268" s="8" t="s">
        <v>99</v>
      </c>
      <c r="F268" s="8" t="s">
        <v>73</v>
      </c>
      <c r="G268" s="8" t="s">
        <v>74</v>
      </c>
      <c r="H268" s="8" t="s">
        <v>75</v>
      </c>
      <c r="I268" s="8" t="s">
        <v>33</v>
      </c>
      <c r="J268" s="7">
        <v>43400</v>
      </c>
      <c r="K268" s="8" t="s">
        <v>34</v>
      </c>
      <c r="L268" s="8" t="s">
        <v>58</v>
      </c>
      <c r="M268" s="8" t="s">
        <v>104</v>
      </c>
      <c r="N268" s="8" t="s">
        <v>48</v>
      </c>
      <c r="O268" s="9">
        <v>140</v>
      </c>
      <c r="P268" s="8">
        <v>90</v>
      </c>
      <c r="Q268" s="9">
        <v>12600</v>
      </c>
      <c r="R268" s="9">
        <v>1222.2</v>
      </c>
    </row>
    <row r="269" spans="1:18" x14ac:dyDescent="0.3">
      <c r="A269" s="1"/>
      <c r="B269" s="10">
        <v>1303</v>
      </c>
      <c r="C269" s="11">
        <v>43399</v>
      </c>
      <c r="D269" s="10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1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2">
        <v>298.89999999999998</v>
      </c>
      <c r="P269" s="1">
        <v>49</v>
      </c>
      <c r="Q269" s="12">
        <v>14646.1</v>
      </c>
      <c r="R269" s="12">
        <v>1435.32</v>
      </c>
    </row>
    <row r="270" spans="1:18" x14ac:dyDescent="0.3">
      <c r="A270" s="1"/>
      <c r="B270" s="6">
        <v>1304</v>
      </c>
      <c r="C270" s="7">
        <v>43399</v>
      </c>
      <c r="D270" s="6">
        <v>26</v>
      </c>
      <c r="E270" s="8" t="s">
        <v>100</v>
      </c>
      <c r="F270" s="8" t="s">
        <v>84</v>
      </c>
      <c r="G270" s="8" t="s">
        <v>84</v>
      </c>
      <c r="H270" s="8" t="s">
        <v>70</v>
      </c>
      <c r="I270" s="8" t="s">
        <v>71</v>
      </c>
      <c r="J270" s="7">
        <v>43401</v>
      </c>
      <c r="K270" s="8" t="s">
        <v>46</v>
      </c>
      <c r="L270" s="8" t="s">
        <v>35</v>
      </c>
      <c r="M270" s="8" t="s">
        <v>59</v>
      </c>
      <c r="N270" s="8" t="s">
        <v>60</v>
      </c>
      <c r="O270" s="9">
        <v>135.1</v>
      </c>
      <c r="P270" s="8">
        <v>71</v>
      </c>
      <c r="Q270" s="9">
        <v>9592.1</v>
      </c>
      <c r="R270" s="9">
        <v>920.84</v>
      </c>
    </row>
    <row r="271" spans="1:18" x14ac:dyDescent="0.3">
      <c r="A271" s="1"/>
      <c r="B271" s="10">
        <v>1305</v>
      </c>
      <c r="C271" s="11">
        <v>43399</v>
      </c>
      <c r="D271" s="10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1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2">
        <v>257.60000000000002</v>
      </c>
      <c r="P271" s="1">
        <v>10</v>
      </c>
      <c r="Q271" s="12">
        <v>2576</v>
      </c>
      <c r="R271" s="12">
        <v>267.89999999999998</v>
      </c>
    </row>
    <row r="272" spans="1:18" x14ac:dyDescent="0.3">
      <c r="A272" s="1"/>
      <c r="B272" s="6">
        <v>1306</v>
      </c>
      <c r="C272" s="7">
        <v>43402</v>
      </c>
      <c r="D272" s="6">
        <v>29</v>
      </c>
      <c r="E272" s="8" t="s">
        <v>49</v>
      </c>
      <c r="F272" s="8" t="s">
        <v>50</v>
      </c>
      <c r="G272" s="8" t="s">
        <v>51</v>
      </c>
      <c r="H272" s="8" t="s">
        <v>52</v>
      </c>
      <c r="I272" s="8" t="s">
        <v>23</v>
      </c>
      <c r="J272" s="7">
        <v>43404</v>
      </c>
      <c r="K272" s="8" t="s">
        <v>24</v>
      </c>
      <c r="L272" s="8" t="s">
        <v>25</v>
      </c>
      <c r="M272" s="8" t="s">
        <v>26</v>
      </c>
      <c r="N272" s="8" t="s">
        <v>27</v>
      </c>
      <c r="O272" s="9">
        <v>196</v>
      </c>
      <c r="P272" s="8">
        <v>78</v>
      </c>
      <c r="Q272" s="9">
        <v>15288</v>
      </c>
      <c r="R272" s="9">
        <v>1574.66</v>
      </c>
    </row>
    <row r="273" spans="1:18" x14ac:dyDescent="0.3">
      <c r="A273" s="1"/>
      <c r="B273" s="10">
        <v>1307</v>
      </c>
      <c r="C273" s="11">
        <v>43379</v>
      </c>
      <c r="D273" s="10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1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2">
        <v>178.5</v>
      </c>
      <c r="P273" s="1">
        <v>44</v>
      </c>
      <c r="Q273" s="12">
        <v>7854</v>
      </c>
      <c r="R273" s="12">
        <v>753.98</v>
      </c>
    </row>
    <row r="274" spans="1:18" x14ac:dyDescent="0.3">
      <c r="A274" s="1"/>
      <c r="B274" s="6">
        <v>1309</v>
      </c>
      <c r="C274" s="7">
        <v>43377</v>
      </c>
      <c r="D274" s="6">
        <v>4</v>
      </c>
      <c r="E274" s="8" t="s">
        <v>30</v>
      </c>
      <c r="F274" s="8" t="s">
        <v>31</v>
      </c>
      <c r="G274" s="8" t="s">
        <v>31</v>
      </c>
      <c r="H274" s="8" t="s">
        <v>32</v>
      </c>
      <c r="I274" s="8" t="s">
        <v>33</v>
      </c>
      <c r="J274" s="7">
        <v>43379</v>
      </c>
      <c r="K274" s="8" t="s">
        <v>34</v>
      </c>
      <c r="L274" s="8" t="s">
        <v>35</v>
      </c>
      <c r="M274" s="8" t="s">
        <v>107</v>
      </c>
      <c r="N274" s="8" t="s">
        <v>80</v>
      </c>
      <c r="O274" s="9">
        <v>1134</v>
      </c>
      <c r="P274" s="8">
        <v>82</v>
      </c>
      <c r="Q274" s="9">
        <v>92988</v>
      </c>
      <c r="R274" s="9">
        <v>9763.74</v>
      </c>
    </row>
    <row r="275" spans="1:18" x14ac:dyDescent="0.3">
      <c r="A275" s="1"/>
      <c r="B275" s="10">
        <v>1310</v>
      </c>
      <c r="C275" s="11">
        <v>43377</v>
      </c>
      <c r="D275" s="10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1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2">
        <v>98</v>
      </c>
      <c r="P275" s="1">
        <v>29</v>
      </c>
      <c r="Q275" s="12">
        <v>2842</v>
      </c>
      <c r="R275" s="12">
        <v>284.2</v>
      </c>
    </row>
    <row r="276" spans="1:18" x14ac:dyDescent="0.3">
      <c r="A276" s="1"/>
      <c r="B276" s="6">
        <v>1312</v>
      </c>
      <c r="C276" s="7">
        <v>43381</v>
      </c>
      <c r="D276" s="6">
        <v>8</v>
      </c>
      <c r="E276" s="8" t="s">
        <v>41</v>
      </c>
      <c r="F276" s="8" t="s">
        <v>42</v>
      </c>
      <c r="G276" s="8" t="s">
        <v>43</v>
      </c>
      <c r="H276" s="8" t="s">
        <v>44</v>
      </c>
      <c r="I276" s="8" t="s">
        <v>45</v>
      </c>
      <c r="J276" s="7">
        <v>43383</v>
      </c>
      <c r="K276" s="8" t="s">
        <v>46</v>
      </c>
      <c r="L276" s="8" t="s">
        <v>35</v>
      </c>
      <c r="M276" s="8" t="s">
        <v>95</v>
      </c>
      <c r="N276" s="8" t="s">
        <v>96</v>
      </c>
      <c r="O276" s="9">
        <v>487.2</v>
      </c>
      <c r="P276" s="8">
        <v>93</v>
      </c>
      <c r="Q276" s="9">
        <v>45309.599999999999</v>
      </c>
      <c r="R276" s="9">
        <v>4395.03</v>
      </c>
    </row>
    <row r="277" spans="1:18" x14ac:dyDescent="0.3">
      <c r="A277" s="1"/>
      <c r="B277" s="10">
        <v>1315</v>
      </c>
      <c r="C277" s="11">
        <v>43376</v>
      </c>
      <c r="D277" s="10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1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2">
        <v>140</v>
      </c>
      <c r="P277" s="1">
        <v>11</v>
      </c>
      <c r="Q277" s="12">
        <v>1540</v>
      </c>
      <c r="R277" s="12">
        <v>160.16</v>
      </c>
    </row>
    <row r="278" spans="1:18" x14ac:dyDescent="0.3">
      <c r="A278" s="1"/>
      <c r="B278" s="6">
        <v>1316</v>
      </c>
      <c r="C278" s="7">
        <v>43376</v>
      </c>
      <c r="D278" s="6">
        <v>3</v>
      </c>
      <c r="E278" s="8" t="s">
        <v>55</v>
      </c>
      <c r="F278" s="8" t="s">
        <v>56</v>
      </c>
      <c r="G278" s="8" t="s">
        <v>57</v>
      </c>
      <c r="H278" s="8" t="s">
        <v>22</v>
      </c>
      <c r="I278" s="8" t="s">
        <v>23</v>
      </c>
      <c r="J278" s="7">
        <v>43378</v>
      </c>
      <c r="K278" s="8" t="s">
        <v>24</v>
      </c>
      <c r="L278" s="8" t="s">
        <v>58</v>
      </c>
      <c r="M278" s="8" t="s">
        <v>65</v>
      </c>
      <c r="N278" s="8" t="s">
        <v>66</v>
      </c>
      <c r="O278" s="9">
        <v>560</v>
      </c>
      <c r="P278" s="8">
        <v>91</v>
      </c>
      <c r="Q278" s="9">
        <v>50960</v>
      </c>
      <c r="R278" s="9">
        <v>5096</v>
      </c>
    </row>
    <row r="279" spans="1:18" x14ac:dyDescent="0.3">
      <c r="A279" s="1"/>
      <c r="B279" s="10">
        <v>1320</v>
      </c>
      <c r="C279" s="11">
        <v>43383</v>
      </c>
      <c r="D279" s="10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1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2">
        <v>140</v>
      </c>
      <c r="P279" s="1">
        <v>12</v>
      </c>
      <c r="Q279" s="12">
        <v>1680</v>
      </c>
      <c r="R279" s="12">
        <v>173.04</v>
      </c>
    </row>
    <row r="280" spans="1:18" x14ac:dyDescent="0.3">
      <c r="A280" s="1"/>
      <c r="B280" s="6">
        <v>1322</v>
      </c>
      <c r="C280" s="7">
        <v>43383</v>
      </c>
      <c r="D280" s="6">
        <v>10</v>
      </c>
      <c r="E280" s="8" t="s">
        <v>72</v>
      </c>
      <c r="F280" s="8" t="s">
        <v>73</v>
      </c>
      <c r="G280" s="8" t="s">
        <v>74</v>
      </c>
      <c r="H280" s="8" t="s">
        <v>75</v>
      </c>
      <c r="I280" s="8" t="s">
        <v>33</v>
      </c>
      <c r="J280" s="6"/>
      <c r="K280" s="8" t="s">
        <v>34</v>
      </c>
      <c r="L280" s="8"/>
      <c r="M280" s="8" t="s">
        <v>28</v>
      </c>
      <c r="N280" s="8" t="s">
        <v>29</v>
      </c>
      <c r="O280" s="9">
        <v>49</v>
      </c>
      <c r="P280" s="8">
        <v>78</v>
      </c>
      <c r="Q280" s="9">
        <v>3822</v>
      </c>
      <c r="R280" s="9">
        <v>382.2</v>
      </c>
    </row>
    <row r="281" spans="1:18" x14ac:dyDescent="0.3">
      <c r="A281" s="1"/>
      <c r="B281" s="10">
        <v>1323</v>
      </c>
      <c r="C281" s="11">
        <v>43384</v>
      </c>
      <c r="D281" s="10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0"/>
      <c r="K281" s="1" t="s">
        <v>46</v>
      </c>
      <c r="L281" s="1"/>
      <c r="M281" s="1" t="s">
        <v>65</v>
      </c>
      <c r="N281" s="1" t="s">
        <v>66</v>
      </c>
      <c r="O281" s="12">
        <v>560</v>
      </c>
      <c r="P281" s="1">
        <v>60</v>
      </c>
      <c r="Q281" s="12">
        <v>33600</v>
      </c>
      <c r="R281" s="12">
        <v>3192</v>
      </c>
    </row>
    <row r="282" spans="1:18" x14ac:dyDescent="0.3">
      <c r="A282" s="1"/>
      <c r="B282" s="6">
        <v>1324</v>
      </c>
      <c r="C282" s="7">
        <v>43374</v>
      </c>
      <c r="D282" s="6">
        <v>1</v>
      </c>
      <c r="E282" s="8" t="s">
        <v>85</v>
      </c>
      <c r="F282" s="8" t="s">
        <v>86</v>
      </c>
      <c r="G282" s="8" t="s">
        <v>87</v>
      </c>
      <c r="H282" s="8" t="s">
        <v>44</v>
      </c>
      <c r="I282" s="8" t="s">
        <v>45</v>
      </c>
      <c r="J282" s="6"/>
      <c r="K282" s="8" t="s">
        <v>46</v>
      </c>
      <c r="L282" s="8"/>
      <c r="M282" s="8" t="s">
        <v>88</v>
      </c>
      <c r="N282" s="8" t="s">
        <v>89</v>
      </c>
      <c r="O282" s="9">
        <v>257.60000000000002</v>
      </c>
      <c r="P282" s="8">
        <v>23</v>
      </c>
      <c r="Q282" s="9">
        <v>5924.8</v>
      </c>
      <c r="R282" s="9">
        <v>610.25</v>
      </c>
    </row>
    <row r="283" spans="1:18" x14ac:dyDescent="0.3">
      <c r="A283" s="1"/>
      <c r="B283" s="10">
        <v>1325</v>
      </c>
      <c r="C283" s="11">
        <v>43401</v>
      </c>
      <c r="D283" s="10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1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2">
        <v>644</v>
      </c>
      <c r="P283" s="1">
        <v>34</v>
      </c>
      <c r="Q283" s="12">
        <v>21896</v>
      </c>
      <c r="R283" s="12">
        <v>2211.5</v>
      </c>
    </row>
    <row r="284" spans="1:18" x14ac:dyDescent="0.3">
      <c r="A284" s="1"/>
      <c r="B284" s="6">
        <v>1326</v>
      </c>
      <c r="C284" s="7">
        <v>43382</v>
      </c>
      <c r="D284" s="6">
        <v>9</v>
      </c>
      <c r="E284" s="8" t="s">
        <v>90</v>
      </c>
      <c r="F284" s="8" t="s">
        <v>91</v>
      </c>
      <c r="G284" s="8" t="s">
        <v>51</v>
      </c>
      <c r="H284" s="8" t="s">
        <v>92</v>
      </c>
      <c r="I284" s="8" t="s">
        <v>23</v>
      </c>
      <c r="J284" s="7">
        <v>43384</v>
      </c>
      <c r="K284" s="8" t="s">
        <v>34</v>
      </c>
      <c r="L284" s="8" t="s">
        <v>25</v>
      </c>
      <c r="M284" s="8" t="s">
        <v>59</v>
      </c>
      <c r="N284" s="8" t="s">
        <v>60</v>
      </c>
      <c r="O284" s="9">
        <v>135.1</v>
      </c>
      <c r="P284" s="8">
        <v>89</v>
      </c>
      <c r="Q284" s="9">
        <v>12023.9</v>
      </c>
      <c r="R284" s="9">
        <v>1214.4100000000001</v>
      </c>
    </row>
    <row r="285" spans="1:18" x14ac:dyDescent="0.3">
      <c r="A285" s="1"/>
      <c r="B285" s="10">
        <v>1327</v>
      </c>
      <c r="C285" s="11">
        <v>43379</v>
      </c>
      <c r="D285" s="10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1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2">
        <v>178.5</v>
      </c>
      <c r="P285" s="1">
        <v>82</v>
      </c>
      <c r="Q285" s="12">
        <v>14637</v>
      </c>
      <c r="R285" s="12">
        <v>1449.06</v>
      </c>
    </row>
    <row r="286" spans="1:18" x14ac:dyDescent="0.3">
      <c r="A286" s="1"/>
      <c r="B286" s="6">
        <v>1328</v>
      </c>
      <c r="C286" s="7">
        <v>43381</v>
      </c>
      <c r="D286" s="6">
        <v>8</v>
      </c>
      <c r="E286" s="8" t="s">
        <v>41</v>
      </c>
      <c r="F286" s="8" t="s">
        <v>42</v>
      </c>
      <c r="G286" s="8" t="s">
        <v>43</v>
      </c>
      <c r="H286" s="8" t="s">
        <v>44</v>
      </c>
      <c r="I286" s="8" t="s">
        <v>45</v>
      </c>
      <c r="J286" s="7">
        <v>43383</v>
      </c>
      <c r="K286" s="8" t="s">
        <v>24</v>
      </c>
      <c r="L286" s="8" t="s">
        <v>25</v>
      </c>
      <c r="M286" s="8" t="s">
        <v>53</v>
      </c>
      <c r="N286" s="8" t="s">
        <v>54</v>
      </c>
      <c r="O286" s="9">
        <v>178.5</v>
      </c>
      <c r="P286" s="8">
        <v>43</v>
      </c>
      <c r="Q286" s="9">
        <v>7675.5</v>
      </c>
      <c r="R286" s="9">
        <v>736.85</v>
      </c>
    </row>
    <row r="287" spans="1:18" x14ac:dyDescent="0.3">
      <c r="A287" s="1"/>
      <c r="B287" s="10">
        <v>1329</v>
      </c>
      <c r="C287" s="11">
        <v>43414</v>
      </c>
      <c r="D287" s="10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1">
        <v>43416</v>
      </c>
      <c r="K287" s="1" t="s">
        <v>34</v>
      </c>
      <c r="L287" s="1"/>
      <c r="M287" s="1" t="s">
        <v>81</v>
      </c>
      <c r="N287" s="1" t="s">
        <v>82</v>
      </c>
      <c r="O287" s="12">
        <v>308</v>
      </c>
      <c r="P287" s="1">
        <v>96</v>
      </c>
      <c r="Q287" s="12">
        <v>29568</v>
      </c>
      <c r="R287" s="12">
        <v>3104.64</v>
      </c>
    </row>
    <row r="288" spans="1:18" x14ac:dyDescent="0.3">
      <c r="A288" s="1"/>
      <c r="B288" s="6">
        <v>1330</v>
      </c>
      <c r="C288" s="7">
        <v>43414</v>
      </c>
      <c r="D288" s="6">
        <v>10</v>
      </c>
      <c r="E288" s="8" t="s">
        <v>72</v>
      </c>
      <c r="F288" s="8" t="s">
        <v>73</v>
      </c>
      <c r="G288" s="8" t="s">
        <v>74</v>
      </c>
      <c r="H288" s="8" t="s">
        <v>75</v>
      </c>
      <c r="I288" s="8" t="s">
        <v>33</v>
      </c>
      <c r="J288" s="7">
        <v>43416</v>
      </c>
      <c r="K288" s="8" t="s">
        <v>34</v>
      </c>
      <c r="L288" s="8"/>
      <c r="M288" s="8" t="s">
        <v>47</v>
      </c>
      <c r="N288" s="8" t="s">
        <v>48</v>
      </c>
      <c r="O288" s="9">
        <v>128.80000000000001</v>
      </c>
      <c r="P288" s="8">
        <v>34</v>
      </c>
      <c r="Q288" s="9">
        <v>4379.2</v>
      </c>
      <c r="R288" s="9">
        <v>437.92</v>
      </c>
    </row>
    <row r="289" spans="1:18" x14ac:dyDescent="0.3">
      <c r="A289" s="1"/>
      <c r="B289" s="10">
        <v>1331</v>
      </c>
      <c r="C289" s="11">
        <v>43415</v>
      </c>
      <c r="D289" s="10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0"/>
      <c r="K289" s="1" t="s">
        <v>46</v>
      </c>
      <c r="L289" s="1"/>
      <c r="M289" s="1" t="s">
        <v>28</v>
      </c>
      <c r="N289" s="1" t="s">
        <v>29</v>
      </c>
      <c r="O289" s="12">
        <v>49</v>
      </c>
      <c r="P289" s="1">
        <v>42</v>
      </c>
      <c r="Q289" s="12">
        <v>2058</v>
      </c>
      <c r="R289" s="12">
        <v>211.97</v>
      </c>
    </row>
    <row r="290" spans="1:18" x14ac:dyDescent="0.3">
      <c r="A290" s="1"/>
      <c r="B290" s="6">
        <v>1332</v>
      </c>
      <c r="C290" s="7">
        <v>43415</v>
      </c>
      <c r="D290" s="6">
        <v>11</v>
      </c>
      <c r="E290" s="8" t="s">
        <v>83</v>
      </c>
      <c r="F290" s="8" t="s">
        <v>84</v>
      </c>
      <c r="G290" s="8" t="s">
        <v>84</v>
      </c>
      <c r="H290" s="8" t="s">
        <v>70</v>
      </c>
      <c r="I290" s="8" t="s">
        <v>71</v>
      </c>
      <c r="J290" s="6"/>
      <c r="K290" s="8" t="s">
        <v>46</v>
      </c>
      <c r="L290" s="8"/>
      <c r="M290" s="8" t="s">
        <v>76</v>
      </c>
      <c r="N290" s="8" t="s">
        <v>27</v>
      </c>
      <c r="O290" s="9">
        <v>41.86</v>
      </c>
      <c r="P290" s="8">
        <v>100</v>
      </c>
      <c r="Q290" s="9">
        <v>4186</v>
      </c>
      <c r="R290" s="9">
        <v>426.97</v>
      </c>
    </row>
    <row r="291" spans="1:18" x14ac:dyDescent="0.3">
      <c r="A291" s="1"/>
      <c r="B291" s="10">
        <v>1333</v>
      </c>
      <c r="C291" s="11">
        <v>43405</v>
      </c>
      <c r="D291" s="10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0"/>
      <c r="K291" s="1"/>
      <c r="L291" s="1"/>
      <c r="M291" s="1" t="s">
        <v>39</v>
      </c>
      <c r="N291" s="1" t="s">
        <v>27</v>
      </c>
      <c r="O291" s="12">
        <v>252</v>
      </c>
      <c r="P291" s="1">
        <v>42</v>
      </c>
      <c r="Q291" s="12">
        <v>10584</v>
      </c>
      <c r="R291" s="12">
        <v>1068.98</v>
      </c>
    </row>
    <row r="292" spans="1:18" x14ac:dyDescent="0.3">
      <c r="A292" s="1"/>
      <c r="B292" s="6">
        <v>1334</v>
      </c>
      <c r="C292" s="7">
        <v>43405</v>
      </c>
      <c r="D292" s="6">
        <v>1</v>
      </c>
      <c r="E292" s="8" t="s">
        <v>85</v>
      </c>
      <c r="F292" s="8" t="s">
        <v>86</v>
      </c>
      <c r="G292" s="8" t="s">
        <v>87</v>
      </c>
      <c r="H292" s="8" t="s">
        <v>44</v>
      </c>
      <c r="I292" s="8" t="s">
        <v>45</v>
      </c>
      <c r="J292" s="6"/>
      <c r="K292" s="8"/>
      <c r="L292" s="8"/>
      <c r="M292" s="8" t="s">
        <v>40</v>
      </c>
      <c r="N292" s="8" t="s">
        <v>27</v>
      </c>
      <c r="O292" s="9">
        <v>644</v>
      </c>
      <c r="P292" s="8">
        <v>16</v>
      </c>
      <c r="Q292" s="9">
        <v>10304</v>
      </c>
      <c r="R292" s="9">
        <v>989.18</v>
      </c>
    </row>
    <row r="293" spans="1:18" x14ac:dyDescent="0.3">
      <c r="A293" s="1"/>
      <c r="B293" s="10">
        <v>1335</v>
      </c>
      <c r="C293" s="11">
        <v>43405</v>
      </c>
      <c r="D293" s="10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0"/>
      <c r="K293" s="1"/>
      <c r="L293" s="1"/>
      <c r="M293" s="1" t="s">
        <v>76</v>
      </c>
      <c r="N293" s="1" t="s">
        <v>27</v>
      </c>
      <c r="O293" s="12">
        <v>41.86</v>
      </c>
      <c r="P293" s="1">
        <v>22</v>
      </c>
      <c r="Q293" s="12">
        <v>920.92</v>
      </c>
      <c r="R293" s="12">
        <v>89.33</v>
      </c>
    </row>
    <row r="294" spans="1:18" x14ac:dyDescent="0.3">
      <c r="A294" s="1"/>
      <c r="B294" s="6">
        <v>1336</v>
      </c>
      <c r="C294" s="7">
        <v>43432</v>
      </c>
      <c r="D294" s="6">
        <v>28</v>
      </c>
      <c r="E294" s="8" t="s">
        <v>67</v>
      </c>
      <c r="F294" s="8" t="s">
        <v>68</v>
      </c>
      <c r="G294" s="8" t="s">
        <v>69</v>
      </c>
      <c r="H294" s="8" t="s">
        <v>70</v>
      </c>
      <c r="I294" s="8" t="s">
        <v>71</v>
      </c>
      <c r="J294" s="7">
        <v>43434</v>
      </c>
      <c r="K294" s="8" t="s">
        <v>46</v>
      </c>
      <c r="L294" s="8" t="s">
        <v>35</v>
      </c>
      <c r="M294" s="8" t="s">
        <v>59</v>
      </c>
      <c r="N294" s="8" t="s">
        <v>60</v>
      </c>
      <c r="O294" s="9">
        <v>135.1</v>
      </c>
      <c r="P294" s="8">
        <v>46</v>
      </c>
      <c r="Q294" s="9">
        <v>6214.6</v>
      </c>
      <c r="R294" s="9">
        <v>640.1</v>
      </c>
    </row>
    <row r="295" spans="1:18" x14ac:dyDescent="0.3">
      <c r="A295" s="1"/>
      <c r="B295" s="10">
        <v>1337</v>
      </c>
      <c r="C295" s="11">
        <v>43432</v>
      </c>
      <c r="D295" s="10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1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2">
        <v>257.60000000000002</v>
      </c>
      <c r="P295" s="1">
        <v>100</v>
      </c>
      <c r="Q295" s="12">
        <v>25760</v>
      </c>
      <c r="R295" s="12">
        <v>2576</v>
      </c>
    </row>
    <row r="296" spans="1:18" x14ac:dyDescent="0.3">
      <c r="A296" s="1"/>
      <c r="B296" s="6">
        <v>1338</v>
      </c>
      <c r="C296" s="7">
        <v>43413</v>
      </c>
      <c r="D296" s="6">
        <v>9</v>
      </c>
      <c r="E296" s="8" t="s">
        <v>90</v>
      </c>
      <c r="F296" s="8" t="s">
        <v>91</v>
      </c>
      <c r="G296" s="8" t="s">
        <v>51</v>
      </c>
      <c r="H296" s="8" t="s">
        <v>92</v>
      </c>
      <c r="I296" s="8" t="s">
        <v>23</v>
      </c>
      <c r="J296" s="7">
        <v>43415</v>
      </c>
      <c r="K296" s="8" t="s">
        <v>34</v>
      </c>
      <c r="L296" s="8" t="s">
        <v>25</v>
      </c>
      <c r="M296" s="8" t="s">
        <v>93</v>
      </c>
      <c r="N296" s="8" t="s">
        <v>94</v>
      </c>
      <c r="O296" s="9">
        <v>273</v>
      </c>
      <c r="P296" s="8">
        <v>87</v>
      </c>
      <c r="Q296" s="9">
        <v>23751</v>
      </c>
      <c r="R296" s="9">
        <v>2446.35</v>
      </c>
    </row>
    <row r="297" spans="1:18" x14ac:dyDescent="0.3">
      <c r="A297" s="1"/>
      <c r="B297" s="10">
        <v>1339</v>
      </c>
      <c r="C297" s="11">
        <v>43413</v>
      </c>
      <c r="D297" s="10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1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2">
        <v>487.2</v>
      </c>
      <c r="P297" s="1">
        <v>58</v>
      </c>
      <c r="Q297" s="12">
        <v>28257.599999999999</v>
      </c>
      <c r="R297" s="12">
        <v>2882.28</v>
      </c>
    </row>
    <row r="298" spans="1:18" x14ac:dyDescent="0.3">
      <c r="A298" s="1"/>
      <c r="B298" s="6">
        <v>1340</v>
      </c>
      <c r="C298" s="7">
        <v>43410</v>
      </c>
      <c r="D298" s="6">
        <v>6</v>
      </c>
      <c r="E298" s="8" t="s">
        <v>61</v>
      </c>
      <c r="F298" s="8" t="s">
        <v>62</v>
      </c>
      <c r="G298" s="8" t="s">
        <v>63</v>
      </c>
      <c r="H298" s="8" t="s">
        <v>64</v>
      </c>
      <c r="I298" s="8" t="s">
        <v>45</v>
      </c>
      <c r="J298" s="7">
        <v>43412</v>
      </c>
      <c r="K298" s="8" t="s">
        <v>24</v>
      </c>
      <c r="L298" s="8" t="s">
        <v>35</v>
      </c>
      <c r="M298" s="8" t="s">
        <v>26</v>
      </c>
      <c r="N298" s="8" t="s">
        <v>27</v>
      </c>
      <c r="O298" s="9">
        <v>196</v>
      </c>
      <c r="P298" s="8">
        <v>85</v>
      </c>
      <c r="Q298" s="9">
        <v>16660</v>
      </c>
      <c r="R298" s="9">
        <v>1682.66</v>
      </c>
    </row>
    <row r="299" spans="1:18" x14ac:dyDescent="0.3">
      <c r="A299" s="1"/>
      <c r="B299" s="10">
        <v>1341</v>
      </c>
      <c r="C299" s="11">
        <v>43412</v>
      </c>
      <c r="D299" s="10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1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2">
        <v>560</v>
      </c>
      <c r="P299" s="1">
        <v>28</v>
      </c>
      <c r="Q299" s="12">
        <v>15680</v>
      </c>
      <c r="R299" s="12">
        <v>1552.32</v>
      </c>
    </row>
    <row r="300" spans="1:18" x14ac:dyDescent="0.3">
      <c r="A300" s="1"/>
      <c r="B300" s="6">
        <v>1342</v>
      </c>
      <c r="C300" s="7">
        <v>43412</v>
      </c>
      <c r="D300" s="6">
        <v>8</v>
      </c>
      <c r="E300" s="8" t="s">
        <v>41</v>
      </c>
      <c r="F300" s="8" t="s">
        <v>42</v>
      </c>
      <c r="G300" s="8" t="s">
        <v>43</v>
      </c>
      <c r="H300" s="8" t="s">
        <v>44</v>
      </c>
      <c r="I300" s="8" t="s">
        <v>45</v>
      </c>
      <c r="J300" s="7">
        <v>43414</v>
      </c>
      <c r="K300" s="8" t="s">
        <v>24</v>
      </c>
      <c r="L300" s="8" t="s">
        <v>25</v>
      </c>
      <c r="M300" s="8" t="s">
        <v>47</v>
      </c>
      <c r="N300" s="8" t="s">
        <v>48</v>
      </c>
      <c r="O300" s="9">
        <v>128.80000000000001</v>
      </c>
      <c r="P300" s="8">
        <v>19</v>
      </c>
      <c r="Q300" s="9">
        <v>2447.1999999999998</v>
      </c>
      <c r="R300" s="9">
        <v>239.83</v>
      </c>
    </row>
    <row r="301" spans="1:18" x14ac:dyDescent="0.3">
      <c r="A301" s="1"/>
      <c r="B301" s="10">
        <v>1343</v>
      </c>
      <c r="C301" s="11">
        <v>43429</v>
      </c>
      <c r="D301" s="10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1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2">
        <v>140</v>
      </c>
      <c r="P301" s="1">
        <v>99</v>
      </c>
      <c r="Q301" s="12">
        <v>13860</v>
      </c>
      <c r="R301" s="12">
        <v>1441.44</v>
      </c>
    </row>
    <row r="302" spans="1:18" x14ac:dyDescent="0.3">
      <c r="A302" s="1"/>
      <c r="B302" s="6">
        <v>1344</v>
      </c>
      <c r="C302" s="7">
        <v>43430</v>
      </c>
      <c r="D302" s="6">
        <v>26</v>
      </c>
      <c r="E302" s="8" t="s">
        <v>100</v>
      </c>
      <c r="F302" s="8" t="s">
        <v>84</v>
      </c>
      <c r="G302" s="8" t="s">
        <v>84</v>
      </c>
      <c r="H302" s="8" t="s">
        <v>70</v>
      </c>
      <c r="I302" s="8" t="s">
        <v>71</v>
      </c>
      <c r="J302" s="7">
        <v>43432</v>
      </c>
      <c r="K302" s="8" t="s">
        <v>46</v>
      </c>
      <c r="L302" s="8" t="s">
        <v>35</v>
      </c>
      <c r="M302" s="8" t="s">
        <v>105</v>
      </c>
      <c r="N302" s="8" t="s">
        <v>106</v>
      </c>
      <c r="O302" s="9">
        <v>298.89999999999998</v>
      </c>
      <c r="P302" s="8">
        <v>69</v>
      </c>
      <c r="Q302" s="9">
        <v>20624.099999999999</v>
      </c>
      <c r="R302" s="9">
        <v>2144.91</v>
      </c>
    </row>
    <row r="303" spans="1:18" x14ac:dyDescent="0.3">
      <c r="A303" s="1"/>
      <c r="B303" s="10">
        <v>1345</v>
      </c>
      <c r="C303" s="11">
        <v>43430</v>
      </c>
      <c r="D303" s="10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1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2">
        <v>135.1</v>
      </c>
      <c r="P303" s="1">
        <v>37</v>
      </c>
      <c r="Q303" s="12">
        <v>4998.7</v>
      </c>
      <c r="R303" s="12">
        <v>474.88</v>
      </c>
    </row>
    <row r="304" spans="1:18" x14ac:dyDescent="0.3">
      <c r="A304" s="1"/>
      <c r="B304" s="6">
        <v>1346</v>
      </c>
      <c r="C304" s="7">
        <v>43430</v>
      </c>
      <c r="D304" s="6">
        <v>26</v>
      </c>
      <c r="E304" s="8" t="s">
        <v>100</v>
      </c>
      <c r="F304" s="8" t="s">
        <v>84</v>
      </c>
      <c r="G304" s="8" t="s">
        <v>84</v>
      </c>
      <c r="H304" s="8" t="s">
        <v>70</v>
      </c>
      <c r="I304" s="8" t="s">
        <v>71</v>
      </c>
      <c r="J304" s="7">
        <v>43432</v>
      </c>
      <c r="K304" s="8" t="s">
        <v>46</v>
      </c>
      <c r="L304" s="8" t="s">
        <v>35</v>
      </c>
      <c r="M304" s="8" t="s">
        <v>88</v>
      </c>
      <c r="N304" s="8" t="s">
        <v>89</v>
      </c>
      <c r="O304" s="9">
        <v>257.60000000000002</v>
      </c>
      <c r="P304" s="8">
        <v>64</v>
      </c>
      <c r="Q304" s="9">
        <v>16486.400000000001</v>
      </c>
      <c r="R304" s="9">
        <v>1665.13</v>
      </c>
    </row>
    <row r="305" spans="1:18" x14ac:dyDescent="0.3">
      <c r="A305" s="1"/>
      <c r="B305" s="10">
        <v>1347</v>
      </c>
      <c r="C305" s="11">
        <v>43433</v>
      </c>
      <c r="D305" s="10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1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2">
        <v>196</v>
      </c>
      <c r="P305" s="1">
        <v>38</v>
      </c>
      <c r="Q305" s="12">
        <v>7448</v>
      </c>
      <c r="R305" s="12">
        <v>774.59</v>
      </c>
    </row>
    <row r="306" spans="1:18" x14ac:dyDescent="0.3">
      <c r="A306" s="1"/>
      <c r="B306" s="6">
        <v>1348</v>
      </c>
      <c r="C306" s="7">
        <v>43410</v>
      </c>
      <c r="D306" s="6">
        <v>6</v>
      </c>
      <c r="E306" s="8" t="s">
        <v>61</v>
      </c>
      <c r="F306" s="8" t="s">
        <v>62</v>
      </c>
      <c r="G306" s="8" t="s">
        <v>63</v>
      </c>
      <c r="H306" s="8" t="s">
        <v>64</v>
      </c>
      <c r="I306" s="8" t="s">
        <v>45</v>
      </c>
      <c r="J306" s="7">
        <v>43412</v>
      </c>
      <c r="K306" s="8" t="s">
        <v>46</v>
      </c>
      <c r="L306" s="8" t="s">
        <v>25</v>
      </c>
      <c r="M306" s="8" t="s">
        <v>53</v>
      </c>
      <c r="N306" s="8" t="s">
        <v>54</v>
      </c>
      <c r="O306" s="9">
        <v>178.5</v>
      </c>
      <c r="P306" s="8">
        <v>15</v>
      </c>
      <c r="Q306" s="9">
        <v>2677.5</v>
      </c>
      <c r="R306" s="9">
        <v>259.72000000000003</v>
      </c>
    </row>
    <row r="307" spans="1:18" x14ac:dyDescent="0.3">
      <c r="A307" s="1"/>
      <c r="B307" s="10">
        <v>1350</v>
      </c>
      <c r="C307" s="11">
        <v>43408</v>
      </c>
      <c r="D307" s="10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1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2">
        <v>1134</v>
      </c>
      <c r="P307" s="1">
        <v>52</v>
      </c>
      <c r="Q307" s="12">
        <v>58968</v>
      </c>
      <c r="R307" s="12">
        <v>5778.86</v>
      </c>
    </row>
    <row r="308" spans="1:18" x14ac:dyDescent="0.3">
      <c r="A308" s="1"/>
      <c r="B308" s="6">
        <v>1351</v>
      </c>
      <c r="C308" s="7">
        <v>43408</v>
      </c>
      <c r="D308" s="6">
        <v>4</v>
      </c>
      <c r="E308" s="8" t="s">
        <v>30</v>
      </c>
      <c r="F308" s="8" t="s">
        <v>31</v>
      </c>
      <c r="G308" s="8" t="s">
        <v>31</v>
      </c>
      <c r="H308" s="8" t="s">
        <v>32</v>
      </c>
      <c r="I308" s="8" t="s">
        <v>33</v>
      </c>
      <c r="J308" s="7">
        <v>43410</v>
      </c>
      <c r="K308" s="8" t="s">
        <v>34</v>
      </c>
      <c r="L308" s="8" t="s">
        <v>35</v>
      </c>
      <c r="M308" s="8" t="s">
        <v>108</v>
      </c>
      <c r="N308" s="8" t="s">
        <v>109</v>
      </c>
      <c r="O308" s="9">
        <v>98</v>
      </c>
      <c r="P308" s="8">
        <v>37</v>
      </c>
      <c r="Q308" s="9">
        <v>3626</v>
      </c>
      <c r="R308" s="9">
        <v>355.35</v>
      </c>
    </row>
    <row r="309" spans="1:18" x14ac:dyDescent="0.3">
      <c r="A309" s="1"/>
      <c r="B309" s="10">
        <v>1353</v>
      </c>
      <c r="C309" s="11">
        <v>43412</v>
      </c>
      <c r="D309" s="10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1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2">
        <v>487.2</v>
      </c>
      <c r="P309" s="1">
        <v>24</v>
      </c>
      <c r="Q309" s="12">
        <v>11692.8</v>
      </c>
      <c r="R309" s="12">
        <v>1122.51</v>
      </c>
    </row>
    <row r="310" spans="1:18" x14ac:dyDescent="0.3">
      <c r="A310" s="1"/>
      <c r="B310" s="6">
        <v>1356</v>
      </c>
      <c r="C310" s="7">
        <v>43407</v>
      </c>
      <c r="D310" s="6">
        <v>3</v>
      </c>
      <c r="E310" s="8" t="s">
        <v>55</v>
      </c>
      <c r="F310" s="8" t="s">
        <v>56</v>
      </c>
      <c r="G310" s="8" t="s">
        <v>57</v>
      </c>
      <c r="H310" s="8" t="s">
        <v>22</v>
      </c>
      <c r="I310" s="8" t="s">
        <v>23</v>
      </c>
      <c r="J310" s="7">
        <v>43409</v>
      </c>
      <c r="K310" s="8" t="s">
        <v>24</v>
      </c>
      <c r="L310" s="8" t="s">
        <v>58</v>
      </c>
      <c r="M310" s="8" t="s">
        <v>97</v>
      </c>
      <c r="N310" s="8" t="s">
        <v>82</v>
      </c>
      <c r="O310" s="9">
        <v>140</v>
      </c>
      <c r="P310" s="8">
        <v>36</v>
      </c>
      <c r="Q310" s="9">
        <v>5040</v>
      </c>
      <c r="R310" s="9">
        <v>519.12</v>
      </c>
    </row>
    <row r="311" spans="1:18" x14ac:dyDescent="0.3">
      <c r="A311" s="1"/>
      <c r="B311" s="10">
        <v>1357</v>
      </c>
      <c r="C311" s="11">
        <v>43407</v>
      </c>
      <c r="D311" s="10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1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2">
        <v>560</v>
      </c>
      <c r="P311" s="1">
        <v>24</v>
      </c>
      <c r="Q311" s="12">
        <v>13440</v>
      </c>
      <c r="R311" s="12">
        <v>1344</v>
      </c>
    </row>
    <row r="312" spans="1:18" x14ac:dyDescent="0.3">
      <c r="A312" s="1"/>
      <c r="B312" s="6">
        <v>1361</v>
      </c>
      <c r="C312" s="7">
        <v>43414</v>
      </c>
      <c r="D312" s="6">
        <v>10</v>
      </c>
      <c r="E312" s="8" t="s">
        <v>72</v>
      </c>
      <c r="F312" s="8" t="s">
        <v>73</v>
      </c>
      <c r="G312" s="8" t="s">
        <v>74</v>
      </c>
      <c r="H312" s="8" t="s">
        <v>75</v>
      </c>
      <c r="I312" s="8" t="s">
        <v>33</v>
      </c>
      <c r="J312" s="7">
        <v>43416</v>
      </c>
      <c r="K312" s="8" t="s">
        <v>24</v>
      </c>
      <c r="L312" s="8" t="s">
        <v>35</v>
      </c>
      <c r="M312" s="8" t="s">
        <v>98</v>
      </c>
      <c r="N312" s="8" t="s">
        <v>29</v>
      </c>
      <c r="O312" s="9">
        <v>140</v>
      </c>
      <c r="P312" s="8">
        <v>20</v>
      </c>
      <c r="Q312" s="9">
        <v>2800</v>
      </c>
      <c r="R312" s="9">
        <v>280</v>
      </c>
    </row>
    <row r="313" spans="1:18" x14ac:dyDescent="0.3">
      <c r="A313" s="1"/>
      <c r="B313" s="10">
        <v>1363</v>
      </c>
      <c r="C313" s="11">
        <v>43414</v>
      </c>
      <c r="D313" s="10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0"/>
      <c r="K313" s="1" t="s">
        <v>34</v>
      </c>
      <c r="L313" s="1"/>
      <c r="M313" s="1" t="s">
        <v>28</v>
      </c>
      <c r="N313" s="1" t="s">
        <v>29</v>
      </c>
      <c r="O313" s="12">
        <v>49</v>
      </c>
      <c r="P313" s="1">
        <v>11</v>
      </c>
      <c r="Q313" s="12">
        <v>539</v>
      </c>
      <c r="R313" s="12">
        <v>52.28</v>
      </c>
    </row>
    <row r="314" spans="1:18" x14ac:dyDescent="0.3">
      <c r="A314" s="1"/>
      <c r="B314" s="6">
        <v>1364</v>
      </c>
      <c r="C314" s="7">
        <v>43415</v>
      </c>
      <c r="D314" s="6">
        <v>11</v>
      </c>
      <c r="E314" s="8" t="s">
        <v>83</v>
      </c>
      <c r="F314" s="8" t="s">
        <v>84</v>
      </c>
      <c r="G314" s="8" t="s">
        <v>84</v>
      </c>
      <c r="H314" s="8" t="s">
        <v>70</v>
      </c>
      <c r="I314" s="8" t="s">
        <v>71</v>
      </c>
      <c r="J314" s="6"/>
      <c r="K314" s="8" t="s">
        <v>46</v>
      </c>
      <c r="L314" s="8"/>
      <c r="M314" s="8" t="s">
        <v>65</v>
      </c>
      <c r="N314" s="8" t="s">
        <v>66</v>
      </c>
      <c r="O314" s="9">
        <v>560</v>
      </c>
      <c r="P314" s="8">
        <v>78</v>
      </c>
      <c r="Q314" s="9">
        <v>43680</v>
      </c>
      <c r="R314" s="9">
        <v>4193.28</v>
      </c>
    </row>
    <row r="315" spans="1:18" x14ac:dyDescent="0.3">
      <c r="A315" s="1"/>
      <c r="B315" s="10">
        <v>1365</v>
      </c>
      <c r="C315" s="11">
        <v>43405</v>
      </c>
      <c r="D315" s="10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0"/>
      <c r="K315" s="1" t="s">
        <v>46</v>
      </c>
      <c r="L315" s="1"/>
      <c r="M315" s="1" t="s">
        <v>88</v>
      </c>
      <c r="N315" s="1" t="s">
        <v>89</v>
      </c>
      <c r="O315" s="12">
        <v>257.60000000000002</v>
      </c>
      <c r="P315" s="1">
        <v>76</v>
      </c>
      <c r="Q315" s="12">
        <v>19577.599999999999</v>
      </c>
      <c r="R315" s="12">
        <v>2016.49</v>
      </c>
    </row>
    <row r="316" spans="1:18" x14ac:dyDescent="0.3">
      <c r="A316" s="1"/>
      <c r="B316" s="6">
        <v>1366</v>
      </c>
      <c r="C316" s="7">
        <v>43432</v>
      </c>
      <c r="D316" s="6">
        <v>28</v>
      </c>
      <c r="E316" s="8" t="s">
        <v>67</v>
      </c>
      <c r="F316" s="8" t="s">
        <v>68</v>
      </c>
      <c r="G316" s="8" t="s">
        <v>69</v>
      </c>
      <c r="H316" s="8" t="s">
        <v>70</v>
      </c>
      <c r="I316" s="8" t="s">
        <v>71</v>
      </c>
      <c r="J316" s="7">
        <v>43434</v>
      </c>
      <c r="K316" s="8" t="s">
        <v>46</v>
      </c>
      <c r="L316" s="8" t="s">
        <v>35</v>
      </c>
      <c r="M316" s="8" t="s">
        <v>40</v>
      </c>
      <c r="N316" s="8" t="s">
        <v>27</v>
      </c>
      <c r="O316" s="9">
        <v>644</v>
      </c>
      <c r="P316" s="8">
        <v>57</v>
      </c>
      <c r="Q316" s="9">
        <v>36708</v>
      </c>
      <c r="R316" s="9">
        <v>3817.63</v>
      </c>
    </row>
    <row r="317" spans="1:18" x14ac:dyDescent="0.3">
      <c r="A317" s="1"/>
      <c r="B317" s="10">
        <v>1367</v>
      </c>
      <c r="C317" s="11">
        <v>43413</v>
      </c>
      <c r="D317" s="10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1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2">
        <v>135.1</v>
      </c>
      <c r="P317" s="1">
        <v>14</v>
      </c>
      <c r="Q317" s="12">
        <v>1891.4</v>
      </c>
      <c r="R317" s="12">
        <v>181.57</v>
      </c>
    </row>
    <row r="318" spans="1:18" x14ac:dyDescent="0.3">
      <c r="A318" s="1"/>
      <c r="B318" s="6">
        <v>1368</v>
      </c>
      <c r="C318" s="7">
        <v>43461</v>
      </c>
      <c r="D318" s="6">
        <v>27</v>
      </c>
      <c r="E318" s="8" t="s">
        <v>19</v>
      </c>
      <c r="F318" s="8" t="s">
        <v>20</v>
      </c>
      <c r="G318" s="8" t="s">
        <v>21</v>
      </c>
      <c r="H318" s="8" t="s">
        <v>22</v>
      </c>
      <c r="I318" s="8" t="s">
        <v>23</v>
      </c>
      <c r="J318" s="7">
        <v>43463</v>
      </c>
      <c r="K318" s="8" t="s">
        <v>24</v>
      </c>
      <c r="L318" s="8" t="s">
        <v>25</v>
      </c>
      <c r="M318" s="8" t="s">
        <v>26</v>
      </c>
      <c r="N318" s="8" t="s">
        <v>27</v>
      </c>
      <c r="O318" s="9">
        <v>196</v>
      </c>
      <c r="P318" s="8">
        <v>14</v>
      </c>
      <c r="Q318" s="9">
        <v>2744</v>
      </c>
      <c r="R318" s="9">
        <v>277.14</v>
      </c>
    </row>
    <row r="319" spans="1:18" x14ac:dyDescent="0.3">
      <c r="A319" s="1"/>
      <c r="B319" s="10">
        <v>1369</v>
      </c>
      <c r="C319" s="11">
        <v>43461</v>
      </c>
      <c r="D319" s="10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1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2">
        <v>49</v>
      </c>
      <c r="P319" s="1">
        <v>70</v>
      </c>
      <c r="Q319" s="12">
        <v>3430</v>
      </c>
      <c r="R319" s="12">
        <v>353.29</v>
      </c>
    </row>
    <row r="320" spans="1:18" x14ac:dyDescent="0.3">
      <c r="A320" s="1"/>
      <c r="B320" s="6">
        <v>1370</v>
      </c>
      <c r="C320" s="7">
        <v>43438</v>
      </c>
      <c r="D320" s="6">
        <v>4</v>
      </c>
      <c r="E320" s="8" t="s">
        <v>30</v>
      </c>
      <c r="F320" s="8" t="s">
        <v>31</v>
      </c>
      <c r="G320" s="8" t="s">
        <v>31</v>
      </c>
      <c r="H320" s="8" t="s">
        <v>32</v>
      </c>
      <c r="I320" s="8" t="s">
        <v>33</v>
      </c>
      <c r="J320" s="7">
        <v>43440</v>
      </c>
      <c r="K320" s="8" t="s">
        <v>34</v>
      </c>
      <c r="L320" s="8" t="s">
        <v>35</v>
      </c>
      <c r="M320" s="8" t="s">
        <v>36</v>
      </c>
      <c r="N320" s="8" t="s">
        <v>29</v>
      </c>
      <c r="O320" s="9">
        <v>420</v>
      </c>
      <c r="P320" s="8">
        <v>100</v>
      </c>
      <c r="Q320" s="9">
        <v>42000</v>
      </c>
      <c r="R320" s="9">
        <v>4074</v>
      </c>
    </row>
    <row r="321" spans="1:18" x14ac:dyDescent="0.3">
      <c r="A321" s="1"/>
      <c r="B321" s="10">
        <v>1371</v>
      </c>
      <c r="C321" s="11">
        <v>43438</v>
      </c>
      <c r="D321" s="10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1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2">
        <v>742</v>
      </c>
      <c r="P321" s="1">
        <v>27</v>
      </c>
      <c r="Q321" s="12">
        <v>20034</v>
      </c>
      <c r="R321" s="12">
        <v>2003.4</v>
      </c>
    </row>
    <row r="322" spans="1:18" x14ac:dyDescent="0.3">
      <c r="A322" s="1"/>
      <c r="B322" s="6">
        <v>1372</v>
      </c>
      <c r="C322" s="7">
        <v>43438</v>
      </c>
      <c r="D322" s="6">
        <v>4</v>
      </c>
      <c r="E322" s="8" t="s">
        <v>30</v>
      </c>
      <c r="F322" s="8" t="s">
        <v>31</v>
      </c>
      <c r="G322" s="8" t="s">
        <v>31</v>
      </c>
      <c r="H322" s="8" t="s">
        <v>32</v>
      </c>
      <c r="I322" s="8" t="s">
        <v>33</v>
      </c>
      <c r="J322" s="7">
        <v>43440</v>
      </c>
      <c r="K322" s="8" t="s">
        <v>34</v>
      </c>
      <c r="L322" s="8" t="s">
        <v>35</v>
      </c>
      <c r="M322" s="8" t="s">
        <v>28</v>
      </c>
      <c r="N322" s="8" t="s">
        <v>29</v>
      </c>
      <c r="O322" s="9">
        <v>49</v>
      </c>
      <c r="P322" s="8">
        <v>70</v>
      </c>
      <c r="Q322" s="9">
        <v>3430</v>
      </c>
      <c r="R322" s="9">
        <v>336.14</v>
      </c>
    </row>
    <row r="323" spans="1:18" x14ac:dyDescent="0.3">
      <c r="A323" s="1"/>
      <c r="B323" s="10">
        <v>1373</v>
      </c>
      <c r="C323" s="11">
        <v>43446</v>
      </c>
      <c r="D323" s="10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1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2">
        <v>252</v>
      </c>
      <c r="P323" s="1">
        <v>57</v>
      </c>
      <c r="Q323" s="12">
        <v>14364</v>
      </c>
      <c r="R323" s="12">
        <v>1436.4</v>
      </c>
    </row>
    <row r="324" spans="1:18" x14ac:dyDescent="0.3">
      <c r="A324" s="1"/>
      <c r="B324" s="6">
        <v>1374</v>
      </c>
      <c r="C324" s="7">
        <v>43446</v>
      </c>
      <c r="D324" s="6">
        <v>12</v>
      </c>
      <c r="E324" s="8" t="s">
        <v>38</v>
      </c>
      <c r="F324" s="8" t="s">
        <v>20</v>
      </c>
      <c r="G324" s="8" t="s">
        <v>21</v>
      </c>
      <c r="H324" s="8" t="s">
        <v>22</v>
      </c>
      <c r="I324" s="8" t="s">
        <v>23</v>
      </c>
      <c r="J324" s="7">
        <v>43448</v>
      </c>
      <c r="K324" s="8" t="s">
        <v>24</v>
      </c>
      <c r="L324" s="8" t="s">
        <v>35</v>
      </c>
      <c r="M324" s="8" t="s">
        <v>40</v>
      </c>
      <c r="N324" s="8" t="s">
        <v>27</v>
      </c>
      <c r="O324" s="9">
        <v>644</v>
      </c>
      <c r="P324" s="8">
        <v>83</v>
      </c>
      <c r="Q324" s="9">
        <v>53452</v>
      </c>
      <c r="R324" s="9">
        <v>5238.3</v>
      </c>
    </row>
    <row r="325" spans="1:18" x14ac:dyDescent="0.3">
      <c r="A325" s="1"/>
      <c r="B325" s="10">
        <v>1375</v>
      </c>
      <c r="C325" s="11">
        <v>43442</v>
      </c>
      <c r="D325" s="10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1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2">
        <v>128.80000000000001</v>
      </c>
      <c r="P325" s="1">
        <v>76</v>
      </c>
      <c r="Q325" s="12">
        <v>9788.7999999999993</v>
      </c>
      <c r="R325" s="12">
        <v>939.72</v>
      </c>
    </row>
    <row r="326" spans="1:18" x14ac:dyDescent="0.3">
      <c r="A326" s="1"/>
      <c r="B326" s="6">
        <v>1376</v>
      </c>
      <c r="C326" s="7">
        <v>43438</v>
      </c>
      <c r="D326" s="6">
        <v>4</v>
      </c>
      <c r="E326" s="8" t="s">
        <v>30</v>
      </c>
      <c r="F326" s="8" t="s">
        <v>31</v>
      </c>
      <c r="G326" s="8" t="s">
        <v>31</v>
      </c>
      <c r="H326" s="8" t="s">
        <v>32</v>
      </c>
      <c r="I326" s="8" t="s">
        <v>33</v>
      </c>
      <c r="J326" s="7">
        <v>43440</v>
      </c>
      <c r="K326" s="8" t="s">
        <v>46</v>
      </c>
      <c r="L326" s="8" t="s">
        <v>25</v>
      </c>
      <c r="M326" s="8" t="s">
        <v>47</v>
      </c>
      <c r="N326" s="8" t="s">
        <v>48</v>
      </c>
      <c r="O326" s="9">
        <v>128.80000000000001</v>
      </c>
      <c r="P326" s="8">
        <v>80</v>
      </c>
      <c r="Q326" s="9">
        <v>10304</v>
      </c>
      <c r="R326" s="9">
        <v>1020.1</v>
      </c>
    </row>
    <row r="327" spans="1:18" x14ac:dyDescent="0.3">
      <c r="A327" s="1"/>
      <c r="B327" s="10">
        <v>1377</v>
      </c>
      <c r="C327" s="11">
        <v>43463</v>
      </c>
      <c r="D327" s="10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1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2">
        <v>178.5</v>
      </c>
      <c r="P327" s="1">
        <v>47</v>
      </c>
      <c r="Q327" s="12">
        <v>8389.5</v>
      </c>
      <c r="R327" s="12">
        <v>830.56</v>
      </c>
    </row>
    <row r="328" spans="1:18" x14ac:dyDescent="0.3">
      <c r="A328" s="1"/>
      <c r="B328" s="6">
        <v>1378</v>
      </c>
      <c r="C328" s="7">
        <v>43437</v>
      </c>
      <c r="D328" s="6">
        <v>3</v>
      </c>
      <c r="E328" s="8" t="s">
        <v>55</v>
      </c>
      <c r="F328" s="8" t="s">
        <v>56</v>
      </c>
      <c r="G328" s="8" t="s">
        <v>57</v>
      </c>
      <c r="H328" s="8" t="s">
        <v>22</v>
      </c>
      <c r="I328" s="8" t="s">
        <v>23</v>
      </c>
      <c r="J328" s="7">
        <v>43439</v>
      </c>
      <c r="K328" s="8" t="s">
        <v>24</v>
      </c>
      <c r="L328" s="8" t="s">
        <v>58</v>
      </c>
      <c r="M328" s="8" t="s">
        <v>59</v>
      </c>
      <c r="N328" s="8" t="s">
        <v>60</v>
      </c>
      <c r="O328" s="9">
        <v>135.1</v>
      </c>
      <c r="P328" s="8">
        <v>96</v>
      </c>
      <c r="Q328" s="9">
        <v>12969.6</v>
      </c>
      <c r="R328" s="9">
        <v>1322.9</v>
      </c>
    </row>
    <row r="329" spans="1:18" x14ac:dyDescent="0.3">
      <c r="A329" s="1"/>
      <c r="B329" s="10">
        <v>1379</v>
      </c>
      <c r="C329" s="11">
        <v>43440</v>
      </c>
      <c r="D329" s="10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1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2">
        <v>560</v>
      </c>
      <c r="P329" s="1">
        <v>32</v>
      </c>
      <c r="Q329" s="12">
        <v>17920</v>
      </c>
      <c r="R329" s="12">
        <v>1881.6</v>
      </c>
    </row>
    <row r="330" spans="1:18" x14ac:dyDescent="0.3">
      <c r="A330" s="1"/>
      <c r="B330" s="6">
        <v>1380</v>
      </c>
      <c r="C330" s="7">
        <v>43462</v>
      </c>
      <c r="D330" s="6">
        <v>28</v>
      </c>
      <c r="E330" s="8" t="s">
        <v>67</v>
      </c>
      <c r="F330" s="8" t="s">
        <v>68</v>
      </c>
      <c r="G330" s="8" t="s">
        <v>69</v>
      </c>
      <c r="H330" s="8" t="s">
        <v>70</v>
      </c>
      <c r="I330" s="8" t="s">
        <v>71</v>
      </c>
      <c r="J330" s="7">
        <v>43464</v>
      </c>
      <c r="K330" s="8" t="s">
        <v>46</v>
      </c>
      <c r="L330" s="8" t="s">
        <v>25</v>
      </c>
      <c r="M330" s="8" t="s">
        <v>40</v>
      </c>
      <c r="N330" s="8" t="s">
        <v>27</v>
      </c>
      <c r="O330" s="9">
        <v>644</v>
      </c>
      <c r="P330" s="8">
        <v>16</v>
      </c>
      <c r="Q330" s="9">
        <v>10304</v>
      </c>
      <c r="R330" s="9">
        <v>1030.4000000000001</v>
      </c>
    </row>
    <row r="331" spans="1:18" x14ac:dyDescent="0.3">
      <c r="A331" s="1"/>
      <c r="B331" s="10">
        <v>1381</v>
      </c>
      <c r="C331" s="11">
        <v>43442</v>
      </c>
      <c r="D331" s="10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1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2">
        <v>178.5</v>
      </c>
      <c r="P331" s="1">
        <v>41</v>
      </c>
      <c r="Q331" s="12">
        <v>7318.5</v>
      </c>
      <c r="R331" s="12">
        <v>717.21</v>
      </c>
    </row>
    <row r="332" spans="1:18" x14ac:dyDescent="0.3">
      <c r="A332" s="1"/>
      <c r="B332" s="6">
        <v>1382</v>
      </c>
      <c r="C332" s="7">
        <v>43444</v>
      </c>
      <c r="D332" s="6">
        <v>10</v>
      </c>
      <c r="E332" s="8" t="s">
        <v>72</v>
      </c>
      <c r="F332" s="8" t="s">
        <v>73</v>
      </c>
      <c r="G332" s="8" t="s">
        <v>74</v>
      </c>
      <c r="H332" s="8" t="s">
        <v>75</v>
      </c>
      <c r="I332" s="8" t="s">
        <v>33</v>
      </c>
      <c r="J332" s="7">
        <v>43446</v>
      </c>
      <c r="K332" s="8" t="s">
        <v>24</v>
      </c>
      <c r="L332" s="8" t="s">
        <v>35</v>
      </c>
      <c r="M332" s="8" t="s">
        <v>76</v>
      </c>
      <c r="N332" s="8" t="s">
        <v>27</v>
      </c>
      <c r="O332" s="9">
        <v>41.86</v>
      </c>
      <c r="P332" s="8">
        <v>41</v>
      </c>
      <c r="Q332" s="9">
        <v>1716.26</v>
      </c>
      <c r="R332" s="9">
        <v>180.21</v>
      </c>
    </row>
    <row r="333" spans="1:18" x14ac:dyDescent="0.3">
      <c r="A333" s="1"/>
      <c r="B333" s="10">
        <v>1383</v>
      </c>
      <c r="C333" s="11">
        <v>43441</v>
      </c>
      <c r="D333" s="10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0"/>
      <c r="K333" s="1"/>
      <c r="L333" s="1"/>
      <c r="M333" s="1" t="s">
        <v>40</v>
      </c>
      <c r="N333" s="1" t="s">
        <v>27</v>
      </c>
      <c r="O333" s="12">
        <v>644</v>
      </c>
      <c r="P333" s="1">
        <v>41</v>
      </c>
      <c r="Q333" s="12">
        <v>26404</v>
      </c>
      <c r="R333" s="12">
        <v>2719.61</v>
      </c>
    </row>
    <row r="334" spans="1:18" x14ac:dyDescent="0.3">
      <c r="A334" s="1"/>
      <c r="B334" s="6">
        <v>1384</v>
      </c>
      <c r="C334" s="7">
        <v>43444</v>
      </c>
      <c r="D334" s="6">
        <v>10</v>
      </c>
      <c r="E334" s="8" t="s">
        <v>72</v>
      </c>
      <c r="F334" s="8" t="s">
        <v>73</v>
      </c>
      <c r="G334" s="8" t="s">
        <v>74</v>
      </c>
      <c r="H334" s="8" t="s">
        <v>75</v>
      </c>
      <c r="I334" s="8" t="s">
        <v>33</v>
      </c>
      <c r="J334" s="7">
        <v>43446</v>
      </c>
      <c r="K334" s="8" t="s">
        <v>34</v>
      </c>
      <c r="L334" s="8"/>
      <c r="M334" s="8" t="s">
        <v>79</v>
      </c>
      <c r="N334" s="8" t="s">
        <v>80</v>
      </c>
      <c r="O334" s="9">
        <v>350</v>
      </c>
      <c r="P334" s="8">
        <v>94</v>
      </c>
      <c r="Q334" s="9">
        <v>32900</v>
      </c>
      <c r="R334" s="9">
        <v>3290</v>
      </c>
    </row>
    <row r="335" spans="1:18" x14ac:dyDescent="0.3">
      <c r="A335" s="1"/>
      <c r="B335" s="10">
        <v>1385</v>
      </c>
      <c r="C335" s="11">
        <v>43444</v>
      </c>
      <c r="D335" s="10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1">
        <v>43446</v>
      </c>
      <c r="K335" s="1" t="s">
        <v>34</v>
      </c>
      <c r="L335" s="1"/>
      <c r="M335" s="1" t="s">
        <v>81</v>
      </c>
      <c r="N335" s="1" t="s">
        <v>82</v>
      </c>
      <c r="O335" s="12">
        <v>308</v>
      </c>
      <c r="P335" s="1">
        <v>20</v>
      </c>
      <c r="Q335" s="12">
        <v>6160</v>
      </c>
      <c r="R335" s="12">
        <v>646.79999999999995</v>
      </c>
    </row>
    <row r="336" spans="1:18" x14ac:dyDescent="0.3">
      <c r="A336" s="1"/>
      <c r="B336" s="6">
        <v>1386</v>
      </c>
      <c r="C336" s="7">
        <v>43444</v>
      </c>
      <c r="D336" s="6">
        <v>10</v>
      </c>
      <c r="E336" s="8" t="s">
        <v>72</v>
      </c>
      <c r="F336" s="8" t="s">
        <v>73</v>
      </c>
      <c r="G336" s="8" t="s">
        <v>74</v>
      </c>
      <c r="H336" s="8" t="s">
        <v>75</v>
      </c>
      <c r="I336" s="8" t="s">
        <v>33</v>
      </c>
      <c r="J336" s="7">
        <v>43446</v>
      </c>
      <c r="K336" s="8" t="s">
        <v>34</v>
      </c>
      <c r="L336" s="8"/>
      <c r="M336" s="8" t="s">
        <v>47</v>
      </c>
      <c r="N336" s="8" t="s">
        <v>48</v>
      </c>
      <c r="O336" s="9">
        <v>128.80000000000001</v>
      </c>
      <c r="P336" s="8">
        <v>13</v>
      </c>
      <c r="Q336" s="9">
        <v>1674.4</v>
      </c>
      <c r="R336" s="9">
        <v>174.14</v>
      </c>
    </row>
    <row r="337" spans="1:18" x14ac:dyDescent="0.3">
      <c r="A337" s="1"/>
      <c r="B337" s="10">
        <v>1387</v>
      </c>
      <c r="C337" s="11">
        <v>43445</v>
      </c>
      <c r="D337" s="10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0"/>
      <c r="K337" s="1" t="s">
        <v>46</v>
      </c>
      <c r="L337" s="1"/>
      <c r="M337" s="1" t="s">
        <v>28</v>
      </c>
      <c r="N337" s="1" t="s">
        <v>29</v>
      </c>
      <c r="O337" s="12">
        <v>49</v>
      </c>
      <c r="P337" s="1">
        <v>74</v>
      </c>
      <c r="Q337" s="12">
        <v>3626</v>
      </c>
      <c r="R337" s="12">
        <v>377.1</v>
      </c>
    </row>
    <row r="338" spans="1:18" x14ac:dyDescent="0.3">
      <c r="A338" s="1"/>
      <c r="B338" s="6">
        <v>1388</v>
      </c>
      <c r="C338" s="7">
        <v>43445</v>
      </c>
      <c r="D338" s="6">
        <v>11</v>
      </c>
      <c r="E338" s="8" t="s">
        <v>83</v>
      </c>
      <c r="F338" s="8" t="s">
        <v>84</v>
      </c>
      <c r="G338" s="8" t="s">
        <v>84</v>
      </c>
      <c r="H338" s="8" t="s">
        <v>70</v>
      </c>
      <c r="I338" s="8" t="s">
        <v>71</v>
      </c>
      <c r="J338" s="6"/>
      <c r="K338" s="8" t="s">
        <v>46</v>
      </c>
      <c r="L338" s="8"/>
      <c r="M338" s="8" t="s">
        <v>76</v>
      </c>
      <c r="N338" s="8" t="s">
        <v>27</v>
      </c>
      <c r="O338" s="9">
        <v>41.86</v>
      </c>
      <c r="P338" s="8">
        <v>53</v>
      </c>
      <c r="Q338" s="9">
        <v>2218.58</v>
      </c>
      <c r="R338" s="9">
        <v>224.08</v>
      </c>
    </row>
    <row r="339" spans="1:18" x14ac:dyDescent="0.3">
      <c r="A339" s="1"/>
      <c r="B339" s="10">
        <v>1389</v>
      </c>
      <c r="C339" s="11">
        <v>43435</v>
      </c>
      <c r="D339" s="10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0"/>
      <c r="K339" s="1"/>
      <c r="L339" s="1"/>
      <c r="M339" s="1" t="s">
        <v>39</v>
      </c>
      <c r="N339" s="1" t="s">
        <v>27</v>
      </c>
      <c r="O339" s="12">
        <v>252</v>
      </c>
      <c r="P339" s="1">
        <v>99</v>
      </c>
      <c r="Q339" s="12">
        <v>24948</v>
      </c>
      <c r="R339" s="12">
        <v>2444.9</v>
      </c>
    </row>
    <row r="340" spans="1:18" x14ac:dyDescent="0.3">
      <c r="A340" s="1"/>
      <c r="B340" s="6">
        <v>1390</v>
      </c>
      <c r="C340" s="7">
        <v>43435</v>
      </c>
      <c r="D340" s="6">
        <v>1</v>
      </c>
      <c r="E340" s="8" t="s">
        <v>85</v>
      </c>
      <c r="F340" s="8" t="s">
        <v>86</v>
      </c>
      <c r="G340" s="8" t="s">
        <v>87</v>
      </c>
      <c r="H340" s="8" t="s">
        <v>44</v>
      </c>
      <c r="I340" s="8" t="s">
        <v>45</v>
      </c>
      <c r="J340" s="6"/>
      <c r="K340" s="8"/>
      <c r="L340" s="8"/>
      <c r="M340" s="8" t="s">
        <v>40</v>
      </c>
      <c r="N340" s="8" t="s">
        <v>27</v>
      </c>
      <c r="O340" s="9">
        <v>644</v>
      </c>
      <c r="P340" s="8">
        <v>89</v>
      </c>
      <c r="Q340" s="9">
        <v>57316</v>
      </c>
      <c r="R340" s="9">
        <v>5445.02</v>
      </c>
    </row>
    <row r="341" spans="1:18" x14ac:dyDescent="0.3">
      <c r="A341" s="1"/>
      <c r="B341" s="10">
        <v>1391</v>
      </c>
      <c r="C341" s="11">
        <v>43435</v>
      </c>
      <c r="D341" s="10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0"/>
      <c r="K341" s="1"/>
      <c r="L341" s="1"/>
      <c r="M341" s="1" t="s">
        <v>76</v>
      </c>
      <c r="N341" s="1" t="s">
        <v>27</v>
      </c>
      <c r="O341" s="12">
        <v>41.86</v>
      </c>
      <c r="P341" s="1">
        <v>64</v>
      </c>
      <c r="Q341" s="12">
        <v>2679.04</v>
      </c>
      <c r="R341" s="12">
        <v>273.26</v>
      </c>
    </row>
    <row r="342" spans="1:18" x14ac:dyDescent="0.3">
      <c r="A342" s="1"/>
      <c r="B342" s="6">
        <v>1392</v>
      </c>
      <c r="C342" s="7">
        <v>43462</v>
      </c>
      <c r="D342" s="6">
        <v>28</v>
      </c>
      <c r="E342" s="8" t="s">
        <v>67</v>
      </c>
      <c r="F342" s="8" t="s">
        <v>68</v>
      </c>
      <c r="G342" s="8" t="s">
        <v>69</v>
      </c>
      <c r="H342" s="8" t="s">
        <v>70</v>
      </c>
      <c r="I342" s="8" t="s">
        <v>71</v>
      </c>
      <c r="J342" s="7">
        <v>43464</v>
      </c>
      <c r="K342" s="8" t="s">
        <v>46</v>
      </c>
      <c r="L342" s="8" t="s">
        <v>35</v>
      </c>
      <c r="M342" s="8" t="s">
        <v>59</v>
      </c>
      <c r="N342" s="8" t="s">
        <v>60</v>
      </c>
      <c r="O342" s="9">
        <v>135.1</v>
      </c>
      <c r="P342" s="8">
        <v>98</v>
      </c>
      <c r="Q342" s="9">
        <v>13239.8</v>
      </c>
      <c r="R342" s="9">
        <v>1350.46</v>
      </c>
    </row>
    <row r="343" spans="1:18" x14ac:dyDescent="0.3">
      <c r="A343" s="1"/>
      <c r="B343" s="10">
        <v>1393</v>
      </c>
      <c r="C343" s="11">
        <v>43462</v>
      </c>
      <c r="D343" s="10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1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2">
        <v>257.60000000000002</v>
      </c>
      <c r="P343" s="1">
        <v>86</v>
      </c>
      <c r="Q343" s="12">
        <v>22153.599999999999</v>
      </c>
      <c r="R343" s="12">
        <v>2171.0500000000002</v>
      </c>
    </row>
    <row r="344" spans="1:18" x14ac:dyDescent="0.3">
      <c r="A344" s="1"/>
      <c r="B344" s="6">
        <v>1394</v>
      </c>
      <c r="C344" s="7">
        <v>43443</v>
      </c>
      <c r="D344" s="6">
        <v>9</v>
      </c>
      <c r="E344" s="8" t="s">
        <v>90</v>
      </c>
      <c r="F344" s="8" t="s">
        <v>91</v>
      </c>
      <c r="G344" s="8" t="s">
        <v>51</v>
      </c>
      <c r="H344" s="8" t="s">
        <v>92</v>
      </c>
      <c r="I344" s="8" t="s">
        <v>23</v>
      </c>
      <c r="J344" s="7">
        <v>43445</v>
      </c>
      <c r="K344" s="8" t="s">
        <v>34</v>
      </c>
      <c r="L344" s="8" t="s">
        <v>25</v>
      </c>
      <c r="M344" s="8" t="s">
        <v>93</v>
      </c>
      <c r="N344" s="8" t="s">
        <v>94</v>
      </c>
      <c r="O344" s="9">
        <v>273</v>
      </c>
      <c r="P344" s="8">
        <v>20</v>
      </c>
      <c r="Q344" s="9">
        <v>5460</v>
      </c>
      <c r="R344" s="9">
        <v>573.29999999999995</v>
      </c>
    </row>
    <row r="345" spans="1:18" x14ac:dyDescent="0.3">
      <c r="A345" s="1"/>
      <c r="B345" s="10">
        <v>1395</v>
      </c>
      <c r="C345" s="11">
        <v>43443</v>
      </c>
      <c r="D345" s="10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1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2">
        <v>487.2</v>
      </c>
      <c r="P345" s="1">
        <v>69</v>
      </c>
      <c r="Q345" s="12">
        <v>33616.800000000003</v>
      </c>
      <c r="R345" s="12">
        <v>3361.68</v>
      </c>
    </row>
    <row r="346" spans="1:18" x14ac:dyDescent="0.3">
      <c r="A346" s="1"/>
      <c r="B346" s="6">
        <v>1396</v>
      </c>
      <c r="C346" s="7">
        <v>43440</v>
      </c>
      <c r="D346" s="6">
        <v>6</v>
      </c>
      <c r="E346" s="8" t="s">
        <v>61</v>
      </c>
      <c r="F346" s="8" t="s">
        <v>62</v>
      </c>
      <c r="G346" s="8" t="s">
        <v>63</v>
      </c>
      <c r="H346" s="8" t="s">
        <v>64</v>
      </c>
      <c r="I346" s="8" t="s">
        <v>45</v>
      </c>
      <c r="J346" s="7">
        <v>43442</v>
      </c>
      <c r="K346" s="8" t="s">
        <v>24</v>
      </c>
      <c r="L346" s="8" t="s">
        <v>35</v>
      </c>
      <c r="M346" s="8" t="s">
        <v>26</v>
      </c>
      <c r="N346" s="8" t="s">
        <v>27</v>
      </c>
      <c r="O346" s="9">
        <v>196</v>
      </c>
      <c r="P346" s="8">
        <v>68</v>
      </c>
      <c r="Q346" s="9">
        <v>13328</v>
      </c>
      <c r="R346" s="9">
        <v>1279.49</v>
      </c>
    </row>
    <row r="347" spans="1:18" x14ac:dyDescent="0.3">
      <c r="A347" s="1"/>
      <c r="B347" s="10">
        <v>1397</v>
      </c>
      <c r="C347" s="11">
        <v>43442</v>
      </c>
      <c r="D347" s="10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1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2">
        <v>560</v>
      </c>
      <c r="P347" s="1">
        <v>52</v>
      </c>
      <c r="Q347" s="12">
        <v>29120</v>
      </c>
      <c r="R347" s="12">
        <v>2853.76</v>
      </c>
    </row>
    <row r="348" spans="1:18" x14ac:dyDescent="0.3">
      <c r="A348" s="1"/>
      <c r="B348" s="6">
        <v>1398</v>
      </c>
      <c r="C348" s="7">
        <v>43442</v>
      </c>
      <c r="D348" s="6">
        <v>8</v>
      </c>
      <c r="E348" s="8" t="s">
        <v>41</v>
      </c>
      <c r="F348" s="8" t="s">
        <v>42</v>
      </c>
      <c r="G348" s="8" t="s">
        <v>43</v>
      </c>
      <c r="H348" s="8" t="s">
        <v>44</v>
      </c>
      <c r="I348" s="8" t="s">
        <v>45</v>
      </c>
      <c r="J348" s="7">
        <v>43444</v>
      </c>
      <c r="K348" s="8" t="s">
        <v>24</v>
      </c>
      <c r="L348" s="8" t="s">
        <v>25</v>
      </c>
      <c r="M348" s="8" t="s">
        <v>47</v>
      </c>
      <c r="N348" s="8" t="s">
        <v>48</v>
      </c>
      <c r="O348" s="9">
        <v>128.80000000000001</v>
      </c>
      <c r="P348" s="8">
        <v>40</v>
      </c>
      <c r="Q348" s="9">
        <v>5152</v>
      </c>
      <c r="R348" s="9">
        <v>540.96</v>
      </c>
    </row>
    <row r="349" spans="1:18" x14ac:dyDescent="0.3">
      <c r="A349" s="1"/>
      <c r="B349" s="10">
        <v>1399</v>
      </c>
      <c r="C349" s="11">
        <v>43459</v>
      </c>
      <c r="D349" s="10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1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2">
        <v>140</v>
      </c>
      <c r="P349" s="1">
        <v>100</v>
      </c>
      <c r="Q349" s="12">
        <v>14000</v>
      </c>
      <c r="R349" s="12">
        <v>1372</v>
      </c>
    </row>
    <row r="350" spans="1:18" x14ac:dyDescent="0.3">
      <c r="A350" s="1"/>
      <c r="B350" s="6">
        <v>1400</v>
      </c>
      <c r="C350" s="7">
        <v>43460</v>
      </c>
      <c r="D350" s="6">
        <v>26</v>
      </c>
      <c r="E350" s="8" t="s">
        <v>100</v>
      </c>
      <c r="F350" s="8" t="s">
        <v>84</v>
      </c>
      <c r="G350" s="8" t="s">
        <v>84</v>
      </c>
      <c r="H350" s="8" t="s">
        <v>70</v>
      </c>
      <c r="I350" s="8" t="s">
        <v>71</v>
      </c>
      <c r="J350" s="7">
        <v>43462</v>
      </c>
      <c r="K350" s="8" t="s">
        <v>46</v>
      </c>
      <c r="L350" s="8" t="s">
        <v>35</v>
      </c>
      <c r="M350" s="8" t="s">
        <v>105</v>
      </c>
      <c r="N350" s="8" t="s">
        <v>106</v>
      </c>
      <c r="O350" s="9">
        <v>298.89999999999998</v>
      </c>
      <c r="P350" s="8">
        <v>88</v>
      </c>
      <c r="Q350" s="9">
        <v>26303.200000000001</v>
      </c>
      <c r="R350" s="9">
        <v>2577.71</v>
      </c>
    </row>
    <row r="351" spans="1:18" x14ac:dyDescent="0.3">
      <c r="A351" s="1"/>
      <c r="B351" s="10">
        <v>1401</v>
      </c>
      <c r="C351" s="11">
        <v>43460</v>
      </c>
      <c r="D351" s="10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1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2">
        <v>135.1</v>
      </c>
      <c r="P351" s="1">
        <v>46</v>
      </c>
      <c r="Q351" s="12">
        <v>6214.6</v>
      </c>
      <c r="R351" s="12">
        <v>596.6</v>
      </c>
    </row>
    <row r="352" spans="1:18" x14ac:dyDescent="0.3">
      <c r="A352" s="1"/>
      <c r="B352" s="6">
        <v>1402</v>
      </c>
      <c r="C352" s="7">
        <v>43460</v>
      </c>
      <c r="D352" s="6">
        <v>26</v>
      </c>
      <c r="E352" s="8" t="s">
        <v>100</v>
      </c>
      <c r="F352" s="8" t="s">
        <v>84</v>
      </c>
      <c r="G352" s="8" t="s">
        <v>84</v>
      </c>
      <c r="H352" s="8" t="s">
        <v>70</v>
      </c>
      <c r="I352" s="8" t="s">
        <v>71</v>
      </c>
      <c r="J352" s="7">
        <v>43462</v>
      </c>
      <c r="K352" s="8" t="s">
        <v>46</v>
      </c>
      <c r="L352" s="8" t="s">
        <v>35</v>
      </c>
      <c r="M352" s="8" t="s">
        <v>88</v>
      </c>
      <c r="N352" s="8" t="s">
        <v>89</v>
      </c>
      <c r="O352" s="9">
        <v>257.60000000000002</v>
      </c>
      <c r="P352" s="8">
        <v>93</v>
      </c>
      <c r="Q352" s="9">
        <v>23956.799999999999</v>
      </c>
      <c r="R352" s="9">
        <v>2347.77</v>
      </c>
    </row>
    <row r="353" spans="1:18" x14ac:dyDescent="0.3">
      <c r="A353" s="1"/>
      <c r="B353" s="10">
        <v>1403</v>
      </c>
      <c r="C353" s="11">
        <v>43463</v>
      </c>
      <c r="D353" s="10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1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2">
        <v>196</v>
      </c>
      <c r="P353" s="1">
        <v>96</v>
      </c>
      <c r="Q353" s="12">
        <v>18816</v>
      </c>
      <c r="R353" s="12">
        <v>1975.68</v>
      </c>
    </row>
    <row r="354" spans="1:18" x14ac:dyDescent="0.3">
      <c r="A354" s="1"/>
      <c r="B354" s="6">
        <v>1404</v>
      </c>
      <c r="C354" s="7">
        <v>43440</v>
      </c>
      <c r="D354" s="6">
        <v>6</v>
      </c>
      <c r="E354" s="8" t="s">
        <v>61</v>
      </c>
      <c r="F354" s="8" t="s">
        <v>62</v>
      </c>
      <c r="G354" s="8" t="s">
        <v>63</v>
      </c>
      <c r="H354" s="8" t="s">
        <v>64</v>
      </c>
      <c r="I354" s="8" t="s">
        <v>45</v>
      </c>
      <c r="J354" s="7">
        <v>43442</v>
      </c>
      <c r="K354" s="8" t="s">
        <v>46</v>
      </c>
      <c r="L354" s="8" t="s">
        <v>25</v>
      </c>
      <c r="M354" s="8" t="s">
        <v>53</v>
      </c>
      <c r="N354" s="8" t="s">
        <v>54</v>
      </c>
      <c r="O354" s="9">
        <v>178.5</v>
      </c>
      <c r="P354" s="8">
        <v>12</v>
      </c>
      <c r="Q354" s="9">
        <v>2142</v>
      </c>
      <c r="R354" s="9">
        <v>224.91</v>
      </c>
    </row>
    <row r="355" spans="1:18" x14ac:dyDescent="0.3">
      <c r="A355" s="1"/>
      <c r="B355" s="10">
        <v>1406</v>
      </c>
      <c r="C355" s="11">
        <v>43438</v>
      </c>
      <c r="D355" s="10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1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2">
        <v>1134</v>
      </c>
      <c r="P355" s="1">
        <v>38</v>
      </c>
      <c r="Q355" s="12">
        <v>43092</v>
      </c>
      <c r="R355" s="12">
        <v>4093.74</v>
      </c>
    </row>
    <row r="356" spans="1:18" x14ac:dyDescent="0.3">
      <c r="A356" s="1"/>
      <c r="B356" s="6">
        <v>1407</v>
      </c>
      <c r="C356" s="7">
        <v>43438</v>
      </c>
      <c r="D356" s="6">
        <v>4</v>
      </c>
      <c r="E356" s="8" t="s">
        <v>30</v>
      </c>
      <c r="F356" s="8" t="s">
        <v>31</v>
      </c>
      <c r="G356" s="8" t="s">
        <v>31</v>
      </c>
      <c r="H356" s="8" t="s">
        <v>32</v>
      </c>
      <c r="I356" s="8" t="s">
        <v>33</v>
      </c>
      <c r="J356" s="7">
        <v>43440</v>
      </c>
      <c r="K356" s="8" t="s">
        <v>34</v>
      </c>
      <c r="L356" s="8" t="s">
        <v>35</v>
      </c>
      <c r="M356" s="8" t="s">
        <v>108</v>
      </c>
      <c r="N356" s="8" t="s">
        <v>109</v>
      </c>
      <c r="O356" s="9">
        <v>98</v>
      </c>
      <c r="P356" s="8">
        <v>42</v>
      </c>
      <c r="Q356" s="9">
        <v>4116</v>
      </c>
      <c r="R356" s="9">
        <v>407.48</v>
      </c>
    </row>
    <row r="357" spans="1:18" x14ac:dyDescent="0.3">
      <c r="A357" s="1"/>
      <c r="B357" s="10">
        <v>1409</v>
      </c>
      <c r="C357" s="11">
        <v>43442</v>
      </c>
      <c r="D357" s="10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1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2">
        <v>487.2</v>
      </c>
      <c r="P357" s="1">
        <v>100</v>
      </c>
      <c r="Q357" s="12">
        <v>48720</v>
      </c>
      <c r="R357" s="12">
        <v>4823.28</v>
      </c>
    </row>
    <row r="358" spans="1:18" x14ac:dyDescent="0.3">
      <c r="A358" s="1"/>
      <c r="B358" s="6">
        <v>1412</v>
      </c>
      <c r="C358" s="7">
        <v>43437</v>
      </c>
      <c r="D358" s="6">
        <v>3</v>
      </c>
      <c r="E358" s="8" t="s">
        <v>55</v>
      </c>
      <c r="F358" s="8" t="s">
        <v>56</v>
      </c>
      <c r="G358" s="8" t="s">
        <v>57</v>
      </c>
      <c r="H358" s="8" t="s">
        <v>22</v>
      </c>
      <c r="I358" s="8" t="s">
        <v>23</v>
      </c>
      <c r="J358" s="7">
        <v>43439</v>
      </c>
      <c r="K358" s="8" t="s">
        <v>24</v>
      </c>
      <c r="L358" s="8" t="s">
        <v>58</v>
      </c>
      <c r="M358" s="8" t="s">
        <v>97</v>
      </c>
      <c r="N358" s="8" t="s">
        <v>82</v>
      </c>
      <c r="O358" s="9">
        <v>140</v>
      </c>
      <c r="P358" s="8">
        <v>89</v>
      </c>
      <c r="Q358" s="9">
        <v>12460</v>
      </c>
      <c r="R358" s="9">
        <v>1221.08</v>
      </c>
    </row>
    <row r="359" spans="1:18" x14ac:dyDescent="0.3">
      <c r="A359" s="1"/>
      <c r="B359" s="10">
        <v>1413</v>
      </c>
      <c r="C359" s="11">
        <v>43437</v>
      </c>
      <c r="D359" s="10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1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2">
        <v>560</v>
      </c>
      <c r="P359" s="1">
        <v>12</v>
      </c>
      <c r="Q359" s="12">
        <v>6720</v>
      </c>
      <c r="R359" s="12">
        <v>651.84</v>
      </c>
    </row>
    <row r="360" spans="1:18" x14ac:dyDescent="0.3">
      <c r="A360" s="1"/>
      <c r="B360" s="6">
        <v>1417</v>
      </c>
      <c r="C360" s="7">
        <v>43444</v>
      </c>
      <c r="D360" s="6">
        <v>10</v>
      </c>
      <c r="E360" s="8" t="s">
        <v>72</v>
      </c>
      <c r="F360" s="8" t="s">
        <v>73</v>
      </c>
      <c r="G360" s="8" t="s">
        <v>74</v>
      </c>
      <c r="H360" s="8" t="s">
        <v>75</v>
      </c>
      <c r="I360" s="8" t="s">
        <v>33</v>
      </c>
      <c r="J360" s="7">
        <v>43446</v>
      </c>
      <c r="K360" s="8" t="s">
        <v>24</v>
      </c>
      <c r="L360" s="8" t="s">
        <v>35</v>
      </c>
      <c r="M360" s="8" t="s">
        <v>98</v>
      </c>
      <c r="N360" s="8" t="s">
        <v>29</v>
      </c>
      <c r="O360" s="9">
        <v>140</v>
      </c>
      <c r="P360" s="8">
        <v>97</v>
      </c>
      <c r="Q360" s="9">
        <v>13580</v>
      </c>
      <c r="R360" s="9">
        <v>1412.32</v>
      </c>
    </row>
    <row r="361" spans="1:18" x14ac:dyDescent="0.3">
      <c r="A361" s="1"/>
      <c r="B361" s="10">
        <v>1419</v>
      </c>
      <c r="C361" s="11">
        <v>43444</v>
      </c>
      <c r="D361" s="10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0"/>
      <c r="K361" s="1" t="s">
        <v>34</v>
      </c>
      <c r="L361" s="1"/>
      <c r="M361" s="1" t="s">
        <v>28</v>
      </c>
      <c r="N361" s="1" t="s">
        <v>29</v>
      </c>
      <c r="O361" s="12">
        <v>49</v>
      </c>
      <c r="P361" s="1">
        <v>53</v>
      </c>
      <c r="Q361" s="12">
        <v>2597</v>
      </c>
      <c r="R361" s="12">
        <v>246.72</v>
      </c>
    </row>
    <row r="362" spans="1:18" x14ac:dyDescent="0.3">
      <c r="A362" s="1"/>
      <c r="B362" s="6">
        <v>1420</v>
      </c>
      <c r="C362" s="7">
        <v>43445</v>
      </c>
      <c r="D362" s="6">
        <v>11</v>
      </c>
      <c r="E362" s="8" t="s">
        <v>83</v>
      </c>
      <c r="F362" s="8" t="s">
        <v>84</v>
      </c>
      <c r="G362" s="8" t="s">
        <v>84</v>
      </c>
      <c r="H362" s="8" t="s">
        <v>70</v>
      </c>
      <c r="I362" s="8" t="s">
        <v>71</v>
      </c>
      <c r="J362" s="6"/>
      <c r="K362" s="8" t="s">
        <v>46</v>
      </c>
      <c r="L362" s="8"/>
      <c r="M362" s="8" t="s">
        <v>65</v>
      </c>
      <c r="N362" s="8" t="s">
        <v>66</v>
      </c>
      <c r="O362" s="9">
        <v>560</v>
      </c>
      <c r="P362" s="8">
        <v>61</v>
      </c>
      <c r="Q362" s="9">
        <v>34160</v>
      </c>
      <c r="R362" s="9">
        <v>3484.32</v>
      </c>
    </row>
    <row r="363" spans="1:18" x14ac:dyDescent="0.3">
      <c r="A363" s="1"/>
      <c r="B363" s="10">
        <v>1421</v>
      </c>
      <c r="C363" s="11">
        <v>43435</v>
      </c>
      <c r="D363" s="10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0"/>
      <c r="K363" s="1" t="s">
        <v>46</v>
      </c>
      <c r="L363" s="1"/>
      <c r="M363" s="1" t="s">
        <v>88</v>
      </c>
      <c r="N363" s="1" t="s">
        <v>89</v>
      </c>
      <c r="O363" s="12">
        <v>257.60000000000002</v>
      </c>
      <c r="P363" s="1">
        <v>45</v>
      </c>
      <c r="Q363" s="12">
        <v>11592</v>
      </c>
      <c r="R363" s="12">
        <v>1136.02</v>
      </c>
    </row>
    <row r="364" spans="1:18" x14ac:dyDescent="0.3">
      <c r="A364" s="1"/>
      <c r="B364" s="6">
        <v>1422</v>
      </c>
      <c r="C364" s="7">
        <v>43462</v>
      </c>
      <c r="D364" s="6">
        <v>28</v>
      </c>
      <c r="E364" s="8" t="s">
        <v>67</v>
      </c>
      <c r="F364" s="8" t="s">
        <v>68</v>
      </c>
      <c r="G364" s="8" t="s">
        <v>69</v>
      </c>
      <c r="H364" s="8" t="s">
        <v>70</v>
      </c>
      <c r="I364" s="8" t="s">
        <v>71</v>
      </c>
      <c r="J364" s="7">
        <v>43464</v>
      </c>
      <c r="K364" s="8" t="s">
        <v>46</v>
      </c>
      <c r="L364" s="8" t="s">
        <v>35</v>
      </c>
      <c r="M364" s="8" t="s">
        <v>40</v>
      </c>
      <c r="N364" s="8" t="s">
        <v>27</v>
      </c>
      <c r="O364" s="9">
        <v>644</v>
      </c>
      <c r="P364" s="8">
        <v>43</v>
      </c>
      <c r="Q364" s="9">
        <v>27692</v>
      </c>
      <c r="R364" s="9">
        <v>2769.2</v>
      </c>
    </row>
    <row r="365" spans="1:18" x14ac:dyDescent="0.3">
      <c r="A365" s="1"/>
      <c r="B365" s="10">
        <v>1423</v>
      </c>
      <c r="C365" s="11">
        <v>43443</v>
      </c>
      <c r="D365" s="10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1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2">
        <v>135.1</v>
      </c>
      <c r="P365" s="1">
        <v>18</v>
      </c>
      <c r="Q365" s="12">
        <v>2431.8000000000002</v>
      </c>
      <c r="R365" s="12">
        <v>231.02</v>
      </c>
    </row>
    <row r="366" spans="1:18" x14ac:dyDescent="0.3">
      <c r="A366" s="1"/>
      <c r="B366" s="6">
        <v>1424</v>
      </c>
      <c r="C366" s="7">
        <v>43440</v>
      </c>
      <c r="D366" s="6">
        <v>6</v>
      </c>
      <c r="E366" s="8" t="s">
        <v>61</v>
      </c>
      <c r="F366" s="8" t="s">
        <v>62</v>
      </c>
      <c r="G366" s="8" t="s">
        <v>63</v>
      </c>
      <c r="H366" s="8" t="s">
        <v>64</v>
      </c>
      <c r="I366" s="8" t="s">
        <v>45</v>
      </c>
      <c r="J366" s="7">
        <v>43442</v>
      </c>
      <c r="K366" s="8" t="s">
        <v>24</v>
      </c>
      <c r="L366" s="8" t="s">
        <v>35</v>
      </c>
      <c r="M366" s="8" t="s">
        <v>53</v>
      </c>
      <c r="N366" s="8" t="s">
        <v>54</v>
      </c>
      <c r="O366" s="9">
        <v>178.5</v>
      </c>
      <c r="P366" s="8">
        <v>41</v>
      </c>
      <c r="Q366" s="9">
        <v>7318.5</v>
      </c>
      <c r="R366" s="9">
        <v>709.89</v>
      </c>
    </row>
    <row r="367" spans="1:18" x14ac:dyDescent="0.3">
      <c r="A367" s="1"/>
      <c r="B367" s="10">
        <v>1425</v>
      </c>
      <c r="C367" s="11">
        <v>43442</v>
      </c>
      <c r="D367" s="10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1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2">
        <v>178.5</v>
      </c>
      <c r="P367" s="1">
        <v>19</v>
      </c>
      <c r="Q367" s="12">
        <v>3391.5</v>
      </c>
      <c r="R367" s="12">
        <v>335.76</v>
      </c>
    </row>
    <row r="368" spans="1:18" x14ac:dyDescent="0.3">
      <c r="A368" s="1"/>
      <c r="B368" s="6">
        <v>1426</v>
      </c>
      <c r="C368" s="7">
        <v>43459</v>
      </c>
      <c r="D368" s="6">
        <v>25</v>
      </c>
      <c r="E368" s="8" t="s">
        <v>99</v>
      </c>
      <c r="F368" s="8" t="s">
        <v>73</v>
      </c>
      <c r="G368" s="8" t="s">
        <v>74</v>
      </c>
      <c r="H368" s="8" t="s">
        <v>75</v>
      </c>
      <c r="I368" s="8" t="s">
        <v>33</v>
      </c>
      <c r="J368" s="7">
        <v>43461</v>
      </c>
      <c r="K368" s="8" t="s">
        <v>34</v>
      </c>
      <c r="L368" s="8" t="s">
        <v>58</v>
      </c>
      <c r="M368" s="8" t="s">
        <v>81</v>
      </c>
      <c r="N368" s="8" t="s">
        <v>82</v>
      </c>
      <c r="O368" s="9">
        <v>308</v>
      </c>
      <c r="P368" s="8">
        <v>65</v>
      </c>
      <c r="Q368" s="9">
        <v>20020</v>
      </c>
      <c r="R368" s="9">
        <v>1941.94</v>
      </c>
    </row>
    <row r="369" spans="1:18" x14ac:dyDescent="0.3">
      <c r="A369" s="1"/>
      <c r="B369" s="10">
        <v>1427</v>
      </c>
      <c r="C369" s="11">
        <v>43460</v>
      </c>
      <c r="D369" s="10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1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2">
        <v>350</v>
      </c>
      <c r="P369" s="1">
        <v>13</v>
      </c>
      <c r="Q369" s="12">
        <v>4550</v>
      </c>
      <c r="R369" s="12">
        <v>450.45</v>
      </c>
    </row>
    <row r="370" spans="1:18" x14ac:dyDescent="0.3">
      <c r="A370" s="1"/>
      <c r="B370" s="6">
        <v>1428</v>
      </c>
      <c r="C370" s="7">
        <v>43463</v>
      </c>
      <c r="D370" s="6">
        <v>29</v>
      </c>
      <c r="E370" s="8" t="s">
        <v>49</v>
      </c>
      <c r="F370" s="8" t="s">
        <v>50</v>
      </c>
      <c r="G370" s="8" t="s">
        <v>51</v>
      </c>
      <c r="H370" s="8" t="s">
        <v>52</v>
      </c>
      <c r="I370" s="8" t="s">
        <v>23</v>
      </c>
      <c r="J370" s="7">
        <v>43465</v>
      </c>
      <c r="K370" s="8" t="s">
        <v>24</v>
      </c>
      <c r="L370" s="8" t="s">
        <v>25</v>
      </c>
      <c r="M370" s="8" t="s">
        <v>101</v>
      </c>
      <c r="N370" s="8" t="s">
        <v>102</v>
      </c>
      <c r="O370" s="9">
        <v>546</v>
      </c>
      <c r="P370" s="8">
        <v>54</v>
      </c>
      <c r="Q370" s="9">
        <v>29484</v>
      </c>
      <c r="R370" s="9">
        <v>3007.37</v>
      </c>
    </row>
    <row r="371" spans="1:18" x14ac:dyDescent="0.3">
      <c r="A371" s="1"/>
      <c r="B371" s="10">
        <v>1429</v>
      </c>
      <c r="C371" s="11">
        <v>43440</v>
      </c>
      <c r="D371" s="10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1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2">
        <v>420</v>
      </c>
      <c r="P371" s="1">
        <v>33</v>
      </c>
      <c r="Q371" s="12">
        <v>13860</v>
      </c>
      <c r="R371" s="12">
        <v>1330.56</v>
      </c>
    </row>
    <row r="372" spans="1:18" x14ac:dyDescent="0.3">
      <c r="A372" s="1"/>
      <c r="B372" s="6">
        <v>1430</v>
      </c>
      <c r="C372" s="7">
        <v>43440</v>
      </c>
      <c r="D372" s="6">
        <v>6</v>
      </c>
      <c r="E372" s="8" t="s">
        <v>61</v>
      </c>
      <c r="F372" s="8" t="s">
        <v>62</v>
      </c>
      <c r="G372" s="8" t="s">
        <v>63</v>
      </c>
      <c r="H372" s="8" t="s">
        <v>64</v>
      </c>
      <c r="I372" s="8" t="s">
        <v>45</v>
      </c>
      <c r="J372" s="7">
        <v>43442</v>
      </c>
      <c r="K372" s="8" t="s">
        <v>46</v>
      </c>
      <c r="L372" s="8" t="s">
        <v>25</v>
      </c>
      <c r="M372" s="8" t="s">
        <v>37</v>
      </c>
      <c r="N372" s="8" t="s">
        <v>29</v>
      </c>
      <c r="O372" s="9">
        <v>742</v>
      </c>
      <c r="P372" s="8">
        <v>34</v>
      </c>
      <c r="Q372" s="9">
        <v>25228</v>
      </c>
      <c r="R372" s="9">
        <v>2598.48</v>
      </c>
    </row>
    <row r="373" spans="1:18" x14ac:dyDescent="0.3">
      <c r="A373" s="1"/>
      <c r="B373" s="10">
        <v>1431</v>
      </c>
      <c r="C373" s="11">
        <v>43438</v>
      </c>
      <c r="D373" s="10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0"/>
      <c r="K373" s="1"/>
      <c r="L373" s="1"/>
      <c r="M373" s="1" t="s">
        <v>103</v>
      </c>
      <c r="N373" s="1" t="s">
        <v>94</v>
      </c>
      <c r="O373" s="12">
        <v>532</v>
      </c>
      <c r="P373" s="1">
        <v>59</v>
      </c>
      <c r="Q373" s="12">
        <v>31388</v>
      </c>
      <c r="R373" s="12">
        <v>3170.19</v>
      </c>
    </row>
    <row r="374" spans="1:18" x14ac:dyDescent="0.3">
      <c r="A374" s="1"/>
      <c r="B374" s="6">
        <v>1432</v>
      </c>
      <c r="C374" s="7">
        <v>43437</v>
      </c>
      <c r="D374" s="6">
        <v>3</v>
      </c>
      <c r="E374" s="8" t="s">
        <v>55</v>
      </c>
      <c r="F374" s="8" t="s">
        <v>56</v>
      </c>
      <c r="G374" s="8" t="s">
        <v>57</v>
      </c>
      <c r="H374" s="8" t="s">
        <v>22</v>
      </c>
      <c r="I374" s="8" t="s">
        <v>23</v>
      </c>
      <c r="J374" s="6"/>
      <c r="K374" s="8"/>
      <c r="L374" s="8"/>
      <c r="M374" s="8" t="s">
        <v>76</v>
      </c>
      <c r="N374" s="8" t="s">
        <v>27</v>
      </c>
      <c r="O374" s="9">
        <v>41.86</v>
      </c>
      <c r="P374" s="8">
        <v>24</v>
      </c>
      <c r="Q374" s="9">
        <v>1004.64</v>
      </c>
      <c r="R374" s="9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TablasDinamicas</vt:lpstr>
      <vt:lpstr>Dashboard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Yaritza Rosas</cp:lastModifiedBy>
  <dcterms:created xsi:type="dcterms:W3CDTF">2025-04-05T02:24:52Z</dcterms:created>
  <dcterms:modified xsi:type="dcterms:W3CDTF">2025-05-19T21:48:09Z</dcterms:modified>
</cp:coreProperties>
</file>