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perb/"/>
    </mc:Choice>
  </mc:AlternateContent>
  <xr:revisionPtr revIDLastSave="0" documentId="13_ncr:1_{AFD1BD53-BD2C-3746-A9B6-70C51C408BA2}" xr6:coauthVersionLast="47" xr6:coauthVersionMax="47" xr10:uidLastSave="{00000000-0000-0000-0000-000000000000}"/>
  <bookViews>
    <workbookView xWindow="0" yWindow="0" windowWidth="28800" windowHeight="18000" xr2:uid="{11888A3C-2863-2341-B536-447939361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N5" i="1"/>
  <c r="G5" i="1"/>
  <c r="L5" i="1"/>
  <c r="I4" i="1"/>
  <c r="N4" i="1"/>
  <c r="L4" i="1"/>
  <c r="G4" i="1"/>
  <c r="G2" i="1"/>
  <c r="N3" i="1"/>
  <c r="N2" i="1"/>
  <c r="L3" i="1"/>
  <c r="L2" i="1"/>
  <c r="I3" i="1"/>
  <c r="I2" i="1"/>
  <c r="G3" i="1"/>
  <c r="J3" i="1" l="1"/>
  <c r="O3" i="1" s="1"/>
  <c r="R3" i="1" s="1"/>
  <c r="J4" i="1"/>
  <c r="O4" i="1" s="1"/>
  <c r="R4" i="1" s="1"/>
  <c r="J5" i="1"/>
  <c r="O5" i="1" s="1"/>
  <c r="R5" i="1" s="1"/>
  <c r="J2" i="1"/>
  <c r="O2" i="1" s="1"/>
  <c r="R2" i="1" s="1"/>
  <c r="M5" i="1"/>
  <c r="M4" i="1"/>
  <c r="M2" i="1"/>
  <c r="M3" i="1"/>
</calcChain>
</file>

<file path=xl/sharedStrings.xml><?xml version="1.0" encoding="utf-8"?>
<sst xmlns="http://schemas.openxmlformats.org/spreadsheetml/2006/main" count="23" uniqueCount="23">
  <si>
    <t>Lifetime (Years)</t>
    <phoneticPr fontId="1" type="noConversion"/>
  </si>
  <si>
    <t>Capacity Factor %</t>
    <phoneticPr fontId="1" type="noConversion"/>
  </si>
  <si>
    <t>Hours in a year</t>
    <phoneticPr fontId="1" type="noConversion"/>
  </si>
  <si>
    <t>CapEx ($/kW)</t>
    <phoneticPr fontId="1" type="noConversion"/>
  </si>
  <si>
    <t>Capital Recovery Factor</t>
    <phoneticPr fontId="1" type="noConversion"/>
  </si>
  <si>
    <t>LCOE($/kWh)</t>
    <phoneticPr fontId="1" type="noConversion"/>
  </si>
  <si>
    <t>FOM ($/kWyear)</t>
    <phoneticPr fontId="1" type="noConversion"/>
  </si>
  <si>
    <t>Total ($)</t>
    <phoneticPr fontId="1" type="noConversion"/>
  </si>
  <si>
    <t>SBSP</t>
    <phoneticPr fontId="1" type="noConversion"/>
  </si>
  <si>
    <t>FOM(%)</t>
    <phoneticPr fontId="1" type="noConversion"/>
  </si>
  <si>
    <t>marginal_cost ($/MW)</t>
    <phoneticPr fontId="1" type="noConversion"/>
  </si>
  <si>
    <t>CapEx ($)</t>
  </si>
  <si>
    <t>FOM ($)</t>
  </si>
  <si>
    <t>Output (kW)</t>
  </si>
  <si>
    <t>capital_cost ($/MW)</t>
    <phoneticPr fontId="1" type="noConversion"/>
  </si>
  <si>
    <r>
      <t>PyPSA-Eur $:</t>
    </r>
    <r>
      <rPr>
        <sz val="12"/>
        <color theme="1"/>
        <rFont val="等线"/>
        <family val="2"/>
        <charset val="134"/>
        <scheme val="minor"/>
      </rPr>
      <t>€</t>
    </r>
    <r>
      <rPr>
        <sz val="12"/>
        <color theme="1"/>
        <rFont val="等线"/>
        <family val="4"/>
        <charset val="134"/>
        <scheme val="minor"/>
      </rPr>
      <t>=1:0.92</t>
    </r>
    <phoneticPr fontId="1" type="noConversion"/>
  </si>
  <si>
    <r>
      <t>capital_cost (</t>
    </r>
    <r>
      <rPr>
        <sz val="12"/>
        <color theme="1"/>
        <rFont val="等线"/>
        <family val="2"/>
        <charset val="134"/>
        <scheme val="minor"/>
      </rPr>
      <t>€</t>
    </r>
    <r>
      <rPr>
        <sz val="12"/>
        <color theme="1"/>
        <rFont val="等线"/>
        <family val="4"/>
        <charset val="134"/>
        <scheme val="minor"/>
      </rPr>
      <t>/MW)</t>
    </r>
    <phoneticPr fontId="1" type="noConversion"/>
  </si>
  <si>
    <r>
      <t>marginal_cost (</t>
    </r>
    <r>
      <rPr>
        <sz val="12"/>
        <color theme="1"/>
        <rFont val="等线"/>
        <family val="2"/>
        <charset val="134"/>
        <scheme val="minor"/>
      </rPr>
      <t>€</t>
    </r>
    <r>
      <rPr>
        <sz val="12"/>
        <color theme="1"/>
        <rFont val="等线"/>
        <family val="4"/>
        <charset val="134"/>
        <scheme val="minor"/>
      </rPr>
      <t>/MW)</t>
    </r>
    <phoneticPr fontId="1" type="noConversion"/>
  </si>
  <si>
    <t>discount_rate</t>
  </si>
  <si>
    <t>RD1 2020 (Baseline)</t>
    <phoneticPr fontId="1" type="noConversion"/>
  </si>
  <si>
    <t>RD2 2020 (Baseline)</t>
    <phoneticPr fontId="1" type="noConversion"/>
  </si>
  <si>
    <t>RD1 2050 (Competitive)</t>
    <phoneticPr fontId="1" type="noConversion"/>
  </si>
  <si>
    <t>RD2 2050 (Competitive)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</si>
</sst>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78BF-AF0B-4847-9DCD-66EE6DD124EA}">
  <dimension ref="A1:S5"/>
  <sheetViews>
    <sheetView tabSelected="1" topLeftCell="M1" zoomScale="165" workbookViewId="0">
      <selection activeCell="P9" sqref="P9"/>
    </sheetView>
  </sheetViews>
  <sheetFormatPr baseColWidth="10" defaultRowHeight="16"/>
  <cols>
    <col min="1" max="1" width="25.6640625" bestFit="1" customWidth="1"/>
    <col min="2" max="2" width="15.83203125" bestFit="1" customWidth="1"/>
    <col min="3" max="3" width="13.1640625" bestFit="1" customWidth="1"/>
    <col min="4" max="4" width="17" bestFit="1" customWidth="1"/>
    <col min="5" max="5" width="15.5" bestFit="1" customWidth="1"/>
    <col min="6" max="6" width="15.33203125" customWidth="1"/>
    <col min="7" max="7" width="14" style="1" bestFit="1" customWidth="1"/>
    <col min="8" max="8" width="13.83203125" customWidth="1"/>
    <col min="9" max="9" width="17" style="1" bestFit="1" customWidth="1"/>
    <col min="10" max="10" width="17" customWidth="1"/>
    <col min="11" max="11" width="13.83203125" bestFit="1" customWidth="1"/>
    <col min="12" max="12" width="23.5" bestFit="1" customWidth="1"/>
    <col min="13" max="13" width="14.1640625" style="1" bestFit="1" customWidth="1"/>
    <col min="14" max="14" width="15" bestFit="1" customWidth="1"/>
    <col min="15" max="15" width="19.6640625" style="2" bestFit="1" customWidth="1"/>
    <col min="16" max="16" width="19.6640625" customWidth="1"/>
    <col min="17" max="17" width="28.33203125" bestFit="1" customWidth="1"/>
    <col min="18" max="18" width="19.83203125" bestFit="1" customWidth="1"/>
    <col min="19" max="19" width="22" bestFit="1" customWidth="1"/>
  </cols>
  <sheetData>
    <row r="1" spans="1:19" s="2" customFormat="1">
      <c r="A1" s="2" t="s">
        <v>8</v>
      </c>
      <c r="B1" s="2" t="s">
        <v>0</v>
      </c>
      <c r="C1" s="2" t="s">
        <v>13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12</v>
      </c>
      <c r="I1" s="2" t="s">
        <v>6</v>
      </c>
      <c r="J1" s="2" t="s">
        <v>9</v>
      </c>
      <c r="K1" s="2" t="s">
        <v>18</v>
      </c>
      <c r="L1" s="2" t="s">
        <v>4</v>
      </c>
      <c r="M1" s="2" t="s">
        <v>5</v>
      </c>
      <c r="N1" s="2" t="s">
        <v>7</v>
      </c>
      <c r="O1" s="2" t="s">
        <v>14</v>
      </c>
      <c r="P1" s="2" t="s">
        <v>10</v>
      </c>
      <c r="Q1" s="2" t="s">
        <v>15</v>
      </c>
      <c r="R1" s="2" t="s">
        <v>16</v>
      </c>
      <c r="S1" s="2" t="s">
        <v>17</v>
      </c>
    </row>
    <row r="2" spans="1:19" s="2" customFormat="1">
      <c r="A2" s="2" t="s">
        <v>19</v>
      </c>
      <c r="B2" s="2">
        <v>30</v>
      </c>
      <c r="C2" s="2">
        <v>2028791.344</v>
      </c>
      <c r="D2" s="2">
        <v>0.997</v>
      </c>
      <c r="E2" s="2">
        <v>8760</v>
      </c>
      <c r="F2" s="2">
        <v>90570000000</v>
      </c>
      <c r="G2" s="2">
        <f t="shared" ref="G2:G5" si="0">F2/C2</f>
        <v>44642.343466149963</v>
      </c>
      <c r="H2" s="2">
        <v>185650000000</v>
      </c>
      <c r="I2" s="2">
        <f t="shared" ref="I2:I5" si="1">H2/B2/C2</f>
        <v>3050.256179195002</v>
      </c>
      <c r="J2" s="2">
        <f t="shared" ref="J2:J5" si="2">I2/G2*100</f>
        <v>6.8326524603437484</v>
      </c>
      <c r="K2" s="2">
        <v>0.03</v>
      </c>
      <c r="L2" s="2">
        <f t="shared" ref="L2:L5" si="3">(K2*(1+K2)^B2)/((1+K2)^B2-1)</f>
        <v>5.10192593202526E-2</v>
      </c>
      <c r="M2" s="2">
        <f t="shared" ref="M2:M5" si="4">(G2*L2+I2)/(E2*D2)</f>
        <v>0.61003506835097665</v>
      </c>
      <c r="N2" s="2">
        <f t="shared" ref="N2:N5" si="5">F2+H2</f>
        <v>276220000000</v>
      </c>
      <c r="O2" s="2">
        <f t="shared" ref="O2:O5" si="6">(L2+J2/100)*G2*1000</f>
        <v>5327875.4771582903</v>
      </c>
      <c r="P2" s="2">
        <v>0</v>
      </c>
      <c r="R2" s="2">
        <f>O2*0.92</f>
        <v>4901645.4389856271</v>
      </c>
      <c r="S2" s="2">
        <v>0</v>
      </c>
    </row>
    <row r="3" spans="1:19" s="2" customFormat="1">
      <c r="A3" s="2" t="s">
        <v>20</v>
      </c>
      <c r="B3" s="2">
        <v>30</v>
      </c>
      <c r="C3" s="2">
        <v>2021948.4669999999</v>
      </c>
      <c r="D3" s="2">
        <v>0.6</v>
      </c>
      <c r="E3" s="2">
        <v>8760</v>
      </c>
      <c r="F3" s="2">
        <v>137000000000</v>
      </c>
      <c r="G3" s="2">
        <f t="shared" si="0"/>
        <v>67756.425169069364</v>
      </c>
      <c r="H3" s="2">
        <v>297170000000</v>
      </c>
      <c r="I3" s="2">
        <f t="shared" si="1"/>
        <v>4899.0697974433915</v>
      </c>
      <c r="J3" s="2">
        <f t="shared" si="2"/>
        <v>7.2304136253041342</v>
      </c>
      <c r="K3" s="2">
        <v>0.03</v>
      </c>
      <c r="L3" s="2">
        <f t="shared" si="3"/>
        <v>5.10192593202526E-2</v>
      </c>
      <c r="M3" s="2">
        <f t="shared" si="4"/>
        <v>1.58979307910149</v>
      </c>
      <c r="N3" s="2">
        <f t="shared" si="5"/>
        <v>434170000000</v>
      </c>
      <c r="O3" s="2">
        <f t="shared" si="6"/>
        <v>8355952.4237574311</v>
      </c>
      <c r="P3" s="2">
        <v>0</v>
      </c>
      <c r="R3" s="2">
        <f t="shared" ref="R3:R5" si="7">O3*0.92</f>
        <v>7687476.2298568366</v>
      </c>
      <c r="S3" s="2">
        <v>0</v>
      </c>
    </row>
    <row r="4" spans="1:19" s="2" customFormat="1">
      <c r="A4" s="2" t="s">
        <v>21</v>
      </c>
      <c r="B4" s="2">
        <v>30</v>
      </c>
      <c r="C4" s="2">
        <v>2028791.344</v>
      </c>
      <c r="D4" s="2">
        <v>0.997</v>
      </c>
      <c r="E4" s="2">
        <v>8760</v>
      </c>
      <c r="F4" s="2">
        <v>6427983000</v>
      </c>
      <c r="G4" s="2">
        <f t="shared" si="0"/>
        <v>3168.3805330746718</v>
      </c>
      <c r="H4" s="2">
        <v>7882741000</v>
      </c>
      <c r="I4" s="2">
        <f t="shared" si="1"/>
        <v>129.51456743465548</v>
      </c>
      <c r="J4" s="2">
        <f t="shared" si="2"/>
        <v>4.0877213479459007</v>
      </c>
      <c r="K4" s="2">
        <v>0.03</v>
      </c>
      <c r="L4" s="2">
        <f t="shared" si="3"/>
        <v>5.10192593202526E-2</v>
      </c>
      <c r="M4" s="2">
        <f t="shared" si="4"/>
        <v>3.3337798266584263E-2</v>
      </c>
      <c r="N4" s="2">
        <f t="shared" si="5"/>
        <v>14310724000</v>
      </c>
      <c r="O4" s="2">
        <f t="shared" si="6"/>
        <v>291162.99547683232</v>
      </c>
      <c r="P4" s="2">
        <v>0</v>
      </c>
      <c r="R4" s="2">
        <f t="shared" si="7"/>
        <v>267869.95583868574</v>
      </c>
      <c r="S4" s="2">
        <v>0</v>
      </c>
    </row>
    <row r="5" spans="1:19" s="2" customFormat="1">
      <c r="A5" s="2" t="s">
        <v>22</v>
      </c>
      <c r="B5" s="2">
        <v>30</v>
      </c>
      <c r="C5" s="2">
        <v>2021948.4669999999</v>
      </c>
      <c r="D5" s="2">
        <v>0.6</v>
      </c>
      <c r="E5" s="2">
        <v>8760</v>
      </c>
      <c r="F5" s="2">
        <v>8136360000</v>
      </c>
      <c r="G5" s="2">
        <f t="shared" si="0"/>
        <v>4024.0194707197747</v>
      </c>
      <c r="H5" s="2">
        <v>13695149983</v>
      </c>
      <c r="I5" s="2">
        <f t="shared" si="1"/>
        <v>225.77479440445765</v>
      </c>
      <c r="J5" s="2">
        <f t="shared" si="2"/>
        <v>5.6106784782548127</v>
      </c>
      <c r="K5" s="2">
        <v>0.03</v>
      </c>
      <c r="L5" s="2">
        <f t="shared" si="3"/>
        <v>5.10192593202526E-2</v>
      </c>
      <c r="M5" s="2">
        <f t="shared" si="4"/>
        <v>8.2016226653511312E-2</v>
      </c>
      <c r="N5" s="2">
        <f t="shared" si="5"/>
        <v>21831509983</v>
      </c>
      <c r="O5" s="2">
        <f t="shared" si="6"/>
        <v>431077.28729085543</v>
      </c>
      <c r="P5" s="2">
        <v>0</v>
      </c>
      <c r="R5" s="2">
        <f t="shared" si="7"/>
        <v>396591.10430758703</v>
      </c>
      <c r="S5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a36465</dc:creator>
  <cp:lastModifiedBy>昕洋 车</cp:lastModifiedBy>
  <dcterms:created xsi:type="dcterms:W3CDTF">2024-05-16T07:32:21Z</dcterms:created>
  <dcterms:modified xsi:type="dcterms:W3CDTF">2025-03-21T08:51:31Z</dcterms:modified>
</cp:coreProperties>
</file>