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jhnash009_myuct_ac_za/Documents/Course/2023/EEE3091F/Induction Motor Project/EEE3091F_Project/"/>
    </mc:Choice>
  </mc:AlternateContent>
  <xr:revisionPtr revIDLastSave="59" documentId="8_{46A1B7DA-CE86-4721-B878-DCBE228AB4BB}" xr6:coauthVersionLast="47" xr6:coauthVersionMax="47" xr10:uidLastSave="{3D9194C0-BA9A-42EF-998F-B4C2BC8BEDD6}"/>
  <bookViews>
    <workbookView xWindow="-108" yWindow="-108" windowWidth="23256" windowHeight="13176" xr2:uid="{EF6131BB-453A-4729-BE9D-A5F63A8A6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F40" i="1"/>
  <c r="F39" i="1"/>
  <c r="E40" i="1"/>
  <c r="E39" i="1"/>
  <c r="D40" i="1"/>
  <c r="D39" i="1"/>
  <c r="D27" i="1"/>
  <c r="E27" i="1" s="1"/>
  <c r="F27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0" i="1"/>
  <c r="E10" i="1" s="1"/>
  <c r="F10" i="1" s="1"/>
  <c r="D4" i="1"/>
  <c r="E4" i="1" s="1"/>
  <c r="F4" i="1" s="1"/>
  <c r="D5" i="1"/>
  <c r="E5" i="1" s="1"/>
  <c r="F5" i="1" s="1"/>
  <c r="D6" i="1"/>
  <c r="E6" i="1" s="1"/>
  <c r="F6" i="1" s="1"/>
  <c r="D3" i="1"/>
  <c r="E3" i="1" s="1"/>
  <c r="F3" i="1" s="1"/>
  <c r="C12" i="1" l="1"/>
  <c r="C13" i="1" s="1"/>
  <c r="C14" i="1" s="1"/>
  <c r="C29" i="1"/>
  <c r="C30" i="1" s="1"/>
  <c r="C31" i="1" s="1"/>
  <c r="D33" i="1" l="1"/>
</calcChain>
</file>

<file path=xl/sharedStrings.xml><?xml version="1.0" encoding="utf-8"?>
<sst xmlns="http://schemas.openxmlformats.org/spreadsheetml/2006/main" count="46" uniqueCount="26">
  <si>
    <t>Qty</t>
  </si>
  <si>
    <t>Motor Size</t>
  </si>
  <si>
    <t>Efficiency @ 100%</t>
  </si>
  <si>
    <t>Efficiency @ 75%</t>
  </si>
  <si>
    <t>100% load - Standard Motor</t>
  </si>
  <si>
    <t>Input Power Required/Motor/Hour [kW]</t>
  </si>
  <si>
    <t>Total Power Use/Hour [kW]</t>
  </si>
  <si>
    <t>75% load - Standard 55 kW Motor</t>
  </si>
  <si>
    <t>100% load - Premium Motor</t>
  </si>
  <si>
    <t>Total Power Consumption (12Hrs) [kWh]</t>
  </si>
  <si>
    <t>Total Power Consumption (4Hrs) [kWh]</t>
  </si>
  <si>
    <t>Daily Usage[kWh]:</t>
  </si>
  <si>
    <t>Monthly Usage [kWh]:</t>
  </si>
  <si>
    <t>Monthly Cost [R]:</t>
  </si>
  <si>
    <t>75% load - Premium 55 kW Motor</t>
  </si>
  <si>
    <t>Savings from Premium Motors:</t>
  </si>
  <si>
    <t>Input Power /Motor/Hour [kW]</t>
  </si>
  <si>
    <t>Power Use/Hour [kW]</t>
  </si>
  <si>
    <t>Consumption Comparison for 15kW Motors</t>
  </si>
  <si>
    <t>Type</t>
  </si>
  <si>
    <t>Standard</t>
  </si>
  <si>
    <t>Premium</t>
  </si>
  <si>
    <t>Total Consumption/Day [kWh]</t>
  </si>
  <si>
    <t>Total Cost/Day [R]</t>
  </si>
  <si>
    <t>Savings/Day [R]:</t>
  </si>
  <si>
    <t>Days to Retrieve: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</si>
</sst>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3" borderId="0" xfId="0" applyFill="1"/>
    <xf numFmtId="0" fontId="1" fillId="0" borderId="1" xfId="0" applyFont="1" applyBorder="1"/>
    <xf numFmtId="0" fontId="1" fillId="0" borderId="0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E9B6-7E01-480E-91A6-1F1EC837FBAA}">
  <dimension ref="A1:F44"/>
  <sheetViews>
    <sheetView tabSelected="1" topLeftCell="A16" zoomScale="85" zoomScaleNormal="85" workbookViewId="0">
      <selection activeCell="H41" sqref="H41"/>
    </sheetView>
  </sheetViews>
  <sheetFormatPr defaultRowHeight="14.4" x14ac:dyDescent="0.3"/>
  <cols>
    <col min="2" max="2" width="12" customWidth="1"/>
    <col min="3" max="3" width="18.44140625" customWidth="1"/>
    <col min="4" max="4" width="27.33203125" customWidth="1"/>
    <col min="5" max="5" width="25.6640625" customWidth="1"/>
    <col min="6" max="6" width="34.21875" customWidth="1"/>
    <col min="7" max="7" width="23" customWidth="1"/>
  </cols>
  <sheetData>
    <row r="1" spans="1:6" x14ac:dyDescent="0.3">
      <c r="A1" s="5" t="s">
        <v>4</v>
      </c>
      <c r="B1" s="5"/>
      <c r="C1" s="5"/>
    </row>
    <row r="2" spans="1:6" x14ac:dyDescent="0.3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9</v>
      </c>
    </row>
    <row r="3" spans="1:6" x14ac:dyDescent="0.3">
      <c r="A3" s="2">
        <v>150</v>
      </c>
      <c r="B3" s="2">
        <v>3</v>
      </c>
      <c r="C3" s="2">
        <v>0.81899999999999995</v>
      </c>
      <c r="D3" s="3">
        <f>B3/C3</f>
        <v>3.6630036630036633</v>
      </c>
      <c r="E3" s="3">
        <f>A3*D3</f>
        <v>549.45054945054949</v>
      </c>
      <c r="F3" s="3">
        <f>E3*12</f>
        <v>6593.4065934065939</v>
      </c>
    </row>
    <row r="4" spans="1:6" x14ac:dyDescent="0.3">
      <c r="A4" s="2">
        <v>110</v>
      </c>
      <c r="B4" s="2">
        <v>7.5</v>
      </c>
      <c r="C4" s="2">
        <v>0.86799999999999999</v>
      </c>
      <c r="D4" s="3">
        <f t="shared" ref="D4:D6" si="0">B4/C4</f>
        <v>8.6405529953917046</v>
      </c>
      <c r="E4" s="3">
        <f t="shared" ref="E4:E6" si="1">A4*D4</f>
        <v>950.46082949308754</v>
      </c>
      <c r="F4" s="3">
        <f t="shared" ref="F4:F6" si="2">E4*12</f>
        <v>11405.52995391705</v>
      </c>
    </row>
    <row r="5" spans="1:6" x14ac:dyDescent="0.3">
      <c r="A5" s="2">
        <v>60</v>
      </c>
      <c r="B5" s="2">
        <v>15</v>
      </c>
      <c r="C5" s="2">
        <v>0.89300000000000002</v>
      </c>
      <c r="D5" s="3">
        <f t="shared" si="0"/>
        <v>16.797312430011196</v>
      </c>
      <c r="E5" s="3">
        <f t="shared" si="1"/>
        <v>1007.8387458006717</v>
      </c>
      <c r="F5" s="3">
        <f t="shared" si="2"/>
        <v>12094.06494960806</v>
      </c>
    </row>
    <row r="6" spans="1:6" x14ac:dyDescent="0.3">
      <c r="A6" s="2">
        <v>40</v>
      </c>
      <c r="B6" s="2">
        <v>55</v>
      </c>
      <c r="C6" s="2">
        <v>0.93200000000000005</v>
      </c>
      <c r="D6" s="3">
        <f t="shared" si="0"/>
        <v>59.012875536480685</v>
      </c>
      <c r="E6" s="3">
        <f t="shared" si="1"/>
        <v>2360.5150214592272</v>
      </c>
      <c r="F6" s="3">
        <f t="shared" si="2"/>
        <v>28326.180257510729</v>
      </c>
    </row>
    <row r="8" spans="1:6" x14ac:dyDescent="0.3">
      <c r="A8" s="5" t="s">
        <v>7</v>
      </c>
      <c r="B8" s="5"/>
      <c r="C8" s="5"/>
    </row>
    <row r="9" spans="1:6" x14ac:dyDescent="0.3">
      <c r="A9" s="1" t="s">
        <v>0</v>
      </c>
      <c r="B9" s="1" t="s">
        <v>1</v>
      </c>
      <c r="C9" s="1" t="s">
        <v>3</v>
      </c>
      <c r="D9" s="1" t="s">
        <v>5</v>
      </c>
      <c r="E9" s="1" t="s">
        <v>6</v>
      </c>
      <c r="F9" s="1" t="s">
        <v>10</v>
      </c>
    </row>
    <row r="10" spans="1:6" x14ac:dyDescent="0.3">
      <c r="A10" s="2">
        <v>40</v>
      </c>
      <c r="B10" s="2">
        <v>55</v>
      </c>
      <c r="C10" s="2">
        <v>0.94199999999999995</v>
      </c>
      <c r="D10" s="3">
        <f>B10/C10</f>
        <v>58.386411889596609</v>
      </c>
      <c r="E10" s="3">
        <f>A10*D10</f>
        <v>2335.4564755838642</v>
      </c>
      <c r="F10" s="3">
        <f>E10*4</f>
        <v>9341.8259023354567</v>
      </c>
    </row>
    <row r="12" spans="1:6" x14ac:dyDescent="0.3">
      <c r="A12" s="6" t="s">
        <v>11</v>
      </c>
      <c r="B12" s="6"/>
      <c r="C12" s="3">
        <f xml:space="preserve"> SUM(F3:F6,F10)</f>
        <v>67761.007656777889</v>
      </c>
    </row>
    <row r="13" spans="1:6" x14ac:dyDescent="0.3">
      <c r="A13" s="6" t="s">
        <v>12</v>
      </c>
      <c r="B13" s="6"/>
      <c r="C13" s="2">
        <f>C12*30</f>
        <v>2032830.2297033367</v>
      </c>
    </row>
    <row r="14" spans="1:6" x14ac:dyDescent="0.3">
      <c r="A14" s="6" t="s">
        <v>13</v>
      </c>
      <c r="B14" s="6"/>
      <c r="C14" s="3">
        <f xml:space="preserve"> 0.28288 * C13</f>
        <v>575047.01537847996</v>
      </c>
    </row>
    <row r="18" spans="1:6" x14ac:dyDescent="0.3">
      <c r="A18" s="5" t="s">
        <v>8</v>
      </c>
      <c r="B18" s="5"/>
      <c r="C18" s="5"/>
    </row>
    <row r="19" spans="1:6" x14ac:dyDescent="0.3">
      <c r="A19" s="1" t="s">
        <v>0</v>
      </c>
      <c r="B19" s="1" t="s">
        <v>1</v>
      </c>
      <c r="C19" s="1" t="s">
        <v>2</v>
      </c>
      <c r="D19" s="1" t="s">
        <v>5</v>
      </c>
      <c r="E19" s="1" t="s">
        <v>6</v>
      </c>
      <c r="F19" s="1" t="s">
        <v>9</v>
      </c>
    </row>
    <row r="20" spans="1:6" x14ac:dyDescent="0.3">
      <c r="A20" s="2">
        <v>150</v>
      </c>
      <c r="B20" s="2">
        <v>3</v>
      </c>
      <c r="C20" s="2">
        <v>0.875</v>
      </c>
      <c r="D20" s="3">
        <f>B20/C20</f>
        <v>3.4285714285714284</v>
      </c>
      <c r="E20" s="3">
        <f>A20*D20</f>
        <v>514.28571428571422</v>
      </c>
      <c r="F20" s="3">
        <f>E20*12</f>
        <v>6171.4285714285706</v>
      </c>
    </row>
    <row r="21" spans="1:6" x14ac:dyDescent="0.3">
      <c r="A21" s="2">
        <v>110</v>
      </c>
      <c r="B21" s="2">
        <v>7.5</v>
      </c>
      <c r="C21" s="2">
        <v>0.89300000000000002</v>
      </c>
      <c r="D21" s="3">
        <f t="shared" ref="D21:D23" si="3">B21/C21</f>
        <v>8.3986562150055981</v>
      </c>
      <c r="E21" s="3">
        <f t="shared" ref="E21:E23" si="4">A21*D21</f>
        <v>923.85218365061576</v>
      </c>
      <c r="F21" s="3">
        <f t="shared" ref="F21:F23" si="5">E21*12</f>
        <v>11086.22620380739</v>
      </c>
    </row>
    <row r="22" spans="1:6" x14ac:dyDescent="0.3">
      <c r="A22" s="2">
        <v>60</v>
      </c>
      <c r="B22" s="2">
        <v>15</v>
      </c>
      <c r="C22" s="2">
        <v>0.91500000000000004</v>
      </c>
      <c r="D22" s="3">
        <f t="shared" si="3"/>
        <v>16.393442622950818</v>
      </c>
      <c r="E22" s="3">
        <f t="shared" si="4"/>
        <v>983.60655737704906</v>
      </c>
      <c r="F22" s="3">
        <f t="shared" si="5"/>
        <v>11803.278688524588</v>
      </c>
    </row>
    <row r="23" spans="1:6" x14ac:dyDescent="0.3">
      <c r="A23" s="2">
        <v>40</v>
      </c>
      <c r="B23" s="2">
        <v>55</v>
      </c>
      <c r="C23" s="2">
        <v>0.94199999999999995</v>
      </c>
      <c r="D23" s="3">
        <f t="shared" si="3"/>
        <v>58.386411889596609</v>
      </c>
      <c r="E23" s="3">
        <f t="shared" si="4"/>
        <v>2335.4564755838642</v>
      </c>
      <c r="F23" s="3">
        <f t="shared" si="5"/>
        <v>28025.477707006372</v>
      </c>
    </row>
    <row r="25" spans="1:6" x14ac:dyDescent="0.3">
      <c r="A25" s="5" t="s">
        <v>14</v>
      </c>
      <c r="B25" s="5"/>
      <c r="C25" s="5"/>
    </row>
    <row r="26" spans="1:6" x14ac:dyDescent="0.3">
      <c r="A26" s="1" t="s">
        <v>0</v>
      </c>
      <c r="B26" s="1" t="s">
        <v>1</v>
      </c>
      <c r="C26" s="1" t="s">
        <v>3</v>
      </c>
      <c r="D26" s="1" t="s">
        <v>5</v>
      </c>
      <c r="E26" s="1" t="s">
        <v>6</v>
      </c>
      <c r="F26" s="1" t="s">
        <v>10</v>
      </c>
    </row>
    <row r="27" spans="1:6" x14ac:dyDescent="0.3">
      <c r="A27" s="2">
        <v>40</v>
      </c>
      <c r="B27" s="2">
        <v>55</v>
      </c>
      <c r="C27" s="2">
        <v>0.95199999999999996</v>
      </c>
      <c r="D27" s="3">
        <f>B27/C27</f>
        <v>57.773109243697483</v>
      </c>
      <c r="E27" s="3">
        <f>A27*D27</f>
        <v>2310.9243697478992</v>
      </c>
      <c r="F27" s="3">
        <f>E27*4</f>
        <v>9243.6974789915967</v>
      </c>
    </row>
    <row r="29" spans="1:6" x14ac:dyDescent="0.3">
      <c r="A29" s="6" t="s">
        <v>11</v>
      </c>
      <c r="B29" s="6"/>
      <c r="C29" s="3">
        <f xml:space="preserve"> SUM(F20:F23,F27)</f>
        <v>66330.10864975852</v>
      </c>
    </row>
    <row r="30" spans="1:6" x14ac:dyDescent="0.3">
      <c r="A30" s="6" t="s">
        <v>12</v>
      </c>
      <c r="B30" s="6"/>
      <c r="C30" s="2">
        <f>C29*30</f>
        <v>1989903.2594927556</v>
      </c>
    </row>
    <row r="31" spans="1:6" x14ac:dyDescent="0.3">
      <c r="A31" s="6" t="s">
        <v>13</v>
      </c>
      <c r="B31" s="6"/>
      <c r="C31" s="3">
        <f xml:space="preserve"> 0.28288 * C30</f>
        <v>562903.83404531074</v>
      </c>
    </row>
    <row r="33" spans="1:6" x14ac:dyDescent="0.3">
      <c r="A33" s="7" t="s">
        <v>15</v>
      </c>
      <c r="D33" s="4">
        <f xml:space="preserve"> C14-C31</f>
        <v>12143.181333169225</v>
      </c>
    </row>
    <row r="37" spans="1:6" x14ac:dyDescent="0.3">
      <c r="A37" s="5" t="s">
        <v>18</v>
      </c>
      <c r="B37" s="5"/>
      <c r="C37" s="5"/>
    </row>
    <row r="38" spans="1:6" x14ac:dyDescent="0.3">
      <c r="A38" s="1" t="s">
        <v>19</v>
      </c>
      <c r="B38" s="1" t="s">
        <v>1</v>
      </c>
      <c r="C38" s="1" t="s">
        <v>2</v>
      </c>
      <c r="D38" s="1" t="s">
        <v>16</v>
      </c>
      <c r="E38" s="1" t="s">
        <v>22</v>
      </c>
      <c r="F38" s="1" t="s">
        <v>23</v>
      </c>
    </row>
    <row r="39" spans="1:6" x14ac:dyDescent="0.3">
      <c r="A39" s="2" t="s">
        <v>20</v>
      </c>
      <c r="B39" s="2">
        <v>15</v>
      </c>
      <c r="C39" s="2">
        <v>0.89300000000000002</v>
      </c>
      <c r="D39" s="3">
        <f>B39/C39</f>
        <v>16.797312430011196</v>
      </c>
      <c r="E39" s="3">
        <f>D39*24</f>
        <v>403.13549832026871</v>
      </c>
      <c r="F39" s="3">
        <f xml:space="preserve"> 0.28288 * E39</f>
        <v>114.03896976483762</v>
      </c>
    </row>
    <row r="40" spans="1:6" x14ac:dyDescent="0.3">
      <c r="A40" s="2" t="s">
        <v>21</v>
      </c>
      <c r="B40" s="2">
        <v>15</v>
      </c>
      <c r="C40" s="2">
        <v>0.91500000000000004</v>
      </c>
      <c r="D40" s="3">
        <f t="shared" ref="D40" si="6">B40/C40</f>
        <v>16.393442622950818</v>
      </c>
      <c r="E40" s="3">
        <f>D40*24</f>
        <v>393.44262295081967</v>
      </c>
      <c r="F40" s="3">
        <f xml:space="preserve"> 0.28288 * E40</f>
        <v>111.29704918032787</v>
      </c>
    </row>
    <row r="43" spans="1:6" x14ac:dyDescent="0.3">
      <c r="A43" s="6" t="s">
        <v>24</v>
      </c>
      <c r="B43" s="6"/>
      <c r="C43" s="3">
        <f>F39-F40</f>
        <v>2.7419205845097423</v>
      </c>
    </row>
    <row r="44" spans="1:6" x14ac:dyDescent="0.3">
      <c r="A44" s="6" t="s">
        <v>25</v>
      </c>
      <c r="B44" s="6"/>
      <c r="C44" s="8">
        <f xml:space="preserve"> 4000/C43</f>
        <v>1458.8314565336702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</dc:creator>
  <cp:lastModifiedBy>Ashik John</cp:lastModifiedBy>
  <cp:lastPrinted>2023-03-30T18:53:09Z</cp:lastPrinted>
  <dcterms:created xsi:type="dcterms:W3CDTF">2023-03-30T13:17:42Z</dcterms:created>
  <dcterms:modified xsi:type="dcterms:W3CDTF">2023-03-30T19:12:08Z</dcterms:modified>
</cp:coreProperties>
</file>