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340" yWindow="260" windowWidth="24800" windowHeight="16440" tabRatio="500"/>
  </bookViews>
  <sheets>
    <sheet name="Overview_EN" sheetId="1" r:id="rId1"/>
    <sheet name="DataSheet" sheetId="3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2" i="3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S2" a="1"/>
  <c r="S2"/>
  <c r="Y6"/>
  <c r="AA6"/>
  <c r="Y7"/>
  <c r="AA7"/>
  <c r="Y8"/>
  <c r="AA8"/>
  <c r="Y9"/>
  <c r="AA9"/>
  <c r="Y10"/>
  <c r="AA10"/>
  <c r="Y11"/>
  <c r="AA11"/>
  <c r="Y12"/>
  <c r="AA12"/>
  <c r="Y13"/>
  <c r="AA13"/>
  <c r="Y14"/>
  <c r="AA14"/>
  <c r="Y15"/>
  <c r="AA15"/>
  <c r="Y16"/>
  <c r="AA16"/>
  <c r="Y17"/>
  <c r="AA17"/>
  <c r="Y18"/>
  <c r="AA18"/>
  <c r="Y19"/>
  <c r="AA19"/>
  <c r="Y20"/>
  <c r="AA20"/>
  <c r="Y21"/>
  <c r="AA21"/>
  <c r="Y22"/>
  <c r="AA22"/>
  <c r="Y23"/>
  <c r="AA23"/>
  <c r="Y24"/>
  <c r="AA24"/>
  <c r="Y25"/>
  <c r="AA25"/>
  <c r="Y26"/>
  <c r="AA26"/>
  <c r="Y27"/>
  <c r="AA27"/>
  <c r="Y28"/>
  <c r="AA28"/>
  <c r="Y29"/>
  <c r="AA29"/>
  <c r="Y30"/>
  <c r="AA30"/>
  <c r="Y31"/>
  <c r="AA31"/>
  <c r="Y32"/>
  <c r="AA32"/>
  <c r="Y33"/>
  <c r="AA33"/>
  <c r="Y34"/>
  <c r="AA34"/>
  <c r="Y35"/>
  <c r="AA35"/>
  <c r="Y36"/>
  <c r="AA36"/>
  <c r="Y37"/>
  <c r="AA37"/>
  <c r="Y38"/>
  <c r="AA38"/>
  <c r="Y39"/>
  <c r="AA39"/>
  <c r="Y40"/>
  <c r="AA40"/>
  <c r="Y41"/>
  <c r="AA41"/>
  <c r="Y42"/>
  <c r="AA42"/>
  <c r="Y43"/>
  <c r="AA43"/>
  <c r="Y44"/>
  <c r="AA44"/>
  <c r="Y45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Y5"/>
  <c r="AA5"/>
  <c r="Y4"/>
  <c r="AA4"/>
  <c r="Y3"/>
  <c r="AA3"/>
  <c r="Y2"/>
  <c r="AA2"/>
  <c r="AA1"/>
  <c r="Z2"/>
  <c r="AB2"/>
  <c r="AB1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U1" a="1"/>
  <c r="U2" a="1"/>
  <c r="U3" a="1"/>
  <c r="U4" a="1"/>
  <c r="U5" a="1"/>
  <c r="U6" a="1"/>
  <c r="U7" a="1"/>
  <c r="U8" a="1"/>
  <c r="U9" a="1"/>
  <c r="U10" a="1"/>
  <c r="U11" a="1"/>
  <c r="U12" a="1"/>
  <c r="U13" a="1"/>
  <c r="U14" a="1"/>
  <c r="U15" a="1"/>
  <c r="U16" a="1"/>
  <c r="U17" a="1"/>
  <c r="U18" a="1"/>
  <c r="U19" a="1"/>
  <c r="U20" a="1"/>
  <c r="U21" a="1"/>
  <c r="U22" a="1"/>
  <c r="U23" a="1"/>
  <c r="U24" a="1"/>
  <c r="U25" a="1"/>
  <c r="U26" a="1"/>
  <c r="U27" a="1"/>
  <c r="U28" a="1"/>
  <c r="U29" a="1"/>
  <c r="U30" a="1"/>
  <c r="U31" a="1"/>
  <c r="U32" a="1"/>
  <c r="U33" a="1"/>
  <c r="U34" a="1"/>
  <c r="U35" a="1"/>
  <c r="U36" a="1"/>
  <c r="U37" a="1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V1" a="1"/>
  <c r="V2" a="1"/>
  <c r="V3" a="1"/>
  <c r="V4" a="1"/>
  <c r="V5" a="1"/>
  <c r="V6" a="1"/>
  <c r="V7" a="1"/>
  <c r="V8" a="1"/>
  <c r="V9" a="1"/>
  <c r="V10" a="1"/>
  <c r="V11" a="1"/>
  <c r="V12" a="1"/>
  <c r="V13" a="1"/>
  <c r="V14" a="1"/>
  <c r="V15" a="1"/>
  <c r="V16" a="1"/>
  <c r="V17" a="1"/>
  <c r="V18" a="1"/>
  <c r="V19" a="1"/>
  <c r="V20" a="1"/>
  <c r="V21" a="1"/>
  <c r="V22" a="1"/>
  <c r="V23" a="1"/>
  <c r="V24" a="1"/>
  <c r="V25" a="1"/>
  <c r="V26" a="1"/>
  <c r="V27" a="1"/>
  <c r="V28" a="1"/>
  <c r="V29" a="1"/>
  <c r="V30" a="1"/>
  <c r="V31" a="1"/>
  <c r="V32" a="1"/>
  <c r="V33" a="1"/>
  <c r="V34" a="1"/>
  <c r="V35" a="1"/>
  <c r="V36" a="1"/>
  <c r="V37" a="1"/>
  <c r="AB5" a="1"/>
  <c r="AB5"/>
  <c r="AB6" a="1"/>
  <c r="AB6"/>
  <c r="AB7" a="1"/>
  <c r="AB7"/>
  <c r="AB8" a="1"/>
  <c r="AB8"/>
  <c r="AB9" a="1"/>
  <c r="AB9"/>
  <c r="AB10" a="1"/>
  <c r="AB10"/>
  <c r="AB11" a="1"/>
  <c r="AB11"/>
  <c r="AB12" a="1"/>
  <c r="AB12"/>
  <c r="AB13" a="1"/>
  <c r="AB13"/>
  <c r="AB14" a="1"/>
  <c r="AB14"/>
  <c r="AB15" a="1"/>
  <c r="AB15"/>
  <c r="AB16" a="1"/>
  <c r="AB16"/>
  <c r="AB17" a="1"/>
  <c r="AB17"/>
  <c r="AB18" a="1"/>
  <c r="AB18"/>
  <c r="AB19" a="1"/>
  <c r="AB19"/>
  <c r="AB20" a="1"/>
  <c r="AB20"/>
  <c r="AB21" a="1"/>
  <c r="AB21"/>
  <c r="AB22" a="1"/>
  <c r="AB22"/>
  <c r="AB23" a="1"/>
  <c r="AB23"/>
  <c r="AB24" a="1"/>
  <c r="AB24"/>
  <c r="AB25" a="1"/>
  <c r="AB25"/>
  <c r="AB26" a="1"/>
  <c r="AB26"/>
  <c r="AB27" a="1"/>
  <c r="AB27"/>
  <c r="AB28" a="1"/>
  <c r="AB28"/>
  <c r="AB29" a="1"/>
  <c r="AB29"/>
  <c r="AB30" a="1"/>
  <c r="AB30"/>
  <c r="AB31" a="1"/>
  <c r="AB31"/>
  <c r="AB32" a="1"/>
  <c r="AB32"/>
  <c r="AB33" a="1"/>
  <c r="AB33"/>
  <c r="AB34" a="1"/>
  <c r="AB34"/>
  <c r="AB35" a="1"/>
  <c r="AB35"/>
  <c r="AB36" a="1"/>
  <c r="AB36"/>
  <c r="AB37" a="1"/>
  <c r="AB37"/>
  <c r="AB3" a="1"/>
  <c r="AB3"/>
  <c r="AB4" a="1"/>
  <c r="AB4"/>
  <c r="Z36"/>
  <c r="Z37"/>
  <c r="Z38"/>
  <c r="Z39"/>
  <c r="Z40"/>
  <c r="Z41"/>
  <c r="Z42"/>
  <c r="Z43"/>
  <c r="Z44"/>
  <c r="Z45"/>
  <c r="Z46"/>
  <c r="Z47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T2" a="1"/>
  <c r="T2"/>
  <c r="U2"/>
  <c r="V2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W2" a="1"/>
  <c r="W2"/>
  <c r="S3" a="1"/>
  <c r="S3"/>
  <c r="T3" a="1"/>
  <c r="T3"/>
  <c r="U3"/>
  <c r="V3"/>
  <c r="W3" a="1"/>
  <c r="W3"/>
  <c r="S4" a="1"/>
  <c r="S4"/>
  <c r="T4" a="1"/>
  <c r="T4"/>
  <c r="U4"/>
  <c r="V4"/>
  <c r="W4" a="1"/>
  <c r="W4"/>
  <c r="S5" a="1"/>
  <c r="S5"/>
  <c r="T5" a="1"/>
  <c r="T5"/>
  <c r="U5"/>
  <c r="V5"/>
  <c r="W5" a="1"/>
  <c r="W5"/>
  <c r="S6" a="1"/>
  <c r="S6"/>
  <c r="T6" a="1"/>
  <c r="T6"/>
  <c r="U6"/>
  <c r="V6"/>
  <c r="W6" a="1"/>
  <c r="W6"/>
  <c r="S7" a="1"/>
  <c r="S7"/>
  <c r="T7" a="1"/>
  <c r="T7"/>
  <c r="U7"/>
  <c r="V7"/>
  <c r="W7" a="1"/>
  <c r="W7"/>
  <c r="S8" a="1"/>
  <c r="S8"/>
  <c r="T8" a="1"/>
  <c r="T8"/>
  <c r="U8"/>
  <c r="V8"/>
  <c r="W8" a="1"/>
  <c r="W8"/>
  <c r="S9" a="1"/>
  <c r="S9"/>
  <c r="T9" a="1"/>
  <c r="T9"/>
  <c r="U9"/>
  <c r="V9"/>
  <c r="W9" a="1"/>
  <c r="W9"/>
  <c r="S10" a="1"/>
  <c r="S10"/>
  <c r="T10" a="1"/>
  <c r="T10"/>
  <c r="U10"/>
  <c r="V10"/>
  <c r="W10" a="1"/>
  <c r="W10"/>
  <c r="S11" a="1"/>
  <c r="S11"/>
  <c r="T11" a="1"/>
  <c r="T11"/>
  <c r="U11"/>
  <c r="V11"/>
  <c r="W11" a="1"/>
  <c r="W11"/>
  <c r="S12" a="1"/>
  <c r="S12"/>
  <c r="T12" a="1"/>
  <c r="T12"/>
  <c r="U12"/>
  <c r="V12"/>
  <c r="W12" a="1"/>
  <c r="W12"/>
  <c r="S13" a="1"/>
  <c r="S13"/>
  <c r="T13" a="1"/>
  <c r="T13"/>
  <c r="U13"/>
  <c r="V13"/>
  <c r="W13" a="1"/>
  <c r="W13"/>
  <c r="S14" a="1"/>
  <c r="S14"/>
  <c r="T14" a="1"/>
  <c r="T14"/>
  <c r="U14"/>
  <c r="V14"/>
  <c r="W14" a="1"/>
  <c r="W14"/>
  <c r="S15" a="1"/>
  <c r="S15"/>
  <c r="T15" a="1"/>
  <c r="T15"/>
  <c r="U15"/>
  <c r="V15"/>
  <c r="W15" a="1"/>
  <c r="W15"/>
  <c r="S16" a="1"/>
  <c r="S16"/>
  <c r="T16" a="1"/>
  <c r="T16"/>
  <c r="U16"/>
  <c r="V16"/>
  <c r="W16" a="1"/>
  <c r="W16"/>
  <c r="S17" a="1"/>
  <c r="S17"/>
  <c r="T17" a="1"/>
  <c r="T17"/>
  <c r="U17"/>
  <c r="V17"/>
  <c r="W17" a="1"/>
  <c r="W17"/>
  <c r="S18" a="1"/>
  <c r="S18"/>
  <c r="T18" a="1"/>
  <c r="T18"/>
  <c r="U18"/>
  <c r="V18"/>
  <c r="W18" a="1"/>
  <c r="W18"/>
  <c r="S19" a="1"/>
  <c r="S19"/>
  <c r="T19" a="1"/>
  <c r="T19"/>
  <c r="U19"/>
  <c r="V19"/>
  <c r="W19" a="1"/>
  <c r="W19"/>
  <c r="S20" a="1"/>
  <c r="S20"/>
  <c r="T20" a="1"/>
  <c r="T20"/>
  <c r="U20"/>
  <c r="V20"/>
  <c r="W20" a="1"/>
  <c r="W20"/>
  <c r="S21" a="1"/>
  <c r="S21"/>
  <c r="T21" a="1"/>
  <c r="T21"/>
  <c r="U21"/>
  <c r="V21"/>
  <c r="W21" a="1"/>
  <c r="W21"/>
  <c r="S22" a="1"/>
  <c r="S22"/>
  <c r="T22" a="1"/>
  <c r="T22"/>
  <c r="U22"/>
  <c r="V22"/>
  <c r="W22" a="1"/>
  <c r="W22"/>
  <c r="S23" a="1"/>
  <c r="S23"/>
  <c r="T23" a="1"/>
  <c r="T23"/>
  <c r="U23"/>
  <c r="V23"/>
  <c r="W23" a="1"/>
  <c r="W23"/>
  <c r="S24" a="1"/>
  <c r="S24"/>
  <c r="T24" a="1"/>
  <c r="T24"/>
  <c r="U24"/>
  <c r="V24"/>
  <c r="W24" a="1"/>
  <c r="W24"/>
  <c r="S25" a="1"/>
  <c r="S25"/>
  <c r="T25" a="1"/>
  <c r="T25"/>
  <c r="U25"/>
  <c r="V25"/>
  <c r="W25" a="1"/>
  <c r="W25"/>
  <c r="S26" a="1"/>
  <c r="S26"/>
  <c r="T26" a="1"/>
  <c r="T26"/>
  <c r="U26"/>
  <c r="V26"/>
  <c r="W26" a="1"/>
  <c r="W26"/>
  <c r="S27" a="1"/>
  <c r="S27"/>
  <c r="T27" a="1"/>
  <c r="T27"/>
  <c r="U27"/>
  <c r="V27"/>
  <c r="W27" a="1"/>
  <c r="W27"/>
  <c r="S28" a="1"/>
  <c r="S28"/>
  <c r="T28" a="1"/>
  <c r="T28"/>
  <c r="U28"/>
  <c r="V28"/>
  <c r="W28" a="1"/>
  <c r="W28"/>
  <c r="S29" a="1"/>
  <c r="S29"/>
  <c r="T29" a="1"/>
  <c r="T29"/>
  <c r="U29"/>
  <c r="V29"/>
  <c r="W29" a="1"/>
  <c r="W29"/>
  <c r="S30" a="1"/>
  <c r="S30"/>
  <c r="T30" a="1"/>
  <c r="T30"/>
  <c r="U30"/>
  <c r="V30"/>
  <c r="W30" a="1"/>
  <c r="W30"/>
  <c r="S31" a="1"/>
  <c r="S31"/>
  <c r="T31" a="1"/>
  <c r="T31"/>
  <c r="U31"/>
  <c r="V31"/>
  <c r="W31" a="1"/>
  <c r="W31"/>
  <c r="S32" a="1"/>
  <c r="S32"/>
  <c r="T32" a="1"/>
  <c r="T32"/>
  <c r="U32"/>
  <c r="V32"/>
  <c r="W32" a="1"/>
  <c r="W32"/>
  <c r="S33" a="1"/>
  <c r="S33"/>
  <c r="T33" a="1"/>
  <c r="T33"/>
  <c r="U33"/>
  <c r="V33"/>
  <c r="W33" a="1"/>
  <c r="W33"/>
  <c r="S34" a="1"/>
  <c r="S34"/>
  <c r="T34" a="1"/>
  <c r="T34"/>
  <c r="U34"/>
  <c r="V34"/>
  <c r="W34" a="1"/>
  <c r="W34"/>
  <c r="S35" a="1"/>
  <c r="S35"/>
  <c r="T35" a="1"/>
  <c r="T35"/>
  <c r="U35"/>
  <c r="V35"/>
  <c r="W35" a="1"/>
  <c r="W35"/>
  <c r="S36" a="1"/>
  <c r="S36"/>
  <c r="T36" a="1"/>
  <c r="T36"/>
  <c r="U36"/>
  <c r="V36"/>
  <c r="W36" a="1"/>
  <c r="W36"/>
  <c r="S37" a="1"/>
  <c r="S37"/>
  <c r="T37" a="1"/>
  <c r="T37"/>
  <c r="U37"/>
  <c r="V37"/>
  <c r="W37" a="1"/>
  <c r="W37"/>
  <c r="T1" a="1"/>
  <c r="T1"/>
  <c r="U1"/>
  <c r="V1"/>
  <c r="W1" a="1"/>
  <c r="W1"/>
  <c r="S1" a="1"/>
  <c r="S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H10" a="1"/>
  <c r="H10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I10" a="1"/>
  <c r="I10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J10" a="1"/>
  <c r="J10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K10" a="1"/>
  <c r="K10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G10" a="1"/>
  <c r="G10"/>
  <c r="G3" a="1"/>
  <c r="G3"/>
  <c r="H3" a="1"/>
  <c r="H3"/>
  <c r="I3" a="1"/>
  <c r="I3"/>
  <c r="J3" a="1"/>
  <c r="J3"/>
  <c r="K3" a="1"/>
  <c r="K3"/>
  <c r="G4" a="1"/>
  <c r="G4"/>
  <c r="H4" a="1"/>
  <c r="H4"/>
  <c r="I4" a="1"/>
  <c r="I4"/>
  <c r="J4" a="1"/>
  <c r="J4"/>
  <c r="K4" a="1"/>
  <c r="K4"/>
  <c r="G5" a="1"/>
  <c r="G5"/>
  <c r="H5" a="1"/>
  <c r="H5"/>
  <c r="I5" a="1"/>
  <c r="I5"/>
  <c r="J5" a="1"/>
  <c r="J5"/>
  <c r="K5" a="1"/>
  <c r="K5"/>
  <c r="G6" a="1"/>
  <c r="G6"/>
  <c r="H6" a="1"/>
  <c r="H6"/>
  <c r="I6" a="1"/>
  <c r="I6"/>
  <c r="J6" a="1"/>
  <c r="J6"/>
  <c r="K6" a="1"/>
  <c r="K6"/>
  <c r="G7" a="1"/>
  <c r="G7"/>
  <c r="H7" a="1"/>
  <c r="H7"/>
  <c r="I7" a="1"/>
  <c r="I7"/>
  <c r="J7" a="1"/>
  <c r="J7"/>
  <c r="K7" a="1"/>
  <c r="K7"/>
  <c r="G8" a="1"/>
  <c r="G8"/>
  <c r="H8" a="1"/>
  <c r="H8"/>
  <c r="I8" a="1"/>
  <c r="I8"/>
  <c r="J8" a="1"/>
  <c r="J8"/>
  <c r="K8" a="1"/>
  <c r="K8"/>
  <c r="G9" a="1"/>
  <c r="G9"/>
  <c r="H9" a="1"/>
  <c r="H9"/>
  <c r="I9" a="1"/>
  <c r="I9"/>
  <c r="J9" a="1"/>
  <c r="J9"/>
  <c r="K9" a="1"/>
  <c r="K9"/>
  <c r="H2" a="1"/>
  <c r="H2"/>
  <c r="I2" a="1"/>
  <c r="I2"/>
  <c r="J2" a="1"/>
  <c r="J2"/>
  <c r="K2" a="1"/>
  <c r="K2"/>
  <c r="G2" a="1"/>
  <c r="G2"/>
  <c r="G11" a="1"/>
  <c r="G11"/>
  <c r="H11" a="1"/>
  <c r="H11"/>
  <c r="I11" a="1"/>
  <c r="I11"/>
  <c r="J11" a="1"/>
  <c r="J11"/>
  <c r="K11" a="1"/>
  <c r="K11"/>
  <c r="G12" a="1"/>
  <c r="G12"/>
  <c r="H12" a="1"/>
  <c r="H12"/>
  <c r="I12" a="1"/>
  <c r="I12"/>
  <c r="J12" a="1"/>
  <c r="J12"/>
  <c r="K12" a="1"/>
  <c r="K12"/>
  <c r="G13" a="1"/>
  <c r="G13"/>
  <c r="H13" a="1"/>
  <c r="H13"/>
  <c r="I13" a="1"/>
  <c r="I13"/>
  <c r="J13" a="1"/>
  <c r="J13"/>
  <c r="K13" a="1"/>
  <c r="K13"/>
  <c r="G14" a="1"/>
  <c r="G14"/>
  <c r="H14" a="1"/>
  <c r="H14"/>
  <c r="I14" a="1"/>
  <c r="I14"/>
  <c r="J14" a="1"/>
  <c r="J14"/>
  <c r="K14" a="1"/>
  <c r="K14"/>
  <c r="G15" a="1"/>
  <c r="G15"/>
  <c r="H15" a="1"/>
  <c r="H15"/>
  <c r="I15" a="1"/>
  <c r="I15"/>
  <c r="J15" a="1"/>
  <c r="J15"/>
  <c r="K15" a="1"/>
  <c r="K15"/>
  <c r="G16" a="1"/>
  <c r="G16"/>
  <c r="H16" a="1"/>
  <c r="H16"/>
  <c r="I16" a="1"/>
  <c r="I16"/>
  <c r="J16" a="1"/>
  <c r="J16"/>
  <c r="K16" a="1"/>
  <c r="K16"/>
  <c r="G17" a="1"/>
  <c r="G17"/>
  <c r="H17" a="1"/>
  <c r="H17"/>
  <c r="I17" a="1"/>
  <c r="I17"/>
  <c r="J17" a="1"/>
  <c r="J17"/>
  <c r="K17" a="1"/>
  <c r="K17"/>
  <c r="G18" a="1"/>
  <c r="G18"/>
  <c r="H18" a="1"/>
  <c r="H18"/>
  <c r="I18" a="1"/>
  <c r="I18"/>
  <c r="J18" a="1"/>
  <c r="J18"/>
  <c r="K18" a="1"/>
  <c r="K18"/>
  <c r="G19" a="1"/>
  <c r="G19"/>
  <c r="H19" a="1"/>
  <c r="H19"/>
  <c r="I19" a="1"/>
  <c r="I19"/>
  <c r="J19" a="1"/>
  <c r="J19"/>
  <c r="K19" a="1"/>
  <c r="K19"/>
  <c r="G20" a="1"/>
  <c r="G20"/>
  <c r="H20" a="1"/>
  <c r="H20"/>
  <c r="I20" a="1"/>
  <c r="I20"/>
  <c r="J20" a="1"/>
  <c r="J20"/>
  <c r="K20" a="1"/>
  <c r="K20"/>
  <c r="G21" a="1"/>
  <c r="G21"/>
  <c r="H21" a="1"/>
  <c r="H21"/>
  <c r="I21" a="1"/>
  <c r="I21"/>
  <c r="J21" a="1"/>
  <c r="J21"/>
  <c r="K21" a="1"/>
  <c r="K21"/>
  <c r="G22" a="1"/>
  <c r="G22"/>
  <c r="H22" a="1"/>
  <c r="H22"/>
  <c r="I22" a="1"/>
  <c r="I22"/>
  <c r="J22" a="1"/>
  <c r="J22"/>
  <c r="K22" a="1"/>
  <c r="K22"/>
  <c r="G23" a="1"/>
  <c r="G23"/>
  <c r="H23" a="1"/>
  <c r="H23"/>
  <c r="I23" a="1"/>
  <c r="I23"/>
  <c r="J23" a="1"/>
  <c r="J23"/>
  <c r="K23" a="1"/>
  <c r="K23"/>
  <c r="G24" a="1"/>
  <c r="G24"/>
  <c r="H24" a="1"/>
  <c r="H24"/>
  <c r="I24" a="1"/>
  <c r="I24"/>
  <c r="J24" a="1"/>
  <c r="J24"/>
  <c r="K24" a="1"/>
  <c r="K24"/>
  <c r="G25" a="1"/>
  <c r="G25"/>
  <c r="H25" a="1"/>
  <c r="H25"/>
  <c r="I25" a="1"/>
  <c r="I25"/>
  <c r="J25" a="1"/>
  <c r="J25"/>
  <c r="K25" a="1"/>
  <c r="K25"/>
  <c r="G26" a="1"/>
  <c r="G26"/>
  <c r="H26" a="1"/>
  <c r="H26"/>
  <c r="I26" a="1"/>
  <c r="I26"/>
  <c r="J26" a="1"/>
  <c r="J26"/>
  <c r="K26" a="1"/>
  <c r="K26"/>
  <c r="G27" a="1"/>
  <c r="G27"/>
  <c r="H27" a="1"/>
  <c r="H27"/>
  <c r="I27" a="1"/>
  <c r="I27"/>
  <c r="J27" a="1"/>
  <c r="J27"/>
  <c r="K27" a="1"/>
  <c r="K27"/>
  <c r="G28" a="1"/>
  <c r="G28"/>
  <c r="H28" a="1"/>
  <c r="H28"/>
  <c r="I28" a="1"/>
  <c r="I28"/>
  <c r="J28" a="1"/>
  <c r="J28"/>
  <c r="K28" a="1"/>
  <c r="K28"/>
  <c r="G29" a="1"/>
  <c r="G29"/>
  <c r="H29" a="1"/>
  <c r="H29"/>
  <c r="I29" a="1"/>
  <c r="I29"/>
  <c r="J29" a="1"/>
  <c r="J29"/>
  <c r="K29" a="1"/>
  <c r="K29"/>
  <c r="G30" a="1"/>
  <c r="G30"/>
  <c r="H30" a="1"/>
  <c r="H30"/>
  <c r="I30" a="1"/>
  <c r="I30"/>
  <c r="J30" a="1"/>
  <c r="J30"/>
  <c r="K30" a="1"/>
  <c r="K30"/>
  <c r="G31" a="1"/>
  <c r="G31"/>
  <c r="H31" a="1"/>
  <c r="H31"/>
  <c r="I31" a="1"/>
  <c r="I31"/>
  <c r="J31" a="1"/>
  <c r="J31"/>
  <c r="K31" a="1"/>
  <c r="K31"/>
  <c r="G32" a="1"/>
  <c r="G32"/>
  <c r="H32" a="1"/>
  <c r="H32"/>
  <c r="I32" a="1"/>
  <c r="I32"/>
  <c r="J32" a="1"/>
  <c r="J32"/>
  <c r="K32" a="1"/>
  <c r="K32"/>
  <c r="G33" a="1"/>
  <c r="G33"/>
  <c r="H33" a="1"/>
  <c r="H33"/>
  <c r="I33" a="1"/>
  <c r="I33"/>
  <c r="J33" a="1"/>
  <c r="J33"/>
  <c r="K33" a="1"/>
  <c r="K33"/>
  <c r="G34" a="1"/>
  <c r="G34"/>
  <c r="H34" a="1"/>
  <c r="H34"/>
  <c r="I34" a="1"/>
  <c r="I34"/>
  <c r="J34" a="1"/>
  <c r="J34"/>
  <c r="K34" a="1"/>
  <c r="K34"/>
  <c r="G35" a="1"/>
  <c r="G35"/>
  <c r="H35" a="1"/>
  <c r="H35"/>
  <c r="I35" a="1"/>
  <c r="I35"/>
  <c r="J35" a="1"/>
  <c r="J35"/>
  <c r="K35" a="1"/>
  <c r="K35"/>
  <c r="G36" a="1"/>
  <c r="G36"/>
  <c r="H36" a="1"/>
  <c r="H36"/>
  <c r="I36" a="1"/>
  <c r="I36"/>
  <c r="J36" a="1"/>
  <c r="J36"/>
  <c r="K36" a="1"/>
  <c r="K36"/>
  <c r="G37" a="1"/>
  <c r="G37"/>
  <c r="H37" a="1"/>
  <c r="H37"/>
  <c r="I37" a="1"/>
  <c r="I37"/>
  <c r="J37" a="1"/>
  <c r="J37"/>
  <c r="K37" a="1"/>
  <c r="K37"/>
  <c r="G38" a="1"/>
  <c r="G38"/>
  <c r="H38" a="1"/>
  <c r="H38"/>
  <c r="I38" a="1"/>
  <c r="I38"/>
  <c r="J38" a="1"/>
  <c r="J38"/>
  <c r="K38" a="1"/>
  <c r="K38"/>
  <c r="G39" a="1"/>
  <c r="G39"/>
  <c r="H39" a="1"/>
  <c r="H39"/>
  <c r="I39" a="1"/>
  <c r="I39"/>
  <c r="J39" a="1"/>
  <c r="J39"/>
  <c r="K39" a="1"/>
  <c r="K39"/>
  <c r="G40" a="1"/>
  <c r="G40"/>
  <c r="H40" a="1"/>
  <c r="H40"/>
  <c r="I40" a="1"/>
  <c r="I40"/>
  <c r="J40" a="1"/>
  <c r="J40"/>
  <c r="K40" a="1"/>
  <c r="K40"/>
  <c r="K1" a="1"/>
  <c r="K1"/>
  <c r="J1" a="1"/>
  <c r="J1"/>
  <c r="I1" a="1"/>
  <c r="I1"/>
  <c r="H1" a="1"/>
  <c r="H1"/>
  <c r="G1" a="1"/>
  <c r="G1"/>
  <c r="F56" i="1"/>
  <c r="F55"/>
  <c r="F54"/>
  <c r="F53"/>
  <c r="F52"/>
  <c r="D56"/>
  <c r="D55"/>
  <c r="D54"/>
  <c r="D53"/>
  <c r="D52"/>
  <c r="D45"/>
  <c r="F48"/>
  <c r="F47"/>
  <c r="H43"/>
  <c r="D46"/>
  <c r="D44"/>
  <c r="D43"/>
  <c r="F46"/>
  <c r="F45"/>
  <c r="F44"/>
  <c r="F43"/>
  <c r="F42"/>
  <c r="B53"/>
  <c r="B52"/>
  <c r="H42"/>
  <c r="D42"/>
  <c r="B42"/>
  <c r="B43"/>
  <c r="B44"/>
  <c r="B45"/>
  <c r="B46"/>
  <c r="B47"/>
  <c r="D61"/>
  <c r="E61"/>
  <c r="F61"/>
  <c r="G61"/>
  <c r="H61"/>
  <c r="D62"/>
  <c r="E62"/>
  <c r="F62"/>
  <c r="G62"/>
  <c r="H62"/>
  <c r="D63"/>
  <c r="E63"/>
  <c r="F63"/>
  <c r="G63"/>
  <c r="H63"/>
  <c r="D64"/>
  <c r="E64"/>
  <c r="F64"/>
  <c r="G64"/>
  <c r="H64"/>
  <c r="D65"/>
  <c r="E65"/>
  <c r="F65"/>
  <c r="G65"/>
  <c r="H65"/>
  <c r="D66"/>
  <c r="E66"/>
  <c r="F66"/>
  <c r="G66"/>
  <c r="H66"/>
  <c r="D67"/>
  <c r="E67"/>
  <c r="F67"/>
  <c r="G67"/>
  <c r="H67"/>
  <c r="E60"/>
  <c r="F60"/>
  <c r="G60"/>
  <c r="H60"/>
  <c r="D60"/>
  <c r="E79"/>
  <c r="F79"/>
  <c r="G79"/>
  <c r="H79"/>
  <c r="D79"/>
  <c r="D72"/>
  <c r="E72"/>
  <c r="F72"/>
  <c r="G72"/>
  <c r="H72"/>
  <c r="D73"/>
  <c r="E73"/>
  <c r="F73"/>
  <c r="G73"/>
  <c r="H73"/>
  <c r="D74"/>
  <c r="E74"/>
  <c r="F74"/>
  <c r="G74"/>
  <c r="H74"/>
  <c r="D75"/>
  <c r="E75"/>
  <c r="F75"/>
  <c r="G75"/>
  <c r="H75"/>
  <c r="D76"/>
  <c r="E76"/>
  <c r="F76"/>
  <c r="G76"/>
  <c r="H76"/>
  <c r="D77"/>
  <c r="E77"/>
  <c r="F77"/>
  <c r="G77"/>
  <c r="H77"/>
  <c r="D78"/>
  <c r="E78"/>
  <c r="F78"/>
  <c r="G78"/>
  <c r="H78"/>
  <c r="E71"/>
  <c r="F71"/>
  <c r="G71"/>
  <c r="H71"/>
  <c r="D71"/>
</calcChain>
</file>

<file path=xl/sharedStrings.xml><?xml version="1.0" encoding="utf-8"?>
<sst xmlns="http://schemas.openxmlformats.org/spreadsheetml/2006/main" count="366" uniqueCount="232">
  <si>
    <t>No Awakening</t>
    <phoneticPr fontId="2" type="noConversion"/>
  </si>
  <si>
    <t>Male</t>
    <phoneticPr fontId="2" type="noConversion"/>
  </si>
  <si>
    <t>Male</t>
    <phoneticPr fontId="2" type="noConversion"/>
  </si>
  <si>
    <t>Momo</t>
    <phoneticPr fontId="2" type="noConversion"/>
  </si>
  <si>
    <t>Fallen Angel</t>
    <phoneticPr fontId="2" type="noConversion"/>
  </si>
  <si>
    <t>Nightmare</t>
    <phoneticPr fontId="2" type="noConversion"/>
  </si>
  <si>
    <t>Shadow Puppet</t>
    <phoneticPr fontId="2" type="noConversion"/>
  </si>
  <si>
    <t>Melody Bulb</t>
    <phoneticPr fontId="2" type="noConversion"/>
  </si>
  <si>
    <t>Lizardman</t>
    <phoneticPr fontId="2" type="noConversion"/>
  </si>
  <si>
    <t>Flower Spirit</t>
    <phoneticPr fontId="2" type="noConversion"/>
  </si>
  <si>
    <t>Kappa</t>
    <phoneticPr fontId="2" type="noConversion"/>
  </si>
  <si>
    <t>Glacier</t>
    <phoneticPr fontId="2" type="noConversion"/>
  </si>
  <si>
    <t>Phantom Frog</t>
    <phoneticPr fontId="2" type="noConversion"/>
  </si>
  <si>
    <t>Fox</t>
    <phoneticPr fontId="2" type="noConversion"/>
  </si>
  <si>
    <t>Fireshell</t>
    <phoneticPr fontId="2" type="noConversion"/>
  </si>
  <si>
    <t>Stone Golem</t>
    <phoneticPr fontId="2" type="noConversion"/>
  </si>
  <si>
    <t>Arabic</t>
    <phoneticPr fontId="2" type="noConversion"/>
  </si>
  <si>
    <t>Chinese</t>
    <phoneticPr fontId="2" type="noConversion"/>
  </si>
  <si>
    <t>Japanese</t>
    <phoneticPr fontId="2" type="noConversion"/>
  </si>
  <si>
    <t>Greek</t>
    <phoneticPr fontId="2" type="noConversion"/>
  </si>
  <si>
    <t>Egyptian</t>
    <phoneticPr fontId="2" type="noConversion"/>
  </si>
  <si>
    <t>Arabic</t>
    <phoneticPr fontId="2" type="noConversion"/>
  </si>
  <si>
    <t>Banshee</t>
    <phoneticPr fontId="2" type="noConversion"/>
  </si>
  <si>
    <t>Werewolf</t>
    <phoneticPr fontId="2" type="noConversion"/>
  </si>
  <si>
    <t>Wave Specter</t>
    <phoneticPr fontId="2" type="noConversion"/>
  </si>
  <si>
    <t>Wendigo</t>
    <phoneticPr fontId="2" type="noConversion"/>
  </si>
  <si>
    <t>Mandrake</t>
    <phoneticPr fontId="2" type="noConversion"/>
  </si>
  <si>
    <t>Water Tyke</t>
    <phoneticPr fontId="2" type="noConversion"/>
  </si>
  <si>
    <t>Pans</t>
    <phoneticPr fontId="2" type="noConversion"/>
  </si>
  <si>
    <t>Harpy</t>
    <phoneticPr fontId="2" type="noConversion"/>
  </si>
  <si>
    <t>Dojoji</t>
    <phoneticPr fontId="2" type="noConversion"/>
  </si>
  <si>
    <t>Mboitata</t>
    <phoneticPr fontId="2" type="noConversion"/>
  </si>
  <si>
    <t>Minotaur</t>
    <phoneticPr fontId="2" type="noConversion"/>
  </si>
  <si>
    <t>Chang'e</t>
    <phoneticPr fontId="2" type="noConversion"/>
  </si>
  <si>
    <t>Unicorn</t>
    <phoneticPr fontId="2" type="noConversion"/>
  </si>
  <si>
    <t>Keres</t>
    <phoneticPr fontId="2" type="noConversion"/>
  </si>
  <si>
    <t>Ammut</t>
    <phoneticPr fontId="2" type="noConversion"/>
  </si>
  <si>
    <t>DPS</t>
    <phoneticPr fontId="2" type="noConversion"/>
  </si>
  <si>
    <t>Blue</t>
    <phoneticPr fontId="2" type="noConversion"/>
  </si>
  <si>
    <t>Tank</t>
    <phoneticPr fontId="2" type="noConversion"/>
  </si>
  <si>
    <t>Blue</t>
    <phoneticPr fontId="2" type="noConversion"/>
  </si>
  <si>
    <t>No</t>
    <phoneticPr fontId="2" type="noConversion"/>
  </si>
  <si>
    <t>Support</t>
    <phoneticPr fontId="2" type="noConversion"/>
  </si>
  <si>
    <t>Green</t>
    <phoneticPr fontId="2" type="noConversion"/>
  </si>
  <si>
    <t>No</t>
    <phoneticPr fontId="2" type="noConversion"/>
  </si>
  <si>
    <t>DPS</t>
    <phoneticPr fontId="2" type="noConversion"/>
  </si>
  <si>
    <t>Red</t>
    <phoneticPr fontId="2" type="noConversion"/>
  </si>
  <si>
    <t>No</t>
    <phoneticPr fontId="2" type="noConversion"/>
  </si>
  <si>
    <t>DOT</t>
    <phoneticPr fontId="2" type="noConversion"/>
  </si>
  <si>
    <t>Green</t>
    <phoneticPr fontId="2" type="noConversion"/>
  </si>
  <si>
    <t>White</t>
    <phoneticPr fontId="2" type="noConversion"/>
  </si>
  <si>
    <t>Blue</t>
    <phoneticPr fontId="2" type="noConversion"/>
  </si>
  <si>
    <t>Animal</t>
    <phoneticPr fontId="2" type="noConversion"/>
  </si>
  <si>
    <t>Plant</t>
    <phoneticPr fontId="2" type="noConversion"/>
  </si>
  <si>
    <t>Chinese</t>
    <phoneticPr fontId="2" type="noConversion"/>
  </si>
  <si>
    <t>Male</t>
    <phoneticPr fontId="2" type="noConversion"/>
  </si>
  <si>
    <t>Female</t>
    <phoneticPr fontId="2" type="noConversion"/>
  </si>
  <si>
    <t>N/A</t>
    <phoneticPr fontId="2" type="noConversion"/>
  </si>
  <si>
    <t>Tank</t>
    <phoneticPr fontId="2" type="noConversion"/>
  </si>
  <si>
    <t>DPS</t>
    <phoneticPr fontId="2" type="noConversion"/>
  </si>
  <si>
    <t>Support</t>
    <phoneticPr fontId="2" type="noConversion"/>
  </si>
  <si>
    <t>Heal</t>
    <phoneticPr fontId="2" type="noConversion"/>
  </si>
  <si>
    <t>DOT</t>
    <phoneticPr fontId="2" type="noConversion"/>
  </si>
  <si>
    <t>Gender</t>
    <phoneticPr fontId="2" type="noConversion"/>
  </si>
  <si>
    <t>Origin</t>
    <phoneticPr fontId="2" type="noConversion"/>
  </si>
  <si>
    <t>Monster</t>
    <phoneticPr fontId="2" type="noConversion"/>
  </si>
  <si>
    <t>Attribute</t>
    <phoneticPr fontId="2" type="noConversion"/>
  </si>
  <si>
    <t>Category</t>
    <phoneticPr fontId="2" type="noConversion"/>
  </si>
  <si>
    <t>Origin</t>
    <phoneticPr fontId="2" type="noConversion"/>
  </si>
  <si>
    <t>Gender</t>
    <phoneticPr fontId="2" type="noConversion"/>
  </si>
  <si>
    <t>Awakened Form</t>
    <phoneticPr fontId="2" type="noConversion"/>
  </si>
  <si>
    <t>Role</t>
    <phoneticPr fontId="2" type="noConversion"/>
  </si>
  <si>
    <t>Red</t>
    <phoneticPr fontId="2" type="noConversion"/>
  </si>
  <si>
    <t>Yes</t>
    <phoneticPr fontId="2" type="noConversion"/>
  </si>
  <si>
    <t>Tank</t>
    <phoneticPr fontId="2" type="noConversion"/>
  </si>
  <si>
    <t>Red</t>
    <phoneticPr fontId="2" type="noConversion"/>
  </si>
  <si>
    <t>Animal</t>
    <phoneticPr fontId="2" type="noConversion"/>
  </si>
  <si>
    <t>Yes</t>
    <phoneticPr fontId="2" type="noConversion"/>
  </si>
  <si>
    <t>Support</t>
    <phoneticPr fontId="2" type="noConversion"/>
  </si>
  <si>
    <t>Category</t>
    <phoneticPr fontId="2" type="noConversion"/>
  </si>
  <si>
    <t>Red</t>
    <phoneticPr fontId="2" type="noConversion"/>
  </si>
  <si>
    <t>Black</t>
    <phoneticPr fontId="2" type="noConversion"/>
  </si>
  <si>
    <t>Human</t>
    <phoneticPr fontId="2" type="noConversion"/>
  </si>
  <si>
    <t>Batch Overview Breakdown</t>
    <phoneticPr fontId="2" type="noConversion"/>
  </si>
  <si>
    <t>Female</t>
    <phoneticPr fontId="2" type="noConversion"/>
  </si>
  <si>
    <t>DPS</t>
    <phoneticPr fontId="2" type="noConversion"/>
  </si>
  <si>
    <t>Black</t>
    <phoneticPr fontId="2" type="noConversion"/>
  </si>
  <si>
    <t>Peculiar</t>
  </si>
  <si>
    <t>Animal</t>
  </si>
  <si>
    <t>Plant</t>
  </si>
  <si>
    <t>Deity</t>
  </si>
  <si>
    <t>Deity</t>
    <phoneticPr fontId="2" type="noConversion"/>
  </si>
  <si>
    <t>Human</t>
    <phoneticPr fontId="2" type="noConversion"/>
  </si>
  <si>
    <t>Human</t>
    <phoneticPr fontId="8" type="noConversion"/>
  </si>
  <si>
    <t>Green Tank</t>
    <phoneticPr fontId="2" type="noConversion"/>
  </si>
  <si>
    <t>Male</t>
    <phoneticPr fontId="8" type="noConversion"/>
  </si>
  <si>
    <t>Female</t>
    <phoneticPr fontId="8" type="noConversion"/>
  </si>
  <si>
    <t>By Gender</t>
    <phoneticPr fontId="2" type="noConversion"/>
  </si>
  <si>
    <t>Nephila</t>
    <phoneticPr fontId="2" type="noConversion"/>
  </si>
  <si>
    <t>Dragon Maiden</t>
    <phoneticPr fontId="2" type="noConversion"/>
  </si>
  <si>
    <t>Twisted Cypress</t>
    <phoneticPr fontId="2" type="noConversion"/>
  </si>
  <si>
    <t>Ifrit</t>
    <phoneticPr fontId="2" type="noConversion"/>
  </si>
  <si>
    <t>Dryad</t>
    <phoneticPr fontId="2" type="noConversion"/>
  </si>
  <si>
    <t>Tengu</t>
    <phoneticPr fontId="2" type="noConversion"/>
  </si>
  <si>
    <t>Empusae</t>
    <phoneticPr fontId="2" type="noConversion"/>
  </si>
  <si>
    <t>Japanese</t>
    <phoneticPr fontId="2" type="noConversion"/>
  </si>
  <si>
    <t>Japanese</t>
    <phoneticPr fontId="2" type="noConversion"/>
  </si>
  <si>
    <t>Greek</t>
    <phoneticPr fontId="2" type="noConversion"/>
  </si>
  <si>
    <t>Native American</t>
    <phoneticPr fontId="2" type="noConversion"/>
  </si>
  <si>
    <t>Japanese</t>
    <phoneticPr fontId="2" type="noConversion"/>
  </si>
  <si>
    <t>Arabic</t>
    <phoneticPr fontId="2" type="noConversion"/>
  </si>
  <si>
    <t>Spanish</t>
    <phoneticPr fontId="2" type="noConversion"/>
  </si>
  <si>
    <t>Peculiar</t>
    <phoneticPr fontId="2" type="noConversion"/>
  </si>
  <si>
    <t>Healer</t>
    <phoneticPr fontId="2" type="noConversion"/>
  </si>
  <si>
    <t>Stars</t>
    <phoneticPr fontId="2" type="noConversion"/>
  </si>
  <si>
    <t>Stars</t>
    <phoneticPr fontId="2" type="noConversion"/>
  </si>
  <si>
    <t>1 Star</t>
    <phoneticPr fontId="2" type="noConversion"/>
  </si>
  <si>
    <t>2 Stars</t>
    <phoneticPr fontId="2" type="noConversion"/>
  </si>
  <si>
    <t>3 Stars</t>
    <phoneticPr fontId="2" type="noConversion"/>
  </si>
  <si>
    <t>4 Stars</t>
    <phoneticPr fontId="2" type="noConversion"/>
  </si>
  <si>
    <t>5 Stars</t>
    <phoneticPr fontId="2" type="noConversion"/>
  </si>
  <si>
    <t>-</t>
    <phoneticPr fontId="2" type="noConversion"/>
  </si>
  <si>
    <t>-</t>
    <phoneticPr fontId="2" type="noConversion"/>
  </si>
  <si>
    <t>Green</t>
    <phoneticPr fontId="2" type="noConversion"/>
  </si>
  <si>
    <t>No</t>
    <phoneticPr fontId="2" type="noConversion"/>
  </si>
  <si>
    <t>Support</t>
    <phoneticPr fontId="2" type="noConversion"/>
  </si>
  <si>
    <t>Male Monsters</t>
    <phoneticPr fontId="2" type="noConversion"/>
  </si>
  <si>
    <t>Female Monsters</t>
    <phoneticPr fontId="2" type="noConversion"/>
  </si>
  <si>
    <t>Batch Overview</t>
    <phoneticPr fontId="2" type="noConversion"/>
  </si>
  <si>
    <t>Attribute</t>
    <phoneticPr fontId="2" type="noConversion"/>
  </si>
  <si>
    <t>Role</t>
    <phoneticPr fontId="2" type="noConversion"/>
  </si>
  <si>
    <t>Total</t>
    <phoneticPr fontId="2" type="noConversion"/>
  </si>
  <si>
    <t>Deity</t>
    <phoneticPr fontId="2" type="noConversion"/>
  </si>
  <si>
    <t>Human</t>
    <phoneticPr fontId="2" type="noConversion"/>
  </si>
  <si>
    <t>Deity</t>
    <phoneticPr fontId="2" type="noConversion"/>
  </si>
  <si>
    <t>Awakened Form</t>
    <phoneticPr fontId="2" type="noConversion"/>
  </si>
  <si>
    <t>Has Awakening</t>
    <phoneticPr fontId="2" type="noConversion"/>
  </si>
  <si>
    <t>Pans</t>
    <phoneticPr fontId="2" type="noConversion"/>
  </si>
  <si>
    <t>Shadow Puppet</t>
    <phoneticPr fontId="2" type="noConversion"/>
  </si>
  <si>
    <t>Phantom Frog</t>
    <phoneticPr fontId="2" type="noConversion"/>
  </si>
  <si>
    <t>Stone Golem</t>
    <phoneticPr fontId="2" type="noConversion"/>
  </si>
  <si>
    <t>Tengu</t>
    <phoneticPr fontId="2" type="noConversion"/>
  </si>
  <si>
    <t>Twisted Cypress</t>
    <phoneticPr fontId="2" type="noConversion"/>
  </si>
  <si>
    <t>Unicorn</t>
    <phoneticPr fontId="2" type="noConversion"/>
  </si>
  <si>
    <t>Water Tyke</t>
    <phoneticPr fontId="2" type="noConversion"/>
  </si>
  <si>
    <t>Wave Specter</t>
    <phoneticPr fontId="2" type="noConversion"/>
  </si>
  <si>
    <t>Wendigo</t>
    <phoneticPr fontId="2" type="noConversion"/>
  </si>
  <si>
    <t>Werewolf</t>
    <phoneticPr fontId="2" type="noConversion"/>
  </si>
  <si>
    <t>$A$1:$A$1000</t>
  </si>
  <si>
    <t>=INDEX(A:A,SMALL(IF($A$1:$A$1000&lt;&gt;"",ROW($1:$1000),4^8),ROW(A2)))&amp;"</t>
  </si>
  <si>
    <t/>
  </si>
  <si>
    <t>Fireshell</t>
    <phoneticPr fontId="2" type="noConversion"/>
  </si>
  <si>
    <t>Ammut</t>
    <phoneticPr fontId="2" type="noConversion"/>
  </si>
  <si>
    <t>Fox</t>
    <phoneticPr fontId="2" type="noConversion"/>
  </si>
  <si>
    <t>Banshee</t>
    <phoneticPr fontId="2" type="noConversion"/>
  </si>
  <si>
    <t>Glacier</t>
    <phoneticPr fontId="2" type="noConversion"/>
  </si>
  <si>
    <t>Chang'e</t>
    <phoneticPr fontId="2" type="noConversion"/>
  </si>
  <si>
    <t>Ifrit</t>
    <phoneticPr fontId="2" type="noConversion"/>
  </si>
  <si>
    <t>Dojoji</t>
    <phoneticPr fontId="2" type="noConversion"/>
  </si>
  <si>
    <t>Kappa</t>
    <phoneticPr fontId="2" type="noConversion"/>
  </si>
  <si>
    <t>Dragon Maiden</t>
    <phoneticPr fontId="2" type="noConversion"/>
  </si>
  <si>
    <t>Lizardman</t>
    <phoneticPr fontId="2" type="noConversion"/>
  </si>
  <si>
    <t>Dryad</t>
    <phoneticPr fontId="2" type="noConversion"/>
  </si>
  <si>
    <t>Mandrake</t>
    <phoneticPr fontId="2" type="noConversion"/>
  </si>
  <si>
    <t>Empusae</t>
    <phoneticPr fontId="2" type="noConversion"/>
  </si>
  <si>
    <t>Mboitata</t>
    <phoneticPr fontId="2" type="noConversion"/>
  </si>
  <si>
    <t>Fallen Angel</t>
    <phoneticPr fontId="2" type="noConversion"/>
  </si>
  <si>
    <t>Melody Bulb</t>
    <phoneticPr fontId="2" type="noConversion"/>
  </si>
  <si>
    <t>Flower Spirit</t>
    <phoneticPr fontId="2" type="noConversion"/>
  </si>
  <si>
    <t>Minotaur</t>
    <phoneticPr fontId="2" type="noConversion"/>
  </si>
  <si>
    <t>Harpy</t>
    <phoneticPr fontId="2" type="noConversion"/>
  </si>
  <si>
    <t>Momo</t>
    <phoneticPr fontId="2" type="noConversion"/>
  </si>
  <si>
    <t>Keres</t>
    <phoneticPr fontId="2" type="noConversion"/>
  </si>
  <si>
    <t>Nightmare</t>
    <phoneticPr fontId="2" type="noConversion"/>
  </si>
  <si>
    <t>Nephila</t>
    <phoneticPr fontId="2" type="noConversion"/>
  </si>
  <si>
    <t>Japanese</t>
    <phoneticPr fontId="2" type="noConversion"/>
  </si>
  <si>
    <t>Male</t>
    <phoneticPr fontId="2" type="noConversion"/>
  </si>
  <si>
    <t>Green</t>
    <phoneticPr fontId="2" type="noConversion"/>
  </si>
  <si>
    <t>Chinese</t>
    <phoneticPr fontId="2" type="noConversion"/>
  </si>
  <si>
    <t>Female</t>
    <phoneticPr fontId="2" type="noConversion"/>
  </si>
  <si>
    <t>Plant</t>
    <phoneticPr fontId="2" type="noConversion"/>
  </si>
  <si>
    <t>Black</t>
    <phoneticPr fontId="2" type="noConversion"/>
  </si>
  <si>
    <t>Chinese</t>
    <phoneticPr fontId="2" type="noConversion"/>
  </si>
  <si>
    <t>By Attribute</t>
    <phoneticPr fontId="2" type="noConversion"/>
  </si>
  <si>
    <t>Red</t>
    <phoneticPr fontId="2" type="noConversion"/>
  </si>
  <si>
    <t>Green</t>
    <phoneticPr fontId="2" type="noConversion"/>
  </si>
  <si>
    <t>Blue</t>
    <phoneticPr fontId="2" type="noConversion"/>
  </si>
  <si>
    <t>Black</t>
    <phoneticPr fontId="2" type="noConversion"/>
  </si>
  <si>
    <t>White</t>
    <phoneticPr fontId="2" type="noConversion"/>
  </si>
  <si>
    <t>Male</t>
    <phoneticPr fontId="2" type="noConversion"/>
  </si>
  <si>
    <t>Female</t>
    <phoneticPr fontId="2" type="noConversion"/>
  </si>
  <si>
    <t>Male</t>
    <phoneticPr fontId="2" type="noConversion"/>
  </si>
  <si>
    <t>Peculiar</t>
    <phoneticPr fontId="2" type="noConversion"/>
  </si>
  <si>
    <t>By Category</t>
    <phoneticPr fontId="2" type="noConversion"/>
  </si>
  <si>
    <t>Animal</t>
    <phoneticPr fontId="2" type="noConversion"/>
  </si>
  <si>
    <t>Peculiar</t>
    <phoneticPr fontId="2" type="noConversion"/>
  </si>
  <si>
    <t>Plant</t>
    <phoneticPr fontId="2" type="noConversion"/>
  </si>
  <si>
    <t>White</t>
    <phoneticPr fontId="2" type="noConversion"/>
  </si>
  <si>
    <t>No</t>
    <phoneticPr fontId="2" type="noConversion"/>
  </si>
  <si>
    <t>Blue</t>
    <phoneticPr fontId="2" type="noConversion"/>
  </si>
  <si>
    <t>Native American</t>
    <phoneticPr fontId="2" type="noConversion"/>
  </si>
  <si>
    <t>Male</t>
    <phoneticPr fontId="2" type="noConversion"/>
  </si>
  <si>
    <t>No</t>
    <phoneticPr fontId="2" type="noConversion"/>
  </si>
  <si>
    <t>Blue</t>
    <phoneticPr fontId="2" type="noConversion"/>
  </si>
  <si>
    <t>No</t>
    <phoneticPr fontId="2" type="noConversion"/>
  </si>
  <si>
    <t>Green</t>
    <phoneticPr fontId="2" type="noConversion"/>
  </si>
  <si>
    <t>No</t>
    <phoneticPr fontId="2" type="noConversion"/>
  </si>
  <si>
    <t>DPS</t>
    <phoneticPr fontId="2" type="noConversion"/>
  </si>
  <si>
    <t>White</t>
    <phoneticPr fontId="2" type="noConversion"/>
  </si>
  <si>
    <t>No</t>
    <phoneticPr fontId="2" type="noConversion"/>
  </si>
  <si>
    <t>Red</t>
    <phoneticPr fontId="2" type="noConversion"/>
  </si>
  <si>
    <t>No</t>
    <phoneticPr fontId="2" type="noConversion"/>
  </si>
  <si>
    <t>DPS</t>
    <phoneticPr fontId="2" type="noConversion"/>
  </si>
  <si>
    <t>Red</t>
    <phoneticPr fontId="2" type="noConversion"/>
  </si>
  <si>
    <t>No</t>
    <phoneticPr fontId="2" type="noConversion"/>
  </si>
  <si>
    <t>Support</t>
    <phoneticPr fontId="2" type="noConversion"/>
  </si>
  <si>
    <t>White</t>
    <phoneticPr fontId="2" type="noConversion"/>
  </si>
  <si>
    <t>No</t>
    <phoneticPr fontId="2" type="noConversion"/>
  </si>
  <si>
    <t>DPS</t>
    <phoneticPr fontId="2" type="noConversion"/>
  </si>
  <si>
    <t>Green</t>
    <phoneticPr fontId="2" type="noConversion"/>
  </si>
  <si>
    <t>Tank</t>
    <phoneticPr fontId="2" type="noConversion"/>
  </si>
  <si>
    <t>White</t>
    <phoneticPr fontId="2" type="noConversion"/>
  </si>
  <si>
    <t>No</t>
    <phoneticPr fontId="2" type="noConversion"/>
  </si>
  <si>
    <t>Support</t>
    <phoneticPr fontId="2" type="noConversion"/>
  </si>
  <si>
    <t>Black</t>
    <phoneticPr fontId="2" type="noConversion"/>
  </si>
  <si>
    <t>No</t>
    <phoneticPr fontId="2" type="noConversion"/>
  </si>
  <si>
    <t>Blue</t>
    <phoneticPr fontId="2" type="noConversion"/>
  </si>
  <si>
    <t>Yes</t>
    <phoneticPr fontId="2" type="noConversion"/>
  </si>
  <si>
    <t>Tank</t>
    <phoneticPr fontId="2" type="noConversion"/>
  </si>
  <si>
    <t>Black</t>
    <phoneticPr fontId="2" type="noConversion"/>
  </si>
  <si>
    <t>No</t>
    <phoneticPr fontId="2" type="noConversion"/>
  </si>
  <si>
    <t>DOT</t>
    <phoneticPr fontId="2" type="noConversion"/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</si>
</sst>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10"/>
      <name val="Verdana"/>
    </font>
    <font>
      <sz val="8"/>
      <name val="Verdana"/>
    </font>
    <font>
      <sz val="10"/>
      <name val="Arial"/>
    </font>
    <font>
      <sz val="11"/>
      <color indexed="8"/>
      <name val="Arial"/>
    </font>
    <font>
      <sz val="11"/>
      <name val="Arial"/>
    </font>
    <font>
      <b/>
      <sz val="18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Verdana"/>
    </font>
    <font>
      <sz val="11"/>
      <color indexed="6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 wrapText="1"/>
    </xf>
    <xf numFmtId="0" fontId="4" fillId="5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3" fillId="0" borderId="10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Border="1"/>
    <xf numFmtId="0" fontId="4" fillId="4" borderId="0" xfId="0" applyFont="1" applyFill="1" applyAlignment="1">
      <alignment vertical="center" wrapText="1"/>
    </xf>
    <xf numFmtId="0" fontId="3" fillId="7" borderId="0" xfId="0" applyFont="1" applyFill="1"/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/>
    <xf numFmtId="0" fontId="7" fillId="8" borderId="0" xfId="0" applyFont="1" applyFill="1"/>
    <xf numFmtId="0" fontId="7" fillId="6" borderId="0" xfId="0" applyFont="1" applyFill="1"/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/>
    <xf numFmtId="0" fontId="5" fillId="0" borderId="10" xfId="0" applyFont="1" applyFill="1" applyBorder="1"/>
    <xf numFmtId="0" fontId="7" fillId="4" borderId="4" xfId="0" applyFont="1" applyFill="1" applyBorder="1"/>
    <xf numFmtId="0" fontId="5" fillId="0" borderId="2" xfId="0" applyFont="1" applyFill="1" applyBorder="1"/>
    <xf numFmtId="0" fontId="9" fillId="0" borderId="0" xfId="0" applyFont="1"/>
    <xf numFmtId="0" fontId="10" fillId="0" borderId="0" xfId="0" applyFont="1" applyAlignment="1"/>
    <xf numFmtId="0" fontId="5" fillId="0" borderId="0" xfId="0" applyFont="1" applyFill="1" applyBorder="1"/>
    <xf numFmtId="0" fontId="5" fillId="0" borderId="3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7" fillId="9" borderId="14" xfId="0" applyFont="1" applyFill="1" applyBorder="1"/>
    <xf numFmtId="0" fontId="7" fillId="6" borderId="12" xfId="0" applyFont="1" applyFill="1" applyBorder="1"/>
    <xf numFmtId="0" fontId="7" fillId="5" borderId="12" xfId="0" applyFont="1" applyFill="1" applyBorder="1"/>
    <xf numFmtId="0" fontId="7" fillId="0" borderId="12" xfId="0" applyFont="1" applyBorder="1"/>
    <xf numFmtId="0" fontId="7" fillId="10" borderId="13" xfId="0" applyFont="1" applyFill="1" applyBorder="1"/>
    <xf numFmtId="0" fontId="3" fillId="0" borderId="14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Fill="1"/>
    <xf numFmtId="0" fontId="3" fillId="0" borderId="0" xfId="0" applyFont="1" applyFill="1" applyBorder="1"/>
    <xf numFmtId="0" fontId="3" fillId="4" borderId="0" xfId="0" applyFont="1" applyFill="1"/>
    <xf numFmtId="0" fontId="3" fillId="3" borderId="0" xfId="0" applyFont="1" applyFill="1"/>
    <xf numFmtId="0" fontId="4" fillId="0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5" borderId="10" xfId="0" applyFont="1" applyFill="1" applyBorder="1"/>
    <xf numFmtId="0" fontId="5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/>
    <xf numFmtId="0" fontId="4" fillId="0" borderId="10" xfId="0" applyFont="1" applyFill="1" applyBorder="1"/>
    <xf numFmtId="0" fontId="1" fillId="0" borderId="0" xfId="0" applyFont="1"/>
    <xf numFmtId="0" fontId="4" fillId="3" borderId="3" xfId="0" applyFont="1" applyFill="1" applyBorder="1"/>
    <xf numFmtId="0" fontId="5" fillId="5" borderId="3" xfId="0" applyFont="1" applyFill="1" applyBorder="1"/>
    <xf numFmtId="0" fontId="4" fillId="0" borderId="3" xfId="0" applyFont="1" applyBorder="1"/>
    <xf numFmtId="0" fontId="5" fillId="4" borderId="3" xfId="0" applyFont="1" applyFill="1" applyBorder="1"/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2" borderId="3" xfId="0" applyFont="1" applyFill="1" applyBorder="1"/>
    <xf numFmtId="0" fontId="4" fillId="5" borderId="3" xfId="0" applyFont="1" applyFill="1" applyBorder="1"/>
    <xf numFmtId="0" fontId="5" fillId="5" borderId="10" xfId="0" applyFont="1" applyFill="1" applyBorder="1"/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/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4"/>
  <sheetViews>
    <sheetView tabSelected="1" topLeftCell="A27" zoomScale="150" workbookViewId="0">
      <selection activeCell="E60" sqref="E60"/>
    </sheetView>
  </sheetViews>
  <sheetFormatPr baseColWidth="10" defaultColWidth="10.7109375" defaultRowHeight="12"/>
  <cols>
    <col min="1" max="1" width="13.140625" style="1" customWidth="1"/>
    <col min="2" max="2" width="10.7109375" style="1" customWidth="1"/>
    <col min="3" max="3" width="11" style="1" customWidth="1"/>
    <col min="4" max="4" width="12" style="1" customWidth="1"/>
    <col min="5" max="5" width="11.140625" style="1" customWidth="1"/>
    <col min="6" max="6" width="12.140625" style="1" customWidth="1"/>
    <col min="7" max="7" width="11.85546875" style="1" customWidth="1"/>
    <col min="8" max="16384" width="10.7109375" style="1"/>
  </cols>
  <sheetData>
    <row r="1" spans="1:8" ht="22" thickBot="1">
      <c r="A1" s="79" t="s">
        <v>128</v>
      </c>
      <c r="B1" s="79"/>
      <c r="C1" s="79"/>
      <c r="D1" s="79"/>
      <c r="E1" s="79"/>
      <c r="F1" s="79"/>
      <c r="G1" s="79"/>
      <c r="H1" s="80"/>
    </row>
    <row r="2" spans="1:8">
      <c r="A2" s="22" t="s">
        <v>65</v>
      </c>
      <c r="B2" s="22" t="s">
        <v>66</v>
      </c>
      <c r="C2" s="22" t="s">
        <v>67</v>
      </c>
      <c r="D2" s="22" t="s">
        <v>68</v>
      </c>
      <c r="E2" s="22" t="s">
        <v>69</v>
      </c>
      <c r="F2" s="22" t="s">
        <v>70</v>
      </c>
      <c r="G2" s="23" t="s">
        <v>71</v>
      </c>
      <c r="H2" s="28" t="s">
        <v>115</v>
      </c>
    </row>
    <row r="3" spans="1:8" ht="13">
      <c r="A3" s="51" t="s">
        <v>15</v>
      </c>
      <c r="B3" s="49" t="s">
        <v>72</v>
      </c>
      <c r="C3" s="1" t="s">
        <v>192</v>
      </c>
      <c r="E3" s="1" t="s">
        <v>55</v>
      </c>
      <c r="F3" s="1" t="s">
        <v>73</v>
      </c>
      <c r="G3" s="17" t="s">
        <v>74</v>
      </c>
      <c r="H3" s="11">
        <v>1</v>
      </c>
    </row>
    <row r="4" spans="1:8" ht="13">
      <c r="A4" s="51" t="s">
        <v>14</v>
      </c>
      <c r="B4" s="49" t="s">
        <v>75</v>
      </c>
      <c r="C4" s="1" t="s">
        <v>76</v>
      </c>
      <c r="E4" s="1" t="s">
        <v>55</v>
      </c>
      <c r="F4" s="1" t="s">
        <v>77</v>
      </c>
      <c r="G4" s="17" t="s">
        <v>78</v>
      </c>
      <c r="H4" s="11">
        <v>1</v>
      </c>
    </row>
    <row r="5" spans="1:8" ht="13">
      <c r="A5" s="51" t="s">
        <v>13</v>
      </c>
      <c r="B5" s="49" t="s">
        <v>75</v>
      </c>
      <c r="C5" s="1" t="s">
        <v>76</v>
      </c>
      <c r="E5" s="1" t="s">
        <v>55</v>
      </c>
      <c r="F5" s="1" t="s">
        <v>77</v>
      </c>
      <c r="G5" s="17" t="s">
        <v>37</v>
      </c>
      <c r="H5" s="11">
        <v>1</v>
      </c>
    </row>
    <row r="6" spans="1:8" ht="13">
      <c r="A6" s="51" t="s">
        <v>12</v>
      </c>
      <c r="B6" s="50" t="s">
        <v>38</v>
      </c>
      <c r="C6" s="1" t="s">
        <v>76</v>
      </c>
      <c r="E6" s="1" t="s">
        <v>55</v>
      </c>
      <c r="F6" s="1" t="s">
        <v>77</v>
      </c>
      <c r="G6" s="17" t="s">
        <v>37</v>
      </c>
      <c r="H6" s="11">
        <v>1</v>
      </c>
    </row>
    <row r="7" spans="1:8" ht="13">
      <c r="A7" s="51" t="s">
        <v>11</v>
      </c>
      <c r="B7" s="50" t="s">
        <v>38</v>
      </c>
      <c r="C7" s="1" t="s">
        <v>195</v>
      </c>
      <c r="D7" s="47"/>
      <c r="E7" s="1" t="s">
        <v>189</v>
      </c>
      <c r="F7" s="47" t="s">
        <v>77</v>
      </c>
      <c r="G7" s="48" t="s">
        <v>39</v>
      </c>
      <c r="H7" s="11">
        <v>1</v>
      </c>
    </row>
    <row r="8" spans="1:8" ht="13">
      <c r="A8" s="51" t="s">
        <v>10</v>
      </c>
      <c r="B8" s="50" t="s">
        <v>38</v>
      </c>
      <c r="C8" s="1" t="s">
        <v>112</v>
      </c>
      <c r="D8" s="1" t="s">
        <v>175</v>
      </c>
      <c r="E8" s="1" t="s">
        <v>176</v>
      </c>
      <c r="F8" s="1" t="s">
        <v>77</v>
      </c>
      <c r="G8" s="17" t="s">
        <v>78</v>
      </c>
      <c r="H8" s="11">
        <v>1</v>
      </c>
    </row>
    <row r="9" spans="1:8" ht="13">
      <c r="A9" s="51" t="s">
        <v>9</v>
      </c>
      <c r="B9" s="52" t="s">
        <v>177</v>
      </c>
      <c r="C9" s="1" t="s">
        <v>180</v>
      </c>
      <c r="D9" s="1" t="s">
        <v>178</v>
      </c>
      <c r="E9" s="1" t="s">
        <v>179</v>
      </c>
      <c r="F9" s="1" t="s">
        <v>77</v>
      </c>
      <c r="G9" s="17" t="s">
        <v>37</v>
      </c>
      <c r="H9" s="11">
        <v>1</v>
      </c>
    </row>
    <row r="10" spans="1:8" ht="13">
      <c r="A10" s="51" t="s">
        <v>8</v>
      </c>
      <c r="B10" s="52" t="s">
        <v>177</v>
      </c>
      <c r="C10" s="1" t="s">
        <v>76</v>
      </c>
      <c r="E10" s="1" t="s">
        <v>176</v>
      </c>
      <c r="F10" s="1" t="s">
        <v>77</v>
      </c>
      <c r="G10" s="17" t="s">
        <v>39</v>
      </c>
      <c r="H10" s="11">
        <v>1</v>
      </c>
    </row>
    <row r="11" spans="1:8" ht="13">
      <c r="A11" s="56" t="s">
        <v>7</v>
      </c>
      <c r="B11" s="52" t="s">
        <v>177</v>
      </c>
      <c r="C11" s="1" t="s">
        <v>180</v>
      </c>
      <c r="E11" s="1" t="s">
        <v>176</v>
      </c>
      <c r="F11" s="1" t="s">
        <v>77</v>
      </c>
      <c r="G11" s="17" t="s">
        <v>78</v>
      </c>
      <c r="H11" s="11">
        <v>1</v>
      </c>
    </row>
    <row r="12" spans="1:8" ht="13">
      <c r="A12" s="51" t="s">
        <v>6</v>
      </c>
      <c r="B12" s="53" t="s">
        <v>181</v>
      </c>
      <c r="C12" s="1" t="s">
        <v>112</v>
      </c>
      <c r="D12" s="1" t="s">
        <v>182</v>
      </c>
      <c r="E12" s="1" t="s">
        <v>84</v>
      </c>
      <c r="F12" s="1" t="s">
        <v>73</v>
      </c>
      <c r="G12" s="17" t="s">
        <v>85</v>
      </c>
      <c r="H12" s="11">
        <v>1</v>
      </c>
    </row>
    <row r="13" spans="1:8" ht="13">
      <c r="A13" s="51" t="s">
        <v>5</v>
      </c>
      <c r="B13" s="53" t="s">
        <v>86</v>
      </c>
      <c r="C13" s="1" t="s">
        <v>52</v>
      </c>
      <c r="E13" s="1" t="s">
        <v>176</v>
      </c>
      <c r="F13" s="1" t="s">
        <v>77</v>
      </c>
      <c r="G13" s="17" t="s">
        <v>78</v>
      </c>
      <c r="H13" s="11">
        <v>1</v>
      </c>
    </row>
    <row r="14" spans="1:8" ht="13">
      <c r="A14" s="7" t="s">
        <v>4</v>
      </c>
      <c r="B14" s="1" t="s">
        <v>197</v>
      </c>
      <c r="C14" s="1" t="s">
        <v>134</v>
      </c>
      <c r="E14" s="1" t="s">
        <v>179</v>
      </c>
      <c r="F14" s="1" t="s">
        <v>198</v>
      </c>
      <c r="G14" s="17" t="s">
        <v>78</v>
      </c>
      <c r="H14" s="11">
        <v>1</v>
      </c>
    </row>
    <row r="15" spans="1:8" ht="13">
      <c r="A15" s="7" t="s">
        <v>3</v>
      </c>
      <c r="B15" s="1" t="s">
        <v>197</v>
      </c>
      <c r="C15" s="1" t="s">
        <v>76</v>
      </c>
      <c r="E15" s="1" t="s">
        <v>176</v>
      </c>
      <c r="F15" s="1" t="s">
        <v>198</v>
      </c>
      <c r="G15" s="17" t="s">
        <v>113</v>
      </c>
      <c r="H15" s="11">
        <v>1</v>
      </c>
    </row>
    <row r="16" spans="1:8" ht="13">
      <c r="A16" s="51" t="s">
        <v>26</v>
      </c>
      <c r="B16" s="52" t="s">
        <v>177</v>
      </c>
      <c r="C16" s="1" t="s">
        <v>180</v>
      </c>
      <c r="E16" s="1" t="s">
        <v>191</v>
      </c>
      <c r="F16" s="1" t="s">
        <v>198</v>
      </c>
      <c r="G16" s="17" t="s">
        <v>113</v>
      </c>
      <c r="H16" s="11">
        <v>2</v>
      </c>
    </row>
    <row r="17" spans="1:8" ht="13">
      <c r="A17" s="55" t="s">
        <v>25</v>
      </c>
      <c r="B17" s="50" t="s">
        <v>199</v>
      </c>
      <c r="C17" s="1" t="s">
        <v>133</v>
      </c>
      <c r="D17" s="1" t="s">
        <v>200</v>
      </c>
      <c r="E17" s="1" t="s">
        <v>201</v>
      </c>
      <c r="F17" s="1" t="s">
        <v>202</v>
      </c>
      <c r="G17" s="17" t="s">
        <v>85</v>
      </c>
      <c r="H17" s="11">
        <v>2</v>
      </c>
    </row>
    <row r="18" spans="1:8" ht="13">
      <c r="A18" s="51" t="s">
        <v>24</v>
      </c>
      <c r="B18" s="50" t="s">
        <v>38</v>
      </c>
      <c r="C18" s="1" t="s">
        <v>112</v>
      </c>
      <c r="E18" s="1" t="s">
        <v>176</v>
      </c>
      <c r="F18" s="1" t="s">
        <v>198</v>
      </c>
      <c r="G18" s="17" t="s">
        <v>78</v>
      </c>
      <c r="H18" s="11">
        <v>2</v>
      </c>
    </row>
    <row r="19" spans="1:8" ht="13">
      <c r="A19" s="55" t="s">
        <v>23</v>
      </c>
      <c r="B19" s="53" t="s">
        <v>86</v>
      </c>
      <c r="C19" s="1" t="s">
        <v>133</v>
      </c>
      <c r="D19" s="1" t="s">
        <v>107</v>
      </c>
      <c r="E19" s="1" t="s">
        <v>176</v>
      </c>
      <c r="F19" s="1" t="s">
        <v>198</v>
      </c>
      <c r="G19" s="17" t="s">
        <v>37</v>
      </c>
      <c r="H19" s="11">
        <v>2</v>
      </c>
    </row>
    <row r="20" spans="1:8" ht="13">
      <c r="A20" s="55" t="s">
        <v>22</v>
      </c>
      <c r="B20" s="53" t="s">
        <v>86</v>
      </c>
      <c r="C20" s="1" t="s">
        <v>133</v>
      </c>
      <c r="E20" s="1" t="s">
        <v>179</v>
      </c>
      <c r="F20" s="1" t="s">
        <v>198</v>
      </c>
      <c r="G20" s="17" t="s">
        <v>37</v>
      </c>
      <c r="H20" s="11">
        <v>2</v>
      </c>
    </row>
    <row r="21" spans="1:8" ht="13">
      <c r="A21" s="51" t="s">
        <v>27</v>
      </c>
      <c r="B21" s="50" t="s">
        <v>203</v>
      </c>
      <c r="C21" s="1" t="s">
        <v>82</v>
      </c>
      <c r="D21" s="1" t="s">
        <v>54</v>
      </c>
      <c r="E21" s="19" t="s">
        <v>55</v>
      </c>
      <c r="F21" s="1" t="s">
        <v>204</v>
      </c>
      <c r="G21" s="17" t="s">
        <v>113</v>
      </c>
      <c r="H21" s="11">
        <v>2</v>
      </c>
    </row>
    <row r="22" spans="1:8" ht="13">
      <c r="A22" s="51" t="s">
        <v>28</v>
      </c>
      <c r="B22" s="52" t="s">
        <v>205</v>
      </c>
      <c r="C22" s="1" t="s">
        <v>134</v>
      </c>
      <c r="D22" s="1" t="s">
        <v>111</v>
      </c>
      <c r="E22" s="1" t="s">
        <v>1</v>
      </c>
      <c r="F22" s="1" t="s">
        <v>206</v>
      </c>
      <c r="G22" s="17" t="s">
        <v>207</v>
      </c>
      <c r="H22" s="11">
        <v>2</v>
      </c>
    </row>
    <row r="23" spans="1:8" ht="13">
      <c r="A23" s="51" t="s">
        <v>29</v>
      </c>
      <c r="B23" s="1" t="s">
        <v>208</v>
      </c>
      <c r="C23" s="1" t="s">
        <v>133</v>
      </c>
      <c r="D23" s="1" t="s">
        <v>110</v>
      </c>
      <c r="E23" s="1" t="s">
        <v>56</v>
      </c>
      <c r="F23" s="1" t="s">
        <v>209</v>
      </c>
      <c r="G23" s="17" t="s">
        <v>113</v>
      </c>
      <c r="H23" s="11">
        <v>2</v>
      </c>
    </row>
    <row r="24" spans="1:8" ht="13">
      <c r="A24" s="55" t="s">
        <v>30</v>
      </c>
      <c r="B24" s="49" t="s">
        <v>210</v>
      </c>
      <c r="C24" s="1" t="s">
        <v>112</v>
      </c>
      <c r="D24" s="1" t="s">
        <v>109</v>
      </c>
      <c r="E24" s="1" t="s">
        <v>56</v>
      </c>
      <c r="F24" s="1" t="s">
        <v>211</v>
      </c>
      <c r="G24" s="17" t="s">
        <v>212</v>
      </c>
      <c r="H24" s="11">
        <v>2</v>
      </c>
    </row>
    <row r="25" spans="1:8" ht="13">
      <c r="A25" s="56" t="s">
        <v>31</v>
      </c>
      <c r="B25" s="49" t="s">
        <v>213</v>
      </c>
      <c r="C25" s="1" t="s">
        <v>112</v>
      </c>
      <c r="D25" s="1" t="s">
        <v>108</v>
      </c>
      <c r="E25" s="1" t="s">
        <v>55</v>
      </c>
      <c r="F25" s="1" t="s">
        <v>214</v>
      </c>
      <c r="G25" s="17" t="s">
        <v>215</v>
      </c>
      <c r="H25" s="11">
        <v>2</v>
      </c>
    </row>
    <row r="26" spans="1:8" ht="13">
      <c r="A26" s="51" t="s">
        <v>32</v>
      </c>
      <c r="B26" s="49" t="s">
        <v>72</v>
      </c>
      <c r="C26" s="1" t="s">
        <v>52</v>
      </c>
      <c r="D26" s="1" t="s">
        <v>19</v>
      </c>
      <c r="E26" s="1" t="s">
        <v>2</v>
      </c>
      <c r="F26" s="1" t="s">
        <v>202</v>
      </c>
      <c r="G26" s="17" t="s">
        <v>74</v>
      </c>
      <c r="H26" s="11">
        <v>2</v>
      </c>
    </row>
    <row r="27" spans="1:8" ht="13">
      <c r="A27" s="51" t="s">
        <v>33</v>
      </c>
      <c r="B27" s="1" t="s">
        <v>216</v>
      </c>
      <c r="C27" s="1" t="s">
        <v>134</v>
      </c>
      <c r="D27" s="1" t="s">
        <v>54</v>
      </c>
      <c r="E27" s="1" t="s">
        <v>56</v>
      </c>
      <c r="F27" s="1" t="s">
        <v>217</v>
      </c>
      <c r="G27" s="17" t="s">
        <v>218</v>
      </c>
      <c r="H27" s="11">
        <v>2</v>
      </c>
    </row>
    <row r="28" spans="1:8" ht="13">
      <c r="A28" s="57" t="s">
        <v>94</v>
      </c>
      <c r="B28" s="52" t="s">
        <v>219</v>
      </c>
      <c r="C28" s="1" t="s">
        <v>121</v>
      </c>
      <c r="D28" s="1" t="s">
        <v>122</v>
      </c>
      <c r="E28" s="1" t="s">
        <v>121</v>
      </c>
      <c r="F28" s="1" t="s">
        <v>121</v>
      </c>
      <c r="G28" s="17" t="s">
        <v>220</v>
      </c>
      <c r="H28" s="11">
        <v>2</v>
      </c>
    </row>
    <row r="29" spans="1:8" ht="13">
      <c r="A29" s="51" t="s">
        <v>34</v>
      </c>
      <c r="B29" s="1" t="s">
        <v>221</v>
      </c>
      <c r="C29" s="1" t="s">
        <v>134</v>
      </c>
      <c r="D29" s="1" t="s">
        <v>19</v>
      </c>
      <c r="E29" s="1" t="s">
        <v>191</v>
      </c>
      <c r="F29" s="1" t="s">
        <v>222</v>
      </c>
      <c r="G29" s="17" t="s">
        <v>223</v>
      </c>
      <c r="H29" s="11">
        <v>3</v>
      </c>
    </row>
    <row r="30" spans="1:8" ht="13">
      <c r="A30" s="51" t="s">
        <v>35</v>
      </c>
      <c r="B30" s="53" t="s">
        <v>224</v>
      </c>
      <c r="C30" s="1" t="s">
        <v>133</v>
      </c>
      <c r="D30" s="1" t="s">
        <v>107</v>
      </c>
      <c r="E30" s="1" t="s">
        <v>56</v>
      </c>
      <c r="F30" s="1" t="s">
        <v>225</v>
      </c>
      <c r="G30" s="17" t="s">
        <v>60</v>
      </c>
      <c r="H30" s="11">
        <v>3</v>
      </c>
    </row>
    <row r="31" spans="1:8" ht="13">
      <c r="A31" s="51" t="s">
        <v>36</v>
      </c>
      <c r="B31" s="50" t="s">
        <v>226</v>
      </c>
      <c r="C31" s="1" t="s">
        <v>52</v>
      </c>
      <c r="D31" s="1" t="s">
        <v>20</v>
      </c>
      <c r="E31" s="19" t="s">
        <v>56</v>
      </c>
      <c r="F31" s="1" t="s">
        <v>227</v>
      </c>
      <c r="G31" s="17" t="s">
        <v>228</v>
      </c>
      <c r="H31" s="11">
        <v>3</v>
      </c>
    </row>
    <row r="32" spans="1:8" ht="13">
      <c r="A32" s="51" t="s">
        <v>98</v>
      </c>
      <c r="B32" s="53" t="s">
        <v>229</v>
      </c>
      <c r="C32" s="1" t="s">
        <v>112</v>
      </c>
      <c r="D32" s="1" t="s">
        <v>106</v>
      </c>
      <c r="E32" s="1" t="s">
        <v>56</v>
      </c>
      <c r="F32" s="1" t="s">
        <v>230</v>
      </c>
      <c r="G32" s="17" t="s">
        <v>231</v>
      </c>
      <c r="H32" s="11">
        <v>3</v>
      </c>
    </row>
    <row r="33" spans="1:8" ht="13">
      <c r="A33" s="51" t="s">
        <v>99</v>
      </c>
      <c r="B33" s="50" t="s">
        <v>40</v>
      </c>
      <c r="C33" s="1" t="s">
        <v>52</v>
      </c>
      <c r="D33" s="1" t="s">
        <v>54</v>
      </c>
      <c r="E33" s="1" t="s">
        <v>56</v>
      </c>
      <c r="F33" s="1" t="s">
        <v>41</v>
      </c>
      <c r="G33" s="17" t="s">
        <v>42</v>
      </c>
      <c r="H33" s="11">
        <v>3</v>
      </c>
    </row>
    <row r="34" spans="1:8" ht="13">
      <c r="A34" s="56" t="s">
        <v>100</v>
      </c>
      <c r="B34" s="52" t="s">
        <v>43</v>
      </c>
      <c r="C34" s="1" t="s">
        <v>53</v>
      </c>
      <c r="D34" s="1" t="s">
        <v>57</v>
      </c>
      <c r="E34" s="1" t="s">
        <v>57</v>
      </c>
      <c r="F34" s="1" t="s">
        <v>44</v>
      </c>
      <c r="G34" s="17" t="s">
        <v>45</v>
      </c>
      <c r="H34" s="11">
        <v>3</v>
      </c>
    </row>
    <row r="35" spans="1:8" ht="13">
      <c r="A35" s="55" t="s">
        <v>101</v>
      </c>
      <c r="B35" s="49" t="s">
        <v>46</v>
      </c>
      <c r="C35" s="1" t="s">
        <v>133</v>
      </c>
      <c r="D35" s="1" t="s">
        <v>21</v>
      </c>
      <c r="E35" s="1" t="s">
        <v>55</v>
      </c>
      <c r="F35" s="1" t="s">
        <v>47</v>
      </c>
      <c r="G35" s="17" t="s">
        <v>48</v>
      </c>
      <c r="H35" s="11">
        <v>3</v>
      </c>
    </row>
    <row r="36" spans="1:8" ht="13">
      <c r="A36" s="56" t="s">
        <v>102</v>
      </c>
      <c r="B36" s="52" t="s">
        <v>123</v>
      </c>
      <c r="C36" s="1" t="s">
        <v>134</v>
      </c>
      <c r="D36" s="1" t="s">
        <v>19</v>
      </c>
      <c r="E36" s="1" t="s">
        <v>56</v>
      </c>
      <c r="F36" s="1" t="s">
        <v>202</v>
      </c>
      <c r="G36" s="17" t="s">
        <v>113</v>
      </c>
      <c r="H36" s="11">
        <v>3</v>
      </c>
    </row>
    <row r="37" spans="1:8" ht="13">
      <c r="A37" s="51" t="s">
        <v>103</v>
      </c>
      <c r="B37" s="49" t="s">
        <v>72</v>
      </c>
      <c r="C37" s="1" t="s">
        <v>134</v>
      </c>
      <c r="D37" s="1" t="s">
        <v>105</v>
      </c>
      <c r="E37" s="1" t="s">
        <v>55</v>
      </c>
      <c r="F37" s="1" t="s">
        <v>202</v>
      </c>
      <c r="G37" s="17" t="s">
        <v>85</v>
      </c>
      <c r="H37" s="11">
        <v>3</v>
      </c>
    </row>
    <row r="38" spans="1:8" ht="13">
      <c r="A38" s="58" t="s">
        <v>104</v>
      </c>
      <c r="B38" s="54" t="s">
        <v>224</v>
      </c>
      <c r="C38" s="10" t="s">
        <v>134</v>
      </c>
      <c r="D38" s="10" t="s">
        <v>19</v>
      </c>
      <c r="E38" s="10" t="s">
        <v>56</v>
      </c>
      <c r="F38" s="10" t="s">
        <v>124</v>
      </c>
      <c r="G38" s="10" t="s">
        <v>125</v>
      </c>
      <c r="H38" s="12">
        <v>3</v>
      </c>
    </row>
    <row r="40" spans="1:8" ht="22" thickBot="1">
      <c r="A40" s="76" t="s">
        <v>83</v>
      </c>
      <c r="B40" s="77"/>
      <c r="C40" s="77"/>
      <c r="D40" s="77"/>
      <c r="E40" s="77"/>
      <c r="F40" s="77"/>
      <c r="G40" s="77"/>
      <c r="H40" s="78"/>
    </row>
    <row r="41" spans="1:8">
      <c r="A41" s="83" t="s">
        <v>129</v>
      </c>
      <c r="B41" s="84"/>
      <c r="C41" s="83" t="s">
        <v>79</v>
      </c>
      <c r="D41" s="84"/>
      <c r="E41" s="83" t="s">
        <v>64</v>
      </c>
      <c r="F41" s="84"/>
      <c r="G41" s="85" t="s">
        <v>63</v>
      </c>
      <c r="H41" s="84"/>
    </row>
    <row r="42" spans="1:8">
      <c r="A42" s="14" t="s">
        <v>81</v>
      </c>
      <c r="B42" s="11">
        <f>COUNTIF(B3:B38,"Black")</f>
        <v>7</v>
      </c>
      <c r="C42" s="1" t="s">
        <v>52</v>
      </c>
      <c r="D42" s="11">
        <f>COUNTIF(C3:C38,"Animal")</f>
        <v>9</v>
      </c>
      <c r="E42" s="1" t="s">
        <v>16</v>
      </c>
      <c r="F42" s="11">
        <f>COUNTIF(D3:D38,"Arabic")</f>
        <v>2</v>
      </c>
      <c r="G42" s="1" t="s">
        <v>126</v>
      </c>
      <c r="H42" s="11">
        <f>COUNTIF(E3:E38,"Male")</f>
        <v>21</v>
      </c>
    </row>
    <row r="43" spans="1:8">
      <c r="A43" s="14" t="s">
        <v>51</v>
      </c>
      <c r="B43" s="11">
        <f>COUNTIF(B3:B38,"Blue")</f>
        <v>8</v>
      </c>
      <c r="C43" s="1" t="s">
        <v>132</v>
      </c>
      <c r="D43" s="11">
        <f>COUNTIF(C3:C38,"Deity")</f>
        <v>7</v>
      </c>
      <c r="E43" s="1" t="s">
        <v>17</v>
      </c>
      <c r="F43" s="17">
        <f>COUNTIF(D3:D38,"Chinese")</f>
        <v>5</v>
      </c>
      <c r="G43" s="14" t="s">
        <v>127</v>
      </c>
      <c r="H43" s="11">
        <f>COUNTIF(E3:E38,"Female")</f>
        <v>13</v>
      </c>
    </row>
    <row r="44" spans="1:8">
      <c r="A44" s="14" t="s">
        <v>49</v>
      </c>
      <c r="B44" s="11">
        <f>COUNTIF(B3:B38,"Green")</f>
        <v>8</v>
      </c>
      <c r="C44" s="1" t="s">
        <v>133</v>
      </c>
      <c r="D44" s="11">
        <f>COUNTIF(C3:C38,"Human")</f>
        <v>7</v>
      </c>
      <c r="E44" s="1" t="s">
        <v>20</v>
      </c>
      <c r="F44" s="11">
        <f>COUNTIF(D3:D38,"Egyptian")</f>
        <v>1</v>
      </c>
      <c r="H44" s="11"/>
    </row>
    <row r="45" spans="1:8">
      <c r="A45" s="14" t="s">
        <v>80</v>
      </c>
      <c r="B45" s="11">
        <f>COUNTIF(B3:B38,"Red")</f>
        <v>8</v>
      </c>
      <c r="C45" s="1" t="s">
        <v>112</v>
      </c>
      <c r="D45" s="1">
        <f>COUNTIF(C3:C38,"Peculiar")</f>
        <v>8</v>
      </c>
      <c r="E45" s="1" t="s">
        <v>19</v>
      </c>
      <c r="F45" s="11">
        <f>COUNTIF(D3:D38,"Greek")</f>
        <v>6</v>
      </c>
      <c r="H45" s="11"/>
    </row>
    <row r="46" spans="1:8">
      <c r="A46" s="15" t="s">
        <v>50</v>
      </c>
      <c r="B46" s="10">
        <f>COUNTIF(B3:B38,"White")</f>
        <v>5</v>
      </c>
      <c r="C46" s="14" t="s">
        <v>53</v>
      </c>
      <c r="D46" s="11">
        <f>COUNTIF(C3:C38,"Plant")</f>
        <v>4</v>
      </c>
      <c r="E46" s="1" t="s">
        <v>18</v>
      </c>
      <c r="F46" s="11">
        <f>COUNTIF(D3:D38,"Japanese")</f>
        <v>4</v>
      </c>
      <c r="H46" s="11"/>
    </row>
    <row r="47" spans="1:8">
      <c r="A47" s="16" t="s">
        <v>131</v>
      </c>
      <c r="B47" s="13">
        <f>SUM(B42:B46)</f>
        <v>36</v>
      </c>
      <c r="C47" s="17"/>
      <c r="D47" s="17"/>
      <c r="E47" s="1" t="s">
        <v>108</v>
      </c>
      <c r="F47" s="11">
        <f>COUNTIF(D3:D38,"Native American")</f>
        <v>2</v>
      </c>
      <c r="H47" s="11"/>
    </row>
    <row r="48" spans="1:8">
      <c r="E48" s="1" t="s">
        <v>111</v>
      </c>
      <c r="F48" s="11">
        <f>COUNTIF(D3:D38,"Spanish")</f>
        <v>1</v>
      </c>
      <c r="H48" s="11"/>
    </row>
    <row r="49" spans="1:8">
      <c r="H49" s="11"/>
    </row>
    <row r="50" spans="1:8">
      <c r="H50" s="11"/>
    </row>
    <row r="51" spans="1:8">
      <c r="A51" s="20" t="s">
        <v>135</v>
      </c>
      <c r="B51" s="21"/>
      <c r="C51" s="72" t="s">
        <v>130</v>
      </c>
      <c r="D51" s="73"/>
      <c r="E51" s="74" t="s">
        <v>114</v>
      </c>
      <c r="F51" s="75"/>
      <c r="H51" s="11"/>
    </row>
    <row r="52" spans="1:8">
      <c r="A52" s="14" t="s">
        <v>136</v>
      </c>
      <c r="B52" s="11">
        <f>COUNTIF(F3:F38,"Yes")</f>
        <v>12</v>
      </c>
      <c r="C52" s="1" t="s">
        <v>62</v>
      </c>
      <c r="D52" s="11">
        <f>COUNTIF(G3:G38,"DOT")</f>
        <v>2</v>
      </c>
      <c r="E52" s="1" t="s">
        <v>116</v>
      </c>
      <c r="F52" s="11">
        <f>COUNTIF(H3:H38,"1")</f>
        <v>13</v>
      </c>
      <c r="H52" s="11"/>
    </row>
    <row r="53" spans="1:8">
      <c r="A53" s="14" t="s">
        <v>0</v>
      </c>
      <c r="B53" s="11">
        <f>COUNTIF(F3:F38,"No")</f>
        <v>23</v>
      </c>
      <c r="C53" s="17" t="s">
        <v>59</v>
      </c>
      <c r="D53" s="11">
        <f>COUNTIF(G3:G38,"DPS")</f>
        <v>12</v>
      </c>
      <c r="E53" s="1" t="s">
        <v>117</v>
      </c>
      <c r="F53" s="11">
        <f>COUNTIF(H3:H38,"2")</f>
        <v>13</v>
      </c>
      <c r="H53" s="11"/>
    </row>
    <row r="54" spans="1:8">
      <c r="C54" s="14" t="s">
        <v>61</v>
      </c>
      <c r="D54" s="11">
        <f>COUNTIF(G3:G38,"Healer")</f>
        <v>5</v>
      </c>
      <c r="E54" s="1" t="s">
        <v>118</v>
      </c>
      <c r="F54" s="11">
        <f>COUNTIF(H3:H38,"3")</f>
        <v>10</v>
      </c>
      <c r="H54" s="11"/>
    </row>
    <row r="55" spans="1:8">
      <c r="C55" s="14" t="s">
        <v>58</v>
      </c>
      <c r="D55" s="11">
        <f>COUNTIF(G3:G38,"Tank")</f>
        <v>6</v>
      </c>
      <c r="E55" s="1" t="s">
        <v>119</v>
      </c>
      <c r="F55" s="11">
        <f>COUNTIF(H3:H38,"4")</f>
        <v>0</v>
      </c>
      <c r="H55" s="11"/>
    </row>
    <row r="56" spans="1:8">
      <c r="A56" s="10"/>
      <c r="B56" s="10"/>
      <c r="C56" s="15" t="s">
        <v>60</v>
      </c>
      <c r="D56" s="12">
        <f>COUNTIF(G3:G38,"Support")</f>
        <v>11</v>
      </c>
      <c r="E56" s="15" t="s">
        <v>120</v>
      </c>
      <c r="F56" s="12">
        <f>COUNTIF(H3:H38,"5")</f>
        <v>0</v>
      </c>
      <c r="G56" s="10"/>
      <c r="H56" s="12"/>
    </row>
    <row r="58" spans="1:8" ht="22" thickBot="1">
      <c r="A58" s="76" t="s">
        <v>97</v>
      </c>
      <c r="B58" s="81"/>
      <c r="D58" s="76" t="s">
        <v>183</v>
      </c>
      <c r="E58" s="82"/>
      <c r="F58" s="82"/>
      <c r="G58" s="82"/>
      <c r="H58" s="81"/>
    </row>
    <row r="59" spans="1:8">
      <c r="A59" s="27" t="s">
        <v>189</v>
      </c>
      <c r="B59" s="27" t="s">
        <v>190</v>
      </c>
      <c r="D59" s="31" t="s">
        <v>184</v>
      </c>
      <c r="E59" s="24" t="s">
        <v>185</v>
      </c>
      <c r="F59" s="25" t="s">
        <v>186</v>
      </c>
      <c r="G59" s="26" t="s">
        <v>187</v>
      </c>
      <c r="H59" s="29" t="s">
        <v>188</v>
      </c>
    </row>
    <row r="60" spans="1:8" ht="13">
      <c r="A60" s="2" t="s">
        <v>151</v>
      </c>
      <c r="B60" s="60" t="s">
        <v>152</v>
      </c>
      <c r="D60" s="44" t="str">
        <f>DataSheet!S2</f>
        <v>Stone Golem</v>
      </c>
      <c r="E60" s="45" t="str">
        <f>DataSheet!T2</f>
        <v>Flower Spirit</v>
      </c>
      <c r="F60" s="45" t="str">
        <f>DataSheet!U2</f>
        <v>Phantom Frog</v>
      </c>
      <c r="G60" s="45" t="str">
        <f>DataSheet!V2</f>
        <v>Shadow Puppet</v>
      </c>
      <c r="H60" s="46" t="str">
        <f>DataSheet!W2</f>
        <v>Fallen Angel</v>
      </c>
    </row>
    <row r="61" spans="1:8" ht="13">
      <c r="A61" s="2" t="s">
        <v>153</v>
      </c>
      <c r="B61" s="61" t="s">
        <v>154</v>
      </c>
      <c r="D61" s="14" t="str">
        <f>DataSheet!S3</f>
        <v>Fireshell</v>
      </c>
      <c r="E61" s="17" t="str">
        <f>DataSheet!T3</f>
        <v>Lizardman</v>
      </c>
      <c r="F61" s="17" t="str">
        <f>DataSheet!U3</f>
        <v>Glacier</v>
      </c>
      <c r="G61" s="17" t="str">
        <f>DataSheet!V3</f>
        <v>Nightmare</v>
      </c>
      <c r="H61" s="11" t="str">
        <f>DataSheet!W3</f>
        <v>Momo</v>
      </c>
    </row>
    <row r="62" spans="1:8" ht="13">
      <c r="A62" s="3" t="s">
        <v>155</v>
      </c>
      <c r="B62" s="62" t="s">
        <v>156</v>
      </c>
      <c r="D62" s="14" t="str">
        <f>DataSheet!S4</f>
        <v>Fox</v>
      </c>
      <c r="E62" s="17" t="str">
        <f>DataSheet!T4</f>
        <v>Melody Bulb</v>
      </c>
      <c r="F62" s="17" t="str">
        <f>DataSheet!U4</f>
        <v>Kappa</v>
      </c>
      <c r="G62" s="17" t="str">
        <f>DataSheet!V4</f>
        <v>Werewolf</v>
      </c>
      <c r="H62" s="11" t="str">
        <f>DataSheet!W4</f>
        <v>Harpy</v>
      </c>
    </row>
    <row r="63" spans="1:8" ht="13">
      <c r="A63" s="9" t="s">
        <v>157</v>
      </c>
      <c r="B63" s="63" t="s">
        <v>158</v>
      </c>
      <c r="D63" s="14" t="str">
        <f>DataSheet!S5</f>
        <v>Dojoji</v>
      </c>
      <c r="E63" s="17" t="str">
        <f>DataSheet!T5</f>
        <v>Mandrake</v>
      </c>
      <c r="F63" s="17" t="str">
        <f>DataSheet!U5</f>
        <v>Wendigo</v>
      </c>
      <c r="G63" s="17" t="str">
        <f>DataSheet!V5</f>
        <v>Banshee</v>
      </c>
      <c r="H63" s="11" t="str">
        <f>DataSheet!W5</f>
        <v>Chang'e</v>
      </c>
    </row>
    <row r="64" spans="1:8" ht="13">
      <c r="A64" s="3" t="s">
        <v>159</v>
      </c>
      <c r="B64" s="60" t="s">
        <v>160</v>
      </c>
      <c r="D64" s="14" t="str">
        <f>DataSheet!S6</f>
        <v>Mboitata</v>
      </c>
      <c r="E64" s="17" t="str">
        <f>DataSheet!T6</f>
        <v>Pans</v>
      </c>
      <c r="F64" s="17" t="str">
        <f>DataSheet!U6</f>
        <v>Wave Specter</v>
      </c>
      <c r="G64" s="17" t="str">
        <f>DataSheet!V6</f>
        <v>Keres</v>
      </c>
      <c r="H64" s="11" t="str">
        <f>DataSheet!W6</f>
        <v>Unicorn</v>
      </c>
    </row>
    <row r="65" spans="1:8" ht="13">
      <c r="A65" s="4" t="s">
        <v>161</v>
      </c>
      <c r="B65" s="64" t="s">
        <v>162</v>
      </c>
      <c r="D65" s="14" t="str">
        <f>DataSheet!S7</f>
        <v>Minotaur</v>
      </c>
      <c r="E65" s="17" t="str">
        <f>DataSheet!T7</f>
        <v>Green Tank</v>
      </c>
      <c r="F65" s="17" t="str">
        <f>DataSheet!U7</f>
        <v>Water Tyke</v>
      </c>
      <c r="G65" s="17" t="str">
        <f>DataSheet!V7</f>
        <v>Nephila</v>
      </c>
      <c r="H65" s="11" t="str">
        <f>DataSheet!W7</f>
        <v/>
      </c>
    </row>
    <row r="66" spans="1:8" ht="13">
      <c r="A66" s="4" t="s">
        <v>163</v>
      </c>
      <c r="B66" s="65" t="s">
        <v>164</v>
      </c>
      <c r="D66" s="14" t="str">
        <f>DataSheet!S8</f>
        <v>Ifrit</v>
      </c>
      <c r="E66" s="17" t="str">
        <f>DataSheet!T8</f>
        <v>Twisted Cypress</v>
      </c>
      <c r="F66" s="17" t="str">
        <f>DataSheet!U8</f>
        <v>Ammut</v>
      </c>
      <c r="G66" s="17" t="str">
        <f>DataSheet!V8</f>
        <v>Empusae</v>
      </c>
      <c r="H66" s="11" t="str">
        <f>DataSheet!W8</f>
        <v/>
      </c>
    </row>
    <row r="67" spans="1:8" ht="13">
      <c r="A67" s="18" t="s">
        <v>165</v>
      </c>
      <c r="B67" s="62" t="s">
        <v>166</v>
      </c>
      <c r="D67" s="15" t="str">
        <f>DataSheet!S9</f>
        <v>Tengu</v>
      </c>
      <c r="E67" s="10" t="str">
        <f>DataSheet!T9</f>
        <v>Dryad</v>
      </c>
      <c r="F67" s="10" t="str">
        <f>DataSheet!U9</f>
        <v>Dragon Maiden</v>
      </c>
      <c r="G67" s="10" t="str">
        <f>DataSheet!V9</f>
        <v/>
      </c>
      <c r="H67" s="12" t="str">
        <f>DataSheet!W9</f>
        <v/>
      </c>
    </row>
    <row r="68" spans="1:8" ht="13">
      <c r="A68" s="5" t="s">
        <v>167</v>
      </c>
      <c r="B68" s="66" t="s">
        <v>168</v>
      </c>
    </row>
    <row r="69" spans="1:8" ht="21">
      <c r="A69" s="2" t="s">
        <v>169</v>
      </c>
      <c r="B69" s="62" t="s">
        <v>170</v>
      </c>
      <c r="D69" s="69" t="s">
        <v>193</v>
      </c>
      <c r="E69" s="70"/>
      <c r="F69" s="70"/>
      <c r="G69" s="70"/>
      <c r="H69" s="71"/>
    </row>
    <row r="70" spans="1:8" ht="13">
      <c r="A70" s="7" t="s">
        <v>171</v>
      </c>
      <c r="B70" s="67" t="s">
        <v>172</v>
      </c>
      <c r="D70" s="39" t="s">
        <v>194</v>
      </c>
      <c r="E70" s="40" t="s">
        <v>92</v>
      </c>
      <c r="F70" s="41" t="s">
        <v>195</v>
      </c>
      <c r="G70" s="42" t="s">
        <v>196</v>
      </c>
      <c r="H70" s="43" t="s">
        <v>91</v>
      </c>
    </row>
    <row r="71" spans="1:8" ht="13">
      <c r="A71" s="6" t="s">
        <v>173</v>
      </c>
      <c r="B71" s="67" t="s">
        <v>174</v>
      </c>
      <c r="D71" s="32" t="str">
        <f>DataSheet!G2</f>
        <v>Fireshell</v>
      </c>
      <c r="E71" s="35" t="str">
        <f>DataSheet!H2</f>
        <v>Wendigo</v>
      </c>
      <c r="F71" s="35" t="str">
        <f>DataSheet!I2</f>
        <v>Stone Golem</v>
      </c>
      <c r="G71" s="35" t="str">
        <f>DataSheet!J2</f>
        <v>Flower Spirit</v>
      </c>
      <c r="H71" s="36" t="str">
        <f>DataSheet!K2</f>
        <v>Fallen Angel</v>
      </c>
    </row>
    <row r="72" spans="1:8" ht="13">
      <c r="A72" s="4" t="s">
        <v>137</v>
      </c>
      <c r="B72" s="67" t="s">
        <v>138</v>
      </c>
      <c r="D72" s="32" t="str">
        <f>DataSheet!G3</f>
        <v>Fox</v>
      </c>
      <c r="E72" s="35" t="str">
        <f>DataSheet!H3</f>
        <v>Werewolf</v>
      </c>
      <c r="F72" s="35" t="str">
        <f>DataSheet!I3</f>
        <v>Glacier</v>
      </c>
      <c r="G72" s="35" t="str">
        <f>DataSheet!J3</f>
        <v>Melody Bulb</v>
      </c>
      <c r="H72" s="36" t="str">
        <f>DataSheet!K3</f>
        <v>Pans</v>
      </c>
    </row>
    <row r="73" spans="1:8" ht="13">
      <c r="A73" s="3" t="s">
        <v>139</v>
      </c>
      <c r="B73" s="11"/>
      <c r="D73" s="32" t="str">
        <f>DataSheet!G4</f>
        <v>Phantom Frog</v>
      </c>
      <c r="E73" s="35" t="str">
        <f>DataSheet!H4</f>
        <v>Banshee</v>
      </c>
      <c r="F73" s="35" t="str">
        <f>DataSheet!I4</f>
        <v>Kappa</v>
      </c>
      <c r="G73" s="35" t="str">
        <f>DataSheet!J4</f>
        <v>Mandrake</v>
      </c>
      <c r="H73" s="36" t="str">
        <f>DataSheet!K4</f>
        <v>Chang'e</v>
      </c>
    </row>
    <row r="74" spans="1:8" ht="13">
      <c r="A74" s="2" t="s">
        <v>140</v>
      </c>
      <c r="B74" s="11"/>
      <c r="D74" s="32" t="str">
        <f>DataSheet!G5</f>
        <v>Lizardman</v>
      </c>
      <c r="E74" s="35" t="str">
        <f>DataSheet!H5</f>
        <v>Water Tyke</v>
      </c>
      <c r="F74" s="35" t="str">
        <f>DataSheet!I5</f>
        <v>Shadow Puppet</v>
      </c>
      <c r="G74" s="35" t="str">
        <f>DataSheet!J5</f>
        <v>Twisted Cypress</v>
      </c>
      <c r="H74" s="36" t="str">
        <f>DataSheet!K5</f>
        <v>Unicorn</v>
      </c>
    </row>
    <row r="75" spans="1:8" ht="13">
      <c r="A75" s="2" t="s">
        <v>141</v>
      </c>
      <c r="B75" s="11"/>
      <c r="D75" s="32" t="str">
        <f>DataSheet!G6</f>
        <v>Nightmare</v>
      </c>
      <c r="E75" s="35" t="str">
        <f>DataSheet!H6</f>
        <v>Harpy</v>
      </c>
      <c r="F75" s="35" t="str">
        <f>DataSheet!I6</f>
        <v>Wave Specter</v>
      </c>
      <c r="G75" s="35" t="str">
        <f>DataSheet!J6</f>
        <v/>
      </c>
      <c r="H75" s="36" t="str">
        <f>DataSheet!K6</f>
        <v>Dryad</v>
      </c>
    </row>
    <row r="76" spans="1:8" ht="13">
      <c r="A76" s="5" t="s">
        <v>142</v>
      </c>
      <c r="B76" s="11"/>
      <c r="D76" s="32" t="str">
        <f>DataSheet!G7</f>
        <v>Momo</v>
      </c>
      <c r="E76" s="35" t="str">
        <f>DataSheet!H7</f>
        <v>Keres</v>
      </c>
      <c r="F76" s="35" t="str">
        <f>DataSheet!I7</f>
        <v>Dojoji</v>
      </c>
      <c r="G76" s="35" t="str">
        <f>DataSheet!J7</f>
        <v/>
      </c>
      <c r="H76" s="36" t="str">
        <f>DataSheet!K7</f>
        <v>Tengu</v>
      </c>
    </row>
    <row r="77" spans="1:8" ht="13">
      <c r="A77" s="7" t="s">
        <v>143</v>
      </c>
      <c r="B77" s="11"/>
      <c r="D77" s="32" t="str">
        <f>DataSheet!G8</f>
        <v>Minotaur</v>
      </c>
      <c r="E77" s="35" t="str">
        <f>DataSheet!H8</f>
        <v>Ifrit</v>
      </c>
      <c r="F77" s="35" t="str">
        <f>DataSheet!I8</f>
        <v>Mboitata</v>
      </c>
      <c r="G77" s="35" t="str">
        <f>DataSheet!J8</f>
        <v/>
      </c>
      <c r="H77" s="36" t="str">
        <f>DataSheet!K8</f>
        <v>Empusae</v>
      </c>
    </row>
    <row r="78" spans="1:8" ht="13">
      <c r="A78" s="3" t="s">
        <v>144</v>
      </c>
      <c r="B78" s="11"/>
      <c r="D78" s="32" t="str">
        <f>DataSheet!G9</f>
        <v>Ammut</v>
      </c>
      <c r="E78" s="35" t="str">
        <f>DataSheet!H9</f>
        <v/>
      </c>
      <c r="F78" s="35" t="str">
        <f>DataSheet!I9</f>
        <v>Nephila</v>
      </c>
      <c r="G78" s="35" t="str">
        <f>DataSheet!J9</f>
        <v/>
      </c>
      <c r="H78" s="36" t="str">
        <f>DataSheet!K9</f>
        <v/>
      </c>
    </row>
    <row r="79" spans="1:8" ht="13">
      <c r="A79" s="3" t="s">
        <v>145</v>
      </c>
      <c r="B79" s="11"/>
      <c r="D79" s="37" t="str">
        <f>DataSheet!G10</f>
        <v>Dragon Maiden</v>
      </c>
      <c r="E79" s="30" t="str">
        <f>DataSheet!H10</f>
        <v/>
      </c>
      <c r="F79" s="30" t="str">
        <f>DataSheet!I10</f>
        <v/>
      </c>
      <c r="G79" s="30" t="str">
        <f>DataSheet!J10</f>
        <v/>
      </c>
      <c r="H79" s="38" t="str">
        <f>DataSheet!K10</f>
        <v/>
      </c>
    </row>
    <row r="80" spans="1:8" ht="13">
      <c r="A80" s="8" t="s">
        <v>146</v>
      </c>
      <c r="B80" s="11"/>
    </row>
    <row r="81" spans="1:2" ht="13">
      <c r="A81" s="68" t="s">
        <v>147</v>
      </c>
      <c r="B81" s="12"/>
    </row>
    <row r="82" spans="1:2">
      <c r="B82" s="1" t="s">
        <v>150</v>
      </c>
    </row>
    <row r="83" spans="1:2">
      <c r="B83" s="1" t="s">
        <v>150</v>
      </c>
    </row>
    <row r="84" spans="1:2">
      <c r="A84" s="1" t="s">
        <v>150</v>
      </c>
    </row>
    <row r="85" spans="1:2">
      <c r="B85" s="1" t="s">
        <v>150</v>
      </c>
    </row>
    <row r="86" spans="1:2">
      <c r="B86" s="1" t="s">
        <v>150</v>
      </c>
    </row>
    <row r="87" spans="1:2">
      <c r="A87" s="1" t="s">
        <v>150</v>
      </c>
    </row>
    <row r="88" spans="1:2">
      <c r="A88" s="1" t="s">
        <v>150</v>
      </c>
    </row>
    <row r="89" spans="1:2">
      <c r="A89" s="1" t="s">
        <v>150</v>
      </c>
    </row>
    <row r="90" spans="1:2">
      <c r="A90" s="1" t="s">
        <v>150</v>
      </c>
    </row>
    <row r="91" spans="1:2">
      <c r="A91" s="1" t="s">
        <v>150</v>
      </c>
      <c r="B91" s="1" t="s">
        <v>150</v>
      </c>
    </row>
    <row r="92" spans="1:2">
      <c r="B92" s="1" t="s">
        <v>150</v>
      </c>
    </row>
    <row r="93" spans="1:2">
      <c r="A93" s="1" t="s">
        <v>150</v>
      </c>
    </row>
    <row r="94" spans="1:2">
      <c r="B94" s="1" t="s">
        <v>150</v>
      </c>
    </row>
  </sheetData>
  <sheetCalcPr fullCalcOnLoad="1"/>
  <mergeCells count="11">
    <mergeCell ref="D69:H69"/>
    <mergeCell ref="C51:D51"/>
    <mergeCell ref="E51:F51"/>
    <mergeCell ref="A40:H40"/>
    <mergeCell ref="A1:H1"/>
    <mergeCell ref="A58:B58"/>
    <mergeCell ref="D58:H58"/>
    <mergeCell ref="A41:B41"/>
    <mergeCell ref="C41:D41"/>
    <mergeCell ref="E41:F41"/>
    <mergeCell ref="G41:H4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103"/>
  <sheetViews>
    <sheetView topLeftCell="P1" workbookViewId="0">
      <selection activeCell="Z2" sqref="Z2:Z37"/>
    </sheetView>
  </sheetViews>
  <sheetFormatPr baseColWidth="10" defaultColWidth="8.7109375" defaultRowHeight="13"/>
  <cols>
    <col min="1" max="1" width="12.5703125" bestFit="1" customWidth="1"/>
    <col min="2" max="2" width="11.28515625" bestFit="1" customWidth="1"/>
    <col min="3" max="3" width="13.140625" bestFit="1" customWidth="1"/>
    <col min="4" max="4" width="15.5703125" bestFit="1" customWidth="1"/>
    <col min="5" max="5" width="11.42578125" bestFit="1" customWidth="1"/>
    <col min="7" max="7" width="14" bestFit="1" customWidth="1"/>
    <col min="8" max="8" width="11.28515625" bestFit="1" customWidth="1"/>
    <col min="9" max="9" width="14.85546875" bestFit="1" customWidth="1"/>
    <col min="10" max="10" width="15.5703125" bestFit="1" customWidth="1"/>
    <col min="11" max="11" width="11.42578125" bestFit="1" customWidth="1"/>
    <col min="19" max="19" width="12.140625" bestFit="1" customWidth="1"/>
    <col min="20" max="20" width="15.5703125" bestFit="1" customWidth="1"/>
    <col min="21" max="21" width="14" bestFit="1" customWidth="1"/>
    <col min="22" max="22" width="14.85546875" bestFit="1" customWidth="1"/>
    <col min="25" max="25" width="11.7109375" customWidth="1"/>
    <col min="26" max="26" width="14" customWidth="1"/>
    <col min="28" max="28" width="13.140625" customWidth="1"/>
    <col min="29" max="29" width="60" customWidth="1"/>
  </cols>
  <sheetData>
    <row r="1" spans="1:29">
      <c r="A1" s="33" t="s">
        <v>88</v>
      </c>
      <c r="B1" s="33" t="s">
        <v>93</v>
      </c>
      <c r="C1" s="33" t="s">
        <v>87</v>
      </c>
      <c r="D1" s="33" t="s">
        <v>89</v>
      </c>
      <c r="E1" s="33" t="s">
        <v>90</v>
      </c>
      <c r="G1" s="33" t="str">
        <f t="array" ref="G1">INDEX(A:A,SMALL(IF($A$1:$A$1000&lt;&gt;"",ROW($1:$1000),4^8),ROW(A1)))&amp;""</f>
        <v>Animal</v>
      </c>
      <c r="H1" s="33" t="str">
        <f t="array" ref="H1">INDEX(B:B,SMALL(IF($B$1:$B$1000&lt;&gt;"",ROW($1:$1000),4^8),ROW(B1)))&amp;""</f>
        <v>Human</v>
      </c>
      <c r="I1" s="33" t="str">
        <f t="array" ref="I1">INDEX(C:C,SMALL(IF($C$1:$C$1000&lt;&gt;"",ROW($1:$1000),4^8),ROW(C1)))&amp;""</f>
        <v>Peculiar</v>
      </c>
      <c r="J1" s="33" t="str">
        <f t="array" ref="J1">INDEX(D:D,SMALL(IF($D$1:$D$1000&lt;&gt;"",ROW($1:$1000),4^8),ROW(D1)))&amp;""</f>
        <v>Plant</v>
      </c>
      <c r="K1" s="33" t="str">
        <f t="array" ref="K1">INDEX(E:E,SMALL(IF($E$1:$E$1000&lt;&gt;"",ROW($1:$1000),4^8),ROW(E1)))&amp;""</f>
        <v>Deity</v>
      </c>
      <c r="M1" s="31" t="s">
        <v>184</v>
      </c>
      <c r="N1" s="24" t="s">
        <v>185</v>
      </c>
      <c r="O1" s="25" t="s">
        <v>186</v>
      </c>
      <c r="P1" s="26" t="s">
        <v>187</v>
      </c>
      <c r="Q1" s="29" t="s">
        <v>188</v>
      </c>
      <c r="S1" s="33" t="str">
        <f t="array" ref="S1">INDEX(M:M,SMALL(IF(M$1:M$1000&lt;&gt;"",ROW($1:$1000),4^8),ROW(A1)))&amp;""</f>
        <v>Red</v>
      </c>
      <c r="T1" s="33" t="str">
        <f t="array" ref="T1">INDEX(N:N,SMALL(IF(N$1:N$1000&lt;&gt;"",ROW($1:$1000),4^8),ROW(B1)))&amp;""</f>
        <v>Green</v>
      </c>
      <c r="U1" s="33" t="str">
        <f t="array" ref="U1">INDEX(O:O,SMALL(IF(O$1:O$1000&lt;&gt;"",ROW($1:$1000),4^8),ROW(C1)))&amp;""</f>
        <v>Blue</v>
      </c>
      <c r="V1" s="33" t="str">
        <f t="array" ref="V1">INDEX(P:P,SMALL(IF(P$1:P$1000&lt;&gt;"",ROW($1:$1000),4^8),ROW(D1)))&amp;""</f>
        <v>Black</v>
      </c>
      <c r="W1" s="33" t="str">
        <f t="array" ref="W1">INDEX(Q:Q,SMALL(IF(Q$1:Q$1000&lt;&gt;"",ROW($1:$1000),4^8),ROW(E1)))&amp;""</f>
        <v>White</v>
      </c>
      <c r="Y1" s="33" t="s">
        <v>95</v>
      </c>
      <c r="Z1" s="33" t="s">
        <v>96</v>
      </c>
      <c r="AA1" s="33" t="str">
        <f>INDEX(Y:Y,SMALL(IF(Y$1:Y$1000&lt;&gt;"",ROW($1:$1000),4^8),ROW(Y1)))&amp;""</f>
        <v>Male</v>
      </c>
      <c r="AB1" s="33" t="str">
        <f>INDEX(Z:Z,SMALL(IF(Z$1:Z$1000&lt;&gt;"",ROW($1:$1000),4^8),ROW(J1)))&amp;""</f>
        <v>Female</v>
      </c>
    </row>
    <row r="2" spans="1:29">
      <c r="A2" s="1" t="str">
        <f>IF(Overview_EN!C3=$A$1,Overview_EN!A3,"")</f>
        <v/>
      </c>
      <c r="B2" t="str">
        <f>IF(Overview_EN!C3=$B$1,Overview_EN!A3,"")</f>
        <v/>
      </c>
      <c r="C2" s="1" t="str">
        <f>IF(Overview_EN!C3=$C$1,Overview_EN!A3,"")</f>
        <v>Stone Golem</v>
      </c>
      <c r="D2" t="str">
        <f>IF(Overview_EN!C3=$D$1,Overview_EN!A3,"")</f>
        <v/>
      </c>
      <c r="E2" t="str">
        <f>IF(Overview_EN!C3=$E$1,Overview_EN!A3,"")</f>
        <v/>
      </c>
      <c r="G2" t="str">
        <f t="array" ref="G2">INDEX(A:A,SMALL(IF($A$1:$A$1000&lt;&gt;"",ROW($1:$1000),4^8),ROW(A2)))&amp;""</f>
        <v>Fireshell</v>
      </c>
      <c r="H2" t="str">
        <f t="array" ref="H2">INDEX(B:B,SMALL(IF($B$1:$B$1000&lt;&gt;"",ROW($1:$1000),4^8),ROW(B2)))&amp;""</f>
        <v>Wendigo</v>
      </c>
      <c r="I2" t="str">
        <f t="array" ref="I2">INDEX(C:C,SMALL(IF($C$1:$C$1000&lt;&gt;"",ROW($1:$1000),4^8),ROW(C2)))&amp;""</f>
        <v>Stone Golem</v>
      </c>
      <c r="J2" t="str">
        <f t="array" ref="J2">INDEX(D:D,SMALL(IF($D$1:$D$1000&lt;&gt;"",ROW($1:$1000),4^8),ROW(D2)))&amp;""</f>
        <v>Flower Spirit</v>
      </c>
      <c r="K2" t="str">
        <f t="array" ref="K2">INDEX(E:E,SMALL(IF($E$1:$E$1000&lt;&gt;"",ROW($1:$1000),4^8),ROW(E2)))&amp;""</f>
        <v>Fallen Angel</v>
      </c>
      <c r="M2" s="1" t="str">
        <f>IF(Overview_EN!$B3=M$1,Overview_EN!$A3,"")</f>
        <v>Stone Golem</v>
      </c>
      <c r="N2" s="1" t="str">
        <f>IF(Overview_EN!$B3=N$1,Overview_EN!$A3,"")</f>
        <v/>
      </c>
      <c r="O2" s="1" t="str">
        <f>IF(Overview_EN!$B3=O$1,Overview_EN!$A3,"")</f>
        <v/>
      </c>
      <c r="P2" s="1" t="str">
        <f>IF(Overview_EN!$B3=P$1,Overview_EN!$A3,"")</f>
        <v/>
      </c>
      <c r="Q2" s="1" t="str">
        <f>IF(Overview_EN!$B3=Q$1,Overview_EN!$A3,"")</f>
        <v/>
      </c>
      <c r="S2" s="59" t="str">
        <f t="array" ref="S2">INDEX(M:M,SMALL(IF(M$1:M$1000&lt;&gt;"",ROW($1:$1000),4^8),ROW(A2)))&amp;""</f>
        <v>Stone Golem</v>
      </c>
      <c r="T2" t="str">
        <f t="array" ref="T2">INDEX(N:N,SMALL(IF(N$1:N$1000&lt;&gt;"",ROW($1:$1000),4^8),ROW(B2)))&amp;""</f>
        <v>Flower Spirit</v>
      </c>
      <c r="U2" t="str">
        <f t="array" ref="U2">INDEX(O:O,SMALL(IF(O$1:O$1000&lt;&gt;"",ROW($1:$1000),4^8),ROW(C2)))&amp;""</f>
        <v>Phantom Frog</v>
      </c>
      <c r="V2" t="str">
        <f t="array" ref="V2">INDEX(P:P,SMALL(IF(P$1:P$1000&lt;&gt;"",ROW($1:$1000),4^8),ROW(D2)))&amp;""</f>
        <v>Shadow Puppet</v>
      </c>
      <c r="W2" t="str">
        <f t="array" ref="W2">INDEX(Q:Q,SMALL(IF(Q$1:Q$1000&lt;&gt;"",ROW($1:$1000),4^8),ROW(E2)))&amp;""</f>
        <v>Fallen Angel</v>
      </c>
      <c r="Y2" t="str">
        <f>IF(Overview_EN!E3=$Y$1,Overview_EN!A3,"")</f>
        <v>Stone Golem</v>
      </c>
      <c r="Z2" t="str">
        <f>IF(Overview_EN!E3=$Z$1,Overview_EN!A3,"")</f>
        <v/>
      </c>
      <c r="AA2" s="33" t="e">
        <f>INDEX(Y:Y,SMALL(IF(Y$1:Y$1000&lt;&gt;"",ROW($1:$1000),4^8),ROW(Y2)))&amp;""</f>
        <v>#NUM!</v>
      </c>
      <c r="AB2" s="33" t="e">
        <f>INDEX(Z:Z,SMALL(IF(Z$1:Z$1000&lt;&gt;"",ROW($1:$1000),4^8),ROW(J2)))&amp;""</f>
        <v>#NUM!</v>
      </c>
    </row>
    <row r="3" spans="1:29">
      <c r="A3" s="1" t="str">
        <f>IF(Overview_EN!C4=$A$1,Overview_EN!A4,"")</f>
        <v>Fireshell</v>
      </c>
      <c r="B3" t="str">
        <f>IF(Overview_EN!C4=$B$1,Overview_EN!A4,"")</f>
        <v/>
      </c>
      <c r="C3" s="1" t="str">
        <f>IF(Overview_EN!C4=$C$1,Overview_EN!A4,"")</f>
        <v/>
      </c>
      <c r="D3" t="str">
        <f>IF(Overview_EN!C4=$D$1,Overview_EN!A4,"")</f>
        <v/>
      </c>
      <c r="E3" t="str">
        <f>IF(Overview_EN!C4=$E$1,Overview_EN!A4,"")</f>
        <v/>
      </c>
      <c r="G3" t="str">
        <f t="array" ref="G3">INDEX(A:A,SMALL(IF($A$1:$A$1000&lt;&gt;"",ROW($1:$1000),4^8),ROW(A3)))&amp;""</f>
        <v>Fox</v>
      </c>
      <c r="H3" t="str">
        <f t="array" ref="H3">INDEX(B:B,SMALL(IF($B$1:$B$1000&lt;&gt;"",ROW($1:$1000),4^8),ROW(B3)))&amp;""</f>
        <v>Werewolf</v>
      </c>
      <c r="I3" t="str">
        <f t="array" ref="I3">INDEX(C:C,SMALL(IF($C$1:$C$1000&lt;&gt;"",ROW($1:$1000),4^8),ROW(C3)))&amp;""</f>
        <v>Glacier</v>
      </c>
      <c r="J3" t="str">
        <f t="array" ref="J3">INDEX(D:D,SMALL(IF($D$1:$D$1000&lt;&gt;"",ROW($1:$1000),4^8),ROW(D3)))&amp;""</f>
        <v>Melody Bulb</v>
      </c>
      <c r="K3" t="str">
        <f t="array" ref="K3">INDEX(E:E,SMALL(IF($E$1:$E$1000&lt;&gt;"",ROW($1:$1000),4^8),ROW(E3)))&amp;""</f>
        <v>Pans</v>
      </c>
      <c r="M3" s="1" t="str">
        <f>IF(Overview_EN!B4=M$1,Overview_EN!A4,"")</f>
        <v>Fireshell</v>
      </c>
      <c r="N3" s="1" t="str">
        <f>IF(Overview_EN!$B4=N$1,Overview_EN!$A4,"")</f>
        <v/>
      </c>
      <c r="O3" s="1" t="str">
        <f>IF(Overview_EN!$B4=O$1,Overview_EN!$A4,"")</f>
        <v/>
      </c>
      <c r="P3" s="1" t="str">
        <f>IF(Overview_EN!$B4=P$1,Overview_EN!$A4,"")</f>
        <v/>
      </c>
      <c r="Q3" s="1" t="str">
        <f>IF(Overview_EN!$B4=Q$1,Overview_EN!$A4,"")</f>
        <v/>
      </c>
      <c r="S3" t="str">
        <f t="array" ref="S3">INDEX(M:M,SMALL(IF(M$1:M$1000&lt;&gt;"",ROW($1:$1000),4^8),ROW(A3)))&amp;""</f>
        <v>Fireshell</v>
      </c>
      <c r="T3" t="str">
        <f t="array" ref="T3">INDEX(N:N,SMALL(IF(N$1:N$1000&lt;&gt;"",ROW($1:$1000),4^8),ROW(B3)))&amp;""</f>
        <v>Lizardman</v>
      </c>
      <c r="U3" t="str">
        <f t="array" ref="U3">INDEX(O:O,SMALL(IF(O$1:O$1000&lt;&gt;"",ROW($1:$1000),4^8),ROW(C3)))&amp;""</f>
        <v>Glacier</v>
      </c>
      <c r="V3" t="str">
        <f t="array" ref="V3">INDEX(P:P,SMALL(IF(P$1:P$1000&lt;&gt;"",ROW($1:$1000),4^8),ROW(D3)))&amp;""</f>
        <v>Nightmare</v>
      </c>
      <c r="W3" t="str">
        <f t="array" ref="W3">INDEX(Q:Q,SMALL(IF(Q$1:Q$1000&lt;&gt;"",ROW($1:$1000),4^8),ROW(E3)))&amp;""</f>
        <v>Momo</v>
      </c>
      <c r="Y3" t="str">
        <f>IF(Overview_EN!E4=$Y$1,Overview_EN!A4,"")</f>
        <v>Fireshell</v>
      </c>
      <c r="Z3" t="str">
        <f>IF(Overview_EN!E4=$Z$1,Overview_EN!A4,"")</f>
        <v/>
      </c>
      <c r="AA3" s="33" t="e">
        <f>INDEX(Y:Y,SMALL(IF(Y$1:Y$1000&lt;&gt;"",ROW($1:$1000),4^8),ROW(Y3)))&amp;""</f>
        <v>#NUM!</v>
      </c>
      <c r="AB3" t="str">
        <f t="array" ref="AB3">INDEX(V:V,SMALL(IF(V$1:V$1000&lt;&gt;"",ROW($1:$1000),4^8),ROW(J3)))&amp;""</f>
        <v>Nightmare</v>
      </c>
    </row>
    <row r="4" spans="1:29">
      <c r="A4" s="1" t="str">
        <f>IF(Overview_EN!C5=$A$1,Overview_EN!A5,"")</f>
        <v>Fox</v>
      </c>
      <c r="B4" t="str">
        <f>IF(Overview_EN!C5=$B$1,Overview_EN!A5,"")</f>
        <v/>
      </c>
      <c r="C4" s="1" t="str">
        <f>IF(Overview_EN!C5=$C$1,Overview_EN!A5,"")</f>
        <v/>
      </c>
      <c r="D4" t="str">
        <f>IF(Overview_EN!C5=$D$1,Overview_EN!A5,"")</f>
        <v/>
      </c>
      <c r="E4" t="str">
        <f>IF(Overview_EN!C5=$E$1,Overview_EN!A5,"")</f>
        <v/>
      </c>
      <c r="G4" t="str">
        <f t="array" ref="G4">INDEX(A:A,SMALL(IF($A$1:$A$1000&lt;&gt;"",ROW($1:$1000),4^8),ROW(A4)))&amp;""</f>
        <v>Phantom Frog</v>
      </c>
      <c r="H4" t="str">
        <f t="array" ref="H4">INDEX(B:B,SMALL(IF($B$1:$B$1000&lt;&gt;"",ROW($1:$1000),4^8),ROW(B4)))&amp;""</f>
        <v>Banshee</v>
      </c>
      <c r="I4" t="str">
        <f t="array" ref="I4">INDEX(C:C,SMALL(IF($C$1:$C$1000&lt;&gt;"",ROW($1:$1000),4^8),ROW(C4)))&amp;""</f>
        <v>Kappa</v>
      </c>
      <c r="J4" t="str">
        <f t="array" ref="J4">INDEX(D:D,SMALL(IF($D$1:$D$1000&lt;&gt;"",ROW($1:$1000),4^8),ROW(D4)))&amp;""</f>
        <v>Mandrake</v>
      </c>
      <c r="K4" t="str">
        <f t="array" ref="K4">INDEX(E:E,SMALL(IF($E$1:$E$1000&lt;&gt;"",ROW($1:$1000),4^8),ROW(E4)))&amp;""</f>
        <v>Chang'e</v>
      </c>
      <c r="M4" s="1" t="str">
        <f>IF(Overview_EN!B5=M$1,Overview_EN!A5,"")</f>
        <v>Fox</v>
      </c>
      <c r="N4" s="1" t="str">
        <f>IF(Overview_EN!$B5=N$1,Overview_EN!$A5,"")</f>
        <v/>
      </c>
      <c r="O4" s="1" t="str">
        <f>IF(Overview_EN!$B5=O$1,Overview_EN!$A5,"")</f>
        <v/>
      </c>
      <c r="P4" s="1" t="str">
        <f>IF(Overview_EN!$B5=P$1,Overview_EN!$A5,"")</f>
        <v/>
      </c>
      <c r="Q4" s="1" t="str">
        <f>IF(Overview_EN!$B5=Q$1,Overview_EN!$A5,"")</f>
        <v/>
      </c>
      <c r="S4" t="str">
        <f t="array" ref="S4">INDEX(M:M,SMALL(IF(M$1:M$1000&lt;&gt;"",ROW($1:$1000),4^8),ROW(A4)))&amp;""</f>
        <v>Fox</v>
      </c>
      <c r="T4" t="str">
        <f t="array" ref="T4">INDEX(N:N,SMALL(IF(N$1:N$1000&lt;&gt;"",ROW($1:$1000),4^8),ROW(B4)))&amp;""</f>
        <v>Melody Bulb</v>
      </c>
      <c r="U4" t="str">
        <f t="array" ref="U4">INDEX(O:O,SMALL(IF(O$1:O$1000&lt;&gt;"",ROW($1:$1000),4^8),ROW(C4)))&amp;""</f>
        <v>Kappa</v>
      </c>
      <c r="V4" t="str">
        <f t="array" ref="V4">INDEX(P:P,SMALL(IF(P$1:P$1000&lt;&gt;"",ROW($1:$1000),4^8),ROW(D4)))&amp;""</f>
        <v>Werewolf</v>
      </c>
      <c r="W4" t="str">
        <f t="array" ref="W4">INDEX(Q:Q,SMALL(IF(Q$1:Q$1000&lt;&gt;"",ROW($1:$1000),4^8),ROW(E4)))&amp;""</f>
        <v>Harpy</v>
      </c>
      <c r="Y4" t="str">
        <f>IF(Overview_EN!E5=$Y$1,Overview_EN!A5,"")</f>
        <v>Fox</v>
      </c>
      <c r="Z4" t="str">
        <f>IF(Overview_EN!E5=$Z$1,Overview_EN!A5,"")</f>
        <v/>
      </c>
      <c r="AA4" s="33" t="e">
        <f>INDEX(Y:Y,SMALL(IF(Y$1:Y$1000&lt;&gt;"",ROW($1:$1000),4^8),ROW(Y4)))&amp;""</f>
        <v>#NUM!</v>
      </c>
      <c r="AB4" t="str">
        <f t="array" ref="AB4">INDEX(V:V,SMALL(IF(V$1:V$1000&lt;&gt;"",ROW($1:$1000),4^8),ROW(J4)))&amp;""</f>
        <v>Werewolf</v>
      </c>
      <c r="AC4" t="s">
        <v>148</v>
      </c>
    </row>
    <row r="5" spans="1:29">
      <c r="A5" s="1" t="str">
        <f>IF(Overview_EN!C6=$A$1,Overview_EN!A6,"")</f>
        <v>Phantom Frog</v>
      </c>
      <c r="B5" t="str">
        <f>IF(Overview_EN!C6=$B$1,Overview_EN!A6,"")</f>
        <v/>
      </c>
      <c r="C5" s="1" t="str">
        <f>IF(Overview_EN!C6=$C$1,Overview_EN!A6,"")</f>
        <v/>
      </c>
      <c r="D5" t="str">
        <f>IF(Overview_EN!C6=$D$1,Overview_EN!A6,"")</f>
        <v/>
      </c>
      <c r="E5" t="str">
        <f>IF(Overview_EN!C6=$E$1,Overview_EN!A6,"")</f>
        <v/>
      </c>
      <c r="G5" t="str">
        <f t="array" ref="G5">INDEX(A:A,SMALL(IF($A$1:$A$1000&lt;&gt;"",ROW($1:$1000),4^8),ROW(A5)))&amp;""</f>
        <v>Lizardman</v>
      </c>
      <c r="H5" t="str">
        <f t="array" ref="H5">INDEX(B:B,SMALL(IF($B$1:$B$1000&lt;&gt;"",ROW($1:$1000),4^8),ROW(B5)))&amp;""</f>
        <v>Water Tyke</v>
      </c>
      <c r="I5" t="str">
        <f t="array" ref="I5">INDEX(C:C,SMALL(IF($C$1:$C$1000&lt;&gt;"",ROW($1:$1000),4^8),ROW(C5)))&amp;""</f>
        <v>Shadow Puppet</v>
      </c>
      <c r="J5" t="str">
        <f t="array" ref="J5">INDEX(D:D,SMALL(IF($D$1:$D$1000&lt;&gt;"",ROW($1:$1000),4^8),ROW(D5)))&amp;""</f>
        <v>Twisted Cypress</v>
      </c>
      <c r="K5" t="str">
        <f t="array" ref="K5">INDEX(E:E,SMALL(IF($E$1:$E$1000&lt;&gt;"",ROW($1:$1000),4^8),ROW(E5)))&amp;""</f>
        <v>Unicorn</v>
      </c>
      <c r="M5" s="1" t="str">
        <f>IF(Overview_EN!B6=M$1,Overview_EN!A6,"")</f>
        <v/>
      </c>
      <c r="N5" s="1" t="str">
        <f>IF(Overview_EN!$B6=N$1,Overview_EN!$A6,"")</f>
        <v/>
      </c>
      <c r="O5" s="1" t="str">
        <f>IF(Overview_EN!$B6=O$1,Overview_EN!$A6,"")</f>
        <v>Phantom Frog</v>
      </c>
      <c r="P5" s="1" t="str">
        <f>IF(Overview_EN!$B6=P$1,Overview_EN!$A6,"")</f>
        <v/>
      </c>
      <c r="Q5" s="1" t="str">
        <f>IF(Overview_EN!$B6=Q$1,Overview_EN!$A6,"")</f>
        <v/>
      </c>
      <c r="S5" t="str">
        <f t="array" ref="S5">INDEX(M:M,SMALL(IF(M$1:M$1000&lt;&gt;"",ROW($1:$1000),4^8),ROW(A5)))&amp;""</f>
        <v>Dojoji</v>
      </c>
      <c r="T5" t="str">
        <f t="array" ref="T5">INDEX(N:N,SMALL(IF(N$1:N$1000&lt;&gt;"",ROW($1:$1000),4^8),ROW(B5)))&amp;""</f>
        <v>Mandrake</v>
      </c>
      <c r="U5" t="str">
        <f t="array" ref="U5">INDEX(O:O,SMALL(IF(O$1:O$1000&lt;&gt;"",ROW($1:$1000),4^8),ROW(C5)))&amp;""</f>
        <v>Wendigo</v>
      </c>
      <c r="V5" t="str">
        <f t="array" ref="V5">INDEX(P:P,SMALL(IF(P$1:P$1000&lt;&gt;"",ROW($1:$1000),4^8),ROW(D5)))&amp;""</f>
        <v>Banshee</v>
      </c>
      <c r="W5" t="str">
        <f t="array" ref="W5">INDEX(Q:Q,SMALL(IF(Q$1:Q$1000&lt;&gt;"",ROW($1:$1000),4^8),ROW(E5)))&amp;""</f>
        <v>Chang'e</v>
      </c>
      <c r="Y5" t="str">
        <f>IF(Overview_EN!E6=$Y$1,Overview_EN!A6,"")</f>
        <v>Phantom Frog</v>
      </c>
      <c r="Z5" t="str">
        <f>IF(Overview_EN!E6=$Z$1,Overview_EN!A6,"")</f>
        <v/>
      </c>
      <c r="AA5" s="33" t="e">
        <f>INDEX(Y:Y,SMALL(IF(Y$1:Y$1000&lt;&gt;"",ROW($1:$1000),4^8),ROW(Y5)))&amp;""</f>
        <v>#NUM!</v>
      </c>
      <c r="AB5" t="str">
        <f t="array" ref="AB5">INDEX(V:V,SMALL(IF(V$1:V$1000&lt;&gt;"",ROW($1:$1000),4^8),ROW(J5)))&amp;""</f>
        <v>Banshee</v>
      </c>
      <c r="AC5" t="s">
        <v>149</v>
      </c>
    </row>
    <row r="6" spans="1:29">
      <c r="A6" s="1" t="str">
        <f>IF(Overview_EN!C7=$A$1,Overview_EN!A7,"")</f>
        <v/>
      </c>
      <c r="B6" t="str">
        <f>IF(Overview_EN!C7=$B$1,Overview_EN!A7,"")</f>
        <v/>
      </c>
      <c r="C6" s="1" t="str">
        <f>IF(Overview_EN!C7=$C$1,Overview_EN!A7,"")</f>
        <v>Glacier</v>
      </c>
      <c r="D6" t="str">
        <f>IF(Overview_EN!C7=$D$1,Overview_EN!A7,"")</f>
        <v/>
      </c>
      <c r="E6" t="str">
        <f>IF(Overview_EN!C7=$E$1,Overview_EN!A7,"")</f>
        <v/>
      </c>
      <c r="G6" t="str">
        <f t="array" ref="G6">INDEX(A:A,SMALL(IF($A$1:$A$1000&lt;&gt;"",ROW($1:$1000),4^8),ROW(A6)))&amp;""</f>
        <v>Nightmare</v>
      </c>
      <c r="H6" t="str">
        <f t="array" ref="H6">INDEX(B:B,SMALL(IF($B$1:$B$1000&lt;&gt;"",ROW($1:$1000),4^8),ROW(B6)))&amp;""</f>
        <v>Harpy</v>
      </c>
      <c r="I6" t="str">
        <f t="array" ref="I6">INDEX(C:C,SMALL(IF($C$1:$C$1000&lt;&gt;"",ROW($1:$1000),4^8),ROW(C6)))&amp;""</f>
        <v>Wave Specter</v>
      </c>
      <c r="J6" t="str">
        <f t="array" ref="J6">INDEX(D:D,SMALL(IF($D$1:$D$1000&lt;&gt;"",ROW($1:$1000),4^8),ROW(D6)))&amp;""</f>
        <v/>
      </c>
      <c r="K6" t="str">
        <f t="array" ref="K6">INDEX(E:E,SMALL(IF($E$1:$E$1000&lt;&gt;"",ROW($1:$1000),4^8),ROW(E6)))&amp;""</f>
        <v>Dryad</v>
      </c>
      <c r="M6" s="1" t="str">
        <f>IF(Overview_EN!B7=M$1,Overview_EN!A7,"")</f>
        <v/>
      </c>
      <c r="N6" s="1" t="str">
        <f>IF(Overview_EN!$B7=N$1,Overview_EN!$A7,"")</f>
        <v/>
      </c>
      <c r="O6" s="1" t="str">
        <f>IF(Overview_EN!$B7=O$1,Overview_EN!$A7,"")</f>
        <v>Glacier</v>
      </c>
      <c r="P6" s="1" t="str">
        <f>IF(Overview_EN!$B7=P$1,Overview_EN!$A7,"")</f>
        <v/>
      </c>
      <c r="Q6" s="1" t="str">
        <f>IF(Overview_EN!$B7=Q$1,Overview_EN!$A7,"")</f>
        <v/>
      </c>
      <c r="S6" t="str">
        <f t="array" ref="S6">INDEX(M:M,SMALL(IF(M$1:M$1000&lt;&gt;"",ROW($1:$1000),4^8),ROW(A6)))&amp;""</f>
        <v>Mboitata</v>
      </c>
      <c r="T6" t="str">
        <f t="array" ref="T6">INDEX(N:N,SMALL(IF(N$1:N$1000&lt;&gt;"",ROW($1:$1000),4^8),ROW(B6)))&amp;""</f>
        <v>Pans</v>
      </c>
      <c r="U6" t="str">
        <f t="array" ref="U6">INDEX(O:O,SMALL(IF(O$1:O$1000&lt;&gt;"",ROW($1:$1000),4^8),ROW(C6)))&amp;""</f>
        <v>Wave Specter</v>
      </c>
      <c r="V6" t="str">
        <f t="array" ref="V6">INDEX(P:P,SMALL(IF(P$1:P$1000&lt;&gt;"",ROW($1:$1000),4^8),ROW(D6)))&amp;""</f>
        <v>Keres</v>
      </c>
      <c r="W6" t="str">
        <f t="array" ref="W6">INDEX(Q:Q,SMALL(IF(Q$1:Q$1000&lt;&gt;"",ROW($1:$1000),4^8),ROW(E6)))&amp;""</f>
        <v>Unicorn</v>
      </c>
      <c r="Y6" t="str">
        <f>IF(Overview_EN!E7=$Y$1,Overview_EN!A7,"")</f>
        <v>Glacier</v>
      </c>
      <c r="Z6" t="str">
        <f>IF(Overview_EN!E7=$Z$1,Overview_EN!A7,"")</f>
        <v/>
      </c>
      <c r="AA6" s="33" t="e">
        <f t="shared" ref="AA6:AA63" si="0">INDEX(Y:Y,SMALL(IF(Y$1:Y$1000&lt;&gt;"",ROW($1:$1000),4^8),ROW(Y6)))&amp;""</f>
        <v>#NUM!</v>
      </c>
      <c r="AB6" t="str">
        <f t="array" ref="AB6">INDEX(V:V,SMALL(IF(V$1:V$1000&lt;&gt;"",ROW($1:$1000),4^8),ROW(J6)))&amp;""</f>
        <v>Keres</v>
      </c>
    </row>
    <row r="7" spans="1:29">
      <c r="A7" s="1" t="str">
        <f>IF(Overview_EN!C8=$A$1,Overview_EN!A8,"")</f>
        <v/>
      </c>
      <c r="B7" t="str">
        <f>IF(Overview_EN!C8=$B$1,Overview_EN!A8,"")</f>
        <v/>
      </c>
      <c r="C7" s="1" t="str">
        <f>IF(Overview_EN!C8=$C$1,Overview_EN!A8,"")</f>
        <v>Kappa</v>
      </c>
      <c r="D7" t="str">
        <f>IF(Overview_EN!C8=$D$1,Overview_EN!A8,"")</f>
        <v/>
      </c>
      <c r="E7" t="str">
        <f>IF(Overview_EN!C8=$E$1,Overview_EN!A8,"")</f>
        <v/>
      </c>
      <c r="G7" t="str">
        <f t="array" ref="G7">INDEX(A:A,SMALL(IF($A$1:$A$1000&lt;&gt;"",ROW($1:$1000),4^8),ROW(A7)))&amp;""</f>
        <v>Momo</v>
      </c>
      <c r="H7" t="str">
        <f t="array" ref="H7">INDEX(B:B,SMALL(IF($B$1:$B$1000&lt;&gt;"",ROW($1:$1000),4^8),ROW(B7)))&amp;""</f>
        <v>Keres</v>
      </c>
      <c r="I7" t="str">
        <f t="array" ref="I7">INDEX(C:C,SMALL(IF($C$1:$C$1000&lt;&gt;"",ROW($1:$1000),4^8),ROW(C7)))&amp;""</f>
        <v>Dojoji</v>
      </c>
      <c r="J7" t="str">
        <f t="array" ref="J7">INDEX(D:D,SMALL(IF($D$1:$D$1000&lt;&gt;"",ROW($1:$1000),4^8),ROW(D7)))&amp;""</f>
        <v/>
      </c>
      <c r="K7" t="str">
        <f t="array" ref="K7">INDEX(E:E,SMALL(IF($E$1:$E$1000&lt;&gt;"",ROW($1:$1000),4^8),ROW(E7)))&amp;""</f>
        <v>Tengu</v>
      </c>
      <c r="M7" s="1" t="str">
        <f>IF(Overview_EN!B8=M$1,Overview_EN!A8,"")</f>
        <v/>
      </c>
      <c r="N7" s="1" t="str">
        <f>IF(Overview_EN!$B8=N$1,Overview_EN!$A8,"")</f>
        <v/>
      </c>
      <c r="O7" s="1" t="str">
        <f>IF(Overview_EN!$B8=O$1,Overview_EN!$A8,"")</f>
        <v>Kappa</v>
      </c>
      <c r="P7" s="1" t="str">
        <f>IF(Overview_EN!$B8=P$1,Overview_EN!$A8,"")</f>
        <v/>
      </c>
      <c r="Q7" s="1" t="str">
        <f>IF(Overview_EN!$B8=Q$1,Overview_EN!$A8,"")</f>
        <v/>
      </c>
      <c r="S7" t="str">
        <f t="array" ref="S7">INDEX(M:M,SMALL(IF(M$1:M$1000&lt;&gt;"",ROW($1:$1000),4^8),ROW(A7)))&amp;""</f>
        <v>Minotaur</v>
      </c>
      <c r="T7" t="str">
        <f t="array" ref="T7">INDEX(N:N,SMALL(IF(N$1:N$1000&lt;&gt;"",ROW($1:$1000),4^8),ROW(B7)))&amp;""</f>
        <v>Green Tank</v>
      </c>
      <c r="U7" t="str">
        <f t="array" ref="U7">INDEX(O:O,SMALL(IF(O$1:O$1000&lt;&gt;"",ROW($1:$1000),4^8),ROW(C7)))&amp;""</f>
        <v>Water Tyke</v>
      </c>
      <c r="V7" t="str">
        <f t="array" ref="V7">INDEX(P:P,SMALL(IF(P$1:P$1000&lt;&gt;"",ROW($1:$1000),4^8),ROW(D7)))&amp;""</f>
        <v>Nephila</v>
      </c>
      <c r="W7" t="str">
        <f t="array" ref="W7">INDEX(Q:Q,SMALL(IF(Q$1:Q$1000&lt;&gt;"",ROW($1:$1000),4^8),ROW(E7)))&amp;""</f>
        <v/>
      </c>
      <c r="Y7" t="str">
        <f>IF(Overview_EN!E8=$Y$1,Overview_EN!A8,"")</f>
        <v>Kappa</v>
      </c>
      <c r="Z7" t="str">
        <f>IF(Overview_EN!E8=$Z$1,Overview_EN!A8,"")</f>
        <v/>
      </c>
      <c r="AA7" s="33" t="e">
        <f t="shared" si="0"/>
        <v>#NUM!</v>
      </c>
      <c r="AB7" t="str">
        <f t="array" ref="AB7">INDEX(V:V,SMALL(IF(V$1:V$1000&lt;&gt;"",ROW($1:$1000),4^8),ROW(J7)))&amp;""</f>
        <v>Nephila</v>
      </c>
    </row>
    <row r="8" spans="1:29">
      <c r="A8" s="1" t="str">
        <f>IF(Overview_EN!C9=$A$1,Overview_EN!A9,"")</f>
        <v/>
      </c>
      <c r="B8" t="str">
        <f>IF(Overview_EN!C9=$B$1,Overview_EN!A9,"")</f>
        <v/>
      </c>
      <c r="C8" s="1" t="str">
        <f>IF(Overview_EN!C9=$C$1,Overview_EN!A9,"")</f>
        <v/>
      </c>
      <c r="D8" t="str">
        <f>IF(Overview_EN!C9=$D$1,Overview_EN!A9,"")</f>
        <v>Flower Spirit</v>
      </c>
      <c r="E8" t="str">
        <f>IF(Overview_EN!C9=$E$1,Overview_EN!A9,"")</f>
        <v/>
      </c>
      <c r="G8" t="str">
        <f t="array" ref="G8">INDEX(A:A,SMALL(IF($A$1:$A$1000&lt;&gt;"",ROW($1:$1000),4^8),ROW(A8)))&amp;""</f>
        <v>Minotaur</v>
      </c>
      <c r="H8" t="str">
        <f t="array" ref="H8">INDEX(B:B,SMALL(IF($B$1:$B$1000&lt;&gt;"",ROW($1:$1000),4^8),ROW(B8)))&amp;""</f>
        <v>Ifrit</v>
      </c>
      <c r="I8" t="str">
        <f t="array" ref="I8">INDEX(C:C,SMALL(IF($C$1:$C$1000&lt;&gt;"",ROW($1:$1000),4^8),ROW(C8)))&amp;""</f>
        <v>Mboitata</v>
      </c>
      <c r="J8" t="str">
        <f t="array" ref="J8">INDEX(D:D,SMALL(IF($D$1:$D$1000&lt;&gt;"",ROW($1:$1000),4^8),ROW(D8)))&amp;""</f>
        <v/>
      </c>
      <c r="K8" t="str">
        <f t="array" ref="K8">INDEX(E:E,SMALL(IF($E$1:$E$1000&lt;&gt;"",ROW($1:$1000),4^8),ROW(E8)))&amp;""</f>
        <v>Empusae</v>
      </c>
      <c r="M8" s="1" t="str">
        <f>IF(Overview_EN!B9=M$1,Overview_EN!A9,"")</f>
        <v/>
      </c>
      <c r="N8" s="1" t="str">
        <f>IF(Overview_EN!$B9=N$1,Overview_EN!$A9,"")</f>
        <v>Flower Spirit</v>
      </c>
      <c r="O8" s="1" t="str">
        <f>IF(Overview_EN!$B9=O$1,Overview_EN!$A9,"")</f>
        <v/>
      </c>
      <c r="P8" s="1" t="str">
        <f>IF(Overview_EN!$B9=P$1,Overview_EN!$A9,"")</f>
        <v/>
      </c>
      <c r="Q8" s="1" t="str">
        <f>IF(Overview_EN!$B9=Q$1,Overview_EN!$A9,"")</f>
        <v/>
      </c>
      <c r="S8" t="str">
        <f t="array" ref="S8">INDEX(M:M,SMALL(IF(M$1:M$1000&lt;&gt;"",ROW($1:$1000),4^8),ROW(A8)))&amp;""</f>
        <v>Ifrit</v>
      </c>
      <c r="T8" t="str">
        <f t="array" ref="T8">INDEX(N:N,SMALL(IF(N$1:N$1000&lt;&gt;"",ROW($1:$1000),4^8),ROW(B8)))&amp;""</f>
        <v>Twisted Cypress</v>
      </c>
      <c r="U8" t="str">
        <f t="array" ref="U8">INDEX(O:O,SMALL(IF(O$1:O$1000&lt;&gt;"",ROW($1:$1000),4^8),ROW(C8)))&amp;""</f>
        <v>Ammut</v>
      </c>
      <c r="V8" t="str">
        <f t="array" ref="V8">INDEX(P:P,SMALL(IF(P$1:P$1000&lt;&gt;"",ROW($1:$1000),4^8),ROW(D8)))&amp;""</f>
        <v>Empusae</v>
      </c>
      <c r="W8" t="str">
        <f t="array" ref="W8">INDEX(Q:Q,SMALL(IF(Q$1:Q$1000&lt;&gt;"",ROW($1:$1000),4^8),ROW(E8)))&amp;""</f>
        <v/>
      </c>
      <c r="Y8" t="str">
        <f>IF(Overview_EN!E9=$Y$1,Overview_EN!A9,"")</f>
        <v/>
      </c>
      <c r="Z8" t="str">
        <f>IF(Overview_EN!E9=$Z$1,Overview_EN!A9,"")</f>
        <v>Flower Spirit</v>
      </c>
      <c r="AA8" s="33" t="e">
        <f t="shared" si="0"/>
        <v>#NUM!</v>
      </c>
      <c r="AB8" t="str">
        <f t="array" ref="AB8">INDEX(V:V,SMALL(IF(V$1:V$1000&lt;&gt;"",ROW($1:$1000),4^8),ROW(J8)))&amp;""</f>
        <v>Empusae</v>
      </c>
    </row>
    <row r="9" spans="1:29">
      <c r="A9" s="1" t="str">
        <f>IF(Overview_EN!C10=$A$1,Overview_EN!A10,"")</f>
        <v>Lizardman</v>
      </c>
      <c r="B9" t="str">
        <f>IF(Overview_EN!C10=$B$1,Overview_EN!A10,"")</f>
        <v/>
      </c>
      <c r="C9" s="1" t="str">
        <f>IF(Overview_EN!C10=$C$1,Overview_EN!A10,"")</f>
        <v/>
      </c>
      <c r="D9" t="str">
        <f>IF(Overview_EN!C10=$D$1,Overview_EN!A10,"")</f>
        <v/>
      </c>
      <c r="E9" t="str">
        <f>IF(Overview_EN!C10=$E$1,Overview_EN!A10,"")</f>
        <v/>
      </c>
      <c r="G9" t="str">
        <f t="array" ref="G9">INDEX(A:A,SMALL(IF($A$1:$A$1000&lt;&gt;"",ROW($1:$1000),4^8),ROW(A9)))&amp;""</f>
        <v>Ammut</v>
      </c>
      <c r="H9" t="str">
        <f t="array" ref="H9">INDEX(B:B,SMALL(IF($B$1:$B$1000&lt;&gt;"",ROW($1:$1000),4^8),ROW(B9)))&amp;""</f>
        <v/>
      </c>
      <c r="I9" t="str">
        <f t="array" ref="I9">INDEX(C:C,SMALL(IF($C$1:$C$1000&lt;&gt;"",ROW($1:$1000),4^8),ROW(C9)))&amp;""</f>
        <v>Nephila</v>
      </c>
      <c r="J9" t="str">
        <f t="array" ref="J9">INDEX(D:D,SMALL(IF($D$1:$D$1000&lt;&gt;"",ROW($1:$1000),4^8),ROW(D9)))&amp;""</f>
        <v/>
      </c>
      <c r="K9" t="str">
        <f t="array" ref="K9">INDEX(E:E,SMALL(IF($E$1:$E$1000&lt;&gt;"",ROW($1:$1000),4^8),ROW(E9)))&amp;""</f>
        <v/>
      </c>
      <c r="M9" s="1" t="str">
        <f>IF(Overview_EN!B10=M$1,Overview_EN!A10,"")</f>
        <v/>
      </c>
      <c r="N9" s="1" t="str">
        <f>IF(Overview_EN!$B10=N$1,Overview_EN!$A10,"")</f>
        <v>Lizardman</v>
      </c>
      <c r="O9" s="1" t="str">
        <f>IF(Overview_EN!$B10=O$1,Overview_EN!$A10,"")</f>
        <v/>
      </c>
      <c r="P9" s="1" t="str">
        <f>IF(Overview_EN!$B10=P$1,Overview_EN!$A10,"")</f>
        <v/>
      </c>
      <c r="Q9" s="1" t="str">
        <f>IF(Overview_EN!$B10=Q$1,Overview_EN!$A10,"")</f>
        <v/>
      </c>
      <c r="S9" t="str">
        <f t="array" ref="S9">INDEX(M:M,SMALL(IF(M$1:M$1000&lt;&gt;"",ROW($1:$1000),4^8),ROW(A9)))&amp;""</f>
        <v>Tengu</v>
      </c>
      <c r="T9" t="str">
        <f t="array" ref="T9">INDEX(N:N,SMALL(IF(N$1:N$1000&lt;&gt;"",ROW($1:$1000),4^8),ROW(B9)))&amp;""</f>
        <v>Dryad</v>
      </c>
      <c r="U9" t="str">
        <f t="array" ref="U9">INDEX(O:O,SMALL(IF(O$1:O$1000&lt;&gt;"",ROW($1:$1000),4^8),ROW(C9)))&amp;""</f>
        <v>Dragon Maiden</v>
      </c>
      <c r="V9" t="str">
        <f t="array" ref="V9">INDEX(P:P,SMALL(IF(P$1:P$1000&lt;&gt;"",ROW($1:$1000),4^8),ROW(D9)))&amp;""</f>
        <v/>
      </c>
      <c r="W9" t="str">
        <f t="array" ref="W9">INDEX(Q:Q,SMALL(IF(Q$1:Q$1000&lt;&gt;"",ROW($1:$1000),4^8),ROW(E9)))&amp;""</f>
        <v/>
      </c>
      <c r="Y9" t="str">
        <f>IF(Overview_EN!E10=$Y$1,Overview_EN!A10,"")</f>
        <v>Lizardman</v>
      </c>
      <c r="Z9" t="str">
        <f>IF(Overview_EN!E10=$Z$1,Overview_EN!A10,"")</f>
        <v/>
      </c>
      <c r="AA9" s="33" t="e">
        <f t="shared" si="0"/>
        <v>#NUM!</v>
      </c>
      <c r="AB9" t="str">
        <f t="array" ref="AB9">INDEX(V:V,SMALL(IF(V$1:V$1000&lt;&gt;"",ROW($1:$1000),4^8),ROW(J9)))&amp;""</f>
        <v/>
      </c>
    </row>
    <row r="10" spans="1:29">
      <c r="A10" s="1" t="str">
        <f>IF(Overview_EN!C11=$A$1,Overview_EN!A11,"")</f>
        <v/>
      </c>
      <c r="B10" t="str">
        <f>IF(Overview_EN!C11=$B$1,Overview_EN!A11,"")</f>
        <v/>
      </c>
      <c r="C10" s="1" t="str">
        <f>IF(Overview_EN!C11=$C$1,Overview_EN!A11,"")</f>
        <v/>
      </c>
      <c r="D10" t="str">
        <f>IF(Overview_EN!C11=$D$1,Overview_EN!A11,"")</f>
        <v>Melody Bulb</v>
      </c>
      <c r="E10" t="str">
        <f>IF(Overview_EN!C11=$E$1,Overview_EN!A11,"")</f>
        <v/>
      </c>
      <c r="G10" t="str">
        <f t="array" ref="G10">INDEX(A:A,SMALL(IF($A$1:$A$1000&lt;&gt;"",ROW($1:$1000),4^8),ROW(A10)))&amp;""</f>
        <v>Dragon Maiden</v>
      </c>
      <c r="H10" t="str">
        <f t="array" ref="H10">INDEX(B:B,SMALL(IF($B$1:$B$1000&lt;&gt;"",ROW($1:$1000),4^8),ROW(B10)))&amp;""</f>
        <v/>
      </c>
      <c r="I10" t="str">
        <f t="array" ref="I10">INDEX(C:C,SMALL(IF($C$1:$C$1000&lt;&gt;"",ROW($1:$1000),4^8),ROW(C10)))&amp;""</f>
        <v/>
      </c>
      <c r="J10" t="str">
        <f t="array" ref="J10">INDEX(D:D,SMALL(IF($D$1:$D$1000&lt;&gt;"",ROW($1:$1000),4^8),ROW(D10)))&amp;""</f>
        <v/>
      </c>
      <c r="K10" t="str">
        <f t="array" ref="K10">INDEX(E:E,SMALL(IF($E$1:$E$1000&lt;&gt;"",ROW($1:$1000),4^8),ROW(E10)))&amp;""</f>
        <v/>
      </c>
      <c r="M10" s="1" t="str">
        <f>IF(Overview_EN!B11=M$1,Overview_EN!A11,"")</f>
        <v/>
      </c>
      <c r="N10" s="1" t="str">
        <f>IF(Overview_EN!$B11=N$1,Overview_EN!$A11,"")</f>
        <v>Melody Bulb</v>
      </c>
      <c r="O10" s="1" t="str">
        <f>IF(Overview_EN!$B11=O$1,Overview_EN!$A11,"")</f>
        <v/>
      </c>
      <c r="P10" s="1" t="str">
        <f>IF(Overview_EN!$B11=P$1,Overview_EN!$A11,"")</f>
        <v/>
      </c>
      <c r="Q10" s="1" t="str">
        <f>IF(Overview_EN!$B11=Q$1,Overview_EN!$A11,"")</f>
        <v/>
      </c>
      <c r="S10" t="str">
        <f t="array" ref="S10">INDEX(M:M,SMALL(IF(M$1:M$1000&lt;&gt;"",ROW($1:$1000),4^8),ROW(A10)))&amp;""</f>
        <v/>
      </c>
      <c r="T10" t="str">
        <f t="array" ref="T10">INDEX(N:N,SMALL(IF(N$1:N$1000&lt;&gt;"",ROW($1:$1000),4^8),ROW(B10)))&amp;""</f>
        <v/>
      </c>
      <c r="U10" t="str">
        <f t="array" ref="U10">INDEX(O:O,SMALL(IF(O$1:O$1000&lt;&gt;"",ROW($1:$1000),4^8),ROW(C10)))&amp;""</f>
        <v/>
      </c>
      <c r="V10" t="str">
        <f t="array" ref="V10">INDEX(P:P,SMALL(IF(P$1:P$1000&lt;&gt;"",ROW($1:$1000),4^8),ROW(D10)))&amp;""</f>
        <v/>
      </c>
      <c r="W10" t="str">
        <f t="array" ref="W10">INDEX(Q:Q,SMALL(IF(Q$1:Q$1000&lt;&gt;"",ROW($1:$1000),4^8),ROW(E10)))&amp;""</f>
        <v/>
      </c>
      <c r="Y10" t="str">
        <f>IF(Overview_EN!E11=$Y$1,Overview_EN!A11,"")</f>
        <v>Melody Bulb</v>
      </c>
      <c r="Z10" t="str">
        <f>IF(Overview_EN!E11=$Z$1,Overview_EN!A11,"")</f>
        <v/>
      </c>
      <c r="AA10" s="33" t="e">
        <f t="shared" si="0"/>
        <v>#NUM!</v>
      </c>
      <c r="AB10" t="str">
        <f t="array" ref="AB10">INDEX(V:V,SMALL(IF(V$1:V$1000&lt;&gt;"",ROW($1:$1000),4^8),ROW(J10)))&amp;""</f>
        <v/>
      </c>
    </row>
    <row r="11" spans="1:29">
      <c r="A11" s="1" t="str">
        <f>IF(Overview_EN!C12=$A$1,Overview_EN!A12,"")</f>
        <v/>
      </c>
      <c r="B11" t="str">
        <f>IF(Overview_EN!C12=$B$1,Overview_EN!A12,"")</f>
        <v/>
      </c>
      <c r="C11" s="1" t="str">
        <f>IF(Overview_EN!C12=$C$1,Overview_EN!A12,"")</f>
        <v>Shadow Puppet</v>
      </c>
      <c r="D11" t="str">
        <f>IF(Overview_EN!C12=$D$1,Overview_EN!A12,"")</f>
        <v/>
      </c>
      <c r="E11" t="str">
        <f>IF(Overview_EN!C12=$E$1,Overview_EN!A12,"")</f>
        <v/>
      </c>
      <c r="G11" t="str">
        <f t="array" ref="G11">INDEX(A:A,SMALL(IF($A$1:$A$1000&lt;&gt;"",ROW($1:$1000),4^8),ROW(A11)))&amp;""</f>
        <v/>
      </c>
      <c r="H11" t="str">
        <f t="array" ref="H11">INDEX(B:B,SMALL(IF($B$1:$B$1000&lt;&gt;"",ROW($1:$1000),4^8),ROW(B11)))&amp;""</f>
        <v/>
      </c>
      <c r="I11" t="str">
        <f t="array" ref="I11">INDEX(C:C,SMALL(IF($C$1:$C$1000&lt;&gt;"",ROW($1:$1000),4^8),ROW(C11)))&amp;""</f>
        <v/>
      </c>
      <c r="J11" t="str">
        <f t="array" ref="J11">INDEX(D:D,SMALL(IF($D$1:$D$1000&lt;&gt;"",ROW($1:$1000),4^8),ROW(D11)))&amp;""</f>
        <v/>
      </c>
      <c r="K11" t="str">
        <f t="array" ref="K11">INDEX(E:E,SMALL(IF($E$1:$E$1000&lt;&gt;"",ROW($1:$1000),4^8),ROW(E11)))&amp;""</f>
        <v/>
      </c>
      <c r="M11" s="1" t="str">
        <f>IF(Overview_EN!B12=M$1,Overview_EN!A12,"")</f>
        <v/>
      </c>
      <c r="N11" s="1" t="str">
        <f>IF(Overview_EN!$B12=N$1,Overview_EN!$A12,"")</f>
        <v/>
      </c>
      <c r="O11" s="1" t="str">
        <f>IF(Overview_EN!$B12=O$1,Overview_EN!$A12,"")</f>
        <v/>
      </c>
      <c r="P11" s="1" t="str">
        <f>IF(Overview_EN!$B12=P$1,Overview_EN!$A12,"")</f>
        <v>Shadow Puppet</v>
      </c>
      <c r="Q11" s="1" t="str">
        <f>IF(Overview_EN!$B12=Q$1,Overview_EN!$A12,"")</f>
        <v/>
      </c>
      <c r="S11" t="str">
        <f t="array" ref="S11">INDEX(M:M,SMALL(IF(M$1:M$1000&lt;&gt;"",ROW($1:$1000),4^8),ROW(A11)))&amp;""</f>
        <v/>
      </c>
      <c r="T11" t="str">
        <f t="array" ref="T11">INDEX(N:N,SMALL(IF(N$1:N$1000&lt;&gt;"",ROW($1:$1000),4^8),ROW(B11)))&amp;""</f>
        <v/>
      </c>
      <c r="U11" t="str">
        <f t="array" ref="U11">INDEX(O:O,SMALL(IF(O$1:O$1000&lt;&gt;"",ROW($1:$1000),4^8),ROW(C11)))&amp;""</f>
        <v/>
      </c>
      <c r="V11" t="str">
        <f t="array" ref="V11">INDEX(P:P,SMALL(IF(P$1:P$1000&lt;&gt;"",ROW($1:$1000),4^8),ROW(D11)))&amp;""</f>
        <v/>
      </c>
      <c r="W11" t="str">
        <f t="array" ref="W11">INDEX(Q:Q,SMALL(IF(Q$1:Q$1000&lt;&gt;"",ROW($1:$1000),4^8),ROW(E11)))&amp;""</f>
        <v/>
      </c>
      <c r="Y11" t="str">
        <f>IF(Overview_EN!E12=$Y$1,Overview_EN!A12,"")</f>
        <v/>
      </c>
      <c r="Z11" t="str">
        <f>IF(Overview_EN!E12=$Z$1,Overview_EN!A12,"")</f>
        <v>Shadow Puppet</v>
      </c>
      <c r="AA11" s="33" t="e">
        <f t="shared" si="0"/>
        <v>#NUM!</v>
      </c>
      <c r="AB11" t="str">
        <f t="array" ref="AB11">INDEX(V:V,SMALL(IF(V$1:V$1000&lt;&gt;"",ROW($1:$1000),4^8),ROW(J11)))&amp;""</f>
        <v/>
      </c>
    </row>
    <row r="12" spans="1:29">
      <c r="A12" s="1" t="str">
        <f>IF(Overview_EN!C13=$A$1,Overview_EN!A13,"")</f>
        <v>Nightmare</v>
      </c>
      <c r="B12" t="str">
        <f>IF(Overview_EN!C13=$B$1,Overview_EN!A13,"")</f>
        <v/>
      </c>
      <c r="C12" s="1" t="str">
        <f>IF(Overview_EN!C13=$C$1,Overview_EN!A13,"")</f>
        <v/>
      </c>
      <c r="D12" t="str">
        <f>IF(Overview_EN!C13=$D$1,Overview_EN!A13,"")</f>
        <v/>
      </c>
      <c r="E12" t="str">
        <f>IF(Overview_EN!C13=$E$1,Overview_EN!A13,"")</f>
        <v/>
      </c>
      <c r="G12" t="str">
        <f t="array" ref="G12">INDEX(A:A,SMALL(IF($A$1:$A$1000&lt;&gt;"",ROW($1:$1000),4^8),ROW(A12)))&amp;""</f>
        <v/>
      </c>
      <c r="H12" t="str">
        <f t="array" ref="H12">INDEX(B:B,SMALL(IF($B$1:$B$1000&lt;&gt;"",ROW($1:$1000),4^8),ROW(B12)))&amp;""</f>
        <v/>
      </c>
      <c r="I12" t="str">
        <f t="array" ref="I12">INDEX(C:C,SMALL(IF($C$1:$C$1000&lt;&gt;"",ROW($1:$1000),4^8),ROW(C12)))&amp;""</f>
        <v/>
      </c>
      <c r="J12" t="str">
        <f t="array" ref="J12">INDEX(D:D,SMALL(IF($D$1:$D$1000&lt;&gt;"",ROW($1:$1000),4^8),ROW(D12)))&amp;""</f>
        <v/>
      </c>
      <c r="K12" t="str">
        <f t="array" ref="K12">INDEX(E:E,SMALL(IF($E$1:$E$1000&lt;&gt;"",ROW($1:$1000),4^8),ROW(E12)))&amp;""</f>
        <v/>
      </c>
      <c r="M12" s="1" t="str">
        <f>IF(Overview_EN!B13=M$1,Overview_EN!A13,"")</f>
        <v/>
      </c>
      <c r="N12" s="1" t="str">
        <f>IF(Overview_EN!$B13=N$1,Overview_EN!$A13,"")</f>
        <v/>
      </c>
      <c r="O12" s="1" t="str">
        <f>IF(Overview_EN!$B13=O$1,Overview_EN!$A13,"")</f>
        <v/>
      </c>
      <c r="P12" s="1" t="str">
        <f>IF(Overview_EN!$B13=P$1,Overview_EN!$A13,"")</f>
        <v>Nightmare</v>
      </c>
      <c r="Q12" s="1" t="str">
        <f>IF(Overview_EN!$B13=Q$1,Overview_EN!$A13,"")</f>
        <v/>
      </c>
      <c r="S12" t="str">
        <f t="array" ref="S12">INDEX(M:M,SMALL(IF(M$1:M$1000&lt;&gt;"",ROW($1:$1000),4^8),ROW(A12)))&amp;""</f>
        <v/>
      </c>
      <c r="T12" t="str">
        <f t="array" ref="T12">INDEX(N:N,SMALL(IF(N$1:N$1000&lt;&gt;"",ROW($1:$1000),4^8),ROW(B12)))&amp;""</f>
        <v/>
      </c>
      <c r="U12" t="str">
        <f t="array" ref="U12">INDEX(O:O,SMALL(IF(O$1:O$1000&lt;&gt;"",ROW($1:$1000),4^8),ROW(C12)))&amp;""</f>
        <v/>
      </c>
      <c r="V12" t="str">
        <f t="array" ref="V12">INDEX(P:P,SMALL(IF(P$1:P$1000&lt;&gt;"",ROW($1:$1000),4^8),ROW(D12)))&amp;""</f>
        <v/>
      </c>
      <c r="W12" t="str">
        <f t="array" ref="W12">INDEX(Q:Q,SMALL(IF(Q$1:Q$1000&lt;&gt;"",ROW($1:$1000),4^8),ROW(E12)))&amp;""</f>
        <v/>
      </c>
      <c r="Y12" t="str">
        <f>IF(Overview_EN!E13=$Y$1,Overview_EN!A13,"")</f>
        <v>Nightmare</v>
      </c>
      <c r="Z12" t="str">
        <f>IF(Overview_EN!E13=$Z$1,Overview_EN!A13,"")</f>
        <v/>
      </c>
      <c r="AA12" s="33" t="e">
        <f t="shared" si="0"/>
        <v>#NUM!</v>
      </c>
      <c r="AB12" t="str">
        <f t="array" ref="AB12">INDEX(V:V,SMALL(IF(V$1:V$1000&lt;&gt;"",ROW($1:$1000),4^8),ROW(J12)))&amp;""</f>
        <v/>
      </c>
    </row>
    <row r="13" spans="1:29">
      <c r="A13" s="1" t="str">
        <f>IF(Overview_EN!C14=$A$1,Overview_EN!A14,"")</f>
        <v/>
      </c>
      <c r="B13" t="str">
        <f>IF(Overview_EN!C14=$B$1,Overview_EN!A14,"")</f>
        <v/>
      </c>
      <c r="C13" s="1" t="str">
        <f>IF(Overview_EN!C14=$C$1,Overview_EN!A14,"")</f>
        <v/>
      </c>
      <c r="D13" t="str">
        <f>IF(Overview_EN!C14=$D$1,Overview_EN!A14,"")</f>
        <v/>
      </c>
      <c r="E13" t="str">
        <f>IF(Overview_EN!C14=$E$1,Overview_EN!A14,"")</f>
        <v>Fallen Angel</v>
      </c>
      <c r="G13" t="str">
        <f t="array" ref="G13">INDEX(A:A,SMALL(IF($A$1:$A$1000&lt;&gt;"",ROW($1:$1000),4^8),ROW(A13)))&amp;""</f>
        <v/>
      </c>
      <c r="H13" t="str">
        <f t="array" ref="H13">INDEX(B:B,SMALL(IF($B$1:$B$1000&lt;&gt;"",ROW($1:$1000),4^8),ROW(B13)))&amp;""</f>
        <v/>
      </c>
      <c r="I13" t="str">
        <f t="array" ref="I13">INDEX(C:C,SMALL(IF($C$1:$C$1000&lt;&gt;"",ROW($1:$1000),4^8),ROW(C13)))&amp;""</f>
        <v/>
      </c>
      <c r="J13" t="str">
        <f t="array" ref="J13">INDEX(D:D,SMALL(IF($D$1:$D$1000&lt;&gt;"",ROW($1:$1000),4^8),ROW(D13)))&amp;""</f>
        <v/>
      </c>
      <c r="K13" t="str">
        <f t="array" ref="K13">INDEX(E:E,SMALL(IF($E$1:$E$1000&lt;&gt;"",ROW($1:$1000),4^8),ROW(E13)))&amp;""</f>
        <v/>
      </c>
      <c r="M13" s="1" t="str">
        <f>IF(Overview_EN!B14=M$1,Overview_EN!A14,"")</f>
        <v/>
      </c>
      <c r="N13" s="1" t="str">
        <f>IF(Overview_EN!$B14=N$1,Overview_EN!$A14,"")</f>
        <v/>
      </c>
      <c r="O13" s="1" t="str">
        <f>IF(Overview_EN!$B14=O$1,Overview_EN!$A14,"")</f>
        <v/>
      </c>
      <c r="P13" s="1" t="str">
        <f>IF(Overview_EN!$B14=P$1,Overview_EN!$A14,"")</f>
        <v/>
      </c>
      <c r="Q13" s="1" t="str">
        <f>IF(Overview_EN!$B14=Q$1,Overview_EN!$A14,"")</f>
        <v>Fallen Angel</v>
      </c>
      <c r="S13" t="str">
        <f t="array" ref="S13">INDEX(M:M,SMALL(IF(M$1:M$1000&lt;&gt;"",ROW($1:$1000),4^8),ROW(A13)))&amp;""</f>
        <v/>
      </c>
      <c r="T13" t="str">
        <f t="array" ref="T13">INDEX(N:N,SMALL(IF(N$1:N$1000&lt;&gt;"",ROW($1:$1000),4^8),ROW(B13)))&amp;""</f>
        <v/>
      </c>
      <c r="U13" t="str">
        <f t="array" ref="U13">INDEX(O:O,SMALL(IF(O$1:O$1000&lt;&gt;"",ROW($1:$1000),4^8),ROW(C13)))&amp;""</f>
        <v/>
      </c>
      <c r="V13" t="str">
        <f t="array" ref="V13">INDEX(P:P,SMALL(IF(P$1:P$1000&lt;&gt;"",ROW($1:$1000),4^8),ROW(D13)))&amp;""</f>
        <v/>
      </c>
      <c r="W13" t="str">
        <f t="array" ref="W13">INDEX(Q:Q,SMALL(IF(Q$1:Q$1000&lt;&gt;"",ROW($1:$1000),4^8),ROW(E13)))&amp;""</f>
        <v/>
      </c>
      <c r="Y13" t="str">
        <f>IF(Overview_EN!E14=$Y$1,Overview_EN!A14,"")</f>
        <v/>
      </c>
      <c r="Z13" t="str">
        <f>IF(Overview_EN!E14=$Z$1,Overview_EN!A14,"")</f>
        <v>Fallen Angel</v>
      </c>
      <c r="AA13" s="33" t="e">
        <f t="shared" si="0"/>
        <v>#NUM!</v>
      </c>
      <c r="AB13" t="str">
        <f t="array" ref="AB13">INDEX(V:V,SMALL(IF(V$1:V$1000&lt;&gt;"",ROW($1:$1000),4^8),ROW(J13)))&amp;""</f>
        <v/>
      </c>
    </row>
    <row r="14" spans="1:29">
      <c r="A14" s="1" t="str">
        <f>IF(Overview_EN!C15=$A$1,Overview_EN!A15,"")</f>
        <v>Momo</v>
      </c>
      <c r="B14" t="str">
        <f>IF(Overview_EN!C15=$B$1,Overview_EN!A15,"")</f>
        <v/>
      </c>
      <c r="C14" s="1" t="str">
        <f>IF(Overview_EN!C15=$C$1,Overview_EN!A15,"")</f>
        <v/>
      </c>
      <c r="D14" t="str">
        <f>IF(Overview_EN!C15=$D$1,Overview_EN!A15,"")</f>
        <v/>
      </c>
      <c r="E14" t="str">
        <f>IF(Overview_EN!C15=$E$1,Overview_EN!A15,"")</f>
        <v/>
      </c>
      <c r="G14" t="str">
        <f t="array" ref="G14">INDEX(A:A,SMALL(IF($A$1:$A$1000&lt;&gt;"",ROW($1:$1000),4^8),ROW(A14)))&amp;""</f>
        <v/>
      </c>
      <c r="H14" t="str">
        <f t="array" ref="H14">INDEX(B:B,SMALL(IF($B$1:$B$1000&lt;&gt;"",ROW($1:$1000),4^8),ROW(B14)))&amp;""</f>
        <v/>
      </c>
      <c r="I14" t="str">
        <f t="array" ref="I14">INDEX(C:C,SMALL(IF($C$1:$C$1000&lt;&gt;"",ROW($1:$1000),4^8),ROW(C14)))&amp;""</f>
        <v/>
      </c>
      <c r="J14" t="str">
        <f t="array" ref="J14">INDEX(D:D,SMALL(IF($D$1:$D$1000&lt;&gt;"",ROW($1:$1000),4^8),ROW(D14)))&amp;""</f>
        <v/>
      </c>
      <c r="K14" t="str">
        <f t="array" ref="K14">INDEX(E:E,SMALL(IF($E$1:$E$1000&lt;&gt;"",ROW($1:$1000),4^8),ROW(E14)))&amp;""</f>
        <v/>
      </c>
      <c r="M14" s="1" t="str">
        <f>IF(Overview_EN!B15=M$1,Overview_EN!A15,"")</f>
        <v/>
      </c>
      <c r="N14" s="1" t="str">
        <f>IF(Overview_EN!$B15=N$1,Overview_EN!$A15,"")</f>
        <v/>
      </c>
      <c r="O14" s="1" t="str">
        <f>IF(Overview_EN!$B15=O$1,Overview_EN!$A15,"")</f>
        <v/>
      </c>
      <c r="P14" s="1" t="str">
        <f>IF(Overview_EN!$B15=P$1,Overview_EN!$A15,"")</f>
        <v/>
      </c>
      <c r="Q14" s="1" t="str">
        <f>IF(Overview_EN!$B15=Q$1,Overview_EN!$A15,"")</f>
        <v>Momo</v>
      </c>
      <c r="S14" t="str">
        <f t="array" ref="S14">INDEX(M:M,SMALL(IF(M$1:M$1000&lt;&gt;"",ROW($1:$1000),4^8),ROW(A14)))&amp;""</f>
        <v/>
      </c>
      <c r="T14" t="str">
        <f t="array" ref="T14">INDEX(N:N,SMALL(IF(N$1:N$1000&lt;&gt;"",ROW($1:$1000),4^8),ROW(B14)))&amp;""</f>
        <v/>
      </c>
      <c r="U14" t="str">
        <f t="array" ref="U14">INDEX(O:O,SMALL(IF(O$1:O$1000&lt;&gt;"",ROW($1:$1000),4^8),ROW(C14)))&amp;""</f>
        <v/>
      </c>
      <c r="V14" t="str">
        <f t="array" ref="V14">INDEX(P:P,SMALL(IF(P$1:P$1000&lt;&gt;"",ROW($1:$1000),4^8),ROW(D14)))&amp;""</f>
        <v/>
      </c>
      <c r="W14" t="str">
        <f t="array" ref="W14">INDEX(Q:Q,SMALL(IF(Q$1:Q$1000&lt;&gt;"",ROW($1:$1000),4^8),ROW(E14)))&amp;""</f>
        <v/>
      </c>
      <c r="Y14" t="str">
        <f>IF(Overview_EN!E15=$Y$1,Overview_EN!A15,"")</f>
        <v>Momo</v>
      </c>
      <c r="Z14" t="str">
        <f>IF(Overview_EN!E15=$Z$1,Overview_EN!A15,"")</f>
        <v/>
      </c>
      <c r="AA14" s="33" t="e">
        <f t="shared" si="0"/>
        <v>#NUM!</v>
      </c>
      <c r="AB14" t="str">
        <f t="array" ref="AB14">INDEX(V:V,SMALL(IF(V$1:V$1000&lt;&gt;"",ROW($1:$1000),4^8),ROW(J14)))&amp;""</f>
        <v/>
      </c>
    </row>
    <row r="15" spans="1:29">
      <c r="A15" s="1" t="str">
        <f>IF(Overview_EN!C16=$A$1,Overview_EN!A16,"")</f>
        <v/>
      </c>
      <c r="B15" t="str">
        <f>IF(Overview_EN!C16=$B$1,Overview_EN!A16,"")</f>
        <v/>
      </c>
      <c r="C15" s="1" t="str">
        <f>IF(Overview_EN!C16=$C$1,Overview_EN!A16,"")</f>
        <v/>
      </c>
      <c r="D15" t="str">
        <f>IF(Overview_EN!C16=$D$1,Overview_EN!A16,"")</f>
        <v>Mandrake</v>
      </c>
      <c r="E15" t="str">
        <f>IF(Overview_EN!C16=$E$1,Overview_EN!A16,"")</f>
        <v/>
      </c>
      <c r="G15" t="str">
        <f t="array" ref="G15">INDEX(A:A,SMALL(IF($A$1:$A$1000&lt;&gt;"",ROW($1:$1000),4^8),ROW(A15)))&amp;""</f>
        <v/>
      </c>
      <c r="H15" t="str">
        <f t="array" ref="H15">INDEX(B:B,SMALL(IF($B$1:$B$1000&lt;&gt;"",ROW($1:$1000),4^8),ROW(B15)))&amp;""</f>
        <v/>
      </c>
      <c r="I15" t="str">
        <f t="array" ref="I15">INDEX(C:C,SMALL(IF($C$1:$C$1000&lt;&gt;"",ROW($1:$1000),4^8),ROW(C15)))&amp;""</f>
        <v/>
      </c>
      <c r="J15" t="str">
        <f t="array" ref="J15">INDEX(D:D,SMALL(IF($D$1:$D$1000&lt;&gt;"",ROW($1:$1000),4^8),ROW(D15)))&amp;""</f>
        <v/>
      </c>
      <c r="K15" t="str">
        <f t="array" ref="K15">INDEX(E:E,SMALL(IF($E$1:$E$1000&lt;&gt;"",ROW($1:$1000),4^8),ROW(E15)))&amp;""</f>
        <v/>
      </c>
      <c r="M15" s="1" t="str">
        <f>IF(Overview_EN!B16=M$1,Overview_EN!A16,"")</f>
        <v/>
      </c>
      <c r="N15" s="1" t="str">
        <f>IF(Overview_EN!$B16=N$1,Overview_EN!$A16,"")</f>
        <v>Mandrake</v>
      </c>
      <c r="O15" s="1" t="str">
        <f>IF(Overview_EN!$B16=O$1,Overview_EN!$A16,"")</f>
        <v/>
      </c>
      <c r="P15" s="1" t="str">
        <f>IF(Overview_EN!$B16=P$1,Overview_EN!$A16,"")</f>
        <v/>
      </c>
      <c r="Q15" s="1" t="str">
        <f>IF(Overview_EN!$B16=Q$1,Overview_EN!$A16,"")</f>
        <v/>
      </c>
      <c r="S15" t="str">
        <f t="array" ref="S15">INDEX(M:M,SMALL(IF(M$1:M$1000&lt;&gt;"",ROW($1:$1000),4^8),ROW(A15)))&amp;""</f>
        <v/>
      </c>
      <c r="T15" t="str">
        <f t="array" ref="T15">INDEX(N:N,SMALL(IF(N$1:N$1000&lt;&gt;"",ROW($1:$1000),4^8),ROW(B15)))&amp;""</f>
        <v/>
      </c>
      <c r="U15" t="str">
        <f t="array" ref="U15">INDEX(O:O,SMALL(IF(O$1:O$1000&lt;&gt;"",ROW($1:$1000),4^8),ROW(C15)))&amp;""</f>
        <v/>
      </c>
      <c r="V15" t="str">
        <f t="array" ref="V15">INDEX(P:P,SMALL(IF(P$1:P$1000&lt;&gt;"",ROW($1:$1000),4^8),ROW(D15)))&amp;""</f>
        <v/>
      </c>
      <c r="W15" t="str">
        <f t="array" ref="W15">INDEX(Q:Q,SMALL(IF(Q$1:Q$1000&lt;&gt;"",ROW($1:$1000),4^8),ROW(E15)))&amp;""</f>
        <v/>
      </c>
      <c r="Y15" t="str">
        <f>IF(Overview_EN!E16=$Y$1,Overview_EN!A16,"")</f>
        <v>Mandrake</v>
      </c>
      <c r="Z15" t="str">
        <f>IF(Overview_EN!E16=$Z$1,Overview_EN!A16,"")</f>
        <v/>
      </c>
      <c r="AA15" s="33" t="e">
        <f t="shared" si="0"/>
        <v>#NUM!</v>
      </c>
      <c r="AB15" t="str">
        <f t="array" ref="AB15">INDEX(V:V,SMALL(IF(V$1:V$1000&lt;&gt;"",ROW($1:$1000),4^8),ROW(J15)))&amp;""</f>
        <v/>
      </c>
    </row>
    <row r="16" spans="1:29">
      <c r="A16" s="1" t="str">
        <f>IF(Overview_EN!C17=$A$1,Overview_EN!A17,"")</f>
        <v/>
      </c>
      <c r="B16" t="str">
        <f>IF(Overview_EN!C17=$B$1,Overview_EN!A17,"")</f>
        <v>Wendigo</v>
      </c>
      <c r="C16" s="1" t="str">
        <f>IF(Overview_EN!C17=$C$1,Overview_EN!A17,"")</f>
        <v/>
      </c>
      <c r="D16" t="str">
        <f>IF(Overview_EN!C17=$D$1,Overview_EN!A17,"")</f>
        <v/>
      </c>
      <c r="E16" t="str">
        <f>IF(Overview_EN!C17=$E$1,Overview_EN!A17,"")</f>
        <v/>
      </c>
      <c r="G16" t="str">
        <f t="array" ref="G16">INDEX(A:A,SMALL(IF($A$1:$A$1000&lt;&gt;"",ROW($1:$1000),4^8),ROW(A16)))&amp;""</f>
        <v/>
      </c>
      <c r="H16" t="str">
        <f t="array" ref="H16">INDEX(B:B,SMALL(IF($B$1:$B$1000&lt;&gt;"",ROW($1:$1000),4^8),ROW(B16)))&amp;""</f>
        <v/>
      </c>
      <c r="I16" t="str">
        <f t="array" ref="I16">INDEX(C:C,SMALL(IF($C$1:$C$1000&lt;&gt;"",ROW($1:$1000),4^8),ROW(C16)))&amp;""</f>
        <v/>
      </c>
      <c r="J16" t="str">
        <f t="array" ref="J16">INDEX(D:D,SMALL(IF($D$1:$D$1000&lt;&gt;"",ROW($1:$1000),4^8),ROW(D16)))&amp;""</f>
        <v/>
      </c>
      <c r="K16" t="str">
        <f t="array" ref="K16">INDEX(E:E,SMALL(IF($E$1:$E$1000&lt;&gt;"",ROW($1:$1000),4^8),ROW(E16)))&amp;""</f>
        <v/>
      </c>
      <c r="M16" s="1" t="str">
        <f>IF(Overview_EN!B17=M$1,Overview_EN!A17,"")</f>
        <v/>
      </c>
      <c r="N16" s="1" t="str">
        <f>IF(Overview_EN!$B17=N$1,Overview_EN!$A17,"")</f>
        <v/>
      </c>
      <c r="O16" s="1" t="str">
        <f>IF(Overview_EN!$B17=O$1,Overview_EN!$A17,"")</f>
        <v>Wendigo</v>
      </c>
      <c r="P16" s="1" t="str">
        <f>IF(Overview_EN!$B17=P$1,Overview_EN!$A17,"")</f>
        <v/>
      </c>
      <c r="Q16" s="1" t="str">
        <f>IF(Overview_EN!$B17=Q$1,Overview_EN!$A17,"")</f>
        <v/>
      </c>
      <c r="S16" t="str">
        <f t="array" ref="S16">INDEX(M:M,SMALL(IF(M$1:M$1000&lt;&gt;"",ROW($1:$1000),4^8),ROW(A16)))&amp;""</f>
        <v/>
      </c>
      <c r="T16" t="str">
        <f t="array" ref="T16">INDEX(N:N,SMALL(IF(N$1:N$1000&lt;&gt;"",ROW($1:$1000),4^8),ROW(B16)))&amp;""</f>
        <v/>
      </c>
      <c r="U16" t="str">
        <f t="array" ref="U16">INDEX(O:O,SMALL(IF(O$1:O$1000&lt;&gt;"",ROW($1:$1000),4^8),ROW(C16)))&amp;""</f>
        <v/>
      </c>
      <c r="V16" t="str">
        <f t="array" ref="V16">INDEX(P:P,SMALL(IF(P$1:P$1000&lt;&gt;"",ROW($1:$1000),4^8),ROW(D16)))&amp;""</f>
        <v/>
      </c>
      <c r="W16" t="str">
        <f t="array" ref="W16">INDEX(Q:Q,SMALL(IF(Q$1:Q$1000&lt;&gt;"",ROW($1:$1000),4^8),ROW(E16)))&amp;""</f>
        <v/>
      </c>
      <c r="Y16" t="str">
        <f>IF(Overview_EN!E17=$Y$1,Overview_EN!A17,"")</f>
        <v>Wendigo</v>
      </c>
      <c r="Z16" t="str">
        <f>IF(Overview_EN!E17=$Z$1,Overview_EN!A17,"")</f>
        <v/>
      </c>
      <c r="AA16" s="33" t="e">
        <f t="shared" si="0"/>
        <v>#NUM!</v>
      </c>
      <c r="AB16" t="str">
        <f t="array" ref="AB16">INDEX(V:V,SMALL(IF(V$1:V$1000&lt;&gt;"",ROW($1:$1000),4^8),ROW(J16)))&amp;""</f>
        <v/>
      </c>
    </row>
    <row r="17" spans="1:28">
      <c r="A17" s="1" t="str">
        <f>IF(Overview_EN!C18=$A$1,Overview_EN!A18,"")</f>
        <v/>
      </c>
      <c r="B17" t="str">
        <f>IF(Overview_EN!C18=$B$1,Overview_EN!A18,"")</f>
        <v/>
      </c>
      <c r="C17" s="1" t="str">
        <f>IF(Overview_EN!C18=$C$1,Overview_EN!A18,"")</f>
        <v>Wave Specter</v>
      </c>
      <c r="D17" t="str">
        <f>IF(Overview_EN!C18=$D$1,Overview_EN!A18,"")</f>
        <v/>
      </c>
      <c r="E17" t="str">
        <f>IF(Overview_EN!C18=$E$1,Overview_EN!A18,"")</f>
        <v/>
      </c>
      <c r="G17" t="str">
        <f t="array" ref="G17">INDEX(A:A,SMALL(IF($A$1:$A$1000&lt;&gt;"",ROW($1:$1000),4^8),ROW(A17)))&amp;""</f>
        <v/>
      </c>
      <c r="H17" t="str">
        <f t="array" ref="H17">INDEX(B:B,SMALL(IF($B$1:$B$1000&lt;&gt;"",ROW($1:$1000),4^8),ROW(B17)))&amp;""</f>
        <v/>
      </c>
      <c r="I17" t="str">
        <f t="array" ref="I17">INDEX(C:C,SMALL(IF($C$1:$C$1000&lt;&gt;"",ROW($1:$1000),4^8),ROW(C17)))&amp;""</f>
        <v/>
      </c>
      <c r="J17" t="str">
        <f t="array" ref="J17">INDEX(D:D,SMALL(IF($D$1:$D$1000&lt;&gt;"",ROW($1:$1000),4^8),ROW(D17)))&amp;""</f>
        <v/>
      </c>
      <c r="K17" t="str">
        <f t="array" ref="K17">INDEX(E:E,SMALL(IF($E$1:$E$1000&lt;&gt;"",ROW($1:$1000),4^8),ROW(E17)))&amp;""</f>
        <v/>
      </c>
      <c r="M17" s="1" t="str">
        <f>IF(Overview_EN!B18=M$1,Overview_EN!A18,"")</f>
        <v/>
      </c>
      <c r="N17" s="1" t="str">
        <f>IF(Overview_EN!$B18=N$1,Overview_EN!$A18,"")</f>
        <v/>
      </c>
      <c r="O17" s="1" t="str">
        <f>IF(Overview_EN!$B18=O$1,Overview_EN!$A18,"")</f>
        <v>Wave Specter</v>
      </c>
      <c r="P17" s="1" t="str">
        <f>IF(Overview_EN!$B18=P$1,Overview_EN!$A18,"")</f>
        <v/>
      </c>
      <c r="Q17" s="1" t="str">
        <f>IF(Overview_EN!$B18=Q$1,Overview_EN!$A18,"")</f>
        <v/>
      </c>
      <c r="S17" t="str">
        <f t="array" ref="S17">INDEX(M:M,SMALL(IF(M$1:M$1000&lt;&gt;"",ROW($1:$1000),4^8),ROW(A17)))&amp;""</f>
        <v/>
      </c>
      <c r="T17" t="str">
        <f t="array" ref="T17">INDEX(N:N,SMALL(IF(N$1:N$1000&lt;&gt;"",ROW($1:$1000),4^8),ROW(B17)))&amp;""</f>
        <v/>
      </c>
      <c r="U17" t="str">
        <f t="array" ref="U17">INDEX(O:O,SMALL(IF(O$1:O$1000&lt;&gt;"",ROW($1:$1000),4^8),ROW(C17)))&amp;""</f>
        <v/>
      </c>
      <c r="V17" t="str">
        <f t="array" ref="V17">INDEX(P:P,SMALL(IF(P$1:P$1000&lt;&gt;"",ROW($1:$1000),4^8),ROW(D17)))&amp;""</f>
        <v/>
      </c>
      <c r="W17" t="str">
        <f t="array" ref="W17">INDEX(Q:Q,SMALL(IF(Q$1:Q$1000&lt;&gt;"",ROW($1:$1000),4^8),ROW(E17)))&amp;""</f>
        <v/>
      </c>
      <c r="Y17" t="str">
        <f>IF(Overview_EN!E18=$Y$1,Overview_EN!A18,"")</f>
        <v>Wave Specter</v>
      </c>
      <c r="Z17" t="str">
        <f>IF(Overview_EN!E18=$Z$1,Overview_EN!A18,"")</f>
        <v/>
      </c>
      <c r="AA17" s="33" t="e">
        <f t="shared" si="0"/>
        <v>#NUM!</v>
      </c>
      <c r="AB17" t="str">
        <f t="array" ref="AB17">INDEX(V:V,SMALL(IF(V$1:V$1000&lt;&gt;"",ROW($1:$1000),4^8),ROW(J17)))&amp;""</f>
        <v/>
      </c>
    </row>
    <row r="18" spans="1:28">
      <c r="A18" s="1" t="str">
        <f>IF(Overview_EN!C19=$A$1,Overview_EN!A19,"")</f>
        <v/>
      </c>
      <c r="B18" t="str">
        <f>IF(Overview_EN!C19=$B$1,Overview_EN!A19,"")</f>
        <v>Werewolf</v>
      </c>
      <c r="C18" s="1" t="str">
        <f>IF(Overview_EN!C19=$C$1,Overview_EN!A19,"")</f>
        <v/>
      </c>
      <c r="D18" t="str">
        <f>IF(Overview_EN!C19=$D$1,Overview_EN!A19,"")</f>
        <v/>
      </c>
      <c r="E18" t="str">
        <f>IF(Overview_EN!C19=$E$1,Overview_EN!A19,"")</f>
        <v/>
      </c>
      <c r="G18" t="str">
        <f t="array" ref="G18">INDEX(A:A,SMALL(IF($A$1:$A$1000&lt;&gt;"",ROW($1:$1000),4^8),ROW(A18)))&amp;""</f>
        <v/>
      </c>
      <c r="H18" t="str">
        <f t="array" ref="H18">INDEX(B:B,SMALL(IF($B$1:$B$1000&lt;&gt;"",ROW($1:$1000),4^8),ROW(B18)))&amp;""</f>
        <v/>
      </c>
      <c r="I18" t="str">
        <f t="array" ref="I18">INDEX(C:C,SMALL(IF($C$1:$C$1000&lt;&gt;"",ROW($1:$1000),4^8),ROW(C18)))&amp;""</f>
        <v/>
      </c>
      <c r="J18" t="str">
        <f t="array" ref="J18">INDEX(D:D,SMALL(IF($D$1:$D$1000&lt;&gt;"",ROW($1:$1000),4^8),ROW(D18)))&amp;""</f>
        <v/>
      </c>
      <c r="K18" t="str">
        <f t="array" ref="K18">INDEX(E:E,SMALL(IF($E$1:$E$1000&lt;&gt;"",ROW($1:$1000),4^8),ROW(E18)))&amp;""</f>
        <v/>
      </c>
      <c r="M18" s="1" t="str">
        <f>IF(Overview_EN!B19=M$1,Overview_EN!A19,"")</f>
        <v/>
      </c>
      <c r="N18" s="1" t="str">
        <f>IF(Overview_EN!$B19=N$1,Overview_EN!$A19,"")</f>
        <v/>
      </c>
      <c r="O18" s="1" t="str">
        <f>IF(Overview_EN!$B19=O$1,Overview_EN!$A19,"")</f>
        <v/>
      </c>
      <c r="P18" s="1" t="str">
        <f>IF(Overview_EN!$B19=P$1,Overview_EN!$A19,"")</f>
        <v>Werewolf</v>
      </c>
      <c r="Q18" s="1" t="str">
        <f>IF(Overview_EN!$B19=Q$1,Overview_EN!$A19,"")</f>
        <v/>
      </c>
      <c r="S18" t="str">
        <f t="array" ref="S18">INDEX(M:M,SMALL(IF(M$1:M$1000&lt;&gt;"",ROW($1:$1000),4^8),ROW(A18)))&amp;""</f>
        <v/>
      </c>
      <c r="T18" t="str">
        <f t="array" ref="T18">INDEX(N:N,SMALL(IF(N$1:N$1000&lt;&gt;"",ROW($1:$1000),4^8),ROW(B18)))&amp;""</f>
        <v/>
      </c>
      <c r="U18" t="str">
        <f t="array" ref="U18">INDEX(O:O,SMALL(IF(O$1:O$1000&lt;&gt;"",ROW($1:$1000),4^8),ROW(C18)))&amp;""</f>
        <v/>
      </c>
      <c r="V18" t="str">
        <f t="array" ref="V18">INDEX(P:P,SMALL(IF(P$1:P$1000&lt;&gt;"",ROW($1:$1000),4^8),ROW(D18)))&amp;""</f>
        <v/>
      </c>
      <c r="W18" t="str">
        <f t="array" ref="W18">INDEX(Q:Q,SMALL(IF(Q$1:Q$1000&lt;&gt;"",ROW($1:$1000),4^8),ROW(E18)))&amp;""</f>
        <v/>
      </c>
      <c r="Y18" t="str">
        <f>IF(Overview_EN!E19=$Y$1,Overview_EN!A19,"")</f>
        <v>Werewolf</v>
      </c>
      <c r="Z18" t="str">
        <f>IF(Overview_EN!E19=$Z$1,Overview_EN!A19,"")</f>
        <v/>
      </c>
      <c r="AA18" s="33" t="e">
        <f t="shared" si="0"/>
        <v>#NUM!</v>
      </c>
      <c r="AB18" t="str">
        <f t="array" ref="AB18">INDEX(V:V,SMALL(IF(V$1:V$1000&lt;&gt;"",ROW($1:$1000),4^8),ROW(J18)))&amp;""</f>
        <v/>
      </c>
    </row>
    <row r="19" spans="1:28">
      <c r="A19" s="1" t="str">
        <f>IF(Overview_EN!C20=$A$1,Overview_EN!A20,"")</f>
        <v/>
      </c>
      <c r="B19" t="str">
        <f>IF(Overview_EN!C20=$B$1,Overview_EN!A20,"")</f>
        <v>Banshee</v>
      </c>
      <c r="C19" s="1" t="str">
        <f>IF(Overview_EN!C20=$C$1,Overview_EN!A20,"")</f>
        <v/>
      </c>
      <c r="D19" t="str">
        <f>IF(Overview_EN!C20=$D$1,Overview_EN!A20,"")</f>
        <v/>
      </c>
      <c r="E19" t="str">
        <f>IF(Overview_EN!C20=$E$1,Overview_EN!A20,"")</f>
        <v/>
      </c>
      <c r="G19" t="str">
        <f t="array" ref="G19">INDEX(A:A,SMALL(IF($A$1:$A$1000&lt;&gt;"",ROW($1:$1000),4^8),ROW(A19)))&amp;""</f>
        <v/>
      </c>
      <c r="H19" t="str">
        <f t="array" ref="H19">INDEX(B:B,SMALL(IF($B$1:$B$1000&lt;&gt;"",ROW($1:$1000),4^8),ROW(B19)))&amp;""</f>
        <v/>
      </c>
      <c r="I19" t="str">
        <f t="array" ref="I19">INDEX(C:C,SMALL(IF($C$1:$C$1000&lt;&gt;"",ROW($1:$1000),4^8),ROW(C19)))&amp;""</f>
        <v/>
      </c>
      <c r="J19" t="str">
        <f t="array" ref="J19">INDEX(D:D,SMALL(IF($D$1:$D$1000&lt;&gt;"",ROW($1:$1000),4^8),ROW(D19)))&amp;""</f>
        <v/>
      </c>
      <c r="K19" t="str">
        <f t="array" ref="K19">INDEX(E:E,SMALL(IF($E$1:$E$1000&lt;&gt;"",ROW($1:$1000),4^8),ROW(E19)))&amp;""</f>
        <v/>
      </c>
      <c r="M19" s="1" t="str">
        <f>IF(Overview_EN!B20=M$1,Overview_EN!A20,"")</f>
        <v/>
      </c>
      <c r="N19" s="1" t="str">
        <f>IF(Overview_EN!$B20=N$1,Overview_EN!$A20,"")</f>
        <v/>
      </c>
      <c r="O19" s="1" t="str">
        <f>IF(Overview_EN!$B20=O$1,Overview_EN!$A20,"")</f>
        <v/>
      </c>
      <c r="P19" s="1" t="str">
        <f>IF(Overview_EN!$B20=P$1,Overview_EN!$A20,"")</f>
        <v>Banshee</v>
      </c>
      <c r="Q19" s="1" t="str">
        <f>IF(Overview_EN!$B20=Q$1,Overview_EN!$A20,"")</f>
        <v/>
      </c>
      <c r="S19" t="str">
        <f t="array" ref="S19">INDEX(M:M,SMALL(IF(M$1:M$1000&lt;&gt;"",ROW($1:$1000),4^8),ROW(A19)))&amp;""</f>
        <v/>
      </c>
      <c r="T19" t="str">
        <f t="array" ref="T19">INDEX(N:N,SMALL(IF(N$1:N$1000&lt;&gt;"",ROW($1:$1000),4^8),ROW(B19)))&amp;""</f>
        <v/>
      </c>
      <c r="U19" t="str">
        <f t="array" ref="U19">INDEX(O:O,SMALL(IF(O$1:O$1000&lt;&gt;"",ROW($1:$1000),4^8),ROW(C19)))&amp;""</f>
        <v/>
      </c>
      <c r="V19" t="str">
        <f t="array" ref="V19">INDEX(P:P,SMALL(IF(P$1:P$1000&lt;&gt;"",ROW($1:$1000),4^8),ROW(D19)))&amp;""</f>
        <v/>
      </c>
      <c r="W19" t="str">
        <f t="array" ref="W19">INDEX(Q:Q,SMALL(IF(Q$1:Q$1000&lt;&gt;"",ROW($1:$1000),4^8),ROW(E19)))&amp;""</f>
        <v/>
      </c>
      <c r="Y19" t="str">
        <f>IF(Overview_EN!E20=$Y$1,Overview_EN!A20,"")</f>
        <v/>
      </c>
      <c r="Z19" t="str">
        <f>IF(Overview_EN!E20=$Z$1,Overview_EN!A20,"")</f>
        <v>Banshee</v>
      </c>
      <c r="AA19" s="33" t="e">
        <f t="shared" si="0"/>
        <v>#NUM!</v>
      </c>
      <c r="AB19" t="str">
        <f t="array" ref="AB19">INDEX(V:V,SMALL(IF(V$1:V$1000&lt;&gt;"",ROW($1:$1000),4^8),ROW(J19)))&amp;""</f>
        <v/>
      </c>
    </row>
    <row r="20" spans="1:28">
      <c r="A20" s="1" t="str">
        <f>IF(Overview_EN!C21=$A$1,Overview_EN!A21,"")</f>
        <v/>
      </c>
      <c r="B20" t="str">
        <f>IF(Overview_EN!C21=$B$1,Overview_EN!A21,"")</f>
        <v>Water Tyke</v>
      </c>
      <c r="C20" s="1" t="str">
        <f>IF(Overview_EN!C21=$C$1,Overview_EN!A21,"")</f>
        <v/>
      </c>
      <c r="D20" t="str">
        <f>IF(Overview_EN!C21=$D$1,Overview_EN!A21,"")</f>
        <v/>
      </c>
      <c r="E20" t="str">
        <f>IF(Overview_EN!C21=$E$1,Overview_EN!A21,"")</f>
        <v/>
      </c>
      <c r="G20" t="str">
        <f t="array" ref="G20">INDEX(A:A,SMALL(IF($A$1:$A$1000&lt;&gt;"",ROW($1:$1000),4^8),ROW(A20)))&amp;""</f>
        <v/>
      </c>
      <c r="H20" t="str">
        <f t="array" ref="H20">INDEX(B:B,SMALL(IF($B$1:$B$1000&lt;&gt;"",ROW($1:$1000),4^8),ROW(B20)))&amp;""</f>
        <v/>
      </c>
      <c r="I20" t="str">
        <f t="array" ref="I20">INDEX(C:C,SMALL(IF($C$1:$C$1000&lt;&gt;"",ROW($1:$1000),4^8),ROW(C20)))&amp;""</f>
        <v/>
      </c>
      <c r="J20" t="str">
        <f t="array" ref="J20">INDEX(D:D,SMALL(IF($D$1:$D$1000&lt;&gt;"",ROW($1:$1000),4^8),ROW(D20)))&amp;""</f>
        <v/>
      </c>
      <c r="K20" t="str">
        <f t="array" ref="K20">INDEX(E:E,SMALL(IF($E$1:$E$1000&lt;&gt;"",ROW($1:$1000),4^8),ROW(E20)))&amp;""</f>
        <v/>
      </c>
      <c r="M20" s="1" t="str">
        <f>IF(Overview_EN!B21=M$1,Overview_EN!A21,"")</f>
        <v/>
      </c>
      <c r="N20" s="1" t="str">
        <f>IF(Overview_EN!$B21=N$1,Overview_EN!$A21,"")</f>
        <v/>
      </c>
      <c r="O20" s="1" t="str">
        <f>IF(Overview_EN!$B21=O$1,Overview_EN!$A21,"")</f>
        <v>Water Tyke</v>
      </c>
      <c r="P20" s="1" t="str">
        <f>IF(Overview_EN!$B21=P$1,Overview_EN!$A21,"")</f>
        <v/>
      </c>
      <c r="Q20" s="1" t="str">
        <f>IF(Overview_EN!$B21=Q$1,Overview_EN!$A21,"")</f>
        <v/>
      </c>
      <c r="S20" t="str">
        <f t="array" ref="S20">INDEX(M:M,SMALL(IF(M$1:M$1000&lt;&gt;"",ROW($1:$1000),4^8),ROW(A20)))&amp;""</f>
        <v/>
      </c>
      <c r="T20" t="str">
        <f t="array" ref="T20">INDEX(N:N,SMALL(IF(N$1:N$1000&lt;&gt;"",ROW($1:$1000),4^8),ROW(B20)))&amp;""</f>
        <v/>
      </c>
      <c r="U20" t="str">
        <f t="array" ref="U20">INDEX(O:O,SMALL(IF(O$1:O$1000&lt;&gt;"",ROW($1:$1000),4^8),ROW(C20)))&amp;""</f>
        <v/>
      </c>
      <c r="V20" t="str">
        <f t="array" ref="V20">INDEX(P:P,SMALL(IF(P$1:P$1000&lt;&gt;"",ROW($1:$1000),4^8),ROW(D20)))&amp;""</f>
        <v/>
      </c>
      <c r="W20" t="str">
        <f t="array" ref="W20">INDEX(Q:Q,SMALL(IF(Q$1:Q$1000&lt;&gt;"",ROW($1:$1000),4^8),ROW(E20)))&amp;""</f>
        <v/>
      </c>
      <c r="Y20" t="str">
        <f>IF(Overview_EN!E21=$Y$1,Overview_EN!A21,"")</f>
        <v>Water Tyke</v>
      </c>
      <c r="Z20" t="str">
        <f>IF(Overview_EN!E21=$Z$1,Overview_EN!A21,"")</f>
        <v/>
      </c>
      <c r="AA20" s="33" t="e">
        <f t="shared" si="0"/>
        <v>#NUM!</v>
      </c>
      <c r="AB20" t="str">
        <f t="array" ref="AB20">INDEX(V:V,SMALL(IF(V$1:V$1000&lt;&gt;"",ROW($1:$1000),4^8),ROW(J20)))&amp;""</f>
        <v/>
      </c>
    </row>
    <row r="21" spans="1:28">
      <c r="A21" s="1" t="str">
        <f>IF(Overview_EN!C22=$A$1,Overview_EN!A22,"")</f>
        <v/>
      </c>
      <c r="B21" t="str">
        <f>IF(Overview_EN!C22=$B$1,Overview_EN!A22,"")</f>
        <v/>
      </c>
      <c r="C21" s="1" t="str">
        <f>IF(Overview_EN!C22=$C$1,Overview_EN!A22,"")</f>
        <v/>
      </c>
      <c r="D21" t="str">
        <f>IF(Overview_EN!C22=$D$1,Overview_EN!A22,"")</f>
        <v/>
      </c>
      <c r="E21" t="str">
        <f>IF(Overview_EN!C22=$E$1,Overview_EN!A22,"")</f>
        <v>Pans</v>
      </c>
      <c r="G21" t="str">
        <f t="array" ref="G21">INDEX(A:A,SMALL(IF($A$1:$A$1000&lt;&gt;"",ROW($1:$1000),4^8),ROW(A21)))&amp;""</f>
        <v/>
      </c>
      <c r="H21" t="str">
        <f t="array" ref="H21">INDEX(B:B,SMALL(IF($B$1:$B$1000&lt;&gt;"",ROW($1:$1000),4^8),ROW(B21)))&amp;""</f>
        <v/>
      </c>
      <c r="I21" t="str">
        <f t="array" ref="I21">INDEX(C:C,SMALL(IF($C$1:$C$1000&lt;&gt;"",ROW($1:$1000),4^8),ROW(C21)))&amp;""</f>
        <v/>
      </c>
      <c r="J21" t="str">
        <f t="array" ref="J21">INDEX(D:D,SMALL(IF($D$1:$D$1000&lt;&gt;"",ROW($1:$1000),4^8),ROW(D21)))&amp;""</f>
        <v/>
      </c>
      <c r="K21" t="str">
        <f t="array" ref="K21">INDEX(E:E,SMALL(IF($E$1:$E$1000&lt;&gt;"",ROW($1:$1000),4^8),ROW(E21)))&amp;""</f>
        <v/>
      </c>
      <c r="M21" s="1" t="str">
        <f>IF(Overview_EN!B22=M$1,Overview_EN!A22,"")</f>
        <v/>
      </c>
      <c r="N21" s="1" t="str">
        <f>IF(Overview_EN!$B22=N$1,Overview_EN!$A22,"")</f>
        <v>Pans</v>
      </c>
      <c r="O21" s="1" t="str">
        <f>IF(Overview_EN!$B22=O$1,Overview_EN!$A22,"")</f>
        <v/>
      </c>
      <c r="P21" s="1" t="str">
        <f>IF(Overview_EN!$B22=P$1,Overview_EN!$A22,"")</f>
        <v/>
      </c>
      <c r="Q21" s="1" t="str">
        <f>IF(Overview_EN!$B22=Q$1,Overview_EN!$A22,"")</f>
        <v/>
      </c>
      <c r="S21" t="str">
        <f t="array" ref="S21">INDEX(M:M,SMALL(IF(M$1:M$1000&lt;&gt;"",ROW($1:$1000),4^8),ROW(A21)))&amp;""</f>
        <v/>
      </c>
      <c r="T21" t="str">
        <f t="array" ref="T21">INDEX(N:N,SMALL(IF(N$1:N$1000&lt;&gt;"",ROW($1:$1000),4^8),ROW(B21)))&amp;""</f>
        <v/>
      </c>
      <c r="U21" t="str">
        <f t="array" ref="U21">INDEX(O:O,SMALL(IF(O$1:O$1000&lt;&gt;"",ROW($1:$1000),4^8),ROW(C21)))&amp;""</f>
        <v/>
      </c>
      <c r="V21" t="str">
        <f t="array" ref="V21">INDEX(P:P,SMALL(IF(P$1:P$1000&lt;&gt;"",ROW($1:$1000),4^8),ROW(D21)))&amp;""</f>
        <v/>
      </c>
      <c r="W21" t="str">
        <f t="array" ref="W21">INDEX(Q:Q,SMALL(IF(Q$1:Q$1000&lt;&gt;"",ROW($1:$1000),4^8),ROW(E21)))&amp;""</f>
        <v/>
      </c>
      <c r="Y21" t="str">
        <f>IF(Overview_EN!E22=$Y$1,Overview_EN!A22,"")</f>
        <v>Pans</v>
      </c>
      <c r="Z21" t="str">
        <f>IF(Overview_EN!E22=$Z$1,Overview_EN!A22,"")</f>
        <v/>
      </c>
      <c r="AA21" s="33" t="e">
        <f t="shared" si="0"/>
        <v>#NUM!</v>
      </c>
      <c r="AB21" t="str">
        <f t="array" ref="AB21">INDEX(V:V,SMALL(IF(V$1:V$1000&lt;&gt;"",ROW($1:$1000),4^8),ROW(J21)))&amp;""</f>
        <v/>
      </c>
    </row>
    <row r="22" spans="1:28">
      <c r="A22" s="1" t="str">
        <f>IF(Overview_EN!C23=$A$1,Overview_EN!A23,"")</f>
        <v/>
      </c>
      <c r="B22" t="str">
        <f>IF(Overview_EN!C23=$B$1,Overview_EN!A23,"")</f>
        <v>Harpy</v>
      </c>
      <c r="C22" s="1" t="str">
        <f>IF(Overview_EN!C23=$C$1,Overview_EN!A23,"")</f>
        <v/>
      </c>
      <c r="D22" t="str">
        <f>IF(Overview_EN!C23=$D$1,Overview_EN!A23,"")</f>
        <v/>
      </c>
      <c r="E22" t="str">
        <f>IF(Overview_EN!C23=$E$1,Overview_EN!A23,"")</f>
        <v/>
      </c>
      <c r="G22" t="str">
        <f t="array" ref="G22">INDEX(A:A,SMALL(IF($A$1:$A$1000&lt;&gt;"",ROW($1:$1000),4^8),ROW(A22)))&amp;""</f>
        <v/>
      </c>
      <c r="H22" t="str">
        <f t="array" ref="H22">INDEX(B:B,SMALL(IF($B$1:$B$1000&lt;&gt;"",ROW($1:$1000),4^8),ROW(B22)))&amp;""</f>
        <v/>
      </c>
      <c r="I22" t="str">
        <f t="array" ref="I22">INDEX(C:C,SMALL(IF($C$1:$C$1000&lt;&gt;"",ROW($1:$1000),4^8),ROW(C22)))&amp;""</f>
        <v/>
      </c>
      <c r="J22" t="str">
        <f t="array" ref="J22">INDEX(D:D,SMALL(IF($D$1:$D$1000&lt;&gt;"",ROW($1:$1000),4^8),ROW(D22)))&amp;""</f>
        <v/>
      </c>
      <c r="K22" t="str">
        <f t="array" ref="K22">INDEX(E:E,SMALL(IF($E$1:$E$1000&lt;&gt;"",ROW($1:$1000),4^8),ROW(E22)))&amp;""</f>
        <v/>
      </c>
      <c r="M22" s="1" t="str">
        <f>IF(Overview_EN!B23=M$1,Overview_EN!A23,"")</f>
        <v/>
      </c>
      <c r="N22" s="1" t="str">
        <f>IF(Overview_EN!$B23=N$1,Overview_EN!$A23,"")</f>
        <v/>
      </c>
      <c r="O22" s="1" t="str">
        <f>IF(Overview_EN!$B23=O$1,Overview_EN!$A23,"")</f>
        <v/>
      </c>
      <c r="P22" s="1" t="str">
        <f>IF(Overview_EN!$B23=P$1,Overview_EN!$A23,"")</f>
        <v/>
      </c>
      <c r="Q22" s="1" t="str">
        <f>IF(Overview_EN!$B23=Q$1,Overview_EN!$A23,"")</f>
        <v>Harpy</v>
      </c>
      <c r="S22" t="str">
        <f t="array" ref="S22">INDEX(M:M,SMALL(IF(M$1:M$1000&lt;&gt;"",ROW($1:$1000),4^8),ROW(A22)))&amp;""</f>
        <v/>
      </c>
      <c r="T22" t="str">
        <f t="array" ref="T22">INDEX(N:N,SMALL(IF(N$1:N$1000&lt;&gt;"",ROW($1:$1000),4^8),ROW(B22)))&amp;""</f>
        <v/>
      </c>
      <c r="U22" t="str">
        <f t="array" ref="U22">INDEX(O:O,SMALL(IF(O$1:O$1000&lt;&gt;"",ROW($1:$1000),4^8),ROW(C22)))&amp;""</f>
        <v/>
      </c>
      <c r="V22" t="str">
        <f t="array" ref="V22">INDEX(P:P,SMALL(IF(P$1:P$1000&lt;&gt;"",ROW($1:$1000),4^8),ROW(D22)))&amp;""</f>
        <v/>
      </c>
      <c r="W22" t="str">
        <f t="array" ref="W22">INDEX(Q:Q,SMALL(IF(Q$1:Q$1000&lt;&gt;"",ROW($1:$1000),4^8),ROW(E22)))&amp;""</f>
        <v/>
      </c>
      <c r="Y22" t="str">
        <f>IF(Overview_EN!E23=$Y$1,Overview_EN!A23,"")</f>
        <v/>
      </c>
      <c r="Z22" t="str">
        <f>IF(Overview_EN!E23=$Z$1,Overview_EN!A23,"")</f>
        <v>Harpy</v>
      </c>
      <c r="AA22" s="33" t="e">
        <f t="shared" si="0"/>
        <v>#NUM!</v>
      </c>
      <c r="AB22" t="str">
        <f t="array" ref="AB22">INDEX(V:V,SMALL(IF(V$1:V$1000&lt;&gt;"",ROW($1:$1000),4^8),ROW(J22)))&amp;""</f>
        <v/>
      </c>
    </row>
    <row r="23" spans="1:28">
      <c r="A23" s="1" t="str">
        <f>IF(Overview_EN!C24=$A$1,Overview_EN!A24,"")</f>
        <v/>
      </c>
      <c r="B23" t="str">
        <f>IF(Overview_EN!C24=$B$1,Overview_EN!A24,"")</f>
        <v/>
      </c>
      <c r="C23" s="1" t="str">
        <f>IF(Overview_EN!C24=$C$1,Overview_EN!A24,"")</f>
        <v>Dojoji</v>
      </c>
      <c r="D23" t="str">
        <f>IF(Overview_EN!C24=$D$1,Overview_EN!A24,"")</f>
        <v/>
      </c>
      <c r="E23" t="str">
        <f>IF(Overview_EN!C24=$E$1,Overview_EN!A24,"")</f>
        <v/>
      </c>
      <c r="G23" t="str">
        <f t="array" ref="G23">INDEX(A:A,SMALL(IF($A$1:$A$1000&lt;&gt;"",ROW($1:$1000),4^8),ROW(A23)))&amp;""</f>
        <v/>
      </c>
      <c r="H23" t="str">
        <f t="array" ref="H23">INDEX(B:B,SMALL(IF($B$1:$B$1000&lt;&gt;"",ROW($1:$1000),4^8),ROW(B23)))&amp;""</f>
        <v/>
      </c>
      <c r="I23" t="str">
        <f t="array" ref="I23">INDEX(C:C,SMALL(IF($C$1:$C$1000&lt;&gt;"",ROW($1:$1000),4^8),ROW(C23)))&amp;""</f>
        <v/>
      </c>
      <c r="J23" t="str">
        <f t="array" ref="J23">INDEX(D:D,SMALL(IF($D$1:$D$1000&lt;&gt;"",ROW($1:$1000),4^8),ROW(D23)))&amp;""</f>
        <v/>
      </c>
      <c r="K23" t="str">
        <f t="array" ref="K23">INDEX(E:E,SMALL(IF($E$1:$E$1000&lt;&gt;"",ROW($1:$1000),4^8),ROW(E23)))&amp;""</f>
        <v/>
      </c>
      <c r="M23" s="1" t="str">
        <f>IF(Overview_EN!B24=M$1,Overview_EN!A24,"")</f>
        <v>Dojoji</v>
      </c>
      <c r="N23" s="1" t="str">
        <f>IF(Overview_EN!$B24=N$1,Overview_EN!$A24,"")</f>
        <v/>
      </c>
      <c r="O23" s="1" t="str">
        <f>IF(Overview_EN!$B24=O$1,Overview_EN!$A24,"")</f>
        <v/>
      </c>
      <c r="P23" s="1" t="str">
        <f>IF(Overview_EN!$B24=P$1,Overview_EN!$A24,"")</f>
        <v/>
      </c>
      <c r="Q23" s="1" t="str">
        <f>IF(Overview_EN!$B24=Q$1,Overview_EN!$A24,"")</f>
        <v/>
      </c>
      <c r="S23" t="str">
        <f t="array" ref="S23">INDEX(M:M,SMALL(IF(M$1:M$1000&lt;&gt;"",ROW($1:$1000),4^8),ROW(A23)))&amp;""</f>
        <v/>
      </c>
      <c r="T23" t="str">
        <f t="array" ref="T23">INDEX(N:N,SMALL(IF(N$1:N$1000&lt;&gt;"",ROW($1:$1000),4^8),ROW(B23)))&amp;""</f>
        <v/>
      </c>
      <c r="U23" t="str">
        <f t="array" ref="U23">INDEX(O:O,SMALL(IF(O$1:O$1000&lt;&gt;"",ROW($1:$1000),4^8),ROW(C23)))&amp;""</f>
        <v/>
      </c>
      <c r="V23" t="str">
        <f t="array" ref="V23">INDEX(P:P,SMALL(IF(P$1:P$1000&lt;&gt;"",ROW($1:$1000),4^8),ROW(D23)))&amp;""</f>
        <v/>
      </c>
      <c r="W23" t="str">
        <f t="array" ref="W23">INDEX(Q:Q,SMALL(IF(Q$1:Q$1000&lt;&gt;"",ROW($1:$1000),4^8),ROW(E23)))&amp;""</f>
        <v/>
      </c>
      <c r="Y23" t="str">
        <f>IF(Overview_EN!E24=$Y$1,Overview_EN!A24,"")</f>
        <v/>
      </c>
      <c r="Z23" t="str">
        <f>IF(Overview_EN!E24=$Z$1,Overview_EN!A24,"")</f>
        <v>Dojoji</v>
      </c>
      <c r="AA23" s="33" t="e">
        <f t="shared" si="0"/>
        <v>#NUM!</v>
      </c>
      <c r="AB23" t="str">
        <f t="array" ref="AB23">INDEX(V:V,SMALL(IF(V$1:V$1000&lt;&gt;"",ROW($1:$1000),4^8),ROW(J23)))&amp;""</f>
        <v/>
      </c>
    </row>
    <row r="24" spans="1:28">
      <c r="A24" s="1" t="str">
        <f>IF(Overview_EN!C25=$A$1,Overview_EN!A25,"")</f>
        <v/>
      </c>
      <c r="B24" t="str">
        <f>IF(Overview_EN!C25=$B$1,Overview_EN!A25,"")</f>
        <v/>
      </c>
      <c r="C24" s="1" t="str">
        <f>IF(Overview_EN!C25=$C$1,Overview_EN!A25,"")</f>
        <v>Mboitata</v>
      </c>
      <c r="D24" t="str">
        <f>IF(Overview_EN!C25=$D$1,Overview_EN!A25,"")</f>
        <v/>
      </c>
      <c r="E24" t="str">
        <f>IF(Overview_EN!C25=$E$1,Overview_EN!A25,"")</f>
        <v/>
      </c>
      <c r="G24" t="str">
        <f t="array" ref="G24">INDEX(A:A,SMALL(IF($A$1:$A$1000&lt;&gt;"",ROW($1:$1000),4^8),ROW(A24)))&amp;""</f>
        <v/>
      </c>
      <c r="H24" t="str">
        <f t="array" ref="H24">INDEX(B:B,SMALL(IF($B$1:$B$1000&lt;&gt;"",ROW($1:$1000),4^8),ROW(B24)))&amp;""</f>
        <v/>
      </c>
      <c r="I24" t="str">
        <f t="array" ref="I24">INDEX(C:C,SMALL(IF($C$1:$C$1000&lt;&gt;"",ROW($1:$1000),4^8),ROW(C24)))&amp;""</f>
        <v/>
      </c>
      <c r="J24" t="str">
        <f t="array" ref="J24">INDEX(D:D,SMALL(IF($D$1:$D$1000&lt;&gt;"",ROW($1:$1000),4^8),ROW(D24)))&amp;""</f>
        <v/>
      </c>
      <c r="K24" t="str">
        <f t="array" ref="K24">INDEX(E:E,SMALL(IF($E$1:$E$1000&lt;&gt;"",ROW($1:$1000),4^8),ROW(E24)))&amp;""</f>
        <v/>
      </c>
      <c r="M24" s="1" t="str">
        <f>IF(Overview_EN!B25=M$1,Overview_EN!A25,"")</f>
        <v>Mboitata</v>
      </c>
      <c r="N24" s="1" t="str">
        <f>IF(Overview_EN!$B25=N$1,Overview_EN!$A25,"")</f>
        <v/>
      </c>
      <c r="O24" s="1" t="str">
        <f>IF(Overview_EN!$B25=O$1,Overview_EN!$A25,"")</f>
        <v/>
      </c>
      <c r="P24" s="1" t="str">
        <f>IF(Overview_EN!$B25=P$1,Overview_EN!$A25,"")</f>
        <v/>
      </c>
      <c r="Q24" s="1" t="str">
        <f>IF(Overview_EN!$B25=Q$1,Overview_EN!$A25,"")</f>
        <v/>
      </c>
      <c r="S24" t="str">
        <f t="array" ref="S24">INDEX(M:M,SMALL(IF(M$1:M$1000&lt;&gt;"",ROW($1:$1000),4^8),ROW(A24)))&amp;""</f>
        <v/>
      </c>
      <c r="T24" t="str">
        <f t="array" ref="T24">INDEX(N:N,SMALL(IF(N$1:N$1000&lt;&gt;"",ROW($1:$1000),4^8),ROW(B24)))&amp;""</f>
        <v/>
      </c>
      <c r="U24" t="str">
        <f t="array" ref="U24">INDEX(O:O,SMALL(IF(O$1:O$1000&lt;&gt;"",ROW($1:$1000),4^8),ROW(C24)))&amp;""</f>
        <v/>
      </c>
      <c r="V24" t="str">
        <f t="array" ref="V24">INDEX(P:P,SMALL(IF(P$1:P$1000&lt;&gt;"",ROW($1:$1000),4^8),ROW(D24)))&amp;""</f>
        <v/>
      </c>
      <c r="W24" t="str">
        <f t="array" ref="W24">INDEX(Q:Q,SMALL(IF(Q$1:Q$1000&lt;&gt;"",ROW($1:$1000),4^8),ROW(E24)))&amp;""</f>
        <v/>
      </c>
      <c r="Y24" t="str">
        <f>IF(Overview_EN!E25=$Y$1,Overview_EN!A25,"")</f>
        <v>Mboitata</v>
      </c>
      <c r="Z24" t="str">
        <f>IF(Overview_EN!E25=$Z$1,Overview_EN!A25,"")</f>
        <v/>
      </c>
      <c r="AA24" s="33" t="e">
        <f t="shared" si="0"/>
        <v>#NUM!</v>
      </c>
      <c r="AB24" t="str">
        <f t="array" ref="AB24">INDEX(V:V,SMALL(IF(V$1:V$1000&lt;&gt;"",ROW($1:$1000),4^8),ROW(J24)))&amp;""</f>
        <v/>
      </c>
    </row>
    <row r="25" spans="1:28">
      <c r="A25" s="1" t="str">
        <f>IF(Overview_EN!C26=$A$1,Overview_EN!A26,"")</f>
        <v>Minotaur</v>
      </c>
      <c r="B25" t="str">
        <f>IF(Overview_EN!C26=$B$1,Overview_EN!A26,"")</f>
        <v/>
      </c>
      <c r="C25" s="1" t="str">
        <f>IF(Overview_EN!C26=$C$1,Overview_EN!A26,"")</f>
        <v/>
      </c>
      <c r="D25" t="str">
        <f>IF(Overview_EN!C26=$D$1,Overview_EN!A26,"")</f>
        <v/>
      </c>
      <c r="E25" t="str">
        <f>IF(Overview_EN!C26=$E$1,Overview_EN!A26,"")</f>
        <v/>
      </c>
      <c r="G25" t="str">
        <f t="array" ref="G25">INDEX(A:A,SMALL(IF($A$1:$A$1000&lt;&gt;"",ROW($1:$1000),4^8),ROW(A25)))&amp;""</f>
        <v/>
      </c>
      <c r="H25" t="str">
        <f t="array" ref="H25">INDEX(B:B,SMALL(IF($B$1:$B$1000&lt;&gt;"",ROW($1:$1000),4^8),ROW(B25)))&amp;""</f>
        <v/>
      </c>
      <c r="I25" t="str">
        <f t="array" ref="I25">INDEX(C:C,SMALL(IF($C$1:$C$1000&lt;&gt;"",ROW($1:$1000),4^8),ROW(C25)))&amp;""</f>
        <v/>
      </c>
      <c r="J25" t="str">
        <f t="array" ref="J25">INDEX(D:D,SMALL(IF($D$1:$D$1000&lt;&gt;"",ROW($1:$1000),4^8),ROW(D25)))&amp;""</f>
        <v/>
      </c>
      <c r="K25" t="str">
        <f t="array" ref="K25">INDEX(E:E,SMALL(IF($E$1:$E$1000&lt;&gt;"",ROW($1:$1000),4^8),ROW(E25)))&amp;""</f>
        <v/>
      </c>
      <c r="M25" s="1" t="str">
        <f>IF(Overview_EN!B26=M$1,Overview_EN!A26,"")</f>
        <v>Minotaur</v>
      </c>
      <c r="N25" s="1" t="str">
        <f>IF(Overview_EN!$B26=N$1,Overview_EN!$A26,"")</f>
        <v/>
      </c>
      <c r="O25" s="1" t="str">
        <f>IF(Overview_EN!$B26=O$1,Overview_EN!$A26,"")</f>
        <v/>
      </c>
      <c r="P25" s="1" t="str">
        <f>IF(Overview_EN!$B26=P$1,Overview_EN!$A26,"")</f>
        <v/>
      </c>
      <c r="Q25" s="1" t="str">
        <f>IF(Overview_EN!$B26=Q$1,Overview_EN!$A26,"")</f>
        <v/>
      </c>
      <c r="S25" t="str">
        <f t="array" ref="S25">INDEX(M:M,SMALL(IF(M$1:M$1000&lt;&gt;"",ROW($1:$1000),4^8),ROW(A25)))&amp;""</f>
        <v/>
      </c>
      <c r="T25" t="str">
        <f t="array" ref="T25">INDEX(N:N,SMALL(IF(N$1:N$1000&lt;&gt;"",ROW($1:$1000),4^8),ROW(B25)))&amp;""</f>
        <v/>
      </c>
      <c r="U25" t="str">
        <f t="array" ref="U25">INDEX(O:O,SMALL(IF(O$1:O$1000&lt;&gt;"",ROW($1:$1000),4^8),ROW(C25)))&amp;""</f>
        <v/>
      </c>
      <c r="V25" t="str">
        <f t="array" ref="V25">INDEX(P:P,SMALL(IF(P$1:P$1000&lt;&gt;"",ROW($1:$1000),4^8),ROW(D25)))&amp;""</f>
        <v/>
      </c>
      <c r="W25" t="str">
        <f t="array" ref="W25">INDEX(Q:Q,SMALL(IF(Q$1:Q$1000&lt;&gt;"",ROW($1:$1000),4^8),ROW(E25)))&amp;""</f>
        <v/>
      </c>
      <c r="Y25" t="str">
        <f>IF(Overview_EN!E26=$Y$1,Overview_EN!A26,"")</f>
        <v>Minotaur</v>
      </c>
      <c r="Z25" t="str">
        <f>IF(Overview_EN!E26=$Z$1,Overview_EN!A26,"")</f>
        <v/>
      </c>
      <c r="AA25" s="33" t="e">
        <f t="shared" si="0"/>
        <v>#NUM!</v>
      </c>
      <c r="AB25" t="str">
        <f t="array" ref="AB25">INDEX(V:V,SMALL(IF(V$1:V$1000&lt;&gt;"",ROW($1:$1000),4^8),ROW(J25)))&amp;""</f>
        <v/>
      </c>
    </row>
    <row r="26" spans="1:28">
      <c r="A26" s="1" t="str">
        <f>IF(Overview_EN!C27=$A$1,Overview_EN!A27,"")</f>
        <v/>
      </c>
      <c r="B26" t="str">
        <f>IF(Overview_EN!C27=$B$1,Overview_EN!A27,"")</f>
        <v/>
      </c>
      <c r="C26" s="1" t="str">
        <f>IF(Overview_EN!C27=$C$1,Overview_EN!A27,"")</f>
        <v/>
      </c>
      <c r="D26" t="str">
        <f>IF(Overview_EN!C27=$D$1,Overview_EN!A27,"")</f>
        <v/>
      </c>
      <c r="E26" t="str">
        <f>IF(Overview_EN!C27=$E$1,Overview_EN!A27,"")</f>
        <v>Chang'e</v>
      </c>
      <c r="G26" t="str">
        <f t="array" ref="G26">INDEX(A:A,SMALL(IF($A$1:$A$1000&lt;&gt;"",ROW($1:$1000),4^8),ROW(A26)))&amp;""</f>
        <v/>
      </c>
      <c r="H26" t="str">
        <f t="array" ref="H26">INDEX(B:B,SMALL(IF($B$1:$B$1000&lt;&gt;"",ROW($1:$1000),4^8),ROW(B26)))&amp;""</f>
        <v/>
      </c>
      <c r="I26" t="str">
        <f t="array" ref="I26">INDEX(C:C,SMALL(IF($C$1:$C$1000&lt;&gt;"",ROW($1:$1000),4^8),ROW(C26)))&amp;""</f>
        <v/>
      </c>
      <c r="J26" t="str">
        <f t="array" ref="J26">INDEX(D:D,SMALL(IF($D$1:$D$1000&lt;&gt;"",ROW($1:$1000),4^8),ROW(D26)))&amp;""</f>
        <v/>
      </c>
      <c r="K26" t="str">
        <f t="array" ref="K26">INDEX(E:E,SMALL(IF($E$1:$E$1000&lt;&gt;"",ROW($1:$1000),4^8),ROW(E26)))&amp;""</f>
        <v/>
      </c>
      <c r="M26" s="1" t="str">
        <f>IF(Overview_EN!B27=M$1,Overview_EN!A27,"")</f>
        <v/>
      </c>
      <c r="N26" s="1" t="str">
        <f>IF(Overview_EN!$B27=N$1,Overview_EN!$A27,"")</f>
        <v/>
      </c>
      <c r="O26" s="1" t="str">
        <f>IF(Overview_EN!$B27=O$1,Overview_EN!$A27,"")</f>
        <v/>
      </c>
      <c r="P26" s="1" t="str">
        <f>IF(Overview_EN!$B27=P$1,Overview_EN!$A27,"")</f>
        <v/>
      </c>
      <c r="Q26" s="1" t="str">
        <f>IF(Overview_EN!$B27=Q$1,Overview_EN!$A27,"")</f>
        <v>Chang'e</v>
      </c>
      <c r="S26" t="str">
        <f t="array" ref="S26">INDEX(M:M,SMALL(IF(M$1:M$1000&lt;&gt;"",ROW($1:$1000),4^8),ROW(A26)))&amp;""</f>
        <v/>
      </c>
      <c r="T26" t="str">
        <f t="array" ref="T26">INDEX(N:N,SMALL(IF(N$1:N$1000&lt;&gt;"",ROW($1:$1000),4^8),ROW(B26)))&amp;""</f>
        <v/>
      </c>
      <c r="U26" t="str">
        <f t="array" ref="U26">INDEX(O:O,SMALL(IF(O$1:O$1000&lt;&gt;"",ROW($1:$1000),4^8),ROW(C26)))&amp;""</f>
        <v/>
      </c>
      <c r="V26" t="str">
        <f t="array" ref="V26">INDEX(P:P,SMALL(IF(P$1:P$1000&lt;&gt;"",ROW($1:$1000),4^8),ROW(D26)))&amp;""</f>
        <v/>
      </c>
      <c r="W26" t="str">
        <f t="array" ref="W26">INDEX(Q:Q,SMALL(IF(Q$1:Q$1000&lt;&gt;"",ROW($1:$1000),4^8),ROW(E26)))&amp;""</f>
        <v/>
      </c>
      <c r="Y26" t="str">
        <f>IF(Overview_EN!E27=$Y$1,Overview_EN!A27,"")</f>
        <v/>
      </c>
      <c r="Z26" t="str">
        <f>IF(Overview_EN!E27=$Z$1,Overview_EN!A27,"")</f>
        <v>Chang'e</v>
      </c>
      <c r="AA26" s="33" t="e">
        <f t="shared" si="0"/>
        <v>#NUM!</v>
      </c>
      <c r="AB26" t="str">
        <f t="array" ref="AB26">INDEX(V:V,SMALL(IF(V$1:V$1000&lt;&gt;"",ROW($1:$1000),4^8),ROW(J26)))&amp;""</f>
        <v/>
      </c>
    </row>
    <row r="27" spans="1:28">
      <c r="A27" s="1" t="str">
        <f>IF(Overview_EN!C28=$A$1,Overview_EN!A28,"")</f>
        <v/>
      </c>
      <c r="B27" t="str">
        <f>IF(Overview_EN!C28=$B$1,Overview_EN!A28,"")</f>
        <v/>
      </c>
      <c r="C27" s="1" t="str">
        <f>IF(Overview_EN!C28=$C$1,Overview_EN!A28,"")</f>
        <v/>
      </c>
      <c r="D27" t="str">
        <f>IF(Overview_EN!C28=$D$1,Overview_EN!A28,"")</f>
        <v/>
      </c>
      <c r="E27" t="str">
        <f>IF(Overview_EN!C28=$E$1,Overview_EN!A28,"")</f>
        <v/>
      </c>
      <c r="G27" t="str">
        <f t="array" ref="G27">INDEX(A:A,SMALL(IF($A$1:$A$1000&lt;&gt;"",ROW($1:$1000),4^8),ROW(A27)))&amp;""</f>
        <v/>
      </c>
      <c r="H27" t="str">
        <f t="array" ref="H27">INDEX(B:B,SMALL(IF($B$1:$B$1000&lt;&gt;"",ROW($1:$1000),4^8),ROW(B27)))&amp;""</f>
        <v/>
      </c>
      <c r="I27" t="str">
        <f t="array" ref="I27">INDEX(C:C,SMALL(IF($C$1:$C$1000&lt;&gt;"",ROW($1:$1000),4^8),ROW(C27)))&amp;""</f>
        <v/>
      </c>
      <c r="J27" t="str">
        <f t="array" ref="J27">INDEX(D:D,SMALL(IF($D$1:$D$1000&lt;&gt;"",ROW($1:$1000),4^8),ROW(D27)))&amp;""</f>
        <v/>
      </c>
      <c r="K27" t="str">
        <f t="array" ref="K27">INDEX(E:E,SMALL(IF($E$1:$E$1000&lt;&gt;"",ROW($1:$1000),4^8),ROW(E27)))&amp;""</f>
        <v/>
      </c>
      <c r="M27" s="1" t="str">
        <f>IF(Overview_EN!B28=M$1,Overview_EN!A28,"")</f>
        <v/>
      </c>
      <c r="N27" s="1" t="str">
        <f>IF(Overview_EN!$B28=N$1,Overview_EN!$A28,"")</f>
        <v>Green Tank</v>
      </c>
      <c r="O27" s="1" t="str">
        <f>IF(Overview_EN!$B28=O$1,Overview_EN!$A28,"")</f>
        <v/>
      </c>
      <c r="P27" s="1" t="str">
        <f>IF(Overview_EN!$B28=P$1,Overview_EN!$A28,"")</f>
        <v/>
      </c>
      <c r="Q27" s="1" t="str">
        <f>IF(Overview_EN!$B28=Q$1,Overview_EN!$A28,"")</f>
        <v/>
      </c>
      <c r="S27" t="str">
        <f t="array" ref="S27">INDEX(M:M,SMALL(IF(M$1:M$1000&lt;&gt;"",ROW($1:$1000),4^8),ROW(A27)))&amp;""</f>
        <v/>
      </c>
      <c r="T27" t="str">
        <f t="array" ref="T27">INDEX(N:N,SMALL(IF(N$1:N$1000&lt;&gt;"",ROW($1:$1000),4^8),ROW(B27)))&amp;""</f>
        <v/>
      </c>
      <c r="U27" t="str">
        <f t="array" ref="U27">INDEX(O:O,SMALL(IF(O$1:O$1000&lt;&gt;"",ROW($1:$1000),4^8),ROW(C27)))&amp;""</f>
        <v/>
      </c>
      <c r="V27" t="str">
        <f t="array" ref="V27">INDEX(P:P,SMALL(IF(P$1:P$1000&lt;&gt;"",ROW($1:$1000),4^8),ROW(D27)))&amp;""</f>
        <v/>
      </c>
      <c r="W27" t="str">
        <f t="array" ref="W27">INDEX(Q:Q,SMALL(IF(Q$1:Q$1000&lt;&gt;"",ROW($1:$1000),4^8),ROW(E27)))&amp;""</f>
        <v/>
      </c>
      <c r="Y27" t="str">
        <f>IF(Overview_EN!E28=$Y$1,Overview_EN!A28,"")</f>
        <v/>
      </c>
      <c r="Z27" t="str">
        <f>IF(Overview_EN!E28=$Z$1,Overview_EN!A28,"")</f>
        <v/>
      </c>
      <c r="AA27" s="33" t="e">
        <f t="shared" si="0"/>
        <v>#NUM!</v>
      </c>
      <c r="AB27" t="str">
        <f t="array" ref="AB27">INDEX(V:V,SMALL(IF(V$1:V$1000&lt;&gt;"",ROW($1:$1000),4^8),ROW(J27)))&amp;""</f>
        <v/>
      </c>
    </row>
    <row r="28" spans="1:28">
      <c r="A28" s="1" t="str">
        <f>IF(Overview_EN!C29=$A$1,Overview_EN!A29,"")</f>
        <v/>
      </c>
      <c r="B28" t="str">
        <f>IF(Overview_EN!C29=$B$1,Overview_EN!A29,"")</f>
        <v/>
      </c>
      <c r="C28" s="1" t="str">
        <f>IF(Overview_EN!C29=$C$1,Overview_EN!A29,"")</f>
        <v/>
      </c>
      <c r="D28" t="str">
        <f>IF(Overview_EN!C29=$D$1,Overview_EN!A29,"")</f>
        <v/>
      </c>
      <c r="E28" t="str">
        <f>IF(Overview_EN!C29=$E$1,Overview_EN!A29,"")</f>
        <v>Unicorn</v>
      </c>
      <c r="G28" t="str">
        <f t="array" ref="G28">INDEX(A:A,SMALL(IF($A$1:$A$1000&lt;&gt;"",ROW($1:$1000),4^8),ROW(A28)))&amp;""</f>
        <v/>
      </c>
      <c r="H28" t="str">
        <f t="array" ref="H28">INDEX(B:B,SMALL(IF($B$1:$B$1000&lt;&gt;"",ROW($1:$1000),4^8),ROW(B28)))&amp;""</f>
        <v/>
      </c>
      <c r="I28" t="str">
        <f t="array" ref="I28">INDEX(C:C,SMALL(IF($C$1:$C$1000&lt;&gt;"",ROW($1:$1000),4^8),ROW(C28)))&amp;""</f>
        <v/>
      </c>
      <c r="J28" t="str">
        <f t="array" ref="J28">INDEX(D:D,SMALL(IF($D$1:$D$1000&lt;&gt;"",ROW($1:$1000),4^8),ROW(D28)))&amp;""</f>
        <v/>
      </c>
      <c r="K28" t="str">
        <f t="array" ref="K28">INDEX(E:E,SMALL(IF($E$1:$E$1000&lt;&gt;"",ROW($1:$1000),4^8),ROW(E28)))&amp;""</f>
        <v/>
      </c>
      <c r="M28" s="1" t="str">
        <f>IF(Overview_EN!B29=M$1,Overview_EN!A29,"")</f>
        <v/>
      </c>
      <c r="N28" s="1" t="str">
        <f>IF(Overview_EN!$B29=N$1,Overview_EN!$A29,"")</f>
        <v/>
      </c>
      <c r="O28" s="1" t="str">
        <f>IF(Overview_EN!$B29=O$1,Overview_EN!$A29,"")</f>
        <v/>
      </c>
      <c r="P28" s="1" t="str">
        <f>IF(Overview_EN!$B29=P$1,Overview_EN!$A29,"")</f>
        <v/>
      </c>
      <c r="Q28" s="1" t="str">
        <f>IF(Overview_EN!$B29=Q$1,Overview_EN!$A29,"")</f>
        <v>Unicorn</v>
      </c>
      <c r="S28" t="str">
        <f t="array" ref="S28">INDEX(M:M,SMALL(IF(M$1:M$1000&lt;&gt;"",ROW($1:$1000),4^8),ROW(A28)))&amp;""</f>
        <v/>
      </c>
      <c r="T28" t="str">
        <f t="array" ref="T28">INDEX(N:N,SMALL(IF(N$1:N$1000&lt;&gt;"",ROW($1:$1000),4^8),ROW(B28)))&amp;""</f>
        <v/>
      </c>
      <c r="U28" t="str">
        <f t="array" ref="U28">INDEX(O:O,SMALL(IF(O$1:O$1000&lt;&gt;"",ROW($1:$1000),4^8),ROW(C28)))&amp;""</f>
        <v/>
      </c>
      <c r="V28" t="str">
        <f t="array" ref="V28">INDEX(P:P,SMALL(IF(P$1:P$1000&lt;&gt;"",ROW($1:$1000),4^8),ROW(D28)))&amp;""</f>
        <v/>
      </c>
      <c r="W28" t="str">
        <f t="array" ref="W28">INDEX(Q:Q,SMALL(IF(Q$1:Q$1000&lt;&gt;"",ROW($1:$1000),4^8),ROW(E28)))&amp;""</f>
        <v/>
      </c>
      <c r="Y28" t="str">
        <f>IF(Overview_EN!E29=$Y$1,Overview_EN!A29,"")</f>
        <v>Unicorn</v>
      </c>
      <c r="Z28" t="str">
        <f>IF(Overview_EN!E29=$Z$1,Overview_EN!A29,"")</f>
        <v/>
      </c>
      <c r="AA28" s="33" t="e">
        <f t="shared" si="0"/>
        <v>#NUM!</v>
      </c>
      <c r="AB28" t="str">
        <f t="array" ref="AB28">INDEX(V:V,SMALL(IF(V$1:V$1000&lt;&gt;"",ROW($1:$1000),4^8),ROW(J28)))&amp;""</f>
        <v/>
      </c>
    </row>
    <row r="29" spans="1:28">
      <c r="A29" s="1" t="str">
        <f>IF(Overview_EN!C30=$A$1,Overview_EN!A30,"")</f>
        <v/>
      </c>
      <c r="B29" t="str">
        <f>IF(Overview_EN!C30=$B$1,Overview_EN!A30,"")</f>
        <v>Keres</v>
      </c>
      <c r="C29" s="1" t="str">
        <f>IF(Overview_EN!C30=$C$1,Overview_EN!A30,"")</f>
        <v/>
      </c>
      <c r="D29" t="str">
        <f>IF(Overview_EN!C30=$D$1,Overview_EN!A30,"")</f>
        <v/>
      </c>
      <c r="E29" t="str">
        <f>IF(Overview_EN!C30=$E$1,Overview_EN!A30,"")</f>
        <v/>
      </c>
      <c r="G29" t="str">
        <f t="array" ref="G29">INDEX(A:A,SMALL(IF($A$1:$A$1000&lt;&gt;"",ROW($1:$1000),4^8),ROW(A29)))&amp;""</f>
        <v/>
      </c>
      <c r="H29" t="str">
        <f t="array" ref="H29">INDEX(B:B,SMALL(IF($B$1:$B$1000&lt;&gt;"",ROW($1:$1000),4^8),ROW(B29)))&amp;""</f>
        <v/>
      </c>
      <c r="I29" t="str">
        <f t="array" ref="I29">INDEX(C:C,SMALL(IF($C$1:$C$1000&lt;&gt;"",ROW($1:$1000),4^8),ROW(C29)))&amp;""</f>
        <v/>
      </c>
      <c r="J29" t="str">
        <f t="array" ref="J29">INDEX(D:D,SMALL(IF($D$1:$D$1000&lt;&gt;"",ROW($1:$1000),4^8),ROW(D29)))&amp;""</f>
        <v/>
      </c>
      <c r="K29" t="str">
        <f t="array" ref="K29">INDEX(E:E,SMALL(IF($E$1:$E$1000&lt;&gt;"",ROW($1:$1000),4^8),ROW(E29)))&amp;""</f>
        <v/>
      </c>
      <c r="M29" s="1" t="str">
        <f>IF(Overview_EN!B30=M$1,Overview_EN!A30,"")</f>
        <v/>
      </c>
      <c r="N29" s="1" t="str">
        <f>IF(Overview_EN!$B30=N$1,Overview_EN!$A30,"")</f>
        <v/>
      </c>
      <c r="O29" s="1" t="str">
        <f>IF(Overview_EN!$B30=O$1,Overview_EN!$A30,"")</f>
        <v/>
      </c>
      <c r="P29" s="1" t="str">
        <f>IF(Overview_EN!$B30=P$1,Overview_EN!$A30,"")</f>
        <v>Keres</v>
      </c>
      <c r="Q29" s="1" t="str">
        <f>IF(Overview_EN!$B30=Q$1,Overview_EN!$A30,"")</f>
        <v/>
      </c>
      <c r="S29" t="str">
        <f t="array" ref="S29">INDEX(M:M,SMALL(IF(M$1:M$1000&lt;&gt;"",ROW($1:$1000),4^8),ROW(A29)))&amp;""</f>
        <v/>
      </c>
      <c r="T29" t="str">
        <f t="array" ref="T29">INDEX(N:N,SMALL(IF(N$1:N$1000&lt;&gt;"",ROW($1:$1000),4^8),ROW(B29)))&amp;""</f>
        <v/>
      </c>
      <c r="U29" t="str">
        <f t="array" ref="U29">INDEX(O:O,SMALL(IF(O$1:O$1000&lt;&gt;"",ROW($1:$1000),4^8),ROW(C29)))&amp;""</f>
        <v/>
      </c>
      <c r="V29" t="str">
        <f t="array" ref="V29">INDEX(P:P,SMALL(IF(P$1:P$1000&lt;&gt;"",ROW($1:$1000),4^8),ROW(D29)))&amp;""</f>
        <v/>
      </c>
      <c r="W29" t="str">
        <f t="array" ref="W29">INDEX(Q:Q,SMALL(IF(Q$1:Q$1000&lt;&gt;"",ROW($1:$1000),4^8),ROW(E29)))&amp;""</f>
        <v/>
      </c>
      <c r="Y29" t="str">
        <f>IF(Overview_EN!E30=$Y$1,Overview_EN!A30,"")</f>
        <v/>
      </c>
      <c r="Z29" t="str">
        <f>IF(Overview_EN!E30=$Z$1,Overview_EN!A30,"")</f>
        <v>Keres</v>
      </c>
      <c r="AA29" s="33" t="e">
        <f t="shared" si="0"/>
        <v>#NUM!</v>
      </c>
      <c r="AB29" t="str">
        <f t="array" ref="AB29">INDEX(V:V,SMALL(IF(V$1:V$1000&lt;&gt;"",ROW($1:$1000),4^8),ROW(J29)))&amp;""</f>
        <v/>
      </c>
    </row>
    <row r="30" spans="1:28">
      <c r="A30" s="1" t="str">
        <f>IF(Overview_EN!C31=$A$1,Overview_EN!A31,"")</f>
        <v>Ammut</v>
      </c>
      <c r="B30" t="str">
        <f>IF(Overview_EN!C31=$B$1,Overview_EN!A31,"")</f>
        <v/>
      </c>
      <c r="C30" s="1" t="str">
        <f>IF(Overview_EN!C31=$C$1,Overview_EN!A31,"")</f>
        <v/>
      </c>
      <c r="D30" t="str">
        <f>IF(Overview_EN!C31=$D$1,Overview_EN!A31,"")</f>
        <v/>
      </c>
      <c r="E30" t="str">
        <f>IF(Overview_EN!C31=$E$1,Overview_EN!A31,"")</f>
        <v/>
      </c>
      <c r="G30" t="str">
        <f t="array" ref="G30">INDEX(A:A,SMALL(IF($A$1:$A$1000&lt;&gt;"",ROW($1:$1000),4^8),ROW(A30)))&amp;""</f>
        <v/>
      </c>
      <c r="H30" t="str">
        <f t="array" ref="H30">INDEX(B:B,SMALL(IF($B$1:$B$1000&lt;&gt;"",ROW($1:$1000),4^8),ROW(B30)))&amp;""</f>
        <v/>
      </c>
      <c r="I30" t="str">
        <f t="array" ref="I30">INDEX(C:C,SMALL(IF($C$1:$C$1000&lt;&gt;"",ROW($1:$1000),4^8),ROW(C30)))&amp;""</f>
        <v/>
      </c>
      <c r="J30" t="str">
        <f t="array" ref="J30">INDEX(D:D,SMALL(IF($D$1:$D$1000&lt;&gt;"",ROW($1:$1000),4^8),ROW(D30)))&amp;""</f>
        <v/>
      </c>
      <c r="K30" t="str">
        <f t="array" ref="K30">INDEX(E:E,SMALL(IF($E$1:$E$1000&lt;&gt;"",ROW($1:$1000),4^8),ROW(E30)))&amp;""</f>
        <v/>
      </c>
      <c r="M30" s="1" t="str">
        <f>IF(Overview_EN!B31=M$1,Overview_EN!A31,"")</f>
        <v/>
      </c>
      <c r="N30" s="1" t="str">
        <f>IF(Overview_EN!$B31=N$1,Overview_EN!$A31,"")</f>
        <v/>
      </c>
      <c r="O30" s="1" t="str">
        <f>IF(Overview_EN!$B31=O$1,Overview_EN!$A31,"")</f>
        <v>Ammut</v>
      </c>
      <c r="P30" s="1" t="str">
        <f>IF(Overview_EN!$B31=P$1,Overview_EN!$A31,"")</f>
        <v/>
      </c>
      <c r="Q30" s="1" t="str">
        <f>IF(Overview_EN!$B31=Q$1,Overview_EN!$A31,"")</f>
        <v/>
      </c>
      <c r="S30" t="str">
        <f t="array" ref="S30">INDEX(M:M,SMALL(IF(M$1:M$1000&lt;&gt;"",ROW($1:$1000),4^8),ROW(A30)))&amp;""</f>
        <v/>
      </c>
      <c r="T30" t="str">
        <f t="array" ref="T30">INDEX(N:N,SMALL(IF(N$1:N$1000&lt;&gt;"",ROW($1:$1000),4^8),ROW(B30)))&amp;""</f>
        <v/>
      </c>
      <c r="U30" t="str">
        <f t="array" ref="U30">INDEX(O:O,SMALL(IF(O$1:O$1000&lt;&gt;"",ROW($1:$1000),4^8),ROW(C30)))&amp;""</f>
        <v/>
      </c>
      <c r="V30" t="str">
        <f t="array" ref="V30">INDEX(P:P,SMALL(IF(P$1:P$1000&lt;&gt;"",ROW($1:$1000),4^8),ROW(D30)))&amp;""</f>
        <v/>
      </c>
      <c r="W30" t="str">
        <f t="array" ref="W30">INDEX(Q:Q,SMALL(IF(Q$1:Q$1000&lt;&gt;"",ROW($1:$1000),4^8),ROW(E30)))&amp;""</f>
        <v/>
      </c>
      <c r="Y30" t="str">
        <f>IF(Overview_EN!E31=$Y$1,Overview_EN!A31,"")</f>
        <v/>
      </c>
      <c r="Z30" t="str">
        <f>IF(Overview_EN!E31=$Z$1,Overview_EN!A31,"")</f>
        <v>Ammut</v>
      </c>
      <c r="AA30" s="33" t="e">
        <f t="shared" si="0"/>
        <v>#NUM!</v>
      </c>
      <c r="AB30" t="str">
        <f t="array" ref="AB30">INDEX(V:V,SMALL(IF(V$1:V$1000&lt;&gt;"",ROW($1:$1000),4^8),ROW(J30)))&amp;""</f>
        <v/>
      </c>
    </row>
    <row r="31" spans="1:28">
      <c r="A31" s="1" t="str">
        <f>IF(Overview_EN!C32=$A$1,Overview_EN!A32,"")</f>
        <v/>
      </c>
      <c r="B31" t="str">
        <f>IF(Overview_EN!C32=$B$1,Overview_EN!A32,"")</f>
        <v/>
      </c>
      <c r="C31" s="1" t="str">
        <f>IF(Overview_EN!C32=$C$1,Overview_EN!A32,"")</f>
        <v>Nephila</v>
      </c>
      <c r="D31" t="str">
        <f>IF(Overview_EN!C32=$D$1,Overview_EN!A32,"")</f>
        <v/>
      </c>
      <c r="E31" t="str">
        <f>IF(Overview_EN!C32=$E$1,Overview_EN!A32,"")</f>
        <v/>
      </c>
      <c r="G31" t="str">
        <f t="array" ref="G31">INDEX(A:A,SMALL(IF($A$1:$A$1000&lt;&gt;"",ROW($1:$1000),4^8),ROW(A31)))&amp;""</f>
        <v/>
      </c>
      <c r="H31" t="str">
        <f t="array" ref="H31">INDEX(B:B,SMALL(IF($B$1:$B$1000&lt;&gt;"",ROW($1:$1000),4^8),ROW(B31)))&amp;""</f>
        <v/>
      </c>
      <c r="I31" t="str">
        <f t="array" ref="I31">INDEX(C:C,SMALL(IF($C$1:$C$1000&lt;&gt;"",ROW($1:$1000),4^8),ROW(C31)))&amp;""</f>
        <v/>
      </c>
      <c r="J31" t="str">
        <f t="array" ref="J31">INDEX(D:D,SMALL(IF($D$1:$D$1000&lt;&gt;"",ROW($1:$1000),4^8),ROW(D31)))&amp;""</f>
        <v/>
      </c>
      <c r="K31" t="str">
        <f t="array" ref="K31">INDEX(E:E,SMALL(IF($E$1:$E$1000&lt;&gt;"",ROW($1:$1000),4^8),ROW(E31)))&amp;""</f>
        <v/>
      </c>
      <c r="M31" s="1" t="str">
        <f>IF(Overview_EN!B32=M$1,Overview_EN!A32,"")</f>
        <v/>
      </c>
      <c r="N31" s="1" t="str">
        <f>IF(Overview_EN!$B32=N$1,Overview_EN!$A32,"")</f>
        <v/>
      </c>
      <c r="O31" s="1" t="str">
        <f>IF(Overview_EN!$B32=O$1,Overview_EN!$A32,"")</f>
        <v/>
      </c>
      <c r="P31" s="1" t="str">
        <f>IF(Overview_EN!$B32=P$1,Overview_EN!$A32,"")</f>
        <v>Nephila</v>
      </c>
      <c r="Q31" s="1" t="str">
        <f>IF(Overview_EN!$B32=Q$1,Overview_EN!$A32,"")</f>
        <v/>
      </c>
      <c r="S31" t="str">
        <f t="array" ref="S31">INDEX(M:M,SMALL(IF(M$1:M$1000&lt;&gt;"",ROW($1:$1000),4^8),ROW(A31)))&amp;""</f>
        <v/>
      </c>
      <c r="T31" t="str">
        <f t="array" ref="T31">INDEX(N:N,SMALL(IF(N$1:N$1000&lt;&gt;"",ROW($1:$1000),4^8),ROW(B31)))&amp;""</f>
        <v/>
      </c>
      <c r="U31" t="str">
        <f t="array" ref="U31">INDEX(O:O,SMALL(IF(O$1:O$1000&lt;&gt;"",ROW($1:$1000),4^8),ROW(C31)))&amp;""</f>
        <v/>
      </c>
      <c r="V31" t="str">
        <f t="array" ref="V31">INDEX(P:P,SMALL(IF(P$1:P$1000&lt;&gt;"",ROW($1:$1000),4^8),ROW(D31)))&amp;""</f>
        <v/>
      </c>
      <c r="W31" t="str">
        <f t="array" ref="W31">INDEX(Q:Q,SMALL(IF(Q$1:Q$1000&lt;&gt;"",ROW($1:$1000),4^8),ROW(E31)))&amp;""</f>
        <v/>
      </c>
      <c r="Y31" t="str">
        <f>IF(Overview_EN!E32=$Y$1,Overview_EN!A32,"")</f>
        <v/>
      </c>
      <c r="Z31" t="str">
        <f>IF(Overview_EN!E32=$Z$1,Overview_EN!A32,"")</f>
        <v>Nephila</v>
      </c>
      <c r="AA31" s="33" t="e">
        <f t="shared" si="0"/>
        <v>#NUM!</v>
      </c>
      <c r="AB31" t="str">
        <f t="array" ref="AB31">INDEX(V:V,SMALL(IF(V$1:V$1000&lt;&gt;"",ROW($1:$1000),4^8),ROW(J31)))&amp;""</f>
        <v/>
      </c>
    </row>
    <row r="32" spans="1:28">
      <c r="A32" s="1" t="str">
        <f>IF(Overview_EN!C33=$A$1,Overview_EN!A33,"")</f>
        <v>Dragon Maiden</v>
      </c>
      <c r="B32" t="str">
        <f>IF(Overview_EN!C33=$B$1,Overview_EN!A33,"")</f>
        <v/>
      </c>
      <c r="C32" s="1" t="str">
        <f>IF(Overview_EN!C33=$C$1,Overview_EN!A33,"")</f>
        <v/>
      </c>
      <c r="D32" t="str">
        <f>IF(Overview_EN!C33=$D$1,Overview_EN!A33,"")</f>
        <v/>
      </c>
      <c r="E32" t="str">
        <f>IF(Overview_EN!C33=$E$1,Overview_EN!A33,"")</f>
        <v/>
      </c>
      <c r="G32" t="str">
        <f t="array" ref="G32">INDEX(A:A,SMALL(IF($A$1:$A$1000&lt;&gt;"",ROW($1:$1000),4^8),ROW(A32)))&amp;""</f>
        <v/>
      </c>
      <c r="H32" t="str">
        <f t="array" ref="H32">INDEX(B:B,SMALL(IF($B$1:$B$1000&lt;&gt;"",ROW($1:$1000),4^8),ROW(B32)))&amp;""</f>
        <v/>
      </c>
      <c r="I32" t="str">
        <f t="array" ref="I32">INDEX(C:C,SMALL(IF($C$1:$C$1000&lt;&gt;"",ROW($1:$1000),4^8),ROW(C32)))&amp;""</f>
        <v/>
      </c>
      <c r="J32" t="str">
        <f t="array" ref="J32">INDEX(D:D,SMALL(IF($D$1:$D$1000&lt;&gt;"",ROW($1:$1000),4^8),ROW(D32)))&amp;""</f>
        <v/>
      </c>
      <c r="K32" t="str">
        <f t="array" ref="K32">INDEX(E:E,SMALL(IF($E$1:$E$1000&lt;&gt;"",ROW($1:$1000),4^8),ROW(E32)))&amp;""</f>
        <v/>
      </c>
      <c r="M32" s="1" t="str">
        <f>IF(Overview_EN!B33=M$1,Overview_EN!A33,"")</f>
        <v/>
      </c>
      <c r="N32" s="1" t="str">
        <f>IF(Overview_EN!$B33=N$1,Overview_EN!$A33,"")</f>
        <v/>
      </c>
      <c r="O32" s="1" t="str">
        <f>IF(Overview_EN!$B33=O$1,Overview_EN!$A33,"")</f>
        <v>Dragon Maiden</v>
      </c>
      <c r="P32" s="1" t="str">
        <f>IF(Overview_EN!$B33=P$1,Overview_EN!$A33,"")</f>
        <v/>
      </c>
      <c r="Q32" s="1" t="str">
        <f>IF(Overview_EN!$B33=Q$1,Overview_EN!$A33,"")</f>
        <v/>
      </c>
      <c r="S32" t="str">
        <f t="array" ref="S32">INDEX(M:M,SMALL(IF(M$1:M$1000&lt;&gt;"",ROW($1:$1000),4^8),ROW(A32)))&amp;""</f>
        <v/>
      </c>
      <c r="T32" t="str">
        <f t="array" ref="T32">INDEX(N:N,SMALL(IF(N$1:N$1000&lt;&gt;"",ROW($1:$1000),4^8),ROW(B32)))&amp;""</f>
        <v/>
      </c>
      <c r="U32" t="str">
        <f t="array" ref="U32">INDEX(O:O,SMALL(IF(O$1:O$1000&lt;&gt;"",ROW($1:$1000),4^8),ROW(C32)))&amp;""</f>
        <v/>
      </c>
      <c r="V32" t="str">
        <f t="array" ref="V32">INDEX(P:P,SMALL(IF(P$1:P$1000&lt;&gt;"",ROW($1:$1000),4^8),ROW(D32)))&amp;""</f>
        <v/>
      </c>
      <c r="W32" t="str">
        <f t="array" ref="W32">INDEX(Q:Q,SMALL(IF(Q$1:Q$1000&lt;&gt;"",ROW($1:$1000),4^8),ROW(E32)))&amp;""</f>
        <v/>
      </c>
      <c r="Y32" t="str">
        <f>IF(Overview_EN!E33=$Y$1,Overview_EN!A33,"")</f>
        <v/>
      </c>
      <c r="Z32" t="str">
        <f>IF(Overview_EN!E33=$Z$1,Overview_EN!A33,"")</f>
        <v>Dragon Maiden</v>
      </c>
      <c r="AA32" s="33" t="e">
        <f t="shared" si="0"/>
        <v>#NUM!</v>
      </c>
      <c r="AB32" t="str">
        <f t="array" ref="AB32">INDEX(V:V,SMALL(IF(V$1:V$1000&lt;&gt;"",ROW($1:$1000),4^8),ROW(J32)))&amp;""</f>
        <v/>
      </c>
    </row>
    <row r="33" spans="1:28">
      <c r="A33" s="1" t="str">
        <f>IF(Overview_EN!C34=$A$1,Overview_EN!A34,"")</f>
        <v/>
      </c>
      <c r="B33" t="str">
        <f>IF(Overview_EN!C34=$B$1,Overview_EN!A34,"")</f>
        <v/>
      </c>
      <c r="C33" s="1" t="str">
        <f>IF(Overview_EN!C34=$C$1,Overview_EN!A34,"")</f>
        <v/>
      </c>
      <c r="D33" t="str">
        <f>IF(Overview_EN!C34=$D$1,Overview_EN!A34,"")</f>
        <v>Twisted Cypress</v>
      </c>
      <c r="E33" t="str">
        <f>IF(Overview_EN!C34=$E$1,Overview_EN!A34,"")</f>
        <v/>
      </c>
      <c r="G33" t="str">
        <f t="array" ref="G33">INDEX(A:A,SMALL(IF($A$1:$A$1000&lt;&gt;"",ROW($1:$1000),4^8),ROW(A33)))&amp;""</f>
        <v/>
      </c>
      <c r="H33" t="str">
        <f t="array" ref="H33">INDEX(B:B,SMALL(IF($B$1:$B$1000&lt;&gt;"",ROW($1:$1000),4^8),ROW(B33)))&amp;""</f>
        <v/>
      </c>
      <c r="I33" t="str">
        <f t="array" ref="I33">INDEX(C:C,SMALL(IF($C$1:$C$1000&lt;&gt;"",ROW($1:$1000),4^8),ROW(C33)))&amp;""</f>
        <v/>
      </c>
      <c r="J33" t="str">
        <f t="array" ref="J33">INDEX(D:D,SMALL(IF($D$1:$D$1000&lt;&gt;"",ROW($1:$1000),4^8),ROW(D33)))&amp;""</f>
        <v/>
      </c>
      <c r="K33" t="str">
        <f t="array" ref="K33">INDEX(E:E,SMALL(IF($E$1:$E$1000&lt;&gt;"",ROW($1:$1000),4^8),ROW(E33)))&amp;""</f>
        <v/>
      </c>
      <c r="M33" s="1" t="str">
        <f>IF(Overview_EN!B34=M$1,Overview_EN!A34,"")</f>
        <v/>
      </c>
      <c r="N33" s="1" t="str">
        <f>IF(Overview_EN!$B34=N$1,Overview_EN!$A34,"")</f>
        <v>Twisted Cypress</v>
      </c>
      <c r="O33" s="1" t="str">
        <f>IF(Overview_EN!$B34=O$1,Overview_EN!$A34,"")</f>
        <v/>
      </c>
      <c r="P33" s="1" t="str">
        <f>IF(Overview_EN!$B34=P$1,Overview_EN!$A34,"")</f>
        <v/>
      </c>
      <c r="Q33" s="1" t="str">
        <f>IF(Overview_EN!$B34=Q$1,Overview_EN!$A34,"")</f>
        <v/>
      </c>
      <c r="S33" t="str">
        <f t="array" ref="S33">INDEX(M:M,SMALL(IF(M$1:M$1000&lt;&gt;"",ROW($1:$1000),4^8),ROW(A33)))&amp;""</f>
        <v/>
      </c>
      <c r="T33" t="str">
        <f t="array" ref="T33">INDEX(N:N,SMALL(IF(N$1:N$1000&lt;&gt;"",ROW($1:$1000),4^8),ROW(B33)))&amp;""</f>
        <v/>
      </c>
      <c r="U33" t="str">
        <f t="array" ref="U33">INDEX(O:O,SMALL(IF(O$1:O$1000&lt;&gt;"",ROW($1:$1000),4^8),ROW(C33)))&amp;""</f>
        <v/>
      </c>
      <c r="V33" t="str">
        <f t="array" ref="V33">INDEX(P:P,SMALL(IF(P$1:P$1000&lt;&gt;"",ROW($1:$1000),4^8),ROW(D33)))&amp;""</f>
        <v/>
      </c>
      <c r="W33" t="str">
        <f t="array" ref="W33">INDEX(Q:Q,SMALL(IF(Q$1:Q$1000&lt;&gt;"",ROW($1:$1000),4^8),ROW(E33)))&amp;""</f>
        <v/>
      </c>
      <c r="Y33" t="str">
        <f>IF(Overview_EN!E34=$Y$1,Overview_EN!A34,"")</f>
        <v/>
      </c>
      <c r="Z33" t="str">
        <f>IF(Overview_EN!E34=$Z$1,Overview_EN!A34,"")</f>
        <v/>
      </c>
      <c r="AA33" s="33" t="e">
        <f t="shared" si="0"/>
        <v>#NUM!</v>
      </c>
      <c r="AB33" t="str">
        <f t="array" ref="AB33">INDEX(V:V,SMALL(IF(V$1:V$1000&lt;&gt;"",ROW($1:$1000),4^8),ROW(J33)))&amp;""</f>
        <v/>
      </c>
    </row>
    <row r="34" spans="1:28">
      <c r="A34" s="1" t="str">
        <f>IF(Overview_EN!C35=$A$1,Overview_EN!A35,"")</f>
        <v/>
      </c>
      <c r="B34" t="str">
        <f>IF(Overview_EN!C35=$B$1,Overview_EN!A35,"")</f>
        <v>Ifrit</v>
      </c>
      <c r="C34" s="1" t="str">
        <f>IF(Overview_EN!C35=$C$1,Overview_EN!A35,"")</f>
        <v/>
      </c>
      <c r="D34" t="str">
        <f>IF(Overview_EN!C35=$D$1,Overview_EN!A35,"")</f>
        <v/>
      </c>
      <c r="E34" t="str">
        <f>IF(Overview_EN!C35=$E$1,Overview_EN!A35,"")</f>
        <v/>
      </c>
      <c r="G34" t="str">
        <f t="array" ref="G34">INDEX(A:A,SMALL(IF($A$1:$A$1000&lt;&gt;"",ROW($1:$1000),4^8),ROW(A34)))&amp;""</f>
        <v/>
      </c>
      <c r="H34" t="str">
        <f t="array" ref="H34">INDEX(B:B,SMALL(IF($B$1:$B$1000&lt;&gt;"",ROW($1:$1000),4^8),ROW(B34)))&amp;""</f>
        <v/>
      </c>
      <c r="I34" t="str">
        <f t="array" ref="I34">INDEX(C:C,SMALL(IF($C$1:$C$1000&lt;&gt;"",ROW($1:$1000),4^8),ROW(C34)))&amp;""</f>
        <v/>
      </c>
      <c r="J34" t="str">
        <f t="array" ref="J34">INDEX(D:D,SMALL(IF($D$1:$D$1000&lt;&gt;"",ROW($1:$1000),4^8),ROW(D34)))&amp;""</f>
        <v/>
      </c>
      <c r="K34" t="str">
        <f t="array" ref="K34">INDEX(E:E,SMALL(IF($E$1:$E$1000&lt;&gt;"",ROW($1:$1000),4^8),ROW(E34)))&amp;""</f>
        <v/>
      </c>
      <c r="M34" s="1" t="str">
        <f>IF(Overview_EN!B35=M$1,Overview_EN!A35,"")</f>
        <v>Ifrit</v>
      </c>
      <c r="N34" s="1" t="str">
        <f>IF(Overview_EN!$B35=N$1,Overview_EN!$A35,"")</f>
        <v/>
      </c>
      <c r="O34" s="1" t="str">
        <f>IF(Overview_EN!$B35=O$1,Overview_EN!$A35,"")</f>
        <v/>
      </c>
      <c r="P34" s="1" t="str">
        <f>IF(Overview_EN!$B35=P$1,Overview_EN!$A35,"")</f>
        <v/>
      </c>
      <c r="Q34" s="1" t="str">
        <f>IF(Overview_EN!$B35=Q$1,Overview_EN!$A35,"")</f>
        <v/>
      </c>
      <c r="S34" t="str">
        <f t="array" ref="S34">INDEX(M:M,SMALL(IF(M$1:M$1000&lt;&gt;"",ROW($1:$1000),4^8),ROW(A34)))&amp;""</f>
        <v/>
      </c>
      <c r="T34" t="str">
        <f t="array" ref="T34">INDEX(N:N,SMALL(IF(N$1:N$1000&lt;&gt;"",ROW($1:$1000),4^8),ROW(B34)))&amp;""</f>
        <v/>
      </c>
      <c r="U34" t="str">
        <f t="array" ref="U34">INDEX(O:O,SMALL(IF(O$1:O$1000&lt;&gt;"",ROW($1:$1000),4^8),ROW(C34)))&amp;""</f>
        <v/>
      </c>
      <c r="V34" t="str">
        <f t="array" ref="V34">INDEX(P:P,SMALL(IF(P$1:P$1000&lt;&gt;"",ROW($1:$1000),4^8),ROW(D34)))&amp;""</f>
        <v/>
      </c>
      <c r="W34" t="str">
        <f t="array" ref="W34">INDEX(Q:Q,SMALL(IF(Q$1:Q$1000&lt;&gt;"",ROW($1:$1000),4^8),ROW(E34)))&amp;""</f>
        <v/>
      </c>
      <c r="Y34" t="str">
        <f>IF(Overview_EN!E35=$Y$1,Overview_EN!A35,"")</f>
        <v>Ifrit</v>
      </c>
      <c r="Z34" t="str">
        <f>IF(Overview_EN!E35=$Z$1,Overview_EN!A35,"")</f>
        <v/>
      </c>
      <c r="AA34" s="33" t="e">
        <f t="shared" si="0"/>
        <v>#NUM!</v>
      </c>
      <c r="AB34" t="str">
        <f t="array" ref="AB34">INDEX(V:V,SMALL(IF(V$1:V$1000&lt;&gt;"",ROW($1:$1000),4^8),ROW(J34)))&amp;""</f>
        <v/>
      </c>
    </row>
    <row r="35" spans="1:28">
      <c r="A35" s="1" t="str">
        <f>IF(Overview_EN!C36=$A$1,Overview_EN!A36,"")</f>
        <v/>
      </c>
      <c r="B35" t="str">
        <f>IF(Overview_EN!C36=$B$1,Overview_EN!A36,"")</f>
        <v/>
      </c>
      <c r="C35" s="1" t="str">
        <f>IF(Overview_EN!C36=$C$1,Overview_EN!A36,"")</f>
        <v/>
      </c>
      <c r="D35" t="str">
        <f>IF(Overview_EN!C36=$D$1,Overview_EN!A36,"")</f>
        <v/>
      </c>
      <c r="E35" t="str">
        <f>IF(Overview_EN!C36=$E$1,Overview_EN!A36,"")</f>
        <v>Dryad</v>
      </c>
      <c r="G35" t="str">
        <f t="array" ref="G35">INDEX(A:A,SMALL(IF($A$1:$A$1000&lt;&gt;"",ROW($1:$1000),4^8),ROW(A35)))&amp;""</f>
        <v/>
      </c>
      <c r="H35" t="str">
        <f t="array" ref="H35">INDEX(B:B,SMALL(IF($B$1:$B$1000&lt;&gt;"",ROW($1:$1000),4^8),ROW(B35)))&amp;""</f>
        <v/>
      </c>
      <c r="I35" t="str">
        <f t="array" ref="I35">INDEX(C:C,SMALL(IF($C$1:$C$1000&lt;&gt;"",ROW($1:$1000),4^8),ROW(C35)))&amp;""</f>
        <v/>
      </c>
      <c r="J35" t="str">
        <f t="array" ref="J35">INDEX(D:D,SMALL(IF($D$1:$D$1000&lt;&gt;"",ROW($1:$1000),4^8),ROW(D35)))&amp;""</f>
        <v/>
      </c>
      <c r="K35" t="str">
        <f t="array" ref="K35">INDEX(E:E,SMALL(IF($E$1:$E$1000&lt;&gt;"",ROW($1:$1000),4^8),ROW(E35)))&amp;""</f>
        <v/>
      </c>
      <c r="M35" s="1" t="str">
        <f>IF(Overview_EN!B36=M$1,Overview_EN!A36,"")</f>
        <v/>
      </c>
      <c r="N35" s="1" t="str">
        <f>IF(Overview_EN!$B36=N$1,Overview_EN!$A36,"")</f>
        <v>Dryad</v>
      </c>
      <c r="O35" s="1" t="str">
        <f>IF(Overview_EN!$B36=O$1,Overview_EN!$A36,"")</f>
        <v/>
      </c>
      <c r="P35" s="1" t="str">
        <f>IF(Overview_EN!$B36=P$1,Overview_EN!$A36,"")</f>
        <v/>
      </c>
      <c r="Q35" s="1" t="str">
        <f>IF(Overview_EN!$B36=Q$1,Overview_EN!$A36,"")</f>
        <v/>
      </c>
      <c r="S35" t="str">
        <f t="array" ref="S35">INDEX(M:M,SMALL(IF(M$1:M$1000&lt;&gt;"",ROW($1:$1000),4^8),ROW(A35)))&amp;""</f>
        <v/>
      </c>
      <c r="T35" t="str">
        <f t="array" ref="T35">INDEX(N:N,SMALL(IF(N$1:N$1000&lt;&gt;"",ROW($1:$1000),4^8),ROW(B35)))&amp;""</f>
        <v/>
      </c>
      <c r="U35" t="str">
        <f t="array" ref="U35">INDEX(O:O,SMALL(IF(O$1:O$1000&lt;&gt;"",ROW($1:$1000),4^8),ROW(C35)))&amp;""</f>
        <v/>
      </c>
      <c r="V35" t="str">
        <f t="array" ref="V35">INDEX(P:P,SMALL(IF(P$1:P$1000&lt;&gt;"",ROW($1:$1000),4^8),ROW(D35)))&amp;""</f>
        <v/>
      </c>
      <c r="W35" t="str">
        <f t="array" ref="W35">INDEX(Q:Q,SMALL(IF(Q$1:Q$1000&lt;&gt;"",ROW($1:$1000),4^8),ROW(E35)))&amp;""</f>
        <v/>
      </c>
      <c r="Y35" t="str">
        <f>IF(Overview_EN!E36=$Y$1,Overview_EN!A36,"")</f>
        <v/>
      </c>
      <c r="Z35" t="str">
        <f>IF(Overview_EN!E36=$Z$1,Overview_EN!A36,"")</f>
        <v>Dryad</v>
      </c>
      <c r="AA35" s="33" t="e">
        <f t="shared" si="0"/>
        <v>#NUM!</v>
      </c>
      <c r="AB35" t="str">
        <f t="array" ref="AB35">INDEX(V:V,SMALL(IF(V$1:V$1000&lt;&gt;"",ROW($1:$1000),4^8),ROW(J35)))&amp;""</f>
        <v/>
      </c>
    </row>
    <row r="36" spans="1:28">
      <c r="A36" s="1" t="str">
        <f>IF(Overview_EN!C37=$A$1,Overview_EN!A37,"")</f>
        <v/>
      </c>
      <c r="B36" t="str">
        <f>IF(Overview_EN!C37=$B$1,Overview_EN!A37,"")</f>
        <v/>
      </c>
      <c r="C36" s="1" t="str">
        <f>IF(Overview_EN!C37=$C$1,Overview_EN!A37,"")</f>
        <v/>
      </c>
      <c r="D36" t="str">
        <f>IF(Overview_EN!C37=$D$1,Overview_EN!A37,"")</f>
        <v/>
      </c>
      <c r="E36" t="str">
        <f>IF(Overview_EN!C37=$E$1,Overview_EN!A37,"")</f>
        <v>Tengu</v>
      </c>
      <c r="G36" t="str">
        <f t="array" ref="G36">INDEX(A:A,SMALL(IF($A$1:$A$1000&lt;&gt;"",ROW($1:$1000),4^8),ROW(A36)))&amp;""</f>
        <v/>
      </c>
      <c r="H36" t="str">
        <f t="array" ref="H36">INDEX(B:B,SMALL(IF($B$1:$B$1000&lt;&gt;"",ROW($1:$1000),4^8),ROW(B36)))&amp;""</f>
        <v/>
      </c>
      <c r="I36" t="str">
        <f t="array" ref="I36">INDEX(C:C,SMALL(IF($C$1:$C$1000&lt;&gt;"",ROW($1:$1000),4^8),ROW(C36)))&amp;""</f>
        <v/>
      </c>
      <c r="J36" t="str">
        <f t="array" ref="J36">INDEX(D:D,SMALL(IF($D$1:$D$1000&lt;&gt;"",ROW($1:$1000),4^8),ROW(D36)))&amp;""</f>
        <v/>
      </c>
      <c r="K36" t="str">
        <f t="array" ref="K36">INDEX(E:E,SMALL(IF($E$1:$E$1000&lt;&gt;"",ROW($1:$1000),4^8),ROW(E36)))&amp;""</f>
        <v/>
      </c>
      <c r="M36" s="1" t="str">
        <f>IF(Overview_EN!B37=M$1,Overview_EN!A37,"")</f>
        <v>Tengu</v>
      </c>
      <c r="N36" s="1" t="str">
        <f>IF(Overview_EN!$B37=N$1,Overview_EN!$A37,"")</f>
        <v/>
      </c>
      <c r="O36" s="1" t="str">
        <f>IF(Overview_EN!$B37=O$1,Overview_EN!$A37,"")</f>
        <v/>
      </c>
      <c r="P36" s="1" t="str">
        <f>IF(Overview_EN!$B37=P$1,Overview_EN!$A37,"")</f>
        <v/>
      </c>
      <c r="Q36" s="1" t="str">
        <f>IF(Overview_EN!$B37=Q$1,Overview_EN!$A37,"")</f>
        <v/>
      </c>
      <c r="S36" t="str">
        <f t="array" ref="S36">INDEX(M:M,SMALL(IF(M$1:M$1000&lt;&gt;"",ROW($1:$1000),4^8),ROW(A36)))&amp;""</f>
        <v/>
      </c>
      <c r="T36" t="str">
        <f t="array" ref="T36">INDEX(N:N,SMALL(IF(N$1:N$1000&lt;&gt;"",ROW($1:$1000),4^8),ROW(B36)))&amp;""</f>
        <v/>
      </c>
      <c r="U36" t="str">
        <f t="array" ref="U36">INDEX(O:O,SMALL(IF(O$1:O$1000&lt;&gt;"",ROW($1:$1000),4^8),ROW(C36)))&amp;""</f>
        <v/>
      </c>
      <c r="V36" t="str">
        <f t="array" ref="V36">INDEX(P:P,SMALL(IF(P$1:P$1000&lt;&gt;"",ROW($1:$1000),4^8),ROW(D36)))&amp;""</f>
        <v/>
      </c>
      <c r="W36" t="str">
        <f t="array" ref="W36">INDEX(Q:Q,SMALL(IF(Q$1:Q$1000&lt;&gt;"",ROW($1:$1000),4^8),ROW(E36)))&amp;""</f>
        <v/>
      </c>
      <c r="Y36" t="str">
        <f>IF(Overview_EN!E37=$Y$1,Overview_EN!A37,"")</f>
        <v>Tengu</v>
      </c>
      <c r="Z36" t="str">
        <f>IF(Overview_EN!E37=$Z$1,Overview_EN!A37,"")</f>
        <v/>
      </c>
      <c r="AA36" s="33" t="e">
        <f t="shared" si="0"/>
        <v>#NUM!</v>
      </c>
      <c r="AB36" t="str">
        <f t="array" ref="AB36">INDEX(V:V,SMALL(IF(V$1:V$1000&lt;&gt;"",ROW($1:$1000),4^8),ROW(J36)))&amp;""</f>
        <v/>
      </c>
    </row>
    <row r="37" spans="1:28">
      <c r="A37" s="1" t="str">
        <f>IF(Overview_EN!C38=$A$1,Overview_EN!A38,"")</f>
        <v/>
      </c>
      <c r="B37" t="str">
        <f>IF(Overview_EN!C38=$B$1,Overview_EN!A38,"")</f>
        <v/>
      </c>
      <c r="C37" s="1" t="str">
        <f>IF(Overview_EN!C38=$C$1,Overview_EN!A38,"")</f>
        <v/>
      </c>
      <c r="D37" t="str">
        <f>IF(Overview_EN!C38=$D$1,Overview_EN!A38,"")</f>
        <v/>
      </c>
      <c r="E37" t="str">
        <f>IF(Overview_EN!C38=$E$1,Overview_EN!A38,"")</f>
        <v>Empusae</v>
      </c>
      <c r="G37" t="str">
        <f t="array" ref="G37">INDEX(A:A,SMALL(IF($A$1:$A$1000&lt;&gt;"",ROW($1:$1000),4^8),ROW(A37)))&amp;""</f>
        <v/>
      </c>
      <c r="H37" t="str">
        <f t="array" ref="H37">INDEX(B:B,SMALL(IF($B$1:$B$1000&lt;&gt;"",ROW($1:$1000),4^8),ROW(B37)))&amp;""</f>
        <v/>
      </c>
      <c r="I37" t="str">
        <f t="array" ref="I37">INDEX(C:C,SMALL(IF($C$1:$C$1000&lt;&gt;"",ROW($1:$1000),4^8),ROW(C37)))&amp;""</f>
        <v/>
      </c>
      <c r="J37" t="str">
        <f t="array" ref="J37">INDEX(D:D,SMALL(IF($D$1:$D$1000&lt;&gt;"",ROW($1:$1000),4^8),ROW(D37)))&amp;""</f>
        <v/>
      </c>
      <c r="K37" t="str">
        <f t="array" ref="K37">INDEX(E:E,SMALL(IF($E$1:$E$1000&lt;&gt;"",ROW($1:$1000),4^8),ROW(E37)))&amp;""</f>
        <v/>
      </c>
      <c r="M37" s="1" t="str">
        <f>IF(Overview_EN!B38=M$1,Overview_EN!A38,"")</f>
        <v/>
      </c>
      <c r="N37" s="1" t="str">
        <f>IF(Overview_EN!$B38=N$1,Overview_EN!$A38,"")</f>
        <v/>
      </c>
      <c r="O37" s="1" t="str">
        <f>IF(Overview_EN!$B38=O$1,Overview_EN!$A38,"")</f>
        <v/>
      </c>
      <c r="P37" s="1" t="str">
        <f>IF(Overview_EN!$B38=P$1,Overview_EN!$A38,"")</f>
        <v>Empusae</v>
      </c>
      <c r="Q37" s="1" t="str">
        <f>IF(Overview_EN!$B38=Q$1,Overview_EN!$A38,"")</f>
        <v/>
      </c>
      <c r="S37" t="str">
        <f t="array" ref="S37">INDEX(M:M,SMALL(IF(M$1:M$1000&lt;&gt;"",ROW($1:$1000),4^8),ROW(A37)))&amp;""</f>
        <v/>
      </c>
      <c r="T37" t="str">
        <f t="array" ref="T37">INDEX(N:N,SMALL(IF(N$1:N$1000&lt;&gt;"",ROW($1:$1000),4^8),ROW(B37)))&amp;""</f>
        <v/>
      </c>
      <c r="U37" t="str">
        <f t="array" ref="U37">INDEX(O:O,SMALL(IF(O$1:O$1000&lt;&gt;"",ROW($1:$1000),4^8),ROW(C37)))&amp;""</f>
        <v/>
      </c>
      <c r="V37" t="str">
        <f t="array" ref="V37">INDEX(P:P,SMALL(IF(P$1:P$1000&lt;&gt;"",ROW($1:$1000),4^8),ROW(D37)))&amp;""</f>
        <v/>
      </c>
      <c r="W37" t="str">
        <f t="array" ref="W37">INDEX(Q:Q,SMALL(IF(Q$1:Q$1000&lt;&gt;"",ROW($1:$1000),4^8),ROW(E37)))&amp;""</f>
        <v/>
      </c>
      <c r="Y37" t="str">
        <f>IF(Overview_EN!E38=$Y$1,Overview_EN!A38,"")</f>
        <v/>
      </c>
      <c r="Z37" t="str">
        <f>IF(Overview_EN!E38=$Z$1,Overview_EN!A38,"")</f>
        <v>Empusae</v>
      </c>
      <c r="AA37" s="33" t="e">
        <f t="shared" si="0"/>
        <v>#NUM!</v>
      </c>
      <c r="AB37" t="str">
        <f t="array" ref="AB37">INDEX(V:V,SMALL(IF(V$1:V$1000&lt;&gt;"",ROW($1:$1000),4^8),ROW(J37)))&amp;""</f>
        <v/>
      </c>
    </row>
    <row r="38" spans="1:28">
      <c r="A38" s="1" t="str">
        <f>IF(Overview_EN!C39=$A$1,Overview_EN!A39,"")</f>
        <v/>
      </c>
      <c r="B38" t="str">
        <f>IF(Overview_EN!C39=$B$1,Overview_EN!A39,"")</f>
        <v/>
      </c>
      <c r="C38" s="1" t="str">
        <f>IF(Overview_EN!C39=$C$1,Overview_EN!A39,"")</f>
        <v/>
      </c>
      <c r="D38" t="str">
        <f>IF(Overview_EN!C39=$D$1,Overview_EN!A39,"")</f>
        <v/>
      </c>
      <c r="E38" t="str">
        <f>IF(Overview_EN!C39=$E$1,Overview_EN!A39,"")</f>
        <v/>
      </c>
      <c r="G38" t="str">
        <f t="array" ref="G38">INDEX(A:A,SMALL(IF($A$1:$A$1000&lt;&gt;"",ROW($1:$1000),4^8),ROW(A38)))&amp;""</f>
        <v/>
      </c>
      <c r="H38" t="str">
        <f t="array" ref="H38">INDEX(B:B,SMALL(IF($B$1:$B$1000&lt;&gt;"",ROW($1:$1000),4^8),ROW(B38)))&amp;""</f>
        <v/>
      </c>
      <c r="I38" t="str">
        <f t="array" ref="I38">INDEX(C:C,SMALL(IF($C$1:$C$1000&lt;&gt;"",ROW($1:$1000),4^8),ROW(C38)))&amp;""</f>
        <v/>
      </c>
      <c r="J38" t="str">
        <f t="array" ref="J38">INDEX(D:D,SMALL(IF($D$1:$D$1000&lt;&gt;"",ROW($1:$1000),4^8),ROW(D38)))&amp;""</f>
        <v/>
      </c>
      <c r="K38" t="str">
        <f t="array" ref="K38">INDEX(E:E,SMALL(IF($E$1:$E$1000&lt;&gt;"",ROW($1:$1000),4^8),ROW(E38)))&amp;""</f>
        <v/>
      </c>
      <c r="M38" s="1" t="str">
        <f>IF(Overview_EN!B39=M$1,Overview_EN!A39,"")</f>
        <v/>
      </c>
      <c r="Y38" t="str">
        <f>IF(Overview_EN!E39=$Y$1,Overview_EN!A39,"")</f>
        <v/>
      </c>
      <c r="Z38" t="str">
        <f>IF(Overview_EN!E39=$Z$1,Overview_EN!A39,"")</f>
        <v/>
      </c>
      <c r="AA38" s="33" t="e">
        <f t="shared" si="0"/>
        <v>#NUM!</v>
      </c>
    </row>
    <row r="39" spans="1:28">
      <c r="A39" s="1" t="str">
        <f>IF(Overview_EN!C40=$A$1,Overview_EN!A40,"")</f>
        <v/>
      </c>
      <c r="B39" t="str">
        <f>IF(Overview_EN!C40=$B$1,Overview_EN!A40,"")</f>
        <v/>
      </c>
      <c r="C39" s="1" t="str">
        <f>IF(Overview_EN!C40=$C$1,Overview_EN!A40,"")</f>
        <v/>
      </c>
      <c r="D39" t="str">
        <f>IF(Overview_EN!C40=$D$1,Overview_EN!A40,"")</f>
        <v/>
      </c>
      <c r="E39" t="str">
        <f>IF(Overview_EN!C40=$E$1,Overview_EN!A40,"")</f>
        <v/>
      </c>
      <c r="G39" t="str">
        <f t="array" ref="G39">INDEX(A:A,SMALL(IF($A$1:$A$1000&lt;&gt;"",ROW($1:$1000),4^8),ROW(A39)))&amp;""</f>
        <v/>
      </c>
      <c r="H39" t="str">
        <f t="array" ref="H39">INDEX(B:B,SMALL(IF($B$1:$B$1000&lt;&gt;"",ROW($1:$1000),4^8),ROW(B39)))&amp;""</f>
        <v/>
      </c>
      <c r="I39" t="str">
        <f t="array" ref="I39">INDEX(C:C,SMALL(IF($C$1:$C$1000&lt;&gt;"",ROW($1:$1000),4^8),ROW(C39)))&amp;""</f>
        <v/>
      </c>
      <c r="J39" t="str">
        <f t="array" ref="J39">INDEX(D:D,SMALL(IF($D$1:$D$1000&lt;&gt;"",ROW($1:$1000),4^8),ROW(D39)))&amp;""</f>
        <v/>
      </c>
      <c r="K39" t="str">
        <f t="array" ref="K39">INDEX(E:E,SMALL(IF($E$1:$E$1000&lt;&gt;"",ROW($1:$1000),4^8),ROW(E39)))&amp;""</f>
        <v/>
      </c>
      <c r="Y39" t="str">
        <f>IF(Overview_EN!E40=$Y$1,Overview_EN!A40,"")</f>
        <v/>
      </c>
      <c r="Z39" t="str">
        <f>IF(Overview_EN!E40=$Z$1,Overview_EN!A40,"")</f>
        <v/>
      </c>
      <c r="AA39" s="33" t="e">
        <f t="shared" si="0"/>
        <v>#NUM!</v>
      </c>
    </row>
    <row r="40" spans="1:28">
      <c r="A40" s="1" t="str">
        <f>IF(Overview_EN!C41=$A$1,Overview_EN!A41,"")</f>
        <v/>
      </c>
      <c r="B40" t="str">
        <f>IF(Overview_EN!C41=$B$1,Overview_EN!A41,"")</f>
        <v/>
      </c>
      <c r="C40" s="1" t="str">
        <f>IF(Overview_EN!C41=$C$1,Overview_EN!A41,"")</f>
        <v/>
      </c>
      <c r="D40" t="str">
        <f>IF(Overview_EN!C41=$D$1,Overview_EN!A41,"")</f>
        <v/>
      </c>
      <c r="E40" t="str">
        <f>IF(Overview_EN!C41=$E$1,Overview_EN!A41,"")</f>
        <v/>
      </c>
      <c r="G40" t="str">
        <f t="array" ref="G40">INDEX(A:A,SMALL(IF($A$1:$A$1000&lt;&gt;"",ROW($1:$1000),4^8),ROW(A40)))&amp;""</f>
        <v/>
      </c>
      <c r="H40" t="str">
        <f t="array" ref="H40">INDEX(B:B,SMALL(IF($B$1:$B$1000&lt;&gt;"",ROW($1:$1000),4^8),ROW(B40)))&amp;""</f>
        <v/>
      </c>
      <c r="I40" t="str">
        <f t="array" ref="I40">INDEX(C:C,SMALL(IF($C$1:$C$1000&lt;&gt;"",ROW($1:$1000),4^8),ROW(C40)))&amp;""</f>
        <v/>
      </c>
      <c r="J40" t="str">
        <f t="array" ref="J40">INDEX(D:D,SMALL(IF($D$1:$D$1000&lt;&gt;"",ROW($1:$1000),4^8),ROW(D40)))&amp;""</f>
        <v/>
      </c>
      <c r="K40" t="str">
        <f t="array" ref="K40">INDEX(E:E,SMALL(IF($E$1:$E$1000&lt;&gt;"",ROW($1:$1000),4^8),ROW(E40)))&amp;""</f>
        <v/>
      </c>
      <c r="Y40" t="str">
        <f>IF(Overview_EN!E41=$Y$1,Overview_EN!A41,"")</f>
        <v/>
      </c>
      <c r="Z40" t="str">
        <f>IF(Overview_EN!E41=$Z$1,Overview_EN!A41,"")</f>
        <v/>
      </c>
      <c r="AA40" s="33" t="e">
        <f t="shared" si="0"/>
        <v>#NUM!</v>
      </c>
    </row>
    <row r="41" spans="1:28">
      <c r="A41" s="1"/>
      <c r="C41" s="1"/>
      <c r="Y41" t="str">
        <f>IF(Overview_EN!E42=$Y$1,Overview_EN!A42,"")</f>
        <v/>
      </c>
      <c r="Z41" t="str">
        <f>IF(Overview_EN!E42=$Z$1,Overview_EN!A42,"")</f>
        <v/>
      </c>
      <c r="AA41" s="33" t="e">
        <f t="shared" si="0"/>
        <v>#NUM!</v>
      </c>
    </row>
    <row r="42" spans="1:28">
      <c r="A42" s="1"/>
      <c r="C42" s="1"/>
      <c r="Y42" t="str">
        <f>IF(Overview_EN!E43=$Y$1,Overview_EN!A43,"")</f>
        <v/>
      </c>
      <c r="Z42" t="str">
        <f>IF(Overview_EN!E43=$Z$1,Overview_EN!A43,"")</f>
        <v/>
      </c>
      <c r="AA42" s="33" t="e">
        <f t="shared" si="0"/>
        <v>#NUM!</v>
      </c>
    </row>
    <row r="43" spans="1:28">
      <c r="A43" s="1"/>
      <c r="C43" s="1"/>
      <c r="Y43" t="str">
        <f>IF(Overview_EN!E44=$Y$1,Overview_EN!A44,"")</f>
        <v/>
      </c>
      <c r="Z43" t="str">
        <f>IF(Overview_EN!E44=$Z$1,Overview_EN!A44,"")</f>
        <v/>
      </c>
      <c r="AA43" s="33" t="e">
        <f t="shared" si="0"/>
        <v>#NUM!</v>
      </c>
    </row>
    <row r="44" spans="1:28">
      <c r="A44" s="1"/>
      <c r="C44" s="1"/>
      <c r="Y44" t="str">
        <f>IF(Overview_EN!E45=$Y$1,Overview_EN!A45,"")</f>
        <v/>
      </c>
      <c r="Z44" t="str">
        <f>IF(Overview_EN!E45=$Z$1,Overview_EN!A45,"")</f>
        <v/>
      </c>
      <c r="AA44" s="33" t="e">
        <f t="shared" si="0"/>
        <v>#NUM!</v>
      </c>
    </row>
    <row r="45" spans="1:28">
      <c r="A45" s="1"/>
      <c r="C45" s="1"/>
      <c r="Y45" t="str">
        <f>IF(Overview_EN!E46=$Y$1,Overview_EN!A46,"")</f>
        <v/>
      </c>
      <c r="Z45" t="str">
        <f>IF(Overview_EN!E46=$Z$1,Overview_EN!A46,"")</f>
        <v/>
      </c>
      <c r="AA45" s="33" t="e">
        <f t="shared" si="0"/>
        <v>#NUM!</v>
      </c>
    </row>
    <row r="46" spans="1:28">
      <c r="A46" s="1"/>
      <c r="C46" s="1"/>
      <c r="Z46" t="str">
        <f>IF(Overview_EN!E47=$Z$1,Overview_EN!A47,"")</f>
        <v/>
      </c>
      <c r="AA46" s="33" t="e">
        <f t="shared" si="0"/>
        <v>#NUM!</v>
      </c>
    </row>
    <row r="47" spans="1:28">
      <c r="A47" s="1"/>
      <c r="C47" s="1"/>
      <c r="I47" s="34"/>
      <c r="Z47" t="str">
        <f>IF(Overview_EN!E48=$Z$1,Overview_EN!A48,"")</f>
        <v/>
      </c>
      <c r="AA47" s="33" t="e">
        <f t="shared" si="0"/>
        <v>#NUM!</v>
      </c>
    </row>
    <row r="48" spans="1:28">
      <c r="A48" s="1"/>
      <c r="C48" s="1"/>
      <c r="AA48" s="33" t="e">
        <f t="shared" si="0"/>
        <v>#NUM!</v>
      </c>
    </row>
    <row r="49" spans="1:27">
      <c r="A49" s="1"/>
      <c r="C49" s="1"/>
      <c r="AA49" s="33" t="e">
        <f t="shared" si="0"/>
        <v>#NUM!</v>
      </c>
    </row>
    <row r="50" spans="1:27">
      <c r="A50" s="1"/>
      <c r="C50" s="1"/>
      <c r="AA50" s="33" t="e">
        <f t="shared" si="0"/>
        <v>#NUM!</v>
      </c>
    </row>
    <row r="51" spans="1:27">
      <c r="A51" s="1"/>
      <c r="C51" s="1"/>
      <c r="AA51" s="33" t="e">
        <f t="shared" si="0"/>
        <v>#NUM!</v>
      </c>
    </row>
    <row r="52" spans="1:27">
      <c r="A52" s="1"/>
      <c r="C52" s="1"/>
      <c r="AA52" s="33" t="e">
        <f t="shared" si="0"/>
        <v>#NUM!</v>
      </c>
    </row>
    <row r="53" spans="1:27">
      <c r="A53" s="1"/>
      <c r="C53" s="1"/>
      <c r="AA53" s="33" t="e">
        <f t="shared" si="0"/>
        <v>#NUM!</v>
      </c>
    </row>
    <row r="54" spans="1:27">
      <c r="A54" s="1"/>
      <c r="C54" s="1"/>
      <c r="AA54" s="33" t="e">
        <f t="shared" si="0"/>
        <v>#NUM!</v>
      </c>
    </row>
    <row r="55" spans="1:27">
      <c r="A55" s="1"/>
      <c r="C55" s="1"/>
      <c r="AA55" s="33" t="e">
        <f t="shared" si="0"/>
        <v>#NUM!</v>
      </c>
    </row>
    <row r="56" spans="1:27">
      <c r="A56" s="1"/>
      <c r="C56" s="1"/>
      <c r="AA56" s="33" t="e">
        <f t="shared" si="0"/>
        <v>#NUM!</v>
      </c>
    </row>
    <row r="57" spans="1:27">
      <c r="A57" s="1"/>
      <c r="C57" s="1"/>
      <c r="AA57" s="33" t="e">
        <f t="shared" si="0"/>
        <v>#NUM!</v>
      </c>
    </row>
    <row r="58" spans="1:27">
      <c r="A58" s="1"/>
      <c r="C58" s="1"/>
      <c r="AA58" s="33" t="e">
        <f t="shared" si="0"/>
        <v>#NUM!</v>
      </c>
    </row>
    <row r="59" spans="1:27">
      <c r="A59" s="1"/>
      <c r="C59" s="1"/>
      <c r="AA59" s="33" t="e">
        <f t="shared" si="0"/>
        <v>#NUM!</v>
      </c>
    </row>
    <row r="60" spans="1:27">
      <c r="A60" s="1"/>
      <c r="C60" s="1"/>
      <c r="AA60" s="33" t="e">
        <f t="shared" si="0"/>
        <v>#NUM!</v>
      </c>
    </row>
    <row r="61" spans="1:27">
      <c r="A61" s="1"/>
      <c r="C61" s="1"/>
      <c r="AA61" s="33" t="e">
        <f t="shared" si="0"/>
        <v>#NUM!</v>
      </c>
    </row>
    <row r="62" spans="1:27">
      <c r="A62" s="1"/>
      <c r="C62" s="1"/>
      <c r="AA62" s="33" t="e">
        <f t="shared" si="0"/>
        <v>#NUM!</v>
      </c>
    </row>
    <row r="63" spans="1:27">
      <c r="A63" s="1"/>
      <c r="C63" s="1"/>
      <c r="AA63" s="33" t="e">
        <f t="shared" si="0"/>
        <v>#NUM!</v>
      </c>
    </row>
    <row r="64" spans="1:27">
      <c r="A64" s="1"/>
      <c r="C64" s="1"/>
    </row>
    <row r="65" spans="1:3">
      <c r="A65" s="1"/>
      <c r="C65" s="1"/>
    </row>
    <row r="66" spans="1:3">
      <c r="A66" s="1"/>
      <c r="C66" s="1"/>
    </row>
    <row r="67" spans="1:3">
      <c r="A67" s="1"/>
      <c r="C67" s="1"/>
    </row>
    <row r="68" spans="1:3">
      <c r="A68" s="1"/>
      <c r="C68" s="1"/>
    </row>
    <row r="69" spans="1:3">
      <c r="A69" s="1"/>
      <c r="C69" s="1"/>
    </row>
    <row r="70" spans="1:3">
      <c r="A70" s="1"/>
      <c r="C70" s="1"/>
    </row>
    <row r="71" spans="1:3">
      <c r="A71" s="1"/>
      <c r="C71" s="1"/>
    </row>
    <row r="72" spans="1:3">
      <c r="A72" s="1"/>
      <c r="C72" s="1"/>
    </row>
    <row r="73" spans="1:3">
      <c r="A73" s="1"/>
      <c r="C73" s="1"/>
    </row>
    <row r="74" spans="1:3">
      <c r="A74" s="1"/>
      <c r="C74" s="1"/>
    </row>
    <row r="75" spans="1:3">
      <c r="A75" s="1"/>
      <c r="C75" s="1"/>
    </row>
    <row r="76" spans="1:3">
      <c r="A76" s="1"/>
      <c r="C76" s="1"/>
    </row>
    <row r="77" spans="1:3">
      <c r="A77" s="1"/>
      <c r="C77" s="1"/>
    </row>
    <row r="78" spans="1:3">
      <c r="A78" s="1"/>
      <c r="C78" s="1"/>
    </row>
    <row r="79" spans="1:3">
      <c r="A79" s="1"/>
      <c r="C79" s="1"/>
    </row>
    <row r="80" spans="1:3">
      <c r="A80" s="1"/>
      <c r="C80" s="1"/>
    </row>
    <row r="81" spans="1:3">
      <c r="A81" s="1"/>
      <c r="C81" s="1"/>
    </row>
    <row r="82" spans="1:3">
      <c r="A82" s="1"/>
      <c r="C82" s="1"/>
    </row>
    <row r="83" spans="1:3">
      <c r="A83" s="1"/>
      <c r="C83" s="1"/>
    </row>
    <row r="84" spans="1:3">
      <c r="A84" s="1"/>
      <c r="C84" s="1"/>
    </row>
    <row r="85" spans="1:3">
      <c r="A85" s="1"/>
      <c r="C85" s="1"/>
    </row>
    <row r="86" spans="1:3">
      <c r="A86" s="1"/>
      <c r="C86" s="1"/>
    </row>
    <row r="87" spans="1:3">
      <c r="A87" s="1"/>
      <c r="C87" s="1"/>
    </row>
    <row r="88" spans="1:3">
      <c r="A88" s="1"/>
      <c r="C88" s="1"/>
    </row>
    <row r="89" spans="1:3">
      <c r="A89" s="1"/>
      <c r="C89" s="1"/>
    </row>
    <row r="90" spans="1:3">
      <c r="A90" s="1"/>
      <c r="C90" s="1"/>
    </row>
    <row r="91" spans="1:3">
      <c r="A91" s="1"/>
      <c r="C91" s="1"/>
    </row>
    <row r="92" spans="1:3">
      <c r="A92" s="1"/>
      <c r="C92" s="1"/>
    </row>
    <row r="93" spans="1:3">
      <c r="A93" s="1"/>
      <c r="C93" s="1"/>
    </row>
    <row r="94" spans="1:3">
      <c r="A94" s="1"/>
      <c r="C94" s="1"/>
    </row>
    <row r="95" spans="1:3">
      <c r="A95" s="1"/>
      <c r="C95" s="1"/>
    </row>
    <row r="96" spans="1:3">
      <c r="A96" s="1"/>
      <c r="C96" s="1"/>
    </row>
    <row r="97" spans="1:3">
      <c r="A97" s="1"/>
      <c r="C97" s="1"/>
    </row>
    <row r="98" spans="1:3">
      <c r="A98" s="1"/>
      <c r="C98" s="1"/>
    </row>
    <row r="99" spans="1:3">
      <c r="A99" s="1"/>
      <c r="C99" s="1"/>
    </row>
    <row r="100" spans="1:3">
      <c r="A100" s="1"/>
      <c r="C100" s="1"/>
    </row>
    <row r="101" spans="1:3">
      <c r="A101" s="1"/>
      <c r="C101" s="1"/>
    </row>
    <row r="102" spans="1:3">
      <c r="C102" s="1"/>
    </row>
    <row r="103" spans="1:3">
      <c r="C103" s="1"/>
    </row>
  </sheetData>
  <sheetCalcPr fullCalcOnLoad="1"/>
  <dataConsolidate/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Overview_EN</vt:lpstr>
      <vt:lpstr>DataSheet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Golhar</dc:creator>
  <cp:lastModifiedBy>Michael Tong</cp:lastModifiedBy>
  <dcterms:created xsi:type="dcterms:W3CDTF">2015-08-07T02:39:11Z</dcterms:created>
  <dcterms:modified xsi:type="dcterms:W3CDTF">2015-08-08T02:12:42Z</dcterms:modified>
</cp:coreProperties>
</file>