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png" ContentType="image/png"/>
  <Default Extension="rels" ContentType="application/vnd.openxmlformats-package.relationships+xml"/>
  <Default Extension="xml" ContentType="application/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100" yWindow="680" windowWidth="28700" windowHeight="16700" activeTab="5"/>
  </bookViews>
  <sheets>
    <sheet name="基础数据" sheetId="1" r:id="rId1"/>
    <sheet name="用户基础描述" sheetId="2" r:id="rId2"/>
    <sheet name="游戏相关" sheetId="3" r:id="rId3"/>
    <sheet name="其他日常娱乐" sheetId="4" r:id="rId4"/>
    <sheet name="访谈数据分析" sheetId="5" r:id="rId5"/>
    <sheet name="总结" sheetId="6" r:id="rId6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6" i="4"/>
  <c r="C6"/>
  <c r="B6"/>
  <c r="B5"/>
  <c r="C5"/>
  <c r="D5"/>
  <c r="D4"/>
  <c r="C4"/>
  <c r="B4"/>
  <c r="C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D24"/>
  <c r="B24"/>
  <c r="B96" i="3"/>
  <c r="C96"/>
  <c r="D96"/>
  <c r="B97"/>
  <c r="C97"/>
  <c r="D97"/>
  <c r="D95"/>
  <c r="C95"/>
  <c r="B95"/>
  <c r="B65"/>
  <c r="C65"/>
  <c r="D65"/>
  <c r="B58"/>
  <c r="C58"/>
  <c r="D58"/>
  <c r="B63"/>
  <c r="C63"/>
  <c r="D63"/>
  <c r="B61"/>
  <c r="C61"/>
  <c r="D61"/>
  <c r="B59"/>
  <c r="C59"/>
  <c r="D59"/>
  <c r="B66"/>
  <c r="C66"/>
  <c r="D66"/>
  <c r="B57"/>
  <c r="C57"/>
  <c r="D57"/>
  <c r="B67"/>
  <c r="C67"/>
  <c r="D67"/>
  <c r="B64"/>
  <c r="C64"/>
  <c r="D64"/>
  <c r="B69"/>
  <c r="C69"/>
  <c r="D69"/>
  <c r="B68"/>
  <c r="C68"/>
  <c r="D68"/>
  <c r="B62"/>
  <c r="C62"/>
  <c r="D62"/>
  <c r="D60"/>
  <c r="C60"/>
  <c r="B60"/>
  <c r="D36"/>
  <c r="C36"/>
  <c r="B36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D21"/>
  <c r="C21"/>
  <c r="B21"/>
  <c r="C4"/>
  <c r="C5"/>
  <c r="D4"/>
  <c r="D5"/>
  <c r="B4"/>
  <c r="B5"/>
  <c r="D162" i="2"/>
  <c r="C162"/>
  <c r="B162"/>
  <c r="D161"/>
  <c r="C161"/>
  <c r="B161"/>
  <c r="D160"/>
  <c r="C160"/>
  <c r="B160"/>
  <c r="D159"/>
  <c r="C159"/>
  <c r="B159"/>
  <c r="D127"/>
  <c r="C127"/>
  <c r="B127"/>
  <c r="D128"/>
  <c r="C128"/>
  <c r="B128"/>
  <c r="D129"/>
  <c r="C129"/>
  <c r="B129"/>
  <c r="D130"/>
  <c r="C130"/>
  <c r="B130"/>
  <c r="D131"/>
  <c r="C131"/>
  <c r="B131"/>
  <c r="D132"/>
  <c r="C132"/>
  <c r="B132"/>
  <c r="B103"/>
  <c r="C103"/>
  <c r="D103"/>
  <c r="B102"/>
  <c r="C102"/>
  <c r="D102"/>
  <c r="D104"/>
  <c r="C104"/>
  <c r="B104"/>
  <c r="D70"/>
  <c r="D69"/>
  <c r="D68"/>
  <c r="C70"/>
  <c r="C69"/>
  <c r="C68"/>
  <c r="B70"/>
  <c r="B69"/>
  <c r="B68"/>
  <c r="I13"/>
  <c r="I12"/>
  <c r="I11"/>
  <c r="I10"/>
  <c r="I9"/>
  <c r="I8"/>
  <c r="H13"/>
  <c r="H12"/>
  <c r="H11"/>
  <c r="H10"/>
  <c r="H9"/>
  <c r="H8"/>
  <c r="G13"/>
  <c r="G12"/>
  <c r="G11"/>
  <c r="G10"/>
  <c r="G9"/>
  <c r="G8"/>
  <c r="D31"/>
  <c r="C31"/>
  <c r="B31"/>
  <c r="B8"/>
  <c r="D38"/>
  <c r="D39"/>
  <c r="C39"/>
  <c r="C38"/>
  <c r="B39"/>
  <c r="B3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8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</calcChain>
</file>

<file path=xl/sharedStrings.xml><?xml version="1.0" encoding="utf-8"?>
<sst xmlns="http://schemas.openxmlformats.org/spreadsheetml/2006/main" count="1257" uniqueCount="1001">
  <si>
    <t>pve操作和自动采取分层设计，主要为自动设计，控制每天玩家高强度操作副本的次数和一天中各个时间段的分布。星级评价的设计目的体现再此</t>
    <phoneticPr fontId="1" type="noConversion"/>
  </si>
  <si>
    <t>主要面向18~30</t>
    <phoneticPr fontId="1" type="noConversion"/>
  </si>
  <si>
    <t>并不是没有社交需求，而是部分游戏内的社交功能不需要太过复杂，玩家通过外部的社交系统得到了这方面的需求满足。但是设计时还是需要考虑应用其他社交系统带来的隐患，如：拉用户去其他竞品游戏。</t>
    <phoneticPr fontId="1" type="noConversion"/>
  </si>
  <si>
    <t>dota类型更符合设计控制的需求，也可以契合用户需求，设计时可以参考</t>
    <phoneticPr fontId="1" type="noConversion"/>
  </si>
  <si>
    <t>结论：</t>
    <phoneticPr fontId="1" type="noConversion"/>
  </si>
  <si>
    <t>战前配置为主，战中策略为辅。分层设计：如：每天重复性副本采取同一阵型，不同玩法可以分为不同阵型，需要玩家比较集中思考的玩法做每天随机副本，需要不同阵型应对。</t>
    <phoneticPr fontId="1" type="noConversion"/>
  </si>
  <si>
    <t>自动化战斗手动操作比例亦采取分层设计。战前战中在整体玩家一天的玩法中做散点集中分布，如：中午12:00~13:00，晚上18：00~19:00玩法设计做阵型对应玩法，19:00~20：00做手动操作为主的玩法设计</t>
    <phoneticPr fontId="1" type="noConversion"/>
  </si>
  <si>
    <t>由于是网络游戏，英雄主义在剧情上参考性比较弱。可以赋予玩家一些类似超能力，魔法一类的技能</t>
    <phoneticPr fontId="1" type="noConversion"/>
  </si>
  <si>
    <t>玩家对策略性游戏兴趣较高。</t>
    <phoneticPr fontId="1" type="noConversion"/>
  </si>
  <si>
    <t>能够达到的部分是收费指引部分的设计，其他部分尽力而为</t>
    <phoneticPr fontId="1" type="noConversion"/>
  </si>
  <si>
    <t>运营</t>
    <phoneticPr fontId="1" type="noConversion"/>
  </si>
  <si>
    <t>随机生成系统——需要先进一步了解用户需求，（坑点减少），道具需求量小-&gt;随机系数变大，道具保值</t>
    <phoneticPr fontId="1" type="noConversion"/>
  </si>
  <si>
    <t>（考虑其他方法， 如战力榜， 关卡好友）</t>
    <phoneticPr fontId="1" type="noConversion"/>
  </si>
  <si>
    <t>对于手游来说，玩家对社交部分的渴望属于刚需，必定会在今后一段时间引导产品趋势，使大部分RPG类、卡牌类游戏项目更关注这一部分，我们也需要洞察市场倾向，并且设计上注意留同步交互的接口。</t>
    <phoneticPr fontId="1" type="noConversion"/>
  </si>
  <si>
    <t>胖子：不太同意的是社交部分，并没有太大的社交需求，在国服的时候好友是够用的，globle服是加好友的难度比较大</t>
    <phoneticPr fontId="1" type="noConversion"/>
  </si>
  <si>
    <t>抽蛋保底的方式在前次Dota传奇/我是MT2新加坡市场的数据分析中证明在国外市场同样吃香，同时此次FocusGroup调研也辅证了这一点。</t>
    <phoneticPr fontId="1" type="noConversion"/>
  </si>
  <si>
    <t>SW流失玩家提到的Unison League（玩家流向）或许值得关注</t>
    <phoneticPr fontId="1" type="noConversion"/>
  </si>
  <si>
    <t>此次调研以亚裔玩家为主。</t>
    <phoneticPr fontId="1" type="noConversion"/>
  </si>
  <si>
    <t>小星：大部分人的游戏时间较长，且集中在中午与晚上</t>
    <phoneticPr fontId="1" type="noConversion"/>
  </si>
  <si>
    <t>比较主观：看着很cool或者很难获得（魔灵中的光暗系），就会认为很强想要培养</t>
    <phoneticPr fontId="1" type="noConversion"/>
  </si>
  <si>
    <t>世界观相关</t>
    <phoneticPr fontId="1" type="noConversion"/>
  </si>
  <si>
    <t>课余爱好——小星</t>
    <phoneticPr fontId="1" type="noConversion"/>
  </si>
  <si>
    <t>怪物选择——小星</t>
    <phoneticPr fontId="1" type="noConversion"/>
  </si>
  <si>
    <t>喜欢的游戏——小星</t>
    <phoneticPr fontId="1" type="noConversion"/>
  </si>
  <si>
    <t>待讨论：什么叫较强的策略性</t>
    <phoneticPr fontId="1" type="noConversion"/>
  </si>
  <si>
    <t>需确认问题：问题分为两点，主要问题为：认为没有太大社交需求的原因？次要问题为好友部分问题阐述的主要观点是？</t>
    <phoneticPr fontId="1" type="noConversion"/>
  </si>
  <si>
    <t>需确认问题：有何结论？</t>
    <phoneticPr fontId="1" type="noConversion"/>
  </si>
  <si>
    <t>待讨论：系统时间安排和玩家时间是否契合，系统时间安排较dota传奇来讲优劣</t>
    <phoneticPr fontId="1" type="noConversion"/>
  </si>
  <si>
    <t>待讨论：我们工作室可能达不到的地方？</t>
    <phoneticPr fontId="1" type="noConversion"/>
  </si>
  <si>
    <t>待讨论：我们工作室能超越的地方？</t>
    <phoneticPr fontId="1" type="noConversion"/>
  </si>
  <si>
    <t>游戏策略性——小星</t>
    <phoneticPr fontId="1" type="noConversion"/>
  </si>
  <si>
    <t>对剧情需求程度不高，比较讨厌频繁的对话</t>
    <phoneticPr fontId="1" type="noConversion"/>
  </si>
  <si>
    <t>日常消费时，无论BF还是SW玩家，购买的主要目标转向了召唤新队员和购买体力，可能是因为游戏机制引导。</t>
    <phoneticPr fontId="1" type="noConversion"/>
  </si>
  <si>
    <t>讨论会议主要产出结论</t>
    <phoneticPr fontId="1" type="noConversion"/>
  </si>
  <si>
    <t>不做vip系统，只做收费指引</t>
    <phoneticPr fontId="1" type="noConversion"/>
  </si>
  <si>
    <t>要超越竞品的方面：</t>
    <phoneticPr fontId="1" type="noConversion"/>
  </si>
  <si>
    <t>运营</t>
    <phoneticPr fontId="1" type="noConversion"/>
  </si>
  <si>
    <t>玩法指引</t>
    <phoneticPr fontId="1" type="noConversion"/>
  </si>
  <si>
    <t>推送交互，及玩法交互分层奖励设计——需要先做dota传奇，魔灵召唤的社交系统调研</t>
    <phoneticPr fontId="1" type="noConversion"/>
  </si>
  <si>
    <t>剧情方面不需要特别英雄主义，可以构建比较中二的形象</t>
    <phoneticPr fontId="1" type="noConversion"/>
  </si>
  <si>
    <t>目标用户</t>
    <phoneticPr fontId="1" type="noConversion"/>
  </si>
  <si>
    <t>年龄</t>
    <phoneticPr fontId="1" type="noConversion"/>
  </si>
  <si>
    <t>性别</t>
    <phoneticPr fontId="1" type="noConversion"/>
  </si>
  <si>
    <t>男性为绝大多数</t>
    <phoneticPr fontId="1" type="noConversion"/>
  </si>
  <si>
    <t>国籍/人种</t>
    <phoneticPr fontId="1" type="noConversion"/>
  </si>
  <si>
    <t>亚裔为主，主要语种为英语</t>
    <phoneticPr fontId="1" type="noConversion"/>
  </si>
  <si>
    <t>1.0版本以pve为设计重点，尽能力（不需要达到魔灵层次）做到较为多变及平衡的队伍组合。</t>
    <phoneticPr fontId="1" type="noConversion"/>
  </si>
  <si>
    <t>pvp考虑在后续版本扩充，设计时需要考虑加入时机及对已有服务器带来的成长影响。</t>
    <phoneticPr fontId="1" type="noConversion"/>
  </si>
  <si>
    <t>战斗AI：需要更稳定，更聪明</t>
    <phoneticPr fontId="1" type="noConversion"/>
  </si>
  <si>
    <t>玩家游戏倾向：策略类型，更注重战前准备，也需要一些战中操作及思考的调剂</t>
    <phoneticPr fontId="1" type="noConversion"/>
  </si>
  <si>
    <t>分层设计，强制指引（新手教学，各种玩法新增的指引），弱指引，潜移默化的指引</t>
    <phoneticPr fontId="1" type="noConversion"/>
  </si>
  <si>
    <t>教育程度：高中-大学为主</t>
    <phoneticPr fontId="1" type="noConversion"/>
  </si>
  <si>
    <t>用户消费水平：中，大R（同dota传奇，月均消费$100~200）</t>
    <phoneticPr fontId="1" type="noConversion"/>
  </si>
  <si>
    <t>收费指引</t>
    <phoneticPr fontId="1" type="noConversion"/>
  </si>
  <si>
    <t>参考竞品的优势部分</t>
    <phoneticPr fontId="1" type="noConversion"/>
  </si>
  <si>
    <t>产品相关</t>
    <phoneticPr fontId="1" type="noConversion"/>
  </si>
  <si>
    <t>剧情方面弱化一些</t>
    <phoneticPr fontId="1" type="noConversion"/>
  </si>
  <si>
    <t>社交需要重视玩家的社交粘滞度部分，需要调研dota传奇、魔灵召唤的社交方式。</t>
    <phoneticPr fontId="1" type="noConversion"/>
  </si>
  <si>
    <t>副本设计采取弱逻辑玩法设计（数值成长容易度过），活动中20%以下设计较强逻辑玩法（数值成长比较难度过）</t>
    <phoneticPr fontId="1" type="noConversion"/>
  </si>
  <si>
    <t>随机生成系统——需要先进一步了解用户需求，坑点减少，道具需求量小-&gt;随机系数变大，道具保值</t>
    <phoneticPr fontId="1" type="noConversion"/>
  </si>
  <si>
    <t>秘密地下城类似设计参考（虽然SW做的不够好，但是设计点较有新意，有可能做好的空间）</t>
    <phoneticPr fontId="1" type="noConversion"/>
  </si>
  <si>
    <t>炫耀的表现，村落or家园——同时考虑下摸摸？</t>
    <phoneticPr fontId="1" type="noConversion"/>
  </si>
  <si>
    <t>收费点：体力，抽蛋，游戏币，月卡，打折礼包</t>
    <phoneticPr fontId="1" type="noConversion"/>
  </si>
  <si>
    <t>总结</t>
    <phoneticPr fontId="1" type="noConversion"/>
  </si>
  <si>
    <t>在SW的玩家中属于年龄稍高，收入水平较好，学历较高的人群。</t>
    <phoneticPr fontId="1" type="noConversion"/>
  </si>
  <si>
    <t>看重怪物形象</t>
  </si>
  <si>
    <t>大部分人主要还是社交活动偏多，大多数是陪朋友等</t>
  </si>
  <si>
    <t>喜欢BF的比较喜欢魔幻类，超能力的电影与动漫（较偏向日系）</t>
  </si>
  <si>
    <t>喜欢SW则比较喜欢英雄题材（更偏向美系）</t>
  </si>
  <si>
    <t>BF</t>
  </si>
  <si>
    <t>最终幻想挺出名啊，卡牌类游戏，不喜欢益智类游戏，竞技类游戏</t>
  </si>
  <si>
    <t>SW</t>
  </si>
  <si>
    <t>貌似更喜欢主机游戏，移动端：coc类，蛮喜欢益智类游戏</t>
  </si>
  <si>
    <t>年龄</t>
  </si>
  <si>
    <t>主要集中在13-22岁，学历不很高（高中学历较多）</t>
  </si>
  <si>
    <t>SW的目标人群收入普遍低于BF</t>
  </si>
  <si>
    <t>需要较强的策略性</t>
  </si>
  <si>
    <t>主要还是一套固定阵容</t>
  </si>
  <si>
    <t>会通过玩法微调整容</t>
  </si>
  <si>
    <t>BF</t>
    <phoneticPr fontId="1" type="noConversion"/>
  </si>
  <si>
    <t>在BF的玩家中属于年龄稍高，收入水平较好，学历较高的人群。</t>
    <phoneticPr fontId="1" type="noConversion"/>
  </si>
  <si>
    <t>消费习惯：</t>
    <phoneticPr fontId="1" type="noConversion"/>
  </si>
  <si>
    <t>BF</t>
    <phoneticPr fontId="1" type="noConversion"/>
  </si>
  <si>
    <t>首次消费：突破关卡而提升新队员，购买了34.12和64.99的打折礼包。</t>
    <phoneticPr fontId="1" type="noConversion"/>
  </si>
  <si>
    <t>SW</t>
    <phoneticPr fontId="1" type="noConversion"/>
  </si>
  <si>
    <t>首次消费：“抽蛋”为主流，基本形成了消费习惯。由于消费指引及刺激较好，限时礼包和打折礼包也不错。</t>
    <phoneticPr fontId="1" type="noConversion"/>
  </si>
  <si>
    <t>社交</t>
    <phoneticPr fontId="1" type="noConversion"/>
  </si>
  <si>
    <t>BF</t>
    <phoneticPr fontId="1" type="noConversion"/>
  </si>
  <si>
    <t>普遍因为朋友推荐而玩游戏</t>
    <phoneticPr fontId="1" type="noConversion"/>
  </si>
  <si>
    <t>玩家非常希望能增加社交玩法</t>
    <phoneticPr fontId="1" type="noConversion"/>
  </si>
  <si>
    <t>SW</t>
    <phoneticPr fontId="1" type="noConversion"/>
  </si>
  <si>
    <t>玩家非常希望能强化社交玩法</t>
    <phoneticPr fontId="1" type="noConversion"/>
  </si>
  <si>
    <t>游戏相关</t>
    <phoneticPr fontId="1" type="noConversion"/>
  </si>
  <si>
    <t>第一印象关注点</t>
    <phoneticPr fontId="1" type="noConversion"/>
  </si>
  <si>
    <t>美术风格及游戏机制（一半一半）</t>
    <phoneticPr fontId="1" type="noConversion"/>
  </si>
  <si>
    <t>游戏机制及社交</t>
    <phoneticPr fontId="1" type="noConversion"/>
  </si>
  <si>
    <t>成长</t>
    <phoneticPr fontId="1" type="noConversion"/>
  </si>
  <si>
    <t>玩家玩点从最初的了解游戏系统、基础队伍成长，转为了应对各种系统进行的收集、及队伍培养。符合卡牌时RPG的标准设计模式。也证明了此种设计模式在国外亚裔市场同样吃香。</t>
    <phoneticPr fontId="1" type="noConversion"/>
  </si>
  <si>
    <t>游戏时间分配</t>
    <phoneticPr fontId="1" type="noConversion"/>
  </si>
  <si>
    <t>散点时间设计，SW单次时长相对长一些</t>
    <phoneticPr fontId="1" type="noConversion"/>
  </si>
  <si>
    <t>胖子：感觉sw的时间分配就没啥规则，基本都是全天开启，所以有时间就要去刷刷刷</t>
    <phoneticPr fontId="1" type="noConversion"/>
  </si>
  <si>
    <t>游戏系统相关</t>
    <phoneticPr fontId="1" type="noConversion"/>
  </si>
  <si>
    <t>通用系统</t>
    <phoneticPr fontId="1" type="noConversion"/>
  </si>
  <si>
    <t>合成系统</t>
    <phoneticPr fontId="1" type="noConversion"/>
  </si>
  <si>
    <t>玩家习惯了宠物合成系统</t>
    <phoneticPr fontId="1" type="noConversion"/>
  </si>
  <si>
    <t>服务器问题</t>
    <phoneticPr fontId="1" type="noConversion"/>
  </si>
  <si>
    <t>SW玩家可能会更习惯大服务器的感受</t>
    <phoneticPr fontId="1" type="noConversion"/>
  </si>
  <si>
    <t>特色系统</t>
    <phoneticPr fontId="1" type="noConversion"/>
  </si>
  <si>
    <t>神秘地下城</t>
    <phoneticPr fontId="1" type="noConversion"/>
  </si>
  <si>
    <t>神秘地下城系统设计较有新意但是价值体现不足。</t>
    <phoneticPr fontId="1" type="noConversion"/>
  </si>
  <si>
    <t>竞技场</t>
    <phoneticPr fontId="1" type="noConversion"/>
  </si>
  <si>
    <t>玩法有待研究，玩家评价并不高。</t>
    <phoneticPr fontId="1" type="noConversion"/>
  </si>
  <si>
    <t>竞品优势</t>
    <phoneticPr fontId="1" type="noConversion"/>
  </si>
  <si>
    <t>美术风格</t>
    <phoneticPr fontId="1" type="noConversion"/>
  </si>
  <si>
    <t>事件驱动玩法（时限活动，触发式活动）</t>
    <phoneticPr fontId="1" type="noConversion"/>
  </si>
  <si>
    <t>布阵</t>
    <phoneticPr fontId="1" type="noConversion"/>
  </si>
  <si>
    <t>游戏机制，宠物收集，收费指引</t>
    <phoneticPr fontId="1" type="noConversion"/>
  </si>
  <si>
    <t>游戏可挖掘的玩法较多，需要玩家间讨论，即使是社交方式有限的情况下也带来了不错的效果（游戏外论坛，游戏内宠物评价及分享、IM等）</t>
    <phoneticPr fontId="1" type="noConversion"/>
  </si>
  <si>
    <t>布阵，根据boss选择技能（对应其实都比较直白：boss治疗技能价值较高，就选有削弱治疗技能价值技能的宠物。Boss防御较高，就选无视防御的宠物，boss行动较快就选dot，行动较慢选打速度条的……基本为一一对应，目前未发现复合逻辑）</t>
    <phoneticPr fontId="1" type="noConversion"/>
  </si>
  <si>
    <t>竞品薄弱环节</t>
    <phoneticPr fontId="1" type="noConversion"/>
  </si>
  <si>
    <t>前期成长曲线欠佳（待验证）</t>
    <phoneticPr fontId="1" type="noConversion"/>
  </si>
  <si>
    <t>阶梯型收益设计欠佳</t>
    <phoneticPr fontId="1" type="noConversion"/>
  </si>
  <si>
    <t>社交环节薄弱，无法获得及时沟通</t>
    <phoneticPr fontId="1" type="noConversion"/>
  </si>
  <si>
    <t>自动战斗AI</t>
    <phoneticPr fontId="1" type="noConversion"/>
  </si>
  <si>
    <t>玩法指引，部分引导过于隐晦，没有在前期交代清楚。</t>
    <phoneticPr fontId="1" type="noConversion"/>
  </si>
  <si>
    <t>随机生成系统无保底</t>
    <phoneticPr fontId="1" type="noConversion"/>
  </si>
  <si>
    <t>社交环节欠佳，公会设计玩法较少，交互较少。好友设计存在一定漏洞（如带好友怪物参战的地位显得有些不伦不类，对与低级好友没有额外收益，高级好友只能使用一次。使得好友使用的机会大大减少）</t>
    <phoneticPr fontId="1" type="noConversion"/>
  </si>
  <si>
    <t>虽然有IM但仍然无法及时沟通</t>
    <phoneticPr fontId="1" type="noConversion"/>
  </si>
  <si>
    <t>时区效应，主要出现在global服务器，处在不同时区的玩家活动不容易在一起。</t>
    <phoneticPr fontId="1" type="noConversion"/>
  </si>
  <si>
    <t>市场方向预期</t>
    <phoneticPr fontId="1" type="noConversion"/>
  </si>
  <si>
    <t>1.BF玩家玩的次数分布比较分散，可能原因是游戏的散点设计，使玩家可以选择集中时间或者分散时间来玩。而SW玩家则挂机，一段时间都在玩的比较多，也是因为SW的系统设计需要操作的频率相对较高，而且无类似扫荡的系统。</t>
    <phoneticPr fontId="1" type="noConversion"/>
  </si>
  <si>
    <t>1.这几个BF用户已经习惯了”宠物合成“这种成长模式。可能此次调研用户属于比较忠实BF的玩家，并没有尝试其他该类型游戏的想法。SW玩家大部分也习惯了”合成宠物“但提出了，希望有替代品，可能是希望有非宠物的其他道具替代。</t>
    <phoneticPr fontId="1" type="noConversion"/>
  </si>
  <si>
    <t>2.SW玩家在习惯了公共服务器的环境后，对开服过快的Heroes Charge显得游戏不习惯。</t>
    <phoneticPr fontId="1" type="noConversion"/>
  </si>
  <si>
    <t>1.事件驱动给BF玩法带来了多样性，使玩家不是一直致力于刷刷刷。还是带来了一些好处。而SW的事件系统做的并不到位，即使刷出了秘密地下城，仍有有可能是没用的。</t>
    <phoneticPr fontId="1" type="noConversion"/>
  </si>
  <si>
    <t>1.BF作为传统日式RPG基础的卡牌游戏，战斗系统做的比较契合目标玩家，自动战斗做的不够好。而SW的玩家则会觉得相对较弱，但是自动这一点对整体感受有所提升。可能是因为卡牌RPG市场逐渐呈现饱和的一种体现，原有的成熟异步玩法逐渐不能满足玩家。</t>
    <phoneticPr fontId="1" type="noConversion"/>
  </si>
  <si>
    <t>1.BF/SW玩家的做法大部分符合自动战斗的设计初衷，再次证明了自动战斗符合用户需求。</t>
    <phoneticPr fontId="1" type="noConversion"/>
  </si>
  <si>
    <t>1.BF玩家觉得掉落适中。BF玩家觉得精华和符文部分掉落较少，可能的原因是SW宠物成长时间消耗设计的比较长，尤其是符文系统，主要将追求差别放在产出的一刻，比较影响游戏顺畅体验。</t>
    <phoneticPr fontId="1" type="noConversion"/>
  </si>
  <si>
    <t>1.BF/SW玩家均表达了对社交系统加强的期望，包括但不限于：加强聊天（提到了类似密聊的功能），能有办法让好友换自己想用的宠等。</t>
    <phoneticPr fontId="1" type="noConversion"/>
  </si>
  <si>
    <t>1.同上个问题，且玩家不仅只期望工会是个大型聊天工具，更加希望加入更多玩法。再次提到了同步战斗</t>
    <phoneticPr fontId="1" type="noConversion"/>
  </si>
  <si>
    <t>大部分玩家还是先看脸，后看实力，对于两者的契合度不太关注。可能是因为太多游戏没有做到这一点了，习惯了，而且玩家的关注点并没有那么综合。</t>
    <phoneticPr fontId="1" type="noConversion"/>
  </si>
  <si>
    <t>BF玩家喜欢或不喜欢宠物的原因是因为宠物属性。深入了解一个宠物的时候，还是实用性比较重要。</t>
    <phoneticPr fontId="1" type="noConversion"/>
  </si>
  <si>
    <t>综合来讲，两个游戏的玩家都觉得宠物数量OK</t>
    <phoneticPr fontId="1" type="noConversion"/>
  </si>
  <si>
    <t>BF的pvp没玩过，不好评价；SW的玩法是可以刷对手的，因此选择阵容的必要性大大降低了。而且SW的宠物繁多，每个玩家有能力得到的都不一样，不容易像其他卡牌游戏一样形成固定模式的阵型（即使有最好阵型，大部分玩家也得不到）</t>
    <phoneticPr fontId="1" type="noConversion"/>
  </si>
  <si>
    <t>平衡性的范畴较广，针对这两个游戏来说，可能平衡性确实不好定义。因为玩家不存在本源差异（没有职业选择），所有人看起来权利都是一样的，只是rmb玩家成长的快些。</t>
    <phoneticPr fontId="1" type="noConversion"/>
  </si>
  <si>
    <t>好的攻击动画确实能大幅提升游戏品质感，但是看时间长了同样的东西总会腻烦</t>
    <phoneticPr fontId="1" type="noConversion"/>
  </si>
  <si>
    <t>SW玩家还是能够理解属性克制的，从玩家描述来看，属性克制的影响力在成长中做了调整，具体方式及设计目的需要进一步调研。</t>
    <phoneticPr fontId="1" type="noConversion"/>
  </si>
  <si>
    <r>
      <rPr>
        <b/>
        <sz val="11"/>
        <color indexed="8"/>
        <rFont val="微软雅黑"/>
        <family val="2"/>
        <charset val="134"/>
      </rPr>
      <t>分析总结</t>
    </r>
    <r>
      <rPr>
        <sz val="11"/>
        <color indexed="8"/>
        <rFont val="微软雅黑"/>
        <family val="2"/>
        <charset val="134"/>
      </rPr>
      <t>：</t>
    </r>
    <phoneticPr fontId="1" type="noConversion"/>
  </si>
  <si>
    <t>看起来SW还真是吸引了一部分COC玩家（估计是被城镇给骗了）</t>
    <phoneticPr fontId="1" type="noConversion"/>
  </si>
  <si>
    <t>比较有趣的是BF玩家喜欢FTG的也不少，同样的SW喜欢ARPG的也不少</t>
    <phoneticPr fontId="1" type="noConversion"/>
  </si>
  <si>
    <t>一般的游戏玩家都不止玩一个种类的游戏。</t>
    <phoneticPr fontId="1" type="noConversion"/>
  </si>
  <si>
    <t>换阵型并不是一个需要时常操作的行为，这样设计其实有可能让玩家觉得烦。一天的游戏中，适当的在Farming中安排一些需要考虑阵型的玩法才是正确的做法。</t>
    <phoneticPr fontId="1" type="noConversion"/>
  </si>
  <si>
    <t>访谈人群基础属性：</t>
    <phoneticPr fontId="1" type="noConversion"/>
  </si>
  <si>
    <t>深度玩家（游戏2个月以上，玩法基本接触完全并有一定深度追求）</t>
    <phoneticPr fontId="1" type="noConversion"/>
  </si>
  <si>
    <t>消费水平在BF大部分玩家中属于中等水平</t>
    <phoneticPr fontId="1" type="noConversion"/>
  </si>
  <si>
    <t>深度玩家</t>
    <phoneticPr fontId="1" type="noConversion"/>
  </si>
  <si>
    <t>消费水平在SW大部分玩家中属于低等水平，少数调研玩家属于中等水平</t>
    <phoneticPr fontId="1" type="noConversion"/>
  </si>
  <si>
    <t>此次调研结果只能表明代表这一部分玩家的观点，其他层次的玩家观点不能一概而论</t>
    <phoneticPr fontId="1" type="noConversion"/>
  </si>
  <si>
    <t>3.大部分人对GACHA系统还是有轻微负面情绪，不过不太影响。好处是平衡了免费付费玩家。</t>
    <phoneticPr fontId="1" type="noConversion"/>
  </si>
  <si>
    <t>1.BF玩家们还是比较遵循游戏设计者思路，追求高产。不同类别的玩家会倾向各自追求，主要分别为追求pve或者pvp；而SW玩家来说则更加倾向PVE（有可能是竞技场的设计并不尽如人意）</t>
    <phoneticPr fontId="1" type="noConversion"/>
  </si>
  <si>
    <t>还可以，不过我更喜欢Unison League，因为同步玩法</t>
    <phoneticPr fontId="1" type="noConversion"/>
  </si>
  <si>
    <t>18.游戏提供的宠物够用么。你希望游戏增加怎样的技能和属性</t>
    <phoneticPr fontId="1" type="noConversion"/>
  </si>
  <si>
    <t>还想要更多</t>
    <phoneticPr fontId="1" type="noConversion"/>
  </si>
  <si>
    <t>正好</t>
    <phoneticPr fontId="1" type="noConversion"/>
  </si>
  <si>
    <t>正好</t>
    <phoneticPr fontId="1" type="noConversion"/>
  </si>
  <si>
    <t>太多了反而得不到想要的</t>
    <phoneticPr fontId="1" type="noConversion"/>
  </si>
  <si>
    <t>19.pvp用什么阵容。为什么觉得这个阵容最好，怎么用。</t>
    <phoneticPr fontId="1" type="noConversion"/>
  </si>
  <si>
    <t>宠物相关</t>
    <phoneticPr fontId="1" type="noConversion"/>
  </si>
  <si>
    <t>游戏系统相关：</t>
    <phoneticPr fontId="1" type="noConversion"/>
  </si>
  <si>
    <t>阵型，技能系统：</t>
    <phoneticPr fontId="1" type="noConversion"/>
  </si>
  <si>
    <t>主要是dps，然后找软柿子捏</t>
    <phoneticPr fontId="1" type="noConversion"/>
  </si>
  <si>
    <t>找组合没意义的，基本也是找软柿子捏</t>
    <phoneticPr fontId="1" type="noConversion"/>
  </si>
  <si>
    <t>20.觉得游戏平衡性怎么样</t>
    <phoneticPr fontId="1" type="noConversion"/>
  </si>
  <si>
    <t>同样不理解问题的含义</t>
    <phoneticPr fontId="1" type="noConversion"/>
  </si>
  <si>
    <t>21.你喜欢攻击动画/特效么，它们能不能帮助你理解技能</t>
    <phoneticPr fontId="1" type="noConversion"/>
  </si>
  <si>
    <t>技能动画很赞（典型回答）</t>
    <phoneticPr fontId="1" type="noConversion"/>
  </si>
  <si>
    <t>很赞，如果能快点结束战斗更好</t>
    <phoneticPr fontId="1" type="noConversion"/>
  </si>
  <si>
    <t>21.了解属性克制么，觉得合理么，如何利用</t>
    <phoneticPr fontId="1" type="noConversion"/>
  </si>
  <si>
    <t>22.了解属性克制么，觉得合理么，如何利用</t>
    <phoneticPr fontId="1" type="noConversion"/>
  </si>
  <si>
    <t>23.你在战斗前做准备么，做哪些准备，做准备都关注哪些问题</t>
    <phoneticPr fontId="1" type="noConversion"/>
  </si>
  <si>
    <t>剪刀石头布，挺好的，但是有些怪好像不怎么受这个影响</t>
    <phoneticPr fontId="1" type="noConversion"/>
  </si>
  <si>
    <t>某种程度上，无法利用它，因为拥有宠物有限</t>
    <phoneticPr fontId="1" type="noConversion"/>
  </si>
  <si>
    <t xml:space="preserve">37级前没什么用，40级就有用了（中间3级哪去了。。） </t>
    <phoneticPr fontId="1" type="noConversion"/>
  </si>
  <si>
    <t>挺好的，让我想起了口袋妖股</t>
    <phoneticPr fontId="1" type="noConversion"/>
  </si>
  <si>
    <t>不错，但是水打火的除外，火的都太厉害属性影响起不了太大作用。</t>
    <phoneticPr fontId="1" type="noConversion"/>
  </si>
  <si>
    <t>起不了太大作用，还是技能作用大</t>
    <phoneticPr fontId="1" type="noConversion"/>
  </si>
  <si>
    <t>pvp有点用，其他的作用不大</t>
    <phoneticPr fontId="1" type="noConversion"/>
  </si>
  <si>
    <t>宠物太少，换不了阵型</t>
    <phoneticPr fontId="1" type="noConversion"/>
  </si>
  <si>
    <t>大部分时间都是一个阵型，遇到困难的才会换</t>
    <phoneticPr fontId="1" type="noConversion"/>
  </si>
  <si>
    <t>游戏类型</t>
    <phoneticPr fontId="1" type="noConversion"/>
  </si>
  <si>
    <t>MMO-RPG</t>
  </si>
  <si>
    <t>FTG</t>
  </si>
  <si>
    <t>SLG</t>
  </si>
  <si>
    <t>MSG</t>
  </si>
  <si>
    <t>SingleRPG</t>
  </si>
  <si>
    <t>ACT</t>
  </si>
  <si>
    <t>FPS</t>
  </si>
  <si>
    <t>TCG</t>
  </si>
  <si>
    <t>MOBA</t>
  </si>
  <si>
    <t>ARPG</t>
    <phoneticPr fontId="1" type="noConversion"/>
  </si>
  <si>
    <t>COClike</t>
  </si>
  <si>
    <t>PUZ</t>
  </si>
  <si>
    <t>CaRPG</t>
  </si>
  <si>
    <t>CaRPG
MSG</t>
    <phoneticPr fontId="1" type="noConversion"/>
  </si>
  <si>
    <t>注解：</t>
    <phoneticPr fontId="1" type="noConversion"/>
  </si>
  <si>
    <t>格斗游戏</t>
    <phoneticPr fontId="1" type="noConversion"/>
  </si>
  <si>
    <t>大型多人在线角色扮演游戏</t>
    <phoneticPr fontId="1" type="noConversion"/>
  </si>
  <si>
    <t>策略游戏</t>
    <phoneticPr fontId="1" type="noConversion"/>
  </si>
  <si>
    <t>音乐游戏</t>
    <phoneticPr fontId="1" type="noConversion"/>
  </si>
  <si>
    <t>单机角色扮演游戏</t>
    <phoneticPr fontId="1" type="noConversion"/>
  </si>
  <si>
    <t>动作游戏</t>
    <phoneticPr fontId="1" type="noConversion"/>
  </si>
  <si>
    <t>射击游戏</t>
    <phoneticPr fontId="1" type="noConversion"/>
  </si>
  <si>
    <t>集换式卡牌游戏</t>
    <phoneticPr fontId="1" type="noConversion"/>
  </si>
  <si>
    <t>多人在线战术竞技游戏</t>
    <phoneticPr fontId="1" type="noConversion"/>
  </si>
  <si>
    <t>动作角色扮演游戏</t>
    <phoneticPr fontId="1" type="noConversion"/>
  </si>
  <si>
    <t>COC类游戏</t>
    <phoneticPr fontId="1" type="noConversion"/>
  </si>
  <si>
    <t>解密游戏</t>
    <phoneticPr fontId="1" type="noConversion"/>
  </si>
  <si>
    <t>卡牌角色扮演游戏</t>
    <phoneticPr fontId="1" type="noConversion"/>
  </si>
  <si>
    <t>喜欢水果忍者</t>
    <phoneticPr fontId="1" type="noConversion"/>
  </si>
  <si>
    <t>YES</t>
    <phoneticPr fontId="1" type="noConversion"/>
  </si>
  <si>
    <t>NO</t>
    <phoneticPr fontId="1" type="noConversion"/>
  </si>
  <si>
    <t>No response</t>
  </si>
  <si>
    <t>在玩游戏系的用户中，3人明确说明为电视游戏，另外BF玩家中2名指出自己是玩BF</t>
    <phoneticPr fontId="1" type="noConversion"/>
  </si>
  <si>
    <t>喜欢的其他游戏类型</t>
    <phoneticPr fontId="1" type="noConversion"/>
  </si>
  <si>
    <t>其他娱乐项目</t>
    <phoneticPr fontId="1" type="noConversion"/>
  </si>
  <si>
    <t>运动</t>
    <phoneticPr fontId="1" type="noConversion"/>
  </si>
  <si>
    <t>电影</t>
    <phoneticPr fontId="1" type="noConversion"/>
  </si>
  <si>
    <t>电视游戏</t>
    <phoneticPr fontId="1" type="noConversion"/>
  </si>
  <si>
    <t>音乐</t>
    <phoneticPr fontId="1" type="noConversion"/>
  </si>
  <si>
    <t>美食</t>
    <phoneticPr fontId="1" type="noConversion"/>
  </si>
  <si>
    <t>电脑游戏</t>
    <phoneticPr fontId="1" type="noConversion"/>
  </si>
  <si>
    <t>电视节目</t>
    <phoneticPr fontId="1" type="noConversion"/>
  </si>
  <si>
    <t>其他</t>
    <phoneticPr fontId="1" type="noConversion"/>
  </si>
  <si>
    <t>动漫</t>
  </si>
  <si>
    <t>facebook调研数据</t>
    <phoneticPr fontId="1" type="noConversion"/>
  </si>
  <si>
    <t>此处电影，动漫提及较少的情况可能是因为前面问题已经详细问过电影，动漫相关内容。</t>
    <phoneticPr fontId="1" type="noConversion"/>
  </si>
  <si>
    <t>BF的玩家玩电视游戏较多，也可能是更能接受日式风格的原因之一</t>
    <phoneticPr fontId="1" type="noConversion"/>
  </si>
  <si>
    <t>此次调研的SW玩家比较多的提到电视节目，但是facebook数据并无此项，可以视为特例</t>
    <phoneticPr fontId="1" type="noConversion"/>
  </si>
  <si>
    <t>日式</t>
    <phoneticPr fontId="1" type="noConversion"/>
  </si>
  <si>
    <t>欧美</t>
    <phoneticPr fontId="1" type="noConversion"/>
  </si>
  <si>
    <t>全部</t>
    <phoneticPr fontId="1" type="noConversion"/>
  </si>
  <si>
    <t>大部分调研玩家都喜欢日式漫画，</t>
    <phoneticPr fontId="1" type="noConversion"/>
  </si>
  <si>
    <t>其中BF玩家全都喜欢日式漫画</t>
  </si>
  <si>
    <t>SW玩家只有2位只提及美式漫画（并不能完全代表不喜欢日式）</t>
    <phoneticPr fontId="1" type="noConversion"/>
  </si>
  <si>
    <t>而SW玩家，首充的主要目的为召唤新宠物。近年来10连抽等模式广泛应用于各类卡牌，玩家基本已经习惯这周消费模式。SW提供的营销手段则更丰富，导致玩家普遍购买了打折礼包，新手礼包等。</t>
    <phoneticPr fontId="1" type="noConversion"/>
  </si>
  <si>
    <t>3.日常消费时，无论BF还是SW玩家，购买的主要目标转向了召唤新队员，可能是因为游戏机制引导，及玩家玩点从最初的了解游戏系统、基础队伍成长，转为了应对各种系统进行的收集、及队伍培养。符合卡牌时RPG的标准设计模式。也证明了此种设计模式在国外亚裔市场同样吃香。</t>
    <phoneticPr fontId="1" type="noConversion"/>
  </si>
  <si>
    <t>喜欢RNG方面，有点赌博的感觉</t>
    <phoneticPr fontId="1" type="noConversion"/>
  </si>
  <si>
    <t>3.对于BF来说，游戏机制和美术风格是让大家来玩这个游戏的主要原因。而SW玩家则有更多为游戏机制及因为朋友玩</t>
    <phoneticPr fontId="1" type="noConversion"/>
  </si>
  <si>
    <t>2.大部分人得知BF/SW的方法是通过朋友。</t>
    <phoneticPr fontId="1" type="noConversion"/>
  </si>
  <si>
    <t>1.所有BF调研目标玩Brave Frontier时间都比较久了，可以认为是深度玩家。SW亦然（2个月以上即可视为深度玩家，所有玩法均已开启）</t>
    <phoneticPr fontId="1" type="noConversion"/>
  </si>
  <si>
    <t>对GACHA（抽蛋）系统的看法</t>
    <phoneticPr fontId="1" type="noConversion"/>
  </si>
  <si>
    <t>8.每天玩以下游戏的时间分配？竞技场；pve</t>
    <phoneticPr fontId="1" type="noConversion"/>
  </si>
  <si>
    <t>还行，大部分游戏都有</t>
    <phoneticPr fontId="1" type="noConversion"/>
  </si>
  <si>
    <t>不错</t>
    <phoneticPr fontId="1" type="noConversion"/>
  </si>
  <si>
    <t>不错，因为可以选择</t>
    <phoneticPr fontId="1" type="noConversion"/>
  </si>
  <si>
    <t>一合成就没法反悔，希望有替代品</t>
    <phoneticPr fontId="1" type="noConversion"/>
  </si>
  <si>
    <t>大部分听说过Heroes charge</t>
    <phoneticPr fontId="1" type="noConversion"/>
  </si>
  <si>
    <t>heroes charge 一开始还挺好玩的，但是他们开服开太快了，游戏比较单调</t>
    <phoneticPr fontId="1" type="noConversion"/>
  </si>
  <si>
    <t>大部分人还是有轻微负面情绪，不过不太影响。好处是平衡了免费付费玩家。</t>
    <phoneticPr fontId="1" type="noConversion"/>
  </si>
  <si>
    <t>玩竞技场就是为了荣誉币，一点也不好玩</t>
    <phoneticPr fontId="1" type="noConversion"/>
  </si>
  <si>
    <t>玩竞技场就是为了打成就</t>
    <phoneticPr fontId="1" type="noConversion"/>
  </si>
  <si>
    <t>70% pve 30% 竞技场</t>
    <phoneticPr fontId="1" type="noConversion"/>
  </si>
  <si>
    <t>都一样</t>
    <phoneticPr fontId="1" type="noConversion"/>
  </si>
  <si>
    <t>工会战是唯一打竞技场的时候</t>
    <phoneticPr fontId="1" type="noConversion"/>
  </si>
  <si>
    <t>根据追求打活动</t>
    <phoneticPr fontId="1" type="noConversion"/>
  </si>
  <si>
    <t>看游戏阶段（没理解）</t>
    <phoneticPr fontId="1" type="noConversion"/>
  </si>
  <si>
    <t>9.最感兴趣的玩法</t>
    <phoneticPr fontId="1" type="noConversion"/>
  </si>
  <si>
    <t>Event</t>
    <phoneticPr fontId="1" type="noConversion"/>
  </si>
  <si>
    <t>聊天</t>
    <phoneticPr fontId="1" type="noConversion"/>
  </si>
  <si>
    <t>地下城和Event，可能更喜欢召唤和培养宠物</t>
    <phoneticPr fontId="1" type="noConversion"/>
  </si>
  <si>
    <t>竞技场，最策略</t>
    <phoneticPr fontId="1" type="noConversion"/>
  </si>
  <si>
    <t>试炼塔，最难</t>
    <phoneticPr fontId="1" type="noConversion"/>
  </si>
  <si>
    <t>10.游戏中的event对你继续玩下去有没有影响，哪些event玩的最多，为什么</t>
    <phoneticPr fontId="1" type="noConversion"/>
  </si>
  <si>
    <t>还可以，出现的时候看看值不值得去打</t>
    <phoneticPr fontId="1" type="noConversion"/>
  </si>
  <si>
    <t>无论如何是有用的。。</t>
    <phoneticPr fontId="1" type="noConversion"/>
  </si>
  <si>
    <t>11.对战斗系统评价（1~10分，对比其他rpg games）</t>
    <phoneticPr fontId="1" type="noConversion"/>
  </si>
  <si>
    <t>7，6，8，5</t>
    <phoneticPr fontId="1" type="noConversion"/>
  </si>
  <si>
    <t>速度部分比较喜欢</t>
    <phoneticPr fontId="1" type="noConversion"/>
  </si>
  <si>
    <t>有点无聊，不过能自动</t>
    <phoneticPr fontId="1" type="noConversion"/>
  </si>
  <si>
    <t>12.战斗时选择手动or自动</t>
    <phoneticPr fontId="1" type="noConversion"/>
  </si>
  <si>
    <t>自动，除非自动赢不了（典型）</t>
    <phoneticPr fontId="1" type="noConversion"/>
  </si>
  <si>
    <t>boss手动，其他自动</t>
    <phoneticPr fontId="1" type="noConversion"/>
  </si>
  <si>
    <t>打塔手动，其他自动</t>
    <phoneticPr fontId="1" type="noConversion"/>
  </si>
  <si>
    <t>AI弱爆了，所以用手动（只有他是用手动的）</t>
    <phoneticPr fontId="1" type="noConversion"/>
  </si>
  <si>
    <t>13.掉落系统评价，奖励太多or太少</t>
    <phoneticPr fontId="1" type="noConversion"/>
  </si>
  <si>
    <t>非常好，除了目标宝箱还能的到许多mana，甚至水晶</t>
    <phoneticPr fontId="1" type="noConversion"/>
  </si>
  <si>
    <t>看farming什么了，符文就不太好</t>
    <phoneticPr fontId="1" type="noConversion"/>
  </si>
  <si>
    <t>精华掉太少了</t>
    <phoneticPr fontId="1" type="noConversion"/>
  </si>
  <si>
    <t>14.对好友社交系统评价</t>
    <phoneticPr fontId="1" type="noConversion"/>
  </si>
  <si>
    <t>带朋友的宠物可以尝试一下那个宠物怎么样</t>
    <phoneticPr fontId="1" type="noConversion"/>
  </si>
  <si>
    <t>比较糟糕，他们明明就在那，我却不能跟他们说话</t>
    <phoneticPr fontId="1" type="noConversion"/>
  </si>
  <si>
    <t>明明可以更好的</t>
    <phoneticPr fontId="1" type="noConversion"/>
  </si>
  <si>
    <t>不太好，用LINE</t>
    <phoneticPr fontId="1" type="noConversion"/>
  </si>
  <si>
    <t>没人回答。。</t>
    <phoneticPr fontId="1" type="noConversion"/>
  </si>
  <si>
    <t>15.进工会了么</t>
    <phoneticPr fontId="1" type="noConversion"/>
  </si>
  <si>
    <t>全都进了</t>
    <phoneticPr fontId="1" type="noConversion"/>
  </si>
  <si>
    <t>工会商店不错</t>
    <phoneticPr fontId="1" type="noConversion"/>
  </si>
  <si>
    <t>喜欢工会哪点，不喜欢哪点</t>
    <phoneticPr fontId="1" type="noConversion"/>
  </si>
  <si>
    <t>希望能像 Unison League一样同步战斗</t>
    <phoneticPr fontId="1" type="noConversion"/>
  </si>
  <si>
    <t>只能工会战，干不了什么别的</t>
    <phoneticPr fontId="1" type="noConversion"/>
  </si>
  <si>
    <t>16.最喜欢和最不喜欢的宠物</t>
    <phoneticPr fontId="1" type="noConversion"/>
  </si>
  <si>
    <t>没什么不喜欢</t>
    <phoneticPr fontId="1" type="noConversion"/>
  </si>
  <si>
    <t>17.宠物外观是否契合属性，你觉得这个重要么</t>
    <phoneticPr fontId="1" type="noConversion"/>
  </si>
  <si>
    <t>没人回答</t>
    <phoneticPr fontId="1" type="noConversion"/>
  </si>
  <si>
    <t>取决于当时的各种追求：升级，觉醒，符文，荣誉商店</t>
    <phoneticPr fontId="1" type="noConversion"/>
  </si>
  <si>
    <t>时区考虑</t>
    <phoneticPr fontId="1" type="noConversion"/>
  </si>
  <si>
    <t>早上工会战，是因为工会成员不同时区，白天挂机刷小本，晚上专注打本</t>
    <phoneticPr fontId="1" type="noConversion"/>
  </si>
  <si>
    <t>工作时间刷刷刷，有时间的话就打工会战和试炼塔</t>
    <phoneticPr fontId="1" type="noConversion"/>
  </si>
  <si>
    <t>寻找刷出秘密地下城的玩家并加为好友。给他们看自己的宠物</t>
    <phoneticPr fontId="1" type="noConversion"/>
  </si>
  <si>
    <t>一醒来就玩，看看商店，用用竞技场邀请。然后上班路上玩</t>
    <phoneticPr fontId="1" type="noConversion"/>
  </si>
  <si>
    <t>大部分玩家提到有很多5星宠物，很少有6星：不愿意用5星去合成六星</t>
    <phoneticPr fontId="1" type="noConversion"/>
  </si>
  <si>
    <t>一名玩家提到初始5星宠物才算高级，他和他的朋友4个人玩了几个月，只有一个人得到了</t>
    <phoneticPr fontId="1" type="noConversion"/>
  </si>
  <si>
    <t>自己试</t>
    <phoneticPr fontId="1" type="noConversion"/>
  </si>
  <si>
    <t>问朋友</t>
    <phoneticPr fontId="1" type="noConversion"/>
  </si>
  <si>
    <t>网上看</t>
    <phoneticPr fontId="1" type="noConversion"/>
  </si>
  <si>
    <t>论坛</t>
    <phoneticPr fontId="1" type="noConversion"/>
  </si>
  <si>
    <t>第三方app</t>
    <phoneticPr fontId="1" type="noConversion"/>
  </si>
  <si>
    <t>Reddit</t>
    <phoneticPr fontId="1" type="noConversion"/>
  </si>
  <si>
    <t>Youtube</t>
    <phoneticPr fontId="1" type="noConversion"/>
  </si>
  <si>
    <t>觉得排兵布阵/策略/升级，哪个重要</t>
    <phoneticPr fontId="1" type="noConversion"/>
  </si>
  <si>
    <t>策略，你需要正确符文及宠物（这不是排兵布阵么。。。）</t>
    <phoneticPr fontId="1" type="noConversion"/>
  </si>
  <si>
    <t>需要正确的宠物对应战况，但是挺容易理解的</t>
    <phoneticPr fontId="1" type="noConversion"/>
  </si>
  <si>
    <t>策略不太重要，还是布阵重要</t>
    <phoneticPr fontId="1" type="noConversion"/>
  </si>
  <si>
    <t>Healer, Nuker 和 Tank，一种类型一个就好</t>
    <phoneticPr fontId="1" type="noConversion"/>
  </si>
  <si>
    <t>Defense, attack and support</t>
    <phoneticPr fontId="1" type="noConversion"/>
  </si>
  <si>
    <t>初始5星宠，及一些星级较低的特殊宠。不同的玩法不同对应</t>
    <phoneticPr fontId="1" type="noConversion"/>
  </si>
  <si>
    <t>光/暗系</t>
    <phoneticPr fontId="1" type="noConversion"/>
  </si>
  <si>
    <t>Chloe and Zaiross</t>
    <phoneticPr fontId="1" type="noConversion"/>
  </si>
  <si>
    <t>Dark Chimera</t>
    <phoneticPr fontId="1" type="noConversion"/>
  </si>
  <si>
    <t>所有的龙</t>
    <phoneticPr fontId="1" type="noConversion"/>
  </si>
  <si>
    <t>看技能配合</t>
    <phoneticPr fontId="1" type="noConversion"/>
  </si>
  <si>
    <t>觉得暗系怪物好用么</t>
    <phoneticPr fontId="1" type="noConversion"/>
  </si>
  <si>
    <t>是的，黑暗奇美拉伤害高，黑暗瓦尔基里队长技能好，可以提升速度</t>
    <phoneticPr fontId="1" type="noConversion"/>
  </si>
  <si>
    <t>稀有的一般来说就是有用的</t>
    <phoneticPr fontId="1" type="noConversion"/>
  </si>
  <si>
    <t>光，暗太难得到了</t>
    <phoneticPr fontId="1" type="noConversion"/>
  </si>
  <si>
    <t>光暗看起来更酷，更稀有。但是光vs暗没什么特别的</t>
    <phoneticPr fontId="1" type="noConversion"/>
  </si>
  <si>
    <t>更看重属性</t>
    <phoneticPr fontId="1" type="noConversion"/>
  </si>
  <si>
    <t>属性外观一半一半吧</t>
    <phoneticPr fontId="1" type="noConversion"/>
  </si>
  <si>
    <t>美观，因为是个收集游戏嘛</t>
    <phoneticPr fontId="1" type="noConversion"/>
  </si>
  <si>
    <t>属性更重要，但是如果外观帅气更好</t>
    <phoneticPr fontId="1" type="noConversion"/>
  </si>
  <si>
    <t>所有奇美拉都挺好</t>
    <phoneticPr fontId="1" type="noConversion"/>
  </si>
  <si>
    <t>玩Soccer Spirits花了$1k 就是因为妹子好看</t>
    <phoneticPr fontId="1" type="noConversion"/>
  </si>
  <si>
    <t>5.对于BF来讲，实际生活中的朋友一起玩是保证留存的重要方式。而SW中也有一部分人提到了需要加强社交，尤其是同步玩法。</t>
    <phoneticPr fontId="1" type="noConversion"/>
  </si>
  <si>
    <t>4.提升部分表明了BF/SW游戏的一些玩家可关注到的薄弱点，如果我们游戏有类似系统，相关信息值得注意。如竞技场AI，长时间玩法的散点收益设计，随机生成系统保底设计等</t>
    <phoneticPr fontId="1" type="noConversion"/>
  </si>
  <si>
    <t>3.对社交部分，BF1人提到比较薄弱，SW则有更多，原因有可能是SW相对BF来说更新，随现在市场变动，越来越多手游更重视社交，玩家亦有这方面需求。</t>
    <phoneticPr fontId="1" type="noConversion"/>
  </si>
  <si>
    <t>2.BF调研中，2名玩家对”游戏节奏“表示不满，体现在初始怪物可能太弱，成长较慢，难以通过前期主线内容上。这点可以确认一下实际游戏前期设计的成长曲线做出结论。</t>
    <phoneticPr fontId="1" type="noConversion"/>
  </si>
  <si>
    <t>1.BF调研中，有3名玩家抱怨了“抽宠物系统“相关内容。但是鉴于玩家仍旧花钱在”抽宠物系统“中切并未造成流失。表明此系统造成的赌博效应冲动消费比较有效，虽然会带来少量挫败，但是不太影响留存。但在SW调研中则会造成些软流失，可能是设计商比BF更坑导致。</t>
    <phoneticPr fontId="1" type="noConversion"/>
  </si>
  <si>
    <t>1.BF玩家对游戏的喜好主要集中在游戏战斗策略（包括pvp及pve）、及美术风格上。而SW玩家更倾向于战斗系统和宠物收集。侧面表明SW玩家更加core</t>
    <phoneticPr fontId="1" type="noConversion"/>
  </si>
  <si>
    <t>2.关于策略问题，BF大部分玩家觉得适中。SW玩家亦然</t>
    <phoneticPr fontId="1" type="noConversion"/>
  </si>
  <si>
    <t>1.此次访谈BF玩家大部分消费水平在付费成员中处在中等水平，而SW玩家则大部分属于低等水平，少部分属于中等水平</t>
    <phoneticPr fontId="1" type="noConversion"/>
  </si>
  <si>
    <t>2.BF玩家关于首充问题：提升新获得的成员，及突破关卡成为了主要的引导因素，只有一人为了获得新队员，可能是属于感性消费者。首次充值的费用集中在$64.99及$34.12的gem礼包。符合大众消费心理，我们自身游戏设计时可以参考这一点。</t>
    <phoneticPr fontId="1" type="noConversion"/>
  </si>
  <si>
    <t>获得好宠物的期望</t>
    <phoneticPr fontId="1" type="noConversion"/>
  </si>
  <si>
    <t>升级宠物</t>
    <phoneticPr fontId="1" type="noConversion"/>
  </si>
  <si>
    <t>讨论宠物</t>
    <phoneticPr fontId="1" type="noConversion"/>
  </si>
  <si>
    <t>通过宠物评论获取推荐符文</t>
    <phoneticPr fontId="1" type="noConversion"/>
  </si>
  <si>
    <t>收集宠物</t>
    <phoneticPr fontId="1" type="noConversion"/>
  </si>
  <si>
    <t>策略</t>
  </si>
  <si>
    <t>系统多</t>
    <phoneticPr fontId="1" type="noConversion"/>
  </si>
  <si>
    <t>召唤</t>
    <phoneticPr fontId="1" type="noConversion"/>
  </si>
  <si>
    <t>自动战斗</t>
    <phoneticPr fontId="1" type="noConversion"/>
  </si>
  <si>
    <t>策略</t>
    <phoneticPr fontId="1" type="noConversion"/>
  </si>
  <si>
    <t>太难的时候可以手动操作</t>
    <phoneticPr fontId="1" type="noConversion"/>
  </si>
  <si>
    <t>比较难玩完</t>
    <phoneticPr fontId="1" type="noConversion"/>
  </si>
  <si>
    <t>火山最后一关之后觉得非常好</t>
    <phoneticPr fontId="1" type="noConversion"/>
  </si>
  <si>
    <t>玩家10</t>
  </si>
  <si>
    <t>玩家11</t>
  </si>
  <si>
    <t>工会战</t>
    <phoneticPr fontId="1" type="noConversion"/>
  </si>
  <si>
    <t>配置符文</t>
    <phoneticPr fontId="1" type="noConversion"/>
  </si>
  <si>
    <t>玩家12</t>
  </si>
  <si>
    <t>配置队伍</t>
    <phoneticPr fontId="1" type="noConversion"/>
  </si>
  <si>
    <t>积累RNG（积累人品？）</t>
    <phoneticPr fontId="1" type="noConversion"/>
  </si>
  <si>
    <t>$70, $100, $0, $0, $100, $300, $0, $20, $30, $35, $260</t>
    <phoneticPr fontId="1" type="noConversion"/>
  </si>
  <si>
    <t>怪物升级*3</t>
    <phoneticPr fontId="1" type="noConversion"/>
  </si>
  <si>
    <t>付费玩家和免费玩家平衡，有些玩家会抱怨，充了2K什么都没得到</t>
    <phoneticPr fontId="1" type="noConversion"/>
  </si>
  <si>
    <t>社交方便</t>
    <phoneticPr fontId="1" type="noConversion"/>
  </si>
  <si>
    <t>试图打游戏最后一关</t>
    <phoneticPr fontId="1" type="noConversion"/>
  </si>
  <si>
    <t>保持竞技场前100名</t>
    <phoneticPr fontId="1" type="noConversion"/>
  </si>
  <si>
    <t>会推荐给其他朋友么，如何描述</t>
    <phoneticPr fontId="1" type="noConversion"/>
  </si>
  <si>
    <t>只会给朋友看下，没法描述</t>
    <phoneticPr fontId="1" type="noConversion"/>
  </si>
  <si>
    <t>会说我的宠物可以消灭整个队伍，这是个比较难的游戏</t>
    <phoneticPr fontId="1" type="noConversion"/>
  </si>
  <si>
    <t>可以自动战斗</t>
    <phoneticPr fontId="1" type="noConversion"/>
  </si>
  <si>
    <t>每天打活动</t>
    <phoneticPr fontId="1" type="noConversion"/>
  </si>
  <si>
    <t>一个像口袋妖怪一样的宠物游戏，比较适合年龄稍大的玩家</t>
    <phoneticPr fontId="1" type="noConversion"/>
  </si>
  <si>
    <t>不太策略，是个成长游戏，更策略是coc</t>
    <phoneticPr fontId="1" type="noConversion"/>
  </si>
  <si>
    <t>pve比较策略</t>
    <phoneticPr fontId="1" type="noConversion"/>
  </si>
  <si>
    <t>竞技场5~6，pve7 工会战8</t>
    <phoneticPr fontId="1" type="noConversion"/>
  </si>
  <si>
    <t>7分</t>
    <phoneticPr fontId="1" type="noConversion"/>
  </si>
  <si>
    <t>一开始是9，现在比起其他游戏是6~7（一开始指游戏发布）</t>
    <phoneticPr fontId="1" type="noConversion"/>
  </si>
  <si>
    <t>8~9</t>
    <phoneticPr fontId="1" type="noConversion"/>
  </si>
  <si>
    <t>一开始自动战斗就好了，但是后来就有9分了（一开始指进入游戏）</t>
    <phoneticPr fontId="1" type="noConversion"/>
  </si>
  <si>
    <t>8~9</t>
    <phoneticPr fontId="1" type="noConversion"/>
  </si>
  <si>
    <t>如果有很多宠物你才能更策略</t>
    <phoneticPr fontId="1" type="noConversion"/>
  </si>
  <si>
    <t>对游戏策略难度评价</t>
    <phoneticPr fontId="1" type="noConversion"/>
  </si>
  <si>
    <t>刚刚好</t>
    <phoneticPr fontId="1" type="noConversion"/>
  </si>
  <si>
    <t>开始还好，后来弱爆了（来自流向Unison League的流失玩家）</t>
    <phoneticPr fontId="1" type="noConversion"/>
  </si>
  <si>
    <t>还行吧</t>
    <phoneticPr fontId="1" type="noConversion"/>
  </si>
  <si>
    <t>现在不错，如果策略降低就显得太容易了</t>
    <phoneticPr fontId="1" type="noConversion"/>
  </si>
  <si>
    <t>Frontier Hunter时间太长又无聊，希望有点散点收益</t>
    <phoneticPr fontId="1" type="noConversion"/>
  </si>
  <si>
    <t>对游戏复杂度的评价</t>
    <phoneticPr fontId="1" type="noConversion"/>
  </si>
  <si>
    <t>太简单了</t>
    <phoneticPr fontId="1" type="noConversion"/>
  </si>
  <si>
    <t>比较合适，一开始的时候有点难理解</t>
    <phoneticPr fontId="1" type="noConversion"/>
  </si>
  <si>
    <t>6分吧，难度适中</t>
    <phoneticPr fontId="1" type="noConversion"/>
  </si>
  <si>
    <t>Violent runes</t>
    <phoneticPr fontId="1" type="noConversion"/>
  </si>
  <si>
    <t>RNG</t>
    <phoneticPr fontId="1" type="noConversion"/>
  </si>
  <si>
    <t>Ways to be OP</t>
    <phoneticPr fontId="1" type="noConversion"/>
  </si>
  <si>
    <t>东西卖的太贵</t>
    <phoneticPr fontId="1" type="noConversion"/>
  </si>
  <si>
    <t>花了很多时间玩也没有变强</t>
    <phoneticPr fontId="1" type="noConversion"/>
  </si>
  <si>
    <t>抽到5星概率太低</t>
    <phoneticPr fontId="1" type="noConversion"/>
  </si>
  <si>
    <t>剧情对话老土，感觉是针对10~15岁玩家设计</t>
    <phoneticPr fontId="1" type="noConversion"/>
  </si>
  <si>
    <t>好的宠物要花很多钱</t>
    <phoneticPr fontId="1" type="noConversion"/>
  </si>
  <si>
    <t>故事太差</t>
    <phoneticPr fontId="1" type="noConversion"/>
  </si>
  <si>
    <t>需要更多协作玩法</t>
    <phoneticPr fontId="1" type="noConversion"/>
  </si>
  <si>
    <t>加强工会</t>
    <phoneticPr fontId="1" type="noConversion"/>
  </si>
  <si>
    <t>提高好宠掉率</t>
    <phoneticPr fontId="1" type="noConversion"/>
  </si>
  <si>
    <t>平衡战力过高的宠物</t>
    <phoneticPr fontId="1" type="noConversion"/>
  </si>
  <si>
    <t>制定自己的宠物</t>
    <phoneticPr fontId="1" type="noConversion"/>
  </si>
  <si>
    <t>交易宠物</t>
    <phoneticPr fontId="1" type="noConversion"/>
  </si>
  <si>
    <t>游戏内聊天不够好，我们常用line chat聊天是因为游戏内部聊天做的不太好</t>
    <phoneticPr fontId="1" type="noConversion"/>
  </si>
  <si>
    <t>RNG保底设计</t>
    <phoneticPr fontId="1" type="noConversion"/>
  </si>
  <si>
    <t>工会战还是跟AI打，不够策略</t>
    <phoneticPr fontId="1" type="noConversion"/>
  </si>
  <si>
    <t>经常软流失，主要是因为抽到了一堆没用的东西</t>
    <phoneticPr fontId="1" type="noConversion"/>
  </si>
  <si>
    <t>希望更多同步玩法，而去玩了Unison League</t>
    <phoneticPr fontId="1" type="noConversion"/>
  </si>
  <si>
    <t>一直玩</t>
    <phoneticPr fontId="1" type="noConversion"/>
  </si>
  <si>
    <t>等体力恢复</t>
    <phoneticPr fontId="1" type="noConversion"/>
  </si>
  <si>
    <t>一直玩</t>
    <phoneticPr fontId="1" type="noConversion"/>
  </si>
  <si>
    <t>空闲时间就玩</t>
    <phoneticPr fontId="1" type="noConversion"/>
  </si>
  <si>
    <t>3~4次</t>
    <phoneticPr fontId="1" type="noConversion"/>
  </si>
  <si>
    <t>2~3次</t>
    <phoneticPr fontId="1" type="noConversion"/>
  </si>
  <si>
    <t>早上玩一会，晚上玩很长时间</t>
    <phoneticPr fontId="1" type="noConversion"/>
  </si>
  <si>
    <t>放着不管</t>
    <phoneticPr fontId="1" type="noConversion"/>
  </si>
  <si>
    <t>早上起来先打日常挑战，然后挂机，晚上工会战</t>
    <phoneticPr fontId="1" type="noConversion"/>
  </si>
  <si>
    <t>收送礼物的频率</t>
    <phoneticPr fontId="1" type="noConversion"/>
  </si>
  <si>
    <t>非常希望</t>
    <phoneticPr fontId="1" type="noConversion"/>
  </si>
  <si>
    <t>迫切希望</t>
    <phoneticPr fontId="1" type="noConversion"/>
  </si>
  <si>
    <t>希望</t>
    <phoneticPr fontId="1" type="noConversion"/>
  </si>
  <si>
    <t>14.希望有工会功能么</t>
    <phoneticPr fontId="1" type="noConversion"/>
  </si>
  <si>
    <t>15.最喜欢和最不喜欢的宠物</t>
    <phoneticPr fontId="1" type="noConversion"/>
  </si>
  <si>
    <t>正是因为连不上网，我们才更专注本地游戏（是不是我理解错了。。）</t>
    <phoneticPr fontId="1" type="noConversion"/>
  </si>
  <si>
    <t>喜欢Elza 和 Maxwell。不喜欢Golem，因为速度慢</t>
    <phoneticPr fontId="1" type="noConversion"/>
  </si>
  <si>
    <t>讨厌Thunderbird。属性最弱</t>
    <phoneticPr fontId="1" type="noConversion"/>
  </si>
  <si>
    <t>不重要</t>
    <phoneticPr fontId="1" type="noConversion"/>
  </si>
  <si>
    <t>16.宠物外观是否契合属性，你觉得这个重要么</t>
    <phoneticPr fontId="1" type="noConversion"/>
  </si>
  <si>
    <t>收集靠脸，战斗靠实力</t>
    <phoneticPr fontId="1" type="noConversion"/>
  </si>
  <si>
    <t>先看脸，然后转为看实力</t>
    <phoneticPr fontId="1" type="noConversion"/>
  </si>
  <si>
    <t>大部分符合，也有些不符合，但是不重要</t>
    <phoneticPr fontId="1" type="noConversion"/>
  </si>
  <si>
    <t>外观和技能没什么关系</t>
    <phoneticPr fontId="1" type="noConversion"/>
  </si>
  <si>
    <t>Aaron 是个mitigator（类似T）还能造成大量伤害</t>
    <phoneticPr fontId="1" type="noConversion"/>
  </si>
  <si>
    <t>个人喜欢黑属性宠物，I go for glass cannon builds（这句不太懂）</t>
    <phoneticPr fontId="1" type="noConversion"/>
  </si>
  <si>
    <t>19.觉得游戏平衡性怎么样</t>
    <phoneticPr fontId="1" type="noConversion"/>
  </si>
  <si>
    <t>好像没什么人理解问题的含义</t>
    <phoneticPr fontId="1" type="noConversion"/>
  </si>
  <si>
    <t>只有一人回答：就是为了练级</t>
    <phoneticPr fontId="1" type="noConversion"/>
  </si>
  <si>
    <t>18.pvp用什么阵容。为什么觉得这个阵容最好，怎么用。</t>
    <phoneticPr fontId="1" type="noConversion"/>
  </si>
  <si>
    <t>17.游戏提供的宠物够用么。你希望游戏增加怎样的技能和属性</t>
    <phoneticPr fontId="1" type="noConversion"/>
  </si>
  <si>
    <t>战力越高越好用</t>
    <phoneticPr fontId="1" type="noConversion"/>
  </si>
  <si>
    <t>出啥用啥</t>
    <phoneticPr fontId="1" type="noConversion"/>
  </si>
  <si>
    <t>挺好的，足够用。</t>
    <phoneticPr fontId="1" type="noConversion"/>
  </si>
  <si>
    <t>20.你喜欢攻击动画/特效么，它们能不能帮助你理解技能</t>
    <phoneticPr fontId="1" type="noConversion"/>
  </si>
  <si>
    <t>一般都关掉，又是因为卡顿</t>
    <phoneticPr fontId="1" type="noConversion"/>
  </si>
  <si>
    <t>很酷，但是有时还是希望快一点看到战斗结果</t>
    <phoneticPr fontId="1" type="noConversion"/>
  </si>
  <si>
    <t>没人回答。。</t>
    <phoneticPr fontId="1" type="noConversion"/>
  </si>
  <si>
    <t>22.你在战斗前做准备么，做哪些准备，做准备都关注哪些问题</t>
    <phoneticPr fontId="1" type="noConversion"/>
  </si>
  <si>
    <t>彩虹队，5种颜色一个队，其他很多玩家也提到这点</t>
    <phoneticPr fontId="1" type="noConversion"/>
  </si>
  <si>
    <t>彩虹队需要各个颜色均一个强力宠物，得到新宠物就试一试，想尽办法进化</t>
    <phoneticPr fontId="1" type="noConversion"/>
  </si>
  <si>
    <t>SummonersWar</t>
    <phoneticPr fontId="1" type="noConversion"/>
  </si>
  <si>
    <t>7, 6, 6, 6, 7, 9, 5, 5, 5, 5, 3</t>
  </si>
  <si>
    <t>如何得知游戏</t>
    <phoneticPr fontId="1" type="noConversion"/>
  </si>
  <si>
    <t>8个通过朋友</t>
    <phoneticPr fontId="1" type="noConversion"/>
  </si>
  <si>
    <t>其他游戏广告</t>
    <phoneticPr fontId="1" type="noConversion"/>
  </si>
  <si>
    <t>苹果appstore</t>
    <phoneticPr fontId="1" type="noConversion"/>
  </si>
  <si>
    <t>为什么想要玩</t>
    <phoneticPr fontId="1" type="noConversion"/>
  </si>
  <si>
    <t>看起来和其他游戏不同</t>
    <phoneticPr fontId="1" type="noConversion"/>
  </si>
  <si>
    <t>美术风格</t>
    <phoneticPr fontId="1" type="noConversion"/>
  </si>
  <si>
    <t>技能系统和cd</t>
    <phoneticPr fontId="1" type="noConversion"/>
  </si>
  <si>
    <t>朋友推荐</t>
    <phoneticPr fontId="1" type="noConversion"/>
  </si>
  <si>
    <t>看到朋友玩</t>
    <phoneticPr fontId="1" type="noConversion"/>
  </si>
  <si>
    <t>看了Appannie。觉得数据不错。。</t>
    <phoneticPr fontId="1" type="noConversion"/>
  </si>
  <si>
    <t>250水晶，$10</t>
    <phoneticPr fontId="1" type="noConversion"/>
  </si>
  <si>
    <t>双倍经验</t>
    <phoneticPr fontId="1" type="noConversion"/>
  </si>
  <si>
    <t>$70的包打折到$30</t>
    <phoneticPr fontId="1" type="noConversion"/>
  </si>
  <si>
    <t>每月奖励包3K水晶+奖励</t>
    <phoneticPr fontId="1" type="noConversion"/>
  </si>
  <si>
    <t>新手包</t>
    <phoneticPr fontId="1" type="noConversion"/>
  </si>
  <si>
    <t>很多玩家提到想召唤新宠物</t>
    <phoneticPr fontId="1" type="noConversion"/>
  </si>
  <si>
    <t>赌博上瘾（说的是召唤）</t>
    <phoneticPr fontId="1" type="noConversion"/>
  </si>
  <si>
    <t>需要体力</t>
    <phoneticPr fontId="1" type="noConversion"/>
  </si>
  <si>
    <t>支持游戏公司（这边也有这样的脑残粉。。）</t>
    <phoneticPr fontId="1" type="noConversion"/>
  </si>
  <si>
    <t>想要个5星，帮助朋友（估计也有炫耀成分）</t>
    <phoneticPr fontId="1" type="noConversion"/>
  </si>
  <si>
    <t>日常付费</t>
    <phoneticPr fontId="1" type="noConversion"/>
  </si>
  <si>
    <t>找比较值得包，好多包都挺亏的</t>
    <phoneticPr fontId="1" type="noConversion"/>
  </si>
  <si>
    <t>魔力水晶，有时候是符文，但是真心贵</t>
    <phoneticPr fontId="1" type="noConversion"/>
  </si>
  <si>
    <t>找打折商品</t>
    <phoneticPr fontId="1" type="noConversion"/>
  </si>
  <si>
    <t>水晶如何消费</t>
    <phoneticPr fontId="1" type="noConversion"/>
  </si>
  <si>
    <t>很多玩家提到用于召唤新宠物</t>
    <phoneticPr fontId="1" type="noConversion"/>
  </si>
  <si>
    <t>召唤，也有时是补充体力</t>
    <phoneticPr fontId="1" type="noConversion"/>
  </si>
  <si>
    <t>魔力或者符文，体力大部分时间够用</t>
    <phoneticPr fontId="1" type="noConversion"/>
  </si>
  <si>
    <t>3.最喜欢游戏什么地方，举例3种</t>
    <phoneticPr fontId="1" type="noConversion"/>
  </si>
  <si>
    <t>回合制，需要想好怎么打</t>
    <phoneticPr fontId="1" type="noConversion"/>
  </si>
  <si>
    <t>竞技场需要策略</t>
    <phoneticPr fontId="1" type="noConversion"/>
  </si>
  <si>
    <t>公会里可能认识很多人</t>
    <phoneticPr fontId="1" type="noConversion"/>
  </si>
  <si>
    <t>宠物差异化</t>
    <phoneticPr fontId="1" type="noConversion"/>
  </si>
  <si>
    <t>Crappy random number generator（感觉是不好的）</t>
    <phoneticPr fontId="1" type="noConversion"/>
  </si>
  <si>
    <t>最终幻想的感觉，回合制</t>
    <phoneticPr fontId="1" type="noConversion"/>
  </si>
  <si>
    <t>社交，可以从随机频道结识朋友</t>
    <phoneticPr fontId="1" type="noConversion"/>
  </si>
  <si>
    <t>就是因为看着cool，练了mono dark</t>
    <phoneticPr fontId="1" type="noConversion"/>
  </si>
  <si>
    <t>外表很重要</t>
    <phoneticPr fontId="1" type="noConversion"/>
  </si>
  <si>
    <t>喜欢Aaron 和 Ruby</t>
    <phoneticPr fontId="1" type="noConversion"/>
  </si>
  <si>
    <t>喜欢dark属性怪物。（看起来酷）有点重要</t>
    <phoneticPr fontId="1" type="noConversion"/>
  </si>
  <si>
    <t>问卷问题：</t>
    <phoneticPr fontId="1" type="noConversion"/>
  </si>
  <si>
    <t>空闲娱乐简析</t>
    <phoneticPr fontId="1" type="noConversion"/>
  </si>
  <si>
    <t>长相和增益都很重要</t>
    <phoneticPr fontId="1" type="noConversion"/>
  </si>
  <si>
    <r>
      <rPr>
        <b/>
        <sz val="11"/>
        <color indexed="8"/>
        <rFont val="微软雅黑"/>
        <family val="2"/>
        <charset val="134"/>
      </rPr>
      <t>分析总结</t>
    </r>
    <r>
      <rPr>
        <sz val="11"/>
        <color indexed="8"/>
        <rFont val="微软雅黑"/>
        <family val="2"/>
        <charset val="134"/>
      </rPr>
      <t>：</t>
    </r>
    <phoneticPr fontId="1" type="noConversion"/>
  </si>
  <si>
    <t>facebook关于宠物gacha调研</t>
    <phoneticPr fontId="1" type="noConversion"/>
  </si>
  <si>
    <t>FaceBook关于日常消费和每天游戏时间的对比</t>
    <phoneticPr fontId="1" type="noConversion"/>
  </si>
  <si>
    <t>随时间花费，付费率走低，需要研究下游戏设计中是否有类似”扫荡“的设计，导致此结果</t>
    <phoneticPr fontId="1" type="noConversion"/>
  </si>
  <si>
    <t>引用调研原文：</t>
    <phoneticPr fontId="1" type="noConversion"/>
  </si>
  <si>
    <t>Frontier Hunter（可能是一种长线pve战斗设计）</t>
    <phoneticPr fontId="1" type="noConversion"/>
  </si>
  <si>
    <t>2.大部分玩家选择闲暇时间来玩。契合手游散点游戏时间设计。</t>
    <phoneticPr fontId="1" type="noConversion"/>
  </si>
  <si>
    <t>1.关于排兵布阵，没有人评价觉得不重要</t>
    <phoneticPr fontId="1" type="noConversion"/>
  </si>
  <si>
    <t>2.外表对玩家选择怪物起到了一定作用</t>
    <phoneticPr fontId="1" type="noConversion"/>
  </si>
  <si>
    <t>1人表示所有这类游戏都有，感觉是必须的（但此处有些被动必须的含义）</t>
    <phoneticPr fontId="1" type="noConversion"/>
  </si>
  <si>
    <t>2人表示喜欢，其中一人评价7分</t>
    <phoneticPr fontId="1" type="noConversion"/>
  </si>
  <si>
    <t>7.对”合成宠物“的看法（1~10评分）</t>
    <phoneticPr fontId="1" type="noConversion"/>
  </si>
  <si>
    <t>有没有试过其他类型的成长系统。</t>
    <phoneticPr fontId="1" type="noConversion"/>
  </si>
  <si>
    <t>所以之后两个问题并没有答案</t>
    <phoneticPr fontId="1" type="noConversion"/>
  </si>
  <si>
    <t>大部分并没有尝试过。仅仅一部分人听说过</t>
    <phoneticPr fontId="1" type="noConversion"/>
  </si>
  <si>
    <t>1人回答：Vortex 70%, Imperial Capital 15%, Arena 10%, Quest 5%，不玩Raid Battle，觉得没意思</t>
    <phoneticPr fontId="1" type="noConversion"/>
  </si>
  <si>
    <t>1人回答：30-40% arena, vortex 10%, Imperial出了就玩，同不玩Raid Battle。零散时间打打任务</t>
    <phoneticPr fontId="1" type="noConversion"/>
  </si>
  <si>
    <t>8.每天玩以下游戏的时间分配？任务；Vortex；Raid Battle； Imperial Capital Randall；Arena</t>
    <phoneticPr fontId="1" type="noConversion"/>
  </si>
  <si>
    <t>1人回答：什么活动出了玩什么，优先Frontier Hunter，然后是Vortex&gt;Trials&gt;Quest</t>
    <phoneticPr fontId="1" type="noConversion"/>
  </si>
  <si>
    <t>最感兴趣的玩法</t>
    <phoneticPr fontId="1" type="noConversion"/>
  </si>
  <si>
    <t>不确定</t>
    <phoneticPr fontId="1" type="noConversion"/>
  </si>
  <si>
    <t>Frontier Hunter</t>
    <phoneticPr fontId="1" type="noConversion"/>
  </si>
  <si>
    <t>9.游戏中的event对你继续玩下去有没有影响，哪些event玩的最多，为什么</t>
    <phoneticPr fontId="1" type="noConversion"/>
  </si>
  <si>
    <t>很重要。主要玩体力减半，双倍经验，super boss summons</t>
    <phoneticPr fontId="1" type="noConversion"/>
  </si>
  <si>
    <t>不重要。（此处3/10不明含义）后面加了句评价：这家伙说他一直玩Frontier Hunter。。。。</t>
    <phoneticPr fontId="1" type="noConversion"/>
  </si>
  <si>
    <t>Frontier Hunter（玩的最多）</t>
    <phoneticPr fontId="1" type="noConversion"/>
  </si>
  <si>
    <t>Monday Dungeons for Karma（一个最容易升级的活动）</t>
    <phoneticPr fontId="1" type="noConversion"/>
  </si>
  <si>
    <t>10.对战斗系统评价（1~10分，对比其他rpg games）</t>
    <phoneticPr fontId="1" type="noConversion"/>
  </si>
  <si>
    <t>9/10</t>
    <phoneticPr fontId="1" type="noConversion"/>
  </si>
  <si>
    <t>8/10</t>
    <phoneticPr fontId="1" type="noConversion"/>
  </si>
  <si>
    <t>不喜欢，竞技场ai太烂</t>
    <phoneticPr fontId="1" type="noConversion"/>
  </si>
  <si>
    <t>喜欢</t>
    <phoneticPr fontId="1" type="noConversion"/>
  </si>
  <si>
    <t>还好吧</t>
    <phoneticPr fontId="1" type="noConversion"/>
  </si>
  <si>
    <t>11.战斗时选择手动or自动</t>
    <phoneticPr fontId="1" type="noConversion"/>
  </si>
  <si>
    <t>自动，除非自动赢不了</t>
    <phoneticPr fontId="1" type="noConversion"/>
  </si>
  <si>
    <t>自动，可以边玩边干别的</t>
    <phoneticPr fontId="1" type="noConversion"/>
  </si>
  <si>
    <t>自动，但是继续吐槽ai太烂</t>
    <phoneticPr fontId="1" type="noConversion"/>
  </si>
  <si>
    <t>根据不同玩法选择</t>
    <phoneticPr fontId="1" type="noConversion"/>
  </si>
  <si>
    <t>大部分自动，除了较难的玩法</t>
    <phoneticPr fontId="1" type="noConversion"/>
  </si>
  <si>
    <t>12.掉落系统评价，奖励太多or太少</t>
    <phoneticPr fontId="1" type="noConversion"/>
  </si>
  <si>
    <t>还不错</t>
    <phoneticPr fontId="1" type="noConversion"/>
  </si>
  <si>
    <t>可以接受，但是希望多一些</t>
    <phoneticPr fontId="1" type="noConversion"/>
  </si>
  <si>
    <t>可以接受，Arena提升太慢了</t>
    <phoneticPr fontId="1" type="noConversion"/>
  </si>
  <si>
    <t>13.对好友社交系统评价</t>
    <phoneticPr fontId="1" type="noConversion"/>
  </si>
  <si>
    <t>希望可以聊天</t>
    <phoneticPr fontId="1" type="noConversion"/>
  </si>
  <si>
    <t>希望更有趣一些</t>
    <phoneticPr fontId="1" type="noConversion"/>
  </si>
  <si>
    <t>如果能换宠物就好了</t>
    <phoneticPr fontId="1" type="noConversion"/>
  </si>
  <si>
    <t>没法聊天，太烂了</t>
    <phoneticPr fontId="1" type="noConversion"/>
  </si>
  <si>
    <t>挺糟糕的。尤其是当你想让你的好友换eader（估计是为了协助）</t>
    <phoneticPr fontId="1" type="noConversion"/>
  </si>
  <si>
    <t>喜欢好友宠物协助么</t>
    <phoneticPr fontId="1" type="noConversion"/>
  </si>
  <si>
    <t>必须的</t>
    <phoneticPr fontId="1" type="noConversion"/>
  </si>
  <si>
    <t>每天都会</t>
    <phoneticPr fontId="1" type="noConversion"/>
  </si>
  <si>
    <t>让玩家上瘾的原因</t>
    <phoneticPr fontId="1" type="noConversion"/>
  </si>
  <si>
    <t>更新快</t>
    <phoneticPr fontId="1" type="noConversion"/>
  </si>
  <si>
    <t>召唤出新怪（就有又有坑了）</t>
    <phoneticPr fontId="1" type="noConversion"/>
  </si>
  <si>
    <t>美术好，尤其进化动画。提到了不喜欢hero charge</t>
    <phoneticPr fontId="1" type="noConversion"/>
  </si>
  <si>
    <t>通过了就不怎么玩了，目前一段时间内只上一次</t>
    <phoneticPr fontId="1" type="noConversion"/>
  </si>
  <si>
    <t>pvp</t>
    <phoneticPr fontId="1" type="noConversion"/>
  </si>
  <si>
    <t>成长</t>
    <phoneticPr fontId="1" type="noConversion"/>
  </si>
  <si>
    <t>pvp（和现实朋友及家人）</t>
    <phoneticPr fontId="1" type="noConversion"/>
  </si>
  <si>
    <t>对游戏的评分（1~10）</t>
    <phoneticPr fontId="1" type="noConversion"/>
  </si>
  <si>
    <t>所有人评分在7~8分之间</t>
    <phoneticPr fontId="1" type="noConversion"/>
  </si>
  <si>
    <t>对游戏策略评价</t>
    <phoneticPr fontId="1" type="noConversion"/>
  </si>
  <si>
    <t>3人评价刚刚好</t>
    <phoneticPr fontId="1" type="noConversion"/>
  </si>
  <si>
    <t>大部分人觉得适中</t>
    <phoneticPr fontId="1" type="noConversion"/>
  </si>
  <si>
    <t>1人提到不需要再容易</t>
    <phoneticPr fontId="1" type="noConversion"/>
  </si>
  <si>
    <t>1人提到前期有些困难，掌握系统后就OK了</t>
    <phoneticPr fontId="1" type="noConversion"/>
  </si>
  <si>
    <t>第一章节太慢</t>
    <phoneticPr fontId="1" type="noConversion"/>
  </si>
  <si>
    <t>召唤太贵</t>
    <phoneticPr fontId="1" type="noConversion"/>
  </si>
  <si>
    <t>交互太少</t>
    <phoneticPr fontId="1" type="noConversion"/>
  </si>
  <si>
    <t>升级太快</t>
    <phoneticPr fontId="1" type="noConversion"/>
  </si>
  <si>
    <t>召唤</t>
    <phoneticPr fontId="1" type="noConversion"/>
  </si>
  <si>
    <t>初始怪物太弱</t>
    <phoneticPr fontId="1" type="noConversion"/>
  </si>
  <si>
    <t>安卓平台游戏卡顿</t>
    <phoneticPr fontId="1" type="noConversion"/>
  </si>
  <si>
    <t>战斗系统中太依靠打击数</t>
    <phoneticPr fontId="1" type="noConversion"/>
  </si>
  <si>
    <t>一直抽到相同宠物</t>
    <phoneticPr fontId="1" type="noConversion"/>
  </si>
  <si>
    <t>召唤（召唤5个1个免费，一定是垃圾）</t>
    <phoneticPr fontId="1" type="noConversion"/>
  </si>
  <si>
    <t>希望游戏能提升的地方</t>
    <phoneticPr fontId="1" type="noConversion"/>
  </si>
  <si>
    <t>竞技场宠物AI</t>
    <phoneticPr fontId="1" type="noConversion"/>
  </si>
  <si>
    <t>增加交易，聊天等功能，抽宠物要有保底</t>
    <phoneticPr fontId="1" type="noConversion"/>
  </si>
  <si>
    <t>需要合作模式</t>
    <phoneticPr fontId="1" type="noConversion"/>
  </si>
  <si>
    <t>卡顿需要提升</t>
    <phoneticPr fontId="1" type="noConversion"/>
  </si>
  <si>
    <t>4.不喜欢的点</t>
    <phoneticPr fontId="1" type="noConversion"/>
  </si>
  <si>
    <t>如果流失，流失的原因</t>
    <phoneticPr fontId="1" type="noConversion"/>
  </si>
  <si>
    <t>朋友都不玩了</t>
    <phoneticPr fontId="1" type="noConversion"/>
  </si>
  <si>
    <t>每天花费时间太长了</t>
    <phoneticPr fontId="1" type="noConversion"/>
  </si>
  <si>
    <t>5.每天游戏时间</t>
    <phoneticPr fontId="1" type="noConversion"/>
  </si>
  <si>
    <t>每天多少次</t>
    <phoneticPr fontId="1" type="noConversion"/>
  </si>
  <si>
    <t>1人回答2次</t>
    <phoneticPr fontId="1" type="noConversion"/>
  </si>
  <si>
    <t>1人回答4~10次</t>
    <phoneticPr fontId="1" type="noConversion"/>
  </si>
  <si>
    <t>1人回答1~2次</t>
    <phoneticPr fontId="1" type="noConversion"/>
  </si>
  <si>
    <t>1人回答15~25次</t>
    <phoneticPr fontId="1" type="noConversion"/>
  </si>
  <si>
    <t>早上起来3次竞技场，PVE自动战斗，Frontier Hunter时间到了就去打</t>
    <phoneticPr fontId="1" type="noConversion"/>
  </si>
  <si>
    <t>所有时刻都一样（但是没说什么样）</t>
    <phoneticPr fontId="1" type="noConversion"/>
  </si>
  <si>
    <t>所有闲暇时间</t>
    <phoneticPr fontId="1" type="noConversion"/>
  </si>
  <si>
    <t>自动战斗，farming</t>
    <phoneticPr fontId="1" type="noConversion"/>
  </si>
  <si>
    <t>工作很闲一直在玩</t>
    <phoneticPr fontId="1" type="noConversion"/>
  </si>
  <si>
    <t>一早就开游戏，早餐时间、睡前玩。</t>
    <phoneticPr fontId="1" type="noConversion"/>
  </si>
  <si>
    <t>客服Don’t respond to tickets very well</t>
    <phoneticPr fontId="1" type="noConversion"/>
  </si>
  <si>
    <t>先看看有什么event，及event副本。然后看看自己缺什么，去打。然后去打竞技场直到没有orb（抱怨了竞技场不能控制宠物）。然后进行 Vortex Gate和任务</t>
    <phoneticPr fontId="1" type="noConversion"/>
  </si>
  <si>
    <t>有体力就玩</t>
    <phoneticPr fontId="1" type="noConversion"/>
  </si>
  <si>
    <t>游戏地点及时间安排</t>
    <phoneticPr fontId="1" type="noConversion"/>
  </si>
  <si>
    <t>什么地方都会玩。一醒来，去工作路上、工作时、回家路上、女友家（原文girlfriends place。。）。玩的时候先去town看下，看先游戏内更新（大概是指任务刷新等），收礼物送礼物，竞技场farming道具</t>
    <phoneticPr fontId="1" type="noConversion"/>
  </si>
  <si>
    <t>6.有多少高级宠物</t>
    <phoneticPr fontId="1" type="noConversion"/>
  </si>
  <si>
    <t>Have a ton(并不知道是什么。。）</t>
    <phoneticPr fontId="1" type="noConversion"/>
  </si>
  <si>
    <t>18个7星</t>
    <phoneticPr fontId="1" type="noConversion"/>
  </si>
  <si>
    <t>50~60个7星</t>
    <phoneticPr fontId="1" type="noConversion"/>
  </si>
  <si>
    <t>一整队7星</t>
    <phoneticPr fontId="1" type="noConversion"/>
  </si>
  <si>
    <t>如何知道如何排兵布阵</t>
    <phoneticPr fontId="1" type="noConversion"/>
  </si>
  <si>
    <t>一种属性组一队（这里属性指的是黑白红绿蓝）</t>
    <phoneticPr fontId="1" type="noConversion"/>
  </si>
  <si>
    <t>觉得排兵布阵重要么</t>
    <phoneticPr fontId="1" type="noConversion"/>
  </si>
  <si>
    <t>跟tumblr上一个家伙学的</t>
    <phoneticPr fontId="1" type="noConversion"/>
  </si>
  <si>
    <t>论坛</t>
    <phoneticPr fontId="1" type="noConversion"/>
  </si>
  <si>
    <t>看一下队长技能及brave burst，然后一种属性一队</t>
    <phoneticPr fontId="1" type="noConversion"/>
  </si>
  <si>
    <t>是的，每个玩法都要有点不同（指布阵）</t>
    <phoneticPr fontId="1" type="noConversion"/>
  </si>
  <si>
    <t>需要选择对应的组合</t>
    <phoneticPr fontId="1" type="noConversion"/>
  </si>
  <si>
    <t>所有都需要组合和策略</t>
    <phoneticPr fontId="1" type="noConversion"/>
  </si>
  <si>
    <t>哪些怪物最好用</t>
    <phoneticPr fontId="1" type="noConversion"/>
  </si>
  <si>
    <t>故事线奖励</t>
    <phoneticPr fontId="1" type="noConversion"/>
  </si>
  <si>
    <t>Loden</t>
    <phoneticPr fontId="1" type="noConversion"/>
  </si>
  <si>
    <t>Quayde, Ruby</t>
    <phoneticPr fontId="1" type="noConversion"/>
  </si>
  <si>
    <t>没有最好的（大概表示觉得还算平衡）</t>
    <phoneticPr fontId="1" type="noConversion"/>
  </si>
  <si>
    <t>哪些怪物看起来比较酷，是否觉得看起来酷很重要</t>
    <phoneticPr fontId="1" type="noConversion"/>
  </si>
  <si>
    <t>$50,000-$99,999</t>
    <phoneticPr fontId="1" type="noConversion"/>
  </si>
  <si>
    <t>$100,000-$124,999</t>
    <phoneticPr fontId="1" type="noConversion"/>
  </si>
  <si>
    <t>$200,000 and up</t>
    <phoneticPr fontId="1" type="noConversion"/>
  </si>
  <si>
    <t>收入</t>
    <phoneticPr fontId="1" type="noConversion"/>
  </si>
  <si>
    <t>对比FB数据调研，此次征集到的玩家收入水平略高</t>
    <phoneticPr fontId="1" type="noConversion"/>
  </si>
  <si>
    <t>日常游戏时间</t>
    <phoneticPr fontId="1" type="noConversion"/>
  </si>
  <si>
    <t xml:space="preserve">玩游戏
社交
运动
</t>
    <phoneticPr fontId="1" type="noConversion"/>
  </si>
  <si>
    <t>运动
玩游戏</t>
    <phoneticPr fontId="1" type="noConversion"/>
  </si>
  <si>
    <t>社交
玩游戏</t>
    <phoneticPr fontId="1" type="noConversion"/>
  </si>
  <si>
    <t>玩游戏
社交</t>
    <phoneticPr fontId="1" type="noConversion"/>
  </si>
  <si>
    <t>看视频
读书
玩游戏</t>
    <phoneticPr fontId="1" type="noConversion"/>
  </si>
  <si>
    <t>玩游戏</t>
    <phoneticPr fontId="1" type="noConversion"/>
  </si>
  <si>
    <t>社交
电影</t>
    <phoneticPr fontId="1" type="noConversion"/>
  </si>
  <si>
    <t>玩游戏
读书</t>
    <phoneticPr fontId="1" type="noConversion"/>
  </si>
  <si>
    <t>看电视
社交</t>
    <phoneticPr fontId="1" type="noConversion"/>
  </si>
  <si>
    <t>玩游戏
运动</t>
    <phoneticPr fontId="1" type="noConversion"/>
  </si>
  <si>
    <t xml:space="preserve">
玩游戏
运动</t>
    <phoneticPr fontId="1" type="noConversion"/>
  </si>
  <si>
    <t>日常空闲时间娱乐项目</t>
    <phoneticPr fontId="1" type="noConversion"/>
  </si>
  <si>
    <t>娱乐项目</t>
    <phoneticPr fontId="1" type="noConversion"/>
  </si>
  <si>
    <t>读书</t>
    <phoneticPr fontId="1" type="noConversion"/>
  </si>
  <si>
    <t>社交</t>
    <phoneticPr fontId="1" type="noConversion"/>
  </si>
  <si>
    <t>分析详情见下文</t>
    <phoneticPr fontId="1" type="noConversion"/>
  </si>
  <si>
    <t>玩家基础属性综述：</t>
    <phoneticPr fontId="1" type="noConversion"/>
  </si>
  <si>
    <t>此次FocusGroup调研玩家</t>
    <phoneticPr fontId="1" type="noConversion"/>
  </si>
  <si>
    <t>在BF，SW的玩家中属于年龄稍高，收入水平较好，学历较高的人群。</t>
    <phoneticPr fontId="1" type="noConversion"/>
  </si>
  <si>
    <t>此次调研已亚裔玩家为主。</t>
    <phoneticPr fontId="1" type="noConversion"/>
  </si>
  <si>
    <t>游戏时间</t>
    <phoneticPr fontId="1" type="noConversion"/>
  </si>
  <si>
    <t>8+</t>
    <phoneticPr fontId="1" type="noConversion"/>
  </si>
  <si>
    <t>数据表明，每天游戏时间2.5~5小时的玩家较多。</t>
    <phoneticPr fontId="1" type="noConversion"/>
  </si>
  <si>
    <t>其中BF玩家游戏时间月高于魔灵，可能是因为魔灵游戏玩法更加休闲</t>
    <phoneticPr fontId="1" type="noConversion"/>
  </si>
  <si>
    <t>FocusGroup访谈数据统计</t>
    <phoneticPr fontId="1" type="noConversion"/>
  </si>
  <si>
    <t>Brave Frontier</t>
    <phoneticPr fontId="1" type="noConversion"/>
  </si>
  <si>
    <t>所有人都为1~2年</t>
    <phoneticPr fontId="1" type="noConversion"/>
  </si>
  <si>
    <t>了解游戏的主要渠道</t>
    <phoneticPr fontId="1" type="noConversion"/>
  </si>
  <si>
    <t>大部分为朋友介绍或者看到朋友玩，体现出年龄&lt;22岁的玩家社交性比其他的略强</t>
    <phoneticPr fontId="1" type="noConversion"/>
  </si>
  <si>
    <t>还有少部分从App store获得信息</t>
    <phoneticPr fontId="1" type="noConversion"/>
  </si>
  <si>
    <t>吸引大家玩这个游戏的原因</t>
    <phoneticPr fontId="1" type="noConversion"/>
  </si>
  <si>
    <t>2人提到是美术风格</t>
    <phoneticPr fontId="1" type="noConversion"/>
  </si>
  <si>
    <t>2人提到是因为游戏机制</t>
    <phoneticPr fontId="1" type="noConversion"/>
  </si>
  <si>
    <t>还有一人所述原因可能为游戏机制，也可能为美术，原话 “I liked all of the different types of units I saw in the game.”</t>
    <phoneticPr fontId="1" type="noConversion"/>
  </si>
  <si>
    <t>1.游戏玩了多久</t>
    <phoneticPr fontId="1" type="noConversion"/>
  </si>
  <si>
    <t>2.游戏花费</t>
    <phoneticPr fontId="1" type="noConversion"/>
  </si>
  <si>
    <t>总体消费</t>
    <phoneticPr fontId="1" type="noConversion"/>
  </si>
  <si>
    <t>其中1人150~200，2人500，4人消费1K，1人5K以上。单位均为美元。</t>
    <phoneticPr fontId="1" type="noConversion"/>
  </si>
  <si>
    <t>首次消费</t>
    <phoneticPr fontId="1" type="noConversion"/>
  </si>
  <si>
    <t>2人为50Gem</t>
    <phoneticPr fontId="1" type="noConversion"/>
  </si>
  <si>
    <t>3人为100Gem</t>
    <phoneticPr fontId="1" type="noConversion"/>
  </si>
  <si>
    <t>还有1人首次花费了$3.99，很快付了第二次</t>
    <phoneticPr fontId="1" type="noConversion"/>
  </si>
  <si>
    <t>消费原因</t>
    <phoneticPr fontId="1" type="noConversion"/>
  </si>
  <si>
    <t>2人提升新队员</t>
    <phoneticPr fontId="1" type="noConversion"/>
  </si>
  <si>
    <t>为了获得新队员</t>
    <phoneticPr fontId="1" type="noConversion"/>
  </si>
  <si>
    <t>2人为了突破关卡</t>
    <phoneticPr fontId="1" type="noConversion"/>
  </si>
  <si>
    <t>日常消费</t>
    <phoneticPr fontId="1" type="noConversion"/>
  </si>
  <si>
    <t>4人回答问题</t>
    <phoneticPr fontId="1" type="noConversion"/>
  </si>
  <si>
    <t>3人提到召唤新队员，其中1人提到其他道具</t>
    <phoneticPr fontId="1" type="noConversion"/>
  </si>
  <si>
    <t>1人为购买体力</t>
    <phoneticPr fontId="1" type="noConversion"/>
  </si>
  <si>
    <t>为了补充体力（还提到了为了支持游戏制作者）</t>
    <phoneticPr fontId="1" type="noConversion"/>
  </si>
  <si>
    <t>花费钻石的目的</t>
    <phoneticPr fontId="1" type="noConversion"/>
  </si>
  <si>
    <t>2人回答，均提到召唤队员，1人提到为了升级而购买体力</t>
    <phoneticPr fontId="1" type="noConversion"/>
  </si>
  <si>
    <t>3.最喜欢游戏哪些点</t>
    <phoneticPr fontId="1" type="noConversion"/>
  </si>
  <si>
    <t>玩家1</t>
    <phoneticPr fontId="1" type="noConversion"/>
  </si>
  <si>
    <t>玩家2</t>
  </si>
  <si>
    <t>玩家3</t>
  </si>
  <si>
    <t>玩家4</t>
  </si>
  <si>
    <t>玩家5</t>
  </si>
  <si>
    <t>玩家6</t>
  </si>
  <si>
    <t>玩家7</t>
  </si>
  <si>
    <t>玩家8</t>
  </si>
  <si>
    <t>玩家9</t>
  </si>
  <si>
    <t>美术</t>
    <phoneticPr fontId="1" type="noConversion"/>
  </si>
  <si>
    <t>进化</t>
    <phoneticPr fontId="1" type="noConversion"/>
  </si>
  <si>
    <t>策略</t>
    <phoneticPr fontId="1" type="noConversion"/>
  </si>
  <si>
    <t>美术</t>
    <phoneticPr fontId="1" type="noConversion"/>
  </si>
  <si>
    <t>此处记录为9个玩家，而访谈目标只有8个，估计是记录错误</t>
    <phoneticPr fontId="1" type="noConversion"/>
  </si>
  <si>
    <t>基于队伍的玩法</t>
    <phoneticPr fontId="1" type="noConversion"/>
  </si>
  <si>
    <t>宠物技能多样化</t>
    <phoneticPr fontId="1" type="noConversion"/>
  </si>
  <si>
    <t>故事</t>
    <phoneticPr fontId="1" type="noConversion"/>
  </si>
  <si>
    <t>自动战斗</t>
    <phoneticPr fontId="1" type="noConversion"/>
  </si>
  <si>
    <t>PVP</t>
    <phoneticPr fontId="1" type="noConversion"/>
  </si>
  <si>
    <t>怪物特性</t>
    <phoneticPr fontId="1" type="noConversion"/>
  </si>
  <si>
    <t>分享</t>
    <phoneticPr fontId="1" type="noConversion"/>
  </si>
  <si>
    <t>收集，成长</t>
    <phoneticPr fontId="1" type="noConversion"/>
  </si>
  <si>
    <t>其中Mixed blood 中
BF为American Indian or Alaskan Natve &amp; Black or African American，
SW为Asian or Pacific Islander &amp; Black or African American</t>
    <phoneticPr fontId="1" type="noConversion"/>
  </si>
  <si>
    <t>亚裔玩家占绝对数量</t>
    <phoneticPr fontId="1" type="noConversion"/>
  </si>
  <si>
    <t>Facebook调研数据中显示，白人的数量也占有比较多的位置</t>
    <phoneticPr fontId="1" type="noConversion"/>
  </si>
  <si>
    <t>需确认是否特意多找了写亚裔玩家（样本量少也肯能是导致此结果的原因）</t>
    <phoneticPr fontId="1" type="noConversion"/>
  </si>
  <si>
    <t>学历</t>
    <phoneticPr fontId="1" type="noConversion"/>
  </si>
  <si>
    <t>学历</t>
    <phoneticPr fontId="1" type="noConversion"/>
  </si>
  <si>
    <t>Did not graduate from high school</t>
    <phoneticPr fontId="1" type="noConversion"/>
  </si>
  <si>
    <t>Graduate school</t>
    <phoneticPr fontId="1" type="noConversion"/>
  </si>
  <si>
    <t>漫画类型</t>
    <phoneticPr fontId="1" type="noConversion"/>
  </si>
  <si>
    <t>日式</t>
    <phoneticPr fontId="1" type="noConversion"/>
  </si>
  <si>
    <t>日式
欧美</t>
    <phoneticPr fontId="1" type="noConversion"/>
  </si>
  <si>
    <t>日式</t>
    <phoneticPr fontId="1" type="noConversion"/>
  </si>
  <si>
    <t>Attack on Titan
Kill la Kill
One Piece
Parasite</t>
    <phoneticPr fontId="1" type="noConversion"/>
  </si>
  <si>
    <t>日式</t>
    <phoneticPr fontId="1" type="noConversion"/>
  </si>
  <si>
    <t>欧美</t>
    <phoneticPr fontId="1" type="noConversion"/>
  </si>
  <si>
    <t>娱乐类型</t>
    <phoneticPr fontId="1" type="noConversion"/>
  </si>
  <si>
    <t>其他娱乐</t>
    <phoneticPr fontId="1" type="noConversion"/>
  </si>
  <si>
    <t>运动
电影</t>
    <phoneticPr fontId="1" type="noConversion"/>
  </si>
  <si>
    <t>音乐
运动</t>
    <phoneticPr fontId="1" type="noConversion"/>
  </si>
  <si>
    <t>电视游戏
运动</t>
    <phoneticPr fontId="1" type="noConversion"/>
  </si>
  <si>
    <t>电视游戏
TCG</t>
    <phoneticPr fontId="1" type="noConversion"/>
  </si>
  <si>
    <t>美食</t>
    <phoneticPr fontId="1" type="noConversion"/>
  </si>
  <si>
    <t>电视游戏</t>
    <phoneticPr fontId="1" type="noConversion"/>
  </si>
  <si>
    <t>运动</t>
    <phoneticPr fontId="1" type="noConversion"/>
  </si>
  <si>
    <t>运动
动漫</t>
    <phoneticPr fontId="1" type="noConversion"/>
  </si>
  <si>
    <t>动漫
电视游戏</t>
    <phoneticPr fontId="1" type="noConversion"/>
  </si>
  <si>
    <t>电视游戏
运动</t>
    <phoneticPr fontId="1" type="noConversion"/>
  </si>
  <si>
    <t>电视节目
电脑游戏</t>
    <phoneticPr fontId="1" type="noConversion"/>
  </si>
  <si>
    <t>电视节目
电影
电视游戏</t>
    <phoneticPr fontId="1" type="noConversion"/>
  </si>
  <si>
    <t>电脑游戏</t>
    <phoneticPr fontId="1" type="noConversion"/>
  </si>
  <si>
    <t>电视节目</t>
    <phoneticPr fontId="1" type="noConversion"/>
  </si>
  <si>
    <t>TV Shows
Hiking</t>
    <phoneticPr fontId="1" type="noConversion"/>
  </si>
  <si>
    <t>电视节目
运动</t>
    <phoneticPr fontId="1" type="noConversion"/>
  </si>
  <si>
    <t>其他（睡觉）</t>
    <phoneticPr fontId="1" type="noConversion"/>
  </si>
  <si>
    <t>电视节目
其他（逛论坛）</t>
    <phoneticPr fontId="1" type="noConversion"/>
  </si>
  <si>
    <t>Rush Hour</t>
    <phoneticPr fontId="1" type="noConversion"/>
  </si>
  <si>
    <t>Tarzan</t>
    <phoneticPr fontId="1" type="noConversion"/>
  </si>
  <si>
    <t>Space Jam</t>
    <phoneticPr fontId="1" type="noConversion"/>
  </si>
  <si>
    <t>Lord of the Rings</t>
    <phoneticPr fontId="1" type="noConversion"/>
  </si>
  <si>
    <t>Captain America</t>
    <phoneticPr fontId="1" type="noConversion"/>
  </si>
  <si>
    <t>游戏平台（所持手机类型对应系统）</t>
    <phoneticPr fontId="1" type="noConversion"/>
  </si>
  <si>
    <t>ios</t>
    <phoneticPr fontId="1" type="noConversion"/>
  </si>
  <si>
    <t>android</t>
    <phoneticPr fontId="1" type="noConversion"/>
  </si>
  <si>
    <t>游戏类型</t>
    <phoneticPr fontId="1" type="noConversion"/>
  </si>
  <si>
    <t>MMO-RPG
FTG</t>
    <phoneticPr fontId="1" type="noConversion"/>
  </si>
  <si>
    <t>SLG</t>
    <phoneticPr fontId="1" type="noConversion"/>
  </si>
  <si>
    <t>ACT
RTS
MOBA
TCG
ARPG</t>
    <phoneticPr fontId="1" type="noConversion"/>
  </si>
  <si>
    <t xml:space="preserve">FTG
TCG
</t>
    <phoneticPr fontId="1" type="noConversion"/>
  </si>
  <si>
    <t>PUZ
Gambling</t>
    <phoneticPr fontId="1" type="noConversion"/>
  </si>
  <si>
    <r>
      <t xml:space="preserve">Aura Kingdom
Fire Emblem
</t>
    </r>
    <r>
      <rPr>
        <i/>
        <sz val="11"/>
        <color indexed="8"/>
        <rFont val="微软雅黑"/>
        <family val="2"/>
        <charset val="134"/>
      </rPr>
      <t>Because they help kill time without being boring</t>
    </r>
    <phoneticPr fontId="1" type="noConversion"/>
  </si>
  <si>
    <t>MMO-RPG
SLG</t>
    <phoneticPr fontId="1" type="noConversion"/>
  </si>
  <si>
    <t>SPG</t>
    <phoneticPr fontId="1" type="noConversion"/>
  </si>
  <si>
    <t>ACT
ARPG
MOBA
COClike</t>
    <phoneticPr fontId="1" type="noConversion"/>
  </si>
  <si>
    <t>ACT</t>
    <phoneticPr fontId="1" type="noConversion"/>
  </si>
  <si>
    <t>COClike
PUZ</t>
    <phoneticPr fontId="1" type="noConversion"/>
  </si>
  <si>
    <t>ARPG</t>
    <phoneticPr fontId="1" type="noConversion"/>
  </si>
  <si>
    <t>MOBA</t>
    <phoneticPr fontId="1" type="noConversion"/>
  </si>
  <si>
    <t>FTG
SingleRPG
ACT
FPS
TCG</t>
    <phoneticPr fontId="1" type="noConversion"/>
  </si>
  <si>
    <t>TCG
CaRPG</t>
    <phoneticPr fontId="1" type="noConversion"/>
  </si>
  <si>
    <t>COClike
CaRPG</t>
    <phoneticPr fontId="1" type="noConversion"/>
  </si>
  <si>
    <t>SIM
COClike</t>
    <phoneticPr fontId="1" type="noConversion"/>
  </si>
  <si>
    <t>此次FocusGroup调研玩家中，ios持有率较高</t>
    <phoneticPr fontId="1" type="noConversion"/>
  </si>
  <si>
    <t>家庭收入</t>
    <phoneticPr fontId="1" type="noConversion"/>
  </si>
  <si>
    <t>其中，SW玩家高学历比例相对较高，符合FB调研数据</t>
    <phoneticPr fontId="1" type="noConversion"/>
  </si>
  <si>
    <t>对比FaceBook调研数据，大学以上学历玩家较多</t>
    <phoneticPr fontId="1" type="noConversion"/>
  </si>
  <si>
    <t>根据年龄判断，高中学历玩家1人在读。其余玩家均已高于对应学历毕业所需年龄。</t>
    <phoneticPr fontId="1" type="noConversion"/>
  </si>
  <si>
    <t>$0-$24,999</t>
    <phoneticPr fontId="1" type="noConversion"/>
  </si>
  <si>
    <t>$25,000-$49,999</t>
    <phoneticPr fontId="1" type="noConversion"/>
  </si>
  <si>
    <t>$25,000-$49,999</t>
    <phoneticPr fontId="1" type="noConversion"/>
  </si>
  <si>
    <t>$125,000-$199,999</t>
    <phoneticPr fontId="1" type="noConversion"/>
  </si>
  <si>
    <t>Wilson Jian</t>
  </si>
  <si>
    <t>One Piece</t>
  </si>
  <si>
    <t>Fallout Shelter
Clash of Clans</t>
    <phoneticPr fontId="1" type="noConversion"/>
  </si>
  <si>
    <t>TV Show
Catching up with friends</t>
    <phoneticPr fontId="1" type="noConversion"/>
  </si>
  <si>
    <t>Slack
Venmo
Facebook</t>
    <phoneticPr fontId="1" type="noConversion"/>
  </si>
  <si>
    <t>Andy Wang</t>
  </si>
  <si>
    <t>$200,000 and up</t>
  </si>
  <si>
    <t>Sleep</t>
  </si>
  <si>
    <t>Game of War
PAD
Brave Frontier
Summoner's War
Soccer Spirits</t>
    <phoneticPr fontId="1" type="noConversion"/>
  </si>
  <si>
    <t>Playing games</t>
    <phoneticPr fontId="1" type="noConversion"/>
  </si>
  <si>
    <t>Other games
Line App</t>
    <phoneticPr fontId="1" type="noConversion"/>
  </si>
  <si>
    <t>Vincent Chow</t>
  </si>
  <si>
    <t>Kuroko no Basuko</t>
  </si>
  <si>
    <t>Diablo 3 - I like grinding and finding the best items</t>
  </si>
  <si>
    <t>Instagram
Snapchat</t>
    <phoneticPr fontId="1" type="noConversion"/>
  </si>
  <si>
    <t>Playing games,
golf or gym</t>
    <phoneticPr fontId="1" type="noConversion"/>
  </si>
  <si>
    <t>Thomas Sun</t>
  </si>
  <si>
    <t>iPhone5</t>
  </si>
  <si>
    <t>Naruto</t>
  </si>
  <si>
    <t>TV shows
Forums</t>
    <phoneticPr fontId="1" type="noConversion"/>
  </si>
  <si>
    <t>League of Legends</t>
  </si>
  <si>
    <t>Games and gym</t>
  </si>
  <si>
    <t>Facebook
Snapchat</t>
    <phoneticPr fontId="1" type="noConversion"/>
  </si>
  <si>
    <t>Ryan Chow</t>
  </si>
  <si>
    <t>Naruto
Bleach</t>
    <phoneticPr fontId="1" type="noConversion"/>
  </si>
  <si>
    <t>Sports</t>
  </si>
  <si>
    <t>Puzzles and Dragons
Unison League</t>
    <phoneticPr fontId="1" type="noConversion"/>
  </si>
  <si>
    <t>Playing sports
Video games</t>
    <phoneticPr fontId="1" type="noConversion"/>
  </si>
  <si>
    <t>Instagram
Facebook</t>
    <phoneticPr fontId="1" type="noConversion"/>
  </si>
  <si>
    <t>American Indian or Alaskan Natve,
Black or African American</t>
    <phoneticPr fontId="1" type="noConversion"/>
  </si>
  <si>
    <t>年龄分布</t>
    <phoneticPr fontId="1" type="noConversion"/>
  </si>
  <si>
    <t>BF</t>
    <phoneticPr fontId="1" type="noConversion"/>
  </si>
  <si>
    <t>SW</t>
    <phoneticPr fontId="1" type="noConversion"/>
  </si>
  <si>
    <t>年龄</t>
    <phoneticPr fontId="1" type="noConversion"/>
  </si>
  <si>
    <t>总体人数</t>
    <phoneticPr fontId="1" type="noConversion"/>
  </si>
  <si>
    <t>基础调研数据</t>
    <phoneticPr fontId="1" type="noConversion"/>
  </si>
  <si>
    <t>总样本量</t>
    <phoneticPr fontId="1" type="noConversion"/>
  </si>
  <si>
    <t>BF样本量</t>
    <phoneticPr fontId="1" type="noConversion"/>
  </si>
  <si>
    <t>SW样本量</t>
    <phoneticPr fontId="1" type="noConversion"/>
  </si>
  <si>
    <t>性别分布</t>
    <phoneticPr fontId="1" type="noConversion"/>
  </si>
  <si>
    <t>男性</t>
    <phoneticPr fontId="1" type="noConversion"/>
  </si>
  <si>
    <t>女性</t>
    <phoneticPr fontId="1" type="noConversion"/>
  </si>
  <si>
    <t>平均年龄</t>
    <phoneticPr fontId="1" type="noConversion"/>
  </si>
  <si>
    <t>总体</t>
    <phoneticPr fontId="1" type="noConversion"/>
  </si>
  <si>
    <t>FaceBook 调研数据</t>
    <phoneticPr fontId="1" type="noConversion"/>
  </si>
  <si>
    <t>年龄段</t>
    <phoneticPr fontId="1" type="noConversion"/>
  </si>
  <si>
    <t>8~12</t>
    <phoneticPr fontId="1" type="noConversion"/>
  </si>
  <si>
    <t>13~17</t>
    <phoneticPr fontId="1" type="noConversion"/>
  </si>
  <si>
    <t>18~22</t>
    <phoneticPr fontId="1" type="noConversion"/>
  </si>
  <si>
    <t>此次FocusGroup调研目标年龄段为17~32岁，集中在22~28岁，较Facebook调研结果年龄较高。可能是因为调研方式不同及报酬不同所致。</t>
    <phoneticPr fontId="1" type="noConversion"/>
  </si>
  <si>
    <t>33+</t>
    <phoneticPr fontId="1" type="noConversion"/>
  </si>
  <si>
    <t>23~27</t>
    <phoneticPr fontId="1" type="noConversion"/>
  </si>
  <si>
    <t>28~32</t>
    <phoneticPr fontId="1" type="noConversion"/>
  </si>
  <si>
    <t>*年龄23~33+年龄分档与facebook数据跨度略有不同，原因是年龄层集中不同</t>
    <phoneticPr fontId="1" type="noConversion"/>
  </si>
  <si>
    <t>FocusGroup数据显示基本和Facebook数据趋势相同，绝大部分玩家为男性</t>
    <phoneticPr fontId="1" type="noConversion"/>
  </si>
  <si>
    <t>《Survey Monkey - SW -汇总》文档中提到</t>
    <phoneticPr fontId="1" type="noConversion"/>
  </si>
  <si>
    <t>Asian or Pacific Islander</t>
    <phoneticPr fontId="1" type="noConversion"/>
  </si>
  <si>
    <t>Asian or Pacific Islander,
Black or African American</t>
    <phoneticPr fontId="1" type="noConversion"/>
  </si>
  <si>
    <t>Black or African American</t>
  </si>
  <si>
    <t>种族分布</t>
    <phoneticPr fontId="1" type="noConversion"/>
  </si>
  <si>
    <t>Mixed blood</t>
  </si>
  <si>
    <t>可能性结论1：BF，SW均属于较为重度的RPG游戏，适合男性玩家，不太适合女性玩家</t>
    <phoneticPr fontId="1" type="noConversion"/>
  </si>
  <si>
    <t>可能性结论2：不排除男性玩家更愿意参加测试，并表述自己的想法</t>
    <phoneticPr fontId="1" type="noConversion"/>
  </si>
  <si>
    <t>加大了结论1的成立机会。</t>
    <phoneticPr fontId="1" type="noConversion"/>
  </si>
  <si>
    <t>种族</t>
    <phoneticPr fontId="1" type="noConversion"/>
  </si>
  <si>
    <t>I have played a lot of games and enjoyed them but it hasn't lasted long enough to keep me playing</t>
    <phoneticPr fontId="1" type="noConversion"/>
  </si>
  <si>
    <t>Yes</t>
  </si>
  <si>
    <t>Playing Brave Frontier or other games on my PC
SMite, Atlantica online, Triad Wars. Soldier Front 2, Vindictus</t>
    <phoneticPr fontId="1" type="noConversion"/>
  </si>
  <si>
    <t>Waze
Instagram
Yelp
Credit Karma
Postmates
Facebook
Calculator
Sound Hound
Bank of America
Chase
Airbnb
Youtube
Yahoo Mail</t>
    <phoneticPr fontId="1" type="noConversion"/>
  </si>
  <si>
    <t>Jeremy Powell</t>
  </si>
  <si>
    <t>iPhone</t>
  </si>
  <si>
    <t>Jurassic Park</t>
  </si>
  <si>
    <t>DB2 Gundam</t>
  </si>
  <si>
    <t>Competition- Races/Basketball</t>
  </si>
  <si>
    <t>Tsum Tsum
My Vegas Slots
Evil Apples</t>
    <phoneticPr fontId="1" type="noConversion"/>
  </si>
  <si>
    <t>Gaming</t>
  </si>
  <si>
    <t>Facebook
Instagram
Snapchat
Monster Strike</t>
    <phoneticPr fontId="1" type="noConversion"/>
  </si>
  <si>
    <t>Player Profiles -Summoners War</t>
    <phoneticPr fontId="1" type="noConversion"/>
  </si>
  <si>
    <t>Donovan Goh</t>
  </si>
  <si>
    <t>Nexus 7</t>
  </si>
  <si>
    <t>Ace of Valor
Bourne Film Series</t>
    <phoneticPr fontId="1" type="noConversion"/>
  </si>
  <si>
    <t>Fate Stay/Night
Fate/Zero
Halo
The Maze Runner</t>
    <phoneticPr fontId="1" type="noConversion"/>
  </si>
  <si>
    <t>Action type series
Animatrons</t>
    <phoneticPr fontId="1" type="noConversion"/>
  </si>
  <si>
    <t>Yes</t>
    <phoneticPr fontId="1" type="noConversion"/>
  </si>
  <si>
    <t>On my laptop or exercising</t>
    <phoneticPr fontId="1" type="noConversion"/>
  </si>
  <si>
    <t>Social Media apps (ie Facebook)
Youtube</t>
    <phoneticPr fontId="1" type="noConversion"/>
  </si>
  <si>
    <t>Chaldezz Conley</t>
  </si>
  <si>
    <t>Android</t>
  </si>
  <si>
    <t>Grandma's Boy
Friday</t>
    <phoneticPr fontId="1" type="noConversion"/>
  </si>
  <si>
    <t>Marvel</t>
  </si>
  <si>
    <t>X-Box One
Boxing
Nintendo Wii</t>
    <phoneticPr fontId="1" type="noConversion"/>
  </si>
  <si>
    <t>Kinect Games</t>
    <phoneticPr fontId="1" type="noConversion"/>
  </si>
  <si>
    <t>Playing games</t>
  </si>
  <si>
    <t>Youtube
Netflix</t>
    <phoneticPr fontId="1" type="noConversion"/>
  </si>
  <si>
    <t>Jason Zhang</t>
  </si>
  <si>
    <t>The Gladiator
It</t>
    <phoneticPr fontId="1" type="noConversion"/>
  </si>
  <si>
    <t>Naruto
Avatar Series</t>
    <phoneticPr fontId="1" type="noConversion"/>
  </si>
  <si>
    <t>TV Shows
PC Games</t>
    <phoneticPr fontId="1" type="noConversion"/>
  </si>
  <si>
    <t>D2: LOD
D3
League of Legends
Clash of Clans</t>
    <phoneticPr fontId="1" type="noConversion"/>
  </si>
  <si>
    <t>Physical Activities</t>
    <phoneticPr fontId="1" type="noConversion"/>
  </si>
  <si>
    <t>Word Search
Clash of Clans</t>
    <phoneticPr fontId="1" type="noConversion"/>
  </si>
  <si>
    <t>Robert Balga</t>
  </si>
  <si>
    <t>Hispanic or Latino</t>
    <phoneticPr fontId="1" type="noConversion"/>
  </si>
  <si>
    <t>Friday the 13th
Nightmare on Elm St.
Halloween</t>
    <phoneticPr fontId="1" type="noConversion"/>
  </si>
  <si>
    <t>X-Men</t>
  </si>
  <si>
    <t>TV</t>
  </si>
  <si>
    <t>TV
Movies
PS3</t>
    <phoneticPr fontId="1" type="noConversion"/>
  </si>
  <si>
    <t>Assassins Creed
Resident Evil Series</t>
    <phoneticPr fontId="1" type="noConversion"/>
  </si>
  <si>
    <t>Hanging out with friends
Go to movies with friends</t>
    <phoneticPr fontId="1" type="noConversion"/>
  </si>
  <si>
    <t>Facebook
Facebook Messenger
Yahoo Messenger</t>
    <phoneticPr fontId="1" type="noConversion"/>
  </si>
  <si>
    <t>Peter Mun</t>
  </si>
  <si>
    <t>iPad Mini</t>
  </si>
  <si>
    <t>Last Samurai
Gladiator</t>
    <phoneticPr fontId="1" type="noConversion"/>
  </si>
  <si>
    <t>Akame Ga Kill
Silk
Love in the Time of Cholera</t>
    <phoneticPr fontId="1" type="noConversion"/>
  </si>
  <si>
    <t>PC Gaming</t>
  </si>
  <si>
    <t>Clash of Clans
Boom Beach
Candy Crush</t>
    <phoneticPr fontId="1" type="noConversion"/>
  </si>
  <si>
    <t>PC Gaming
Reading</t>
    <phoneticPr fontId="1" type="noConversion"/>
  </si>
  <si>
    <t>Facebook
Fallout Shelter
Hearthstone</t>
    <phoneticPr fontId="1" type="noConversion"/>
  </si>
  <si>
    <t>Shokugeki no Soma
Shingeki No Kyojin
Fairytail</t>
    <phoneticPr fontId="1" type="noConversion"/>
  </si>
  <si>
    <t>Listening to music
Sports</t>
    <phoneticPr fontId="1" type="noConversion"/>
  </si>
  <si>
    <t>Final Fantasy Record Keeper
Deemo</t>
    <phoneticPr fontId="1" type="noConversion"/>
  </si>
  <si>
    <t>No</t>
  </si>
  <si>
    <t>No</t>
    <phoneticPr fontId="1" type="noConversion"/>
  </si>
  <si>
    <t>On my computer
Hanging out with friends</t>
    <phoneticPr fontId="1" type="noConversion"/>
  </si>
  <si>
    <t>Messenger
Final Fantasy Record Keeper
Facebook
Twitter
Youtube
Yelp</t>
    <phoneticPr fontId="1" type="noConversion"/>
  </si>
  <si>
    <t>Eric Cura</t>
    <phoneticPr fontId="1" type="noConversion"/>
  </si>
  <si>
    <t>Galaxy S5</t>
  </si>
  <si>
    <t>Star Wars Saga
Lord of the Ring Trilogy
Anime Movies</t>
    <phoneticPr fontId="1" type="noConversion"/>
  </si>
  <si>
    <t>Pokemon
Nisekoi
Kantai Collection
Sword Art Online
Log Horizon</t>
    <phoneticPr fontId="1" type="noConversion"/>
  </si>
  <si>
    <t>Video games
Trading card games</t>
    <phoneticPr fontId="1" type="noConversion"/>
  </si>
  <si>
    <t>Super Smash Bros
Pokemon
Splatoon
Monster Hunter
Yu-Gi-Oh
Magic the Gathering
Weiss Schwarz
Force of Will
Dungeons and Dragons</t>
    <phoneticPr fontId="1" type="noConversion"/>
  </si>
  <si>
    <t>Playing video games, either alone or with friends</t>
    <phoneticPr fontId="1" type="noConversion"/>
  </si>
  <si>
    <t>Facebook
Youtube
Crunchyroll</t>
    <phoneticPr fontId="1" type="noConversion"/>
  </si>
  <si>
    <t>Jason Yu</t>
  </si>
  <si>
    <t>Asian or Pacific Islander</t>
    <phoneticPr fontId="1" type="noConversion"/>
  </si>
  <si>
    <t>iPhone 5s</t>
  </si>
  <si>
    <t>$100,000-$124,999</t>
  </si>
  <si>
    <t>Anime - One Piece, Studio Ghibli
Comics - Marvel - Civil War
Books - Books by Kurt Vonnegut</t>
    <phoneticPr fontId="1" type="noConversion"/>
  </si>
  <si>
    <t>Castle Crasher - Indie
Starcraft II
League of Legends
Heart Stone
Diablo II</t>
    <phoneticPr fontId="1" type="noConversion"/>
  </si>
  <si>
    <t>Food entertainment</t>
    <phoneticPr fontId="1" type="noConversion"/>
  </si>
  <si>
    <t>Youtube
Reading
Brave Frontier</t>
    <phoneticPr fontId="1" type="noConversion"/>
  </si>
  <si>
    <t>Hay Day
Reddit
Imgur
Netflix</t>
    <phoneticPr fontId="1" type="noConversion"/>
  </si>
  <si>
    <t>Henry Palacios</t>
  </si>
  <si>
    <t>Hispanic or Latino</t>
  </si>
  <si>
    <t>iPhone 6 Plus</t>
    <phoneticPr fontId="1" type="noConversion"/>
  </si>
  <si>
    <t>Did not graduate from high school</t>
  </si>
  <si>
    <t>Boondock Saints
Scott Pilgrim vs. the World
Mean Girls
Night of the Living Dead</t>
    <phoneticPr fontId="1" type="noConversion"/>
  </si>
  <si>
    <t>Naruto
One Piece
Marvel Zombies</t>
    <phoneticPr fontId="1" type="noConversion"/>
  </si>
  <si>
    <t>I like playing Marvel vs. Capcom 3 for PS3</t>
    <phoneticPr fontId="1" type="noConversion"/>
  </si>
  <si>
    <r>
      <t xml:space="preserve">Final Fantasy 14
Phantasy Star Online/Universe
Mortal Combat X
</t>
    </r>
    <r>
      <rPr>
        <i/>
        <sz val="11"/>
        <color indexed="8"/>
        <rFont val="微软雅黑"/>
        <family val="2"/>
        <charset val="134"/>
      </rPr>
      <t>Because I love to play online with other people</t>
    </r>
    <phoneticPr fontId="1" type="noConversion"/>
  </si>
  <si>
    <r>
      <t xml:space="preserve">Final Fantasy Record Keeper
Hearthstone Yugi Oh Bam Pocket
</t>
    </r>
    <r>
      <rPr>
        <i/>
        <sz val="11"/>
        <color indexed="8"/>
        <rFont val="微软雅黑"/>
        <family val="2"/>
        <charset val="134"/>
      </rPr>
      <t>I enjoy the game play</t>
    </r>
    <phoneticPr fontId="1" type="noConversion"/>
  </si>
  <si>
    <t>I play Brave Frontier</t>
    <phoneticPr fontId="1" type="noConversion"/>
  </si>
  <si>
    <t>Respondent skipped this
question</t>
    <phoneticPr fontId="1" type="noConversion"/>
  </si>
  <si>
    <t>Raymond Wong</t>
    <phoneticPr fontId="1" type="noConversion"/>
  </si>
  <si>
    <t>iPhone 6</t>
    <phoneticPr fontId="1" type="noConversion"/>
  </si>
  <si>
    <t>Longest Yard
White Chicks</t>
    <phoneticPr fontId="1" type="noConversion"/>
  </si>
  <si>
    <t>Watching Anime
Playing video games</t>
    <phoneticPr fontId="1" type="noConversion"/>
  </si>
  <si>
    <t>Asian or Pacific Islander</t>
  </si>
  <si>
    <t>High school</t>
  </si>
  <si>
    <t>$0-$24,999</t>
  </si>
  <si>
    <t>Q8: About how much time do you spend playing the game every day?</t>
  </si>
  <si>
    <t>Q2: How old are you?</t>
    <phoneticPr fontId="1" type="noConversion"/>
  </si>
  <si>
    <t>Q3: What is your gender?</t>
    <phoneticPr fontId="1" type="noConversion"/>
  </si>
  <si>
    <t>Q4: What is your ethnicity?</t>
    <phoneticPr fontId="1" type="noConversion"/>
  </si>
  <si>
    <t>Q5: What phone do you use to play the game?</t>
    <phoneticPr fontId="1" type="noConversion"/>
  </si>
  <si>
    <t>Q6: What is the highest level of education you have completed?</t>
    <phoneticPr fontId="1" type="noConversion"/>
  </si>
  <si>
    <t>Q7: What is your approximate average household income?</t>
    <phoneticPr fontId="1" type="noConversion"/>
  </si>
  <si>
    <t>Q1: What is your name?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</si>
  <si>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</si>
  <si>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</si>
  <si>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</si>
  <si>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人种</t>
    <phoneticPr fontId="1" type="noConversion"/>
  </si>
  <si>
    <t>手机</t>
    <phoneticPr fontId="1" type="noConversion"/>
  </si>
  <si>
    <t>学历</t>
    <phoneticPr fontId="1" type="noConversion"/>
  </si>
  <si>
    <t>家庭收入</t>
    <phoneticPr fontId="1" type="noConversion"/>
  </si>
  <si>
    <t>日常游戏时间</t>
    <phoneticPr fontId="1" type="noConversion"/>
  </si>
  <si>
    <t>喜欢的电影</t>
    <phoneticPr fontId="1" type="noConversion"/>
  </si>
  <si>
    <t>Q9: What are your favorite movies?</t>
    <phoneticPr fontId="1" type="noConversion"/>
  </si>
  <si>
    <t>Q10: What are your favorite anime, comics, or books?</t>
  </si>
  <si>
    <t>Q11: What other types of entertainment do you really like?</t>
  </si>
  <si>
    <t>Q12: Please name any other games (including RPG or Casual games) you have enjoyed. Why?</t>
  </si>
  <si>
    <t>Q13: Do you like Fruit Ninja?</t>
  </si>
  <si>
    <t>Q14: How do you typically spend most of your free time?</t>
  </si>
  <si>
    <t>Q15: What other apps do you use in your phone everyday?</t>
  </si>
  <si>
    <t>Player Profiles -Brave Frontier</t>
    <phoneticPr fontId="1" type="noConversion"/>
  </si>
  <si>
    <t>Eryk Mayhew</t>
    <phoneticPr fontId="1" type="noConversion"/>
  </si>
  <si>
    <t>female</t>
    <phoneticPr fontId="1" type="noConversion"/>
  </si>
  <si>
    <t>iPhone6</t>
    <phoneticPr fontId="1" type="noConversion"/>
  </si>
  <si>
    <t>High school</t>
    <phoneticPr fontId="1" type="noConversion"/>
  </si>
  <si>
    <t>N/R</t>
  </si>
  <si>
    <t>N/R</t>
    <phoneticPr fontId="1" type="noConversion"/>
  </si>
  <si>
    <t>喜欢的漫画</t>
    <phoneticPr fontId="1" type="noConversion"/>
  </si>
  <si>
    <t>其他消遣</t>
    <phoneticPr fontId="1" type="noConversion"/>
  </si>
  <si>
    <t>喜欢的游戏及原因</t>
    <phoneticPr fontId="1" type="noConversion"/>
  </si>
  <si>
    <t>喜欢水果忍者？</t>
    <phoneticPr fontId="1" type="noConversion"/>
  </si>
  <si>
    <t>空闲时间做什么最多</t>
    <phoneticPr fontId="1" type="noConversion"/>
  </si>
  <si>
    <t>Bleach
Naruto
X-Men</t>
    <phoneticPr fontId="1" type="noConversion"/>
  </si>
  <si>
    <t>Sports
Movies</t>
    <phoneticPr fontId="1" type="noConversion"/>
  </si>
  <si>
    <t>No response</t>
    <phoneticPr fontId="1" type="noConversion"/>
  </si>
  <si>
    <t>Playing video games
out with friend
working out</t>
    <phoneticPr fontId="1" type="noConversion"/>
  </si>
  <si>
    <t>Facebook
Yahoo Sports
Poker
Vevo</t>
    <phoneticPr fontId="1" type="noConversion"/>
  </si>
  <si>
    <t>经常使用的app</t>
    <phoneticPr fontId="1" type="noConversion"/>
  </si>
  <si>
    <t>Max Blumenthal</t>
    <phoneticPr fontId="1" type="noConversion"/>
  </si>
  <si>
    <t>Male</t>
  </si>
  <si>
    <t>iPhone 6</t>
  </si>
  <si>
    <t>$25,000-$49,999</t>
  </si>
  <si>
    <t>Durarara</t>
  </si>
  <si>
    <t>Video games
Motorcycling
Fighting Game Events</t>
    <phoneticPr fontId="1" type="noConversion"/>
  </si>
  <si>
    <t>Final Fantasy Tactics</t>
    <phoneticPr fontId="1" type="noConversion"/>
  </si>
  <si>
    <t>Riding motorcycles
Paint balling
Video Games</t>
    <phoneticPr fontId="1" type="noConversion"/>
  </si>
  <si>
    <t>No Response</t>
  </si>
  <si>
    <t>Facebook
Youtube
Emails</t>
    <phoneticPr fontId="1" type="noConversion"/>
  </si>
  <si>
    <t>Justin Sia</t>
  </si>
  <si>
    <t>Note4</t>
    <phoneticPr fontId="1" type="noConversion"/>
  </si>
  <si>
    <t>University</t>
  </si>
  <si>
    <t>University</t>
    <phoneticPr fontId="1" type="noConversion"/>
  </si>
  <si>
    <t>$50,000-$99,999</t>
  </si>
  <si>
    <t>Inception
Marvel Movies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</si>
</sst>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i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6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1"/>
      <color indexed="8"/>
      <name val="Arial"/>
      <family val="2"/>
    </font>
    <font>
      <b/>
      <sz val="14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/>
    </xf>
    <xf numFmtId="0" fontId="6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0" fontId="9" fillId="0" borderId="0" xfId="0" applyFont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zh-CN"/>
            </a:pPr>
            <a:r>
              <a:rPr lang="zh-CN"/>
              <a:t>总体年龄分布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用户基础描述!$G$7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用户基础描述!$F$8:$F$13</c:f>
              <c:strCache>
                <c:ptCount val="6"/>
                <c:pt idx="0">
                  <c:v>8~12</c:v>
                </c:pt>
                <c:pt idx="1">
                  <c:v>13~17</c:v>
                </c:pt>
                <c:pt idx="2">
                  <c:v>18~22</c:v>
                </c:pt>
                <c:pt idx="3">
                  <c:v>23~27</c:v>
                </c:pt>
                <c:pt idx="4">
                  <c:v>28~32</c:v>
                </c:pt>
                <c:pt idx="5">
                  <c:v>33+</c:v>
                </c:pt>
              </c:strCache>
            </c:strRef>
          </c:cat>
          <c:val>
            <c:numRef>
              <c:f>用户基础描述!$G$8:$G$13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8.0</c:v>
                </c:pt>
                <c:pt idx="4">
                  <c:v>6.0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用户基础描述!$H$7</c:f>
              <c:strCache>
                <c:ptCount val="1"/>
                <c:pt idx="0">
                  <c:v>BF</c:v>
                </c:pt>
              </c:strCache>
            </c:strRef>
          </c:tx>
          <c:cat>
            <c:numRef>
              <c:f>用户基础描述!$A$8:$A$13</c:f>
              <c:numCache>
                <c:formatCode>General</c:formatCode>
                <c:ptCount val="6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</c:numCache>
            </c:numRef>
          </c:cat>
          <c:val>
            <c:numRef>
              <c:f>用户基础描述!$H$8:$H$13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用户基础描述!$I$7</c:f>
              <c:strCache>
                <c:ptCount val="1"/>
                <c:pt idx="0">
                  <c:v>SW</c:v>
                </c:pt>
              </c:strCache>
            </c:strRef>
          </c:tx>
          <c:cat>
            <c:numRef>
              <c:f>用户基础描述!$A$8:$A$13</c:f>
              <c:numCache>
                <c:formatCode>General</c:formatCode>
                <c:ptCount val="6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</c:numCache>
            </c:numRef>
          </c:cat>
          <c:val>
            <c:numRef>
              <c:f>用户基础描述!$I$8:$I$13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gapWidth val="175"/>
        <c:overlap val="7"/>
        <c:axId val="70456904"/>
        <c:axId val="70454056"/>
      </c:barChart>
      <c:valAx>
        <c:axId val="7045405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70456904"/>
        <c:crosses val="max"/>
        <c:crossBetween val="between"/>
      </c:valAx>
      <c:catAx>
        <c:axId val="70456904"/>
        <c:scaling>
          <c:orientation val="maxMin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70454056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Pr>
        <a:bodyPr/>
        <a:lstStyle/>
        <a:p>
          <a:pPr>
            <a:defRPr lang="zh-CN"/>
          </a:pPr>
          <a:endParaRPr lang="en-US"/>
        </a:p>
      </c:txPr>
    </c:title>
    <c:plotArea>
      <c:layout/>
      <c:barChart>
        <c:barDir val="bar"/>
        <c:grouping val="clustered"/>
        <c:ser>
          <c:idx val="1"/>
          <c:order val="0"/>
          <c:tx>
            <c:strRef>
              <c:f>游戏相关!$C$20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游戏相关!$A$21:$A$36</c:f>
              <c:strCach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8+</c:v>
                </c:pt>
              </c:strCache>
            </c:strRef>
          </c:cat>
          <c:val>
            <c:numRef>
              <c:f>游戏相关!$C$21:$C$36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</c:ser>
        <c:axId val="465348264"/>
        <c:axId val="465351352"/>
      </c:barChart>
      <c:catAx>
        <c:axId val="465348264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351352"/>
        <c:crosses val="autoZero"/>
        <c:auto val="1"/>
        <c:lblAlgn val="ctr"/>
        <c:lblOffset val="100"/>
      </c:catAx>
      <c:valAx>
        <c:axId val="46535135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348264"/>
        <c:crosses val="autoZero"/>
        <c:crossBetween val="between"/>
        <c:majorUnit val="1.0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14062355841883"/>
          <c:y val="0.0444769703387609"/>
          <c:w val="0.725292293008829"/>
          <c:h val="0.935993513460618"/>
        </c:manualLayout>
      </c:layout>
      <c:barChart>
        <c:barDir val="bar"/>
        <c:grouping val="clustered"/>
        <c:ser>
          <c:idx val="2"/>
          <c:order val="0"/>
          <c:tx>
            <c:strRef>
              <c:f>游戏相关!$B$56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游戏相关!$A$57:$A$69</c:f>
              <c:strCache>
                <c:ptCount val="13"/>
                <c:pt idx="0">
                  <c:v>FPS</c:v>
                </c:pt>
                <c:pt idx="1">
                  <c:v>SingleRPG</c:v>
                </c:pt>
                <c:pt idx="2">
                  <c:v>MSG</c:v>
                </c:pt>
                <c:pt idx="3">
                  <c:v>MMO-RPG</c:v>
                </c:pt>
                <c:pt idx="4">
                  <c:v>SLG</c:v>
                </c:pt>
                <c:pt idx="5">
                  <c:v>PUZ</c:v>
                </c:pt>
                <c:pt idx="6">
                  <c:v>FTG</c:v>
                </c:pt>
                <c:pt idx="7">
                  <c:v>MOBA</c:v>
                </c:pt>
                <c:pt idx="8">
                  <c:v>CaRPG</c:v>
                </c:pt>
                <c:pt idx="9">
                  <c:v>ACT</c:v>
                </c:pt>
                <c:pt idx="10">
                  <c:v>TCG</c:v>
                </c:pt>
                <c:pt idx="11">
                  <c:v>COClike</c:v>
                </c:pt>
                <c:pt idx="12">
                  <c:v>ARPG</c:v>
                </c:pt>
              </c:strCache>
            </c:strRef>
          </c:cat>
          <c:val>
            <c:numRef>
              <c:f>游戏相关!$B$57:$B$69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6.0</c:v>
                </c:pt>
              </c:numCache>
            </c:numRef>
          </c:val>
        </c:ser>
        <c:ser>
          <c:idx val="1"/>
          <c:order val="1"/>
          <c:tx>
            <c:strRef>
              <c:f>游戏相关!$C$56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游戏相关!$A$57:$A$69</c:f>
              <c:strCache>
                <c:ptCount val="13"/>
                <c:pt idx="0">
                  <c:v>FPS</c:v>
                </c:pt>
                <c:pt idx="1">
                  <c:v>SingleRPG</c:v>
                </c:pt>
                <c:pt idx="2">
                  <c:v>MSG</c:v>
                </c:pt>
                <c:pt idx="3">
                  <c:v>MMO-RPG</c:v>
                </c:pt>
                <c:pt idx="4">
                  <c:v>SLG</c:v>
                </c:pt>
                <c:pt idx="5">
                  <c:v>PUZ</c:v>
                </c:pt>
                <c:pt idx="6">
                  <c:v>FTG</c:v>
                </c:pt>
                <c:pt idx="7">
                  <c:v>MOBA</c:v>
                </c:pt>
                <c:pt idx="8">
                  <c:v>CaRPG</c:v>
                </c:pt>
                <c:pt idx="9">
                  <c:v>ACT</c:v>
                </c:pt>
                <c:pt idx="10">
                  <c:v>TCG</c:v>
                </c:pt>
                <c:pt idx="11">
                  <c:v>COClike</c:v>
                </c:pt>
                <c:pt idx="12">
                  <c:v>ARPG</c:v>
                </c:pt>
              </c:strCache>
            </c:strRef>
          </c:cat>
          <c:val>
            <c:numRef>
              <c:f>游戏相关!$C$57:$C$69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0.0</c:v>
                </c:pt>
                <c:pt idx="12">
                  <c:v>2.0</c:v>
                </c:pt>
              </c:numCache>
            </c:numRef>
          </c:val>
        </c:ser>
        <c:ser>
          <c:idx val="0"/>
          <c:order val="2"/>
          <c:tx>
            <c:strRef>
              <c:f>游戏相关!$D$56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游戏相关!$A$57:$A$69</c:f>
              <c:strCache>
                <c:ptCount val="13"/>
                <c:pt idx="0">
                  <c:v>FPS</c:v>
                </c:pt>
                <c:pt idx="1">
                  <c:v>SingleRPG</c:v>
                </c:pt>
                <c:pt idx="2">
                  <c:v>MSG</c:v>
                </c:pt>
                <c:pt idx="3">
                  <c:v>MMO-RPG</c:v>
                </c:pt>
                <c:pt idx="4">
                  <c:v>SLG</c:v>
                </c:pt>
                <c:pt idx="5">
                  <c:v>PUZ</c:v>
                </c:pt>
                <c:pt idx="6">
                  <c:v>FTG</c:v>
                </c:pt>
                <c:pt idx="7">
                  <c:v>MOBA</c:v>
                </c:pt>
                <c:pt idx="8">
                  <c:v>CaRPG</c:v>
                </c:pt>
                <c:pt idx="9">
                  <c:v>ACT</c:v>
                </c:pt>
                <c:pt idx="10">
                  <c:v>TCG</c:v>
                </c:pt>
                <c:pt idx="11">
                  <c:v>COClike</c:v>
                </c:pt>
                <c:pt idx="12">
                  <c:v>ARPG</c:v>
                </c:pt>
              </c:strCache>
            </c:strRef>
          </c:cat>
          <c:val>
            <c:numRef>
              <c:f>游戏相关!$D$57:$D$69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4.0</c:v>
                </c:pt>
              </c:numCache>
            </c:numRef>
          </c:val>
        </c:ser>
        <c:axId val="465387784"/>
        <c:axId val="465390840"/>
      </c:barChart>
      <c:catAx>
        <c:axId val="465387784"/>
        <c:scaling>
          <c:orientation val="maxMin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390840"/>
        <c:crosses val="autoZero"/>
        <c:auto val="1"/>
        <c:lblAlgn val="ctr"/>
        <c:lblOffset val="100"/>
      </c:catAx>
      <c:valAx>
        <c:axId val="465390840"/>
        <c:scaling>
          <c:orientation val="minMax"/>
        </c:scaling>
        <c:axPos val="t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387784"/>
        <c:crosses val="autoZero"/>
        <c:crossBetween val="between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14062355841883"/>
          <c:y val="0.0444769703387609"/>
          <c:w val="0.725292293008829"/>
          <c:h val="0.935993513460618"/>
        </c:manualLayout>
      </c:layout>
      <c:barChart>
        <c:barDir val="bar"/>
        <c:grouping val="clustered"/>
        <c:ser>
          <c:idx val="2"/>
          <c:order val="0"/>
          <c:tx>
            <c:strRef>
              <c:f>游戏相关!$B$94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游戏相关!$A$95:$A$97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 response</c:v>
                </c:pt>
              </c:strCache>
            </c:strRef>
          </c:cat>
          <c:val>
            <c:numRef>
              <c:f>游戏相关!$B$95:$B$97</c:f>
              <c:numCache>
                <c:formatCode>General</c:formatCode>
                <c:ptCount val="3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游戏相关!$C$94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游戏相关!$A$95:$A$97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 response</c:v>
                </c:pt>
              </c:strCache>
            </c:strRef>
          </c:cat>
          <c:val>
            <c:numRef>
              <c:f>游戏相关!$C$95:$C$97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</c:ser>
        <c:ser>
          <c:idx val="0"/>
          <c:order val="2"/>
          <c:tx>
            <c:strRef>
              <c:f>游戏相关!$D$94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游戏相关!$A$95:$A$97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 response</c:v>
                </c:pt>
              </c:strCache>
            </c:strRef>
          </c:cat>
          <c:val>
            <c:numRef>
              <c:f>游戏相关!$D$95:$D$97</c:f>
              <c:numCache>
                <c:formatCode>General</c:formatCode>
                <c:ptCount val="3"/>
                <c:pt idx="0">
                  <c:v>4.0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</c:ser>
        <c:axId val="359841320"/>
        <c:axId val="359850744"/>
      </c:barChart>
      <c:catAx>
        <c:axId val="359841320"/>
        <c:scaling>
          <c:orientation val="maxMin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359850744"/>
        <c:crosses val="autoZero"/>
        <c:auto val="1"/>
        <c:lblAlgn val="ctr"/>
        <c:lblOffset val="100"/>
      </c:catAx>
      <c:valAx>
        <c:axId val="359850744"/>
        <c:scaling>
          <c:orientation val="minMax"/>
        </c:scaling>
        <c:axPos val="t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359841320"/>
        <c:crosses val="autoZero"/>
        <c:crossBetween val="between"/>
        <c:majorUnit val="1.0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08001749781278"/>
          <c:y val="0.0566431017045023"/>
          <c:w val="0.725292293008829"/>
          <c:h val="0.935993513460618"/>
        </c:manualLayout>
      </c:layout>
      <c:barChart>
        <c:barDir val="bar"/>
        <c:grouping val="clustered"/>
        <c:ser>
          <c:idx val="2"/>
          <c:order val="0"/>
          <c:tx>
            <c:strRef>
              <c:f>其他日常娱乐!$B$23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其他日常娱乐!$A$24:$A$32</c:f>
              <c:strCache>
                <c:ptCount val="9"/>
                <c:pt idx="0">
                  <c:v>运动</c:v>
                </c:pt>
                <c:pt idx="1">
                  <c:v>电影</c:v>
                </c:pt>
                <c:pt idx="2">
                  <c:v>电视游戏</c:v>
                </c:pt>
                <c:pt idx="3">
                  <c:v>音乐</c:v>
                </c:pt>
                <c:pt idx="4">
                  <c:v>动漫</c:v>
                </c:pt>
                <c:pt idx="5">
                  <c:v>美食</c:v>
                </c:pt>
                <c:pt idx="6">
                  <c:v>电脑游戏</c:v>
                </c:pt>
                <c:pt idx="7">
                  <c:v>电视节目</c:v>
                </c:pt>
                <c:pt idx="8">
                  <c:v>其他</c:v>
                </c:pt>
              </c:strCache>
            </c:strRef>
          </c:cat>
          <c:val>
            <c:numRef>
              <c:f>其他日常娱乐!$B$24:$B$32</c:f>
              <c:numCache>
                <c:formatCode>General</c:formatCode>
                <c:ptCount val="9"/>
                <c:pt idx="0">
                  <c:v>8.0</c:v>
                </c:pt>
                <c:pt idx="1">
                  <c:v>2.0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5.0</c:v>
                </c:pt>
                <c:pt idx="8">
                  <c:v>2.0</c:v>
                </c:pt>
              </c:numCache>
            </c:numRef>
          </c:val>
        </c:ser>
        <c:ser>
          <c:idx val="1"/>
          <c:order val="1"/>
          <c:tx>
            <c:strRef>
              <c:f>其他日常娱乐!$C$23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其他日常娱乐!$A$24:$A$32</c:f>
              <c:strCache>
                <c:ptCount val="9"/>
                <c:pt idx="0">
                  <c:v>运动</c:v>
                </c:pt>
                <c:pt idx="1">
                  <c:v>电影</c:v>
                </c:pt>
                <c:pt idx="2">
                  <c:v>电视游戏</c:v>
                </c:pt>
                <c:pt idx="3">
                  <c:v>音乐</c:v>
                </c:pt>
                <c:pt idx="4">
                  <c:v>动漫</c:v>
                </c:pt>
                <c:pt idx="5">
                  <c:v>美食</c:v>
                </c:pt>
                <c:pt idx="6">
                  <c:v>电脑游戏</c:v>
                </c:pt>
                <c:pt idx="7">
                  <c:v>电视节目</c:v>
                </c:pt>
                <c:pt idx="8">
                  <c:v>其他</c:v>
                </c:pt>
              </c:strCache>
            </c:strRef>
          </c:cat>
          <c:val>
            <c:numRef>
              <c:f>其他日常娱乐!$C$24:$C$32</c:f>
              <c:numCache>
                <c:formatCode>General</c:formatCode>
                <c:ptCount val="9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0"/>
          <c:order val="2"/>
          <c:tx>
            <c:strRef>
              <c:f>其他日常娱乐!$D$23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其他日常娱乐!$A$24:$A$32</c:f>
              <c:strCache>
                <c:ptCount val="9"/>
                <c:pt idx="0">
                  <c:v>运动</c:v>
                </c:pt>
                <c:pt idx="1">
                  <c:v>电影</c:v>
                </c:pt>
                <c:pt idx="2">
                  <c:v>电视游戏</c:v>
                </c:pt>
                <c:pt idx="3">
                  <c:v>音乐</c:v>
                </c:pt>
                <c:pt idx="4">
                  <c:v>动漫</c:v>
                </c:pt>
                <c:pt idx="5">
                  <c:v>美食</c:v>
                </c:pt>
                <c:pt idx="6">
                  <c:v>电脑游戏</c:v>
                </c:pt>
                <c:pt idx="7">
                  <c:v>电视节目</c:v>
                </c:pt>
                <c:pt idx="8">
                  <c:v>其他</c:v>
                </c:pt>
              </c:strCache>
            </c:strRef>
          </c:cat>
          <c:val>
            <c:numRef>
              <c:f>其他日常娱乐!$D$24:$D$32</c:f>
              <c:numCache>
                <c:formatCode>General</c:formatCode>
                <c:ptCount val="9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2.0</c:v>
                </c:pt>
              </c:numCache>
            </c:numRef>
          </c:val>
        </c:ser>
        <c:axId val="300758792"/>
        <c:axId val="300761848"/>
      </c:barChart>
      <c:catAx>
        <c:axId val="300758792"/>
        <c:scaling>
          <c:orientation val="maxMin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300761848"/>
        <c:crosses val="autoZero"/>
        <c:auto val="1"/>
        <c:lblAlgn val="ctr"/>
        <c:lblOffset val="100"/>
      </c:catAx>
      <c:valAx>
        <c:axId val="300761848"/>
        <c:scaling>
          <c:orientation val="minMax"/>
        </c:scaling>
        <c:axPos val="t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300758792"/>
        <c:crosses val="autoZero"/>
        <c:crossBetween val="between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08001749781278"/>
          <c:y val="0.0566431017045023"/>
          <c:w val="0.725292293008829"/>
          <c:h val="0.935993513460618"/>
        </c:manualLayout>
      </c:layout>
      <c:barChart>
        <c:barDir val="bar"/>
        <c:grouping val="clustered"/>
        <c:ser>
          <c:idx val="2"/>
          <c:order val="0"/>
          <c:tx>
            <c:strRef>
              <c:f>其他日常娱乐!$B$3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其他日常娱乐!$A$4:$A$6</c:f>
              <c:strCache>
                <c:ptCount val="3"/>
                <c:pt idx="0">
                  <c:v>日式</c:v>
                </c:pt>
                <c:pt idx="1">
                  <c:v>欧美</c:v>
                </c:pt>
                <c:pt idx="2">
                  <c:v>全部</c:v>
                </c:pt>
              </c:strCache>
            </c:strRef>
          </c:cat>
          <c:val>
            <c:numRef>
              <c:f>其他日常娱乐!$B$4:$B$6</c:f>
              <c:numCache>
                <c:formatCode>General</c:formatCode>
                <c:ptCount val="3"/>
                <c:pt idx="0">
                  <c:v>11.0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其他日常娱乐!$C$3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其他日常娱乐!$A$4:$A$6</c:f>
              <c:strCache>
                <c:ptCount val="3"/>
                <c:pt idx="0">
                  <c:v>日式</c:v>
                </c:pt>
                <c:pt idx="1">
                  <c:v>欧美</c:v>
                </c:pt>
                <c:pt idx="2">
                  <c:v>全部</c:v>
                </c:pt>
              </c:strCache>
            </c:strRef>
          </c:cat>
          <c:val>
            <c:numRef>
              <c:f>其他日常娱乐!$C$4:$C$6</c:f>
              <c:numCache>
                <c:formatCode>General</c:formatCode>
                <c:ptCount val="3"/>
                <c:pt idx="0">
                  <c:v>5.0</c:v>
                </c:pt>
                <c:pt idx="1">
                  <c:v>0.0</c:v>
                </c:pt>
                <c:pt idx="2">
                  <c:v>3.0</c:v>
                </c:pt>
              </c:numCache>
            </c:numRef>
          </c:val>
        </c:ser>
        <c:ser>
          <c:idx val="0"/>
          <c:order val="2"/>
          <c:tx>
            <c:strRef>
              <c:f>其他日常娱乐!$D$3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其他日常娱乐!$A$4:$A$6</c:f>
              <c:strCache>
                <c:ptCount val="3"/>
                <c:pt idx="0">
                  <c:v>日式</c:v>
                </c:pt>
                <c:pt idx="1">
                  <c:v>欧美</c:v>
                </c:pt>
                <c:pt idx="2">
                  <c:v>全部</c:v>
                </c:pt>
              </c:strCache>
            </c:strRef>
          </c:cat>
          <c:val>
            <c:numRef>
              <c:f>其他日常娱乐!$D$4:$D$6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axId val="300794184"/>
        <c:axId val="300797240"/>
      </c:barChart>
      <c:catAx>
        <c:axId val="300794184"/>
        <c:scaling>
          <c:orientation val="maxMin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300797240"/>
        <c:crosses val="autoZero"/>
        <c:auto val="1"/>
        <c:lblAlgn val="ctr"/>
        <c:lblOffset val="100"/>
      </c:catAx>
      <c:valAx>
        <c:axId val="300797240"/>
        <c:scaling>
          <c:orientation val="minMax"/>
        </c:scaling>
        <c:axPos val="t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300794184"/>
        <c:crosses val="autoZero"/>
        <c:crossBetween val="between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用户基础描述!$D$36:$D$37</c:f>
              <c:strCache>
                <c:ptCount val="1"/>
                <c:pt idx="0">
                  <c:v>性别分布 SW</c:v>
                </c:pt>
              </c:strCache>
            </c:strRef>
          </c:tx>
          <c:cat>
            <c:strRef>
              <c:f>用户基础描述!$A$38:$A$39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用户基础描述!$D$38:$D$39</c:f>
              <c:numCache>
                <c:formatCode>General</c:formatCode>
                <c:ptCount val="2"/>
                <c:pt idx="0">
                  <c:v>10.0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用户基础描述!$C$36:$C$37</c:f>
              <c:strCache>
                <c:ptCount val="1"/>
                <c:pt idx="0">
                  <c:v>性别分布 BF</c:v>
                </c:pt>
              </c:strCache>
            </c:strRef>
          </c:tx>
          <c:cat>
            <c:strRef>
              <c:f>用户基础描述!$A$38:$A$39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用户基础描述!$C$38:$C$39</c:f>
              <c:numCache>
                <c:formatCode>General</c:formatCode>
                <c:ptCount val="2"/>
                <c:pt idx="0">
                  <c:v>7.0</c:v>
                </c:pt>
                <c:pt idx="1">
                  <c:v>1.0</c:v>
                </c:pt>
              </c:numCache>
            </c:numRef>
          </c:val>
        </c:ser>
        <c:ser>
          <c:idx val="0"/>
          <c:order val="2"/>
          <c:tx>
            <c:strRef>
              <c:f>用户基础描述!$B$36:$B$37</c:f>
              <c:strCache>
                <c:ptCount val="1"/>
                <c:pt idx="0">
                  <c:v>性别分布 总体人数</c:v>
                </c:pt>
              </c:strCache>
            </c:strRef>
          </c:tx>
          <c:cat>
            <c:strRef>
              <c:f>用户基础描述!$A$38:$A$39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用户基础描述!$B$38:$B$39</c:f>
              <c:numCache>
                <c:formatCode>General</c:formatCode>
                <c:ptCount val="2"/>
                <c:pt idx="0">
                  <c:v>17.0</c:v>
                </c:pt>
                <c:pt idx="1">
                  <c:v>1.0</c:v>
                </c:pt>
              </c:numCache>
            </c:numRef>
          </c:val>
        </c:ser>
        <c:axId val="337036920"/>
        <c:axId val="337039976"/>
      </c:barChart>
      <c:catAx>
        <c:axId val="337036920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337039976"/>
        <c:crosses val="autoZero"/>
        <c:auto val="1"/>
        <c:lblAlgn val="ctr"/>
        <c:lblOffset val="100"/>
      </c:catAx>
      <c:valAx>
        <c:axId val="33703997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337036920"/>
        <c:crosses val="autoZero"/>
        <c:crossBetween val="between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用户基础描述!$B$66:$B$67</c:f>
              <c:strCache>
                <c:ptCount val="1"/>
                <c:pt idx="0">
                  <c:v>种族分布 总体人数</c:v>
                </c:pt>
              </c:strCache>
            </c:strRef>
          </c:tx>
          <c:cat>
            <c:strRef>
              <c:f>用户基础描述!$A$68:$A$71</c:f>
              <c:strCache>
                <c:ptCount val="4"/>
                <c:pt idx="0">
                  <c:v>Asian or Pacific Islander</c:v>
                </c:pt>
                <c:pt idx="1">
                  <c:v>Hispanic or Latino</c:v>
                </c:pt>
                <c:pt idx="2">
                  <c:v>Black or African American</c:v>
                </c:pt>
                <c:pt idx="3">
                  <c:v>Mixed blood</c:v>
                </c:pt>
              </c:strCache>
            </c:strRef>
          </c:cat>
          <c:val>
            <c:numRef>
              <c:f>用户基础描述!$B$68:$B$71</c:f>
              <c:numCache>
                <c:formatCode>General</c:formatCode>
                <c:ptCount val="4"/>
                <c:pt idx="0">
                  <c:v>14.0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tx>
            <c:strRef>
              <c:f>用户基础描述!$C$66:$C$67</c:f>
              <c:strCache>
                <c:ptCount val="1"/>
                <c:pt idx="0">
                  <c:v>种族分布 BF</c:v>
                </c:pt>
              </c:strCache>
            </c:strRef>
          </c:tx>
          <c:cat>
            <c:strRef>
              <c:f>用户基础描述!$A$68:$A$71</c:f>
              <c:strCache>
                <c:ptCount val="4"/>
                <c:pt idx="0">
                  <c:v>Asian or Pacific Islander</c:v>
                </c:pt>
                <c:pt idx="1">
                  <c:v>Hispanic or Latino</c:v>
                </c:pt>
                <c:pt idx="2">
                  <c:v>Black or African American</c:v>
                </c:pt>
                <c:pt idx="3">
                  <c:v>Mixed blood</c:v>
                </c:pt>
              </c:strCache>
            </c:strRef>
          </c:cat>
          <c:val>
            <c:numRef>
              <c:f>用户基础描述!$C$68:$C$71</c:f>
              <c:numCache>
                <c:formatCode>General</c:formatCode>
                <c:ptCount val="4"/>
                <c:pt idx="0">
                  <c:v>6.0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ser>
          <c:idx val="0"/>
          <c:order val="2"/>
          <c:tx>
            <c:strRef>
              <c:f>用户基础描述!$D$66:$D$67</c:f>
              <c:strCache>
                <c:ptCount val="1"/>
                <c:pt idx="0">
                  <c:v>种族分布 SW</c:v>
                </c:pt>
              </c:strCache>
            </c:strRef>
          </c:tx>
          <c:cat>
            <c:strRef>
              <c:f>用户基础描述!$A$68:$A$71</c:f>
              <c:strCache>
                <c:ptCount val="4"/>
                <c:pt idx="0">
                  <c:v>Asian or Pacific Islander</c:v>
                </c:pt>
                <c:pt idx="1">
                  <c:v>Hispanic or Latino</c:v>
                </c:pt>
                <c:pt idx="2">
                  <c:v>Black or African American</c:v>
                </c:pt>
                <c:pt idx="3">
                  <c:v>Mixed blood</c:v>
                </c:pt>
              </c:strCache>
            </c:strRef>
          </c:cat>
          <c:val>
            <c:numRef>
              <c:f>用户基础描述!$D$68:$D$71</c:f>
              <c:numCache>
                <c:formatCode>General</c:formatCode>
                <c:ptCount val="4"/>
                <c:pt idx="0">
                  <c:v>8.0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axId val="465095048"/>
        <c:axId val="465098104"/>
      </c:barChart>
      <c:catAx>
        <c:axId val="465095048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098104"/>
        <c:crosses val="autoZero"/>
        <c:auto val="1"/>
        <c:lblAlgn val="ctr"/>
        <c:lblOffset val="100"/>
      </c:catAx>
      <c:valAx>
        <c:axId val="46509810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095048"/>
        <c:crosses val="autoZero"/>
        <c:crossBetween val="between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用户基础描述!$B$100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用户基础描述!$A$101:$A$104</c:f>
              <c:strCache>
                <c:ptCount val="4"/>
                <c:pt idx="0">
                  <c:v>Graduate school</c:v>
                </c:pt>
                <c:pt idx="1">
                  <c:v>University</c:v>
                </c:pt>
                <c:pt idx="2">
                  <c:v>High school</c:v>
                </c:pt>
                <c:pt idx="3">
                  <c:v>Did not graduate from high school</c:v>
                </c:pt>
              </c:strCache>
            </c:strRef>
          </c:cat>
          <c:val>
            <c:numRef>
              <c:f>用户基础描述!$B$101:$B$104</c:f>
              <c:numCache>
                <c:formatCode>General</c:formatCode>
                <c:ptCount val="4"/>
                <c:pt idx="0">
                  <c:v>0.0</c:v>
                </c:pt>
                <c:pt idx="1">
                  <c:v>11.0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用户基础描述!$C$100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用户基础描述!$A$101:$A$104</c:f>
              <c:strCache>
                <c:ptCount val="4"/>
                <c:pt idx="0">
                  <c:v>Graduate school</c:v>
                </c:pt>
                <c:pt idx="1">
                  <c:v>University</c:v>
                </c:pt>
                <c:pt idx="2">
                  <c:v>High school</c:v>
                </c:pt>
                <c:pt idx="3">
                  <c:v>Did not graduate from high school</c:v>
                </c:pt>
              </c:strCache>
            </c:strRef>
          </c:cat>
          <c:val>
            <c:numRef>
              <c:f>用户基础描述!$C$101:$C$104</c:f>
              <c:numCache>
                <c:formatCode>General</c:formatCode>
                <c:ptCount val="4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</c:ser>
        <c:ser>
          <c:idx val="0"/>
          <c:order val="2"/>
          <c:tx>
            <c:strRef>
              <c:f>用户基础描述!$D$100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用户基础描述!$A$101:$A$104</c:f>
              <c:strCache>
                <c:ptCount val="4"/>
                <c:pt idx="0">
                  <c:v>Graduate school</c:v>
                </c:pt>
                <c:pt idx="1">
                  <c:v>University</c:v>
                </c:pt>
                <c:pt idx="2">
                  <c:v>High school</c:v>
                </c:pt>
                <c:pt idx="3">
                  <c:v>Did not graduate from high school</c:v>
                </c:pt>
              </c:strCache>
            </c:strRef>
          </c:cat>
          <c:val>
            <c:numRef>
              <c:f>用户基础描述!$D$101:$D$104</c:f>
              <c:numCache>
                <c:formatCode>General</c:formatCode>
                <c:ptCount val="4"/>
                <c:pt idx="0">
                  <c:v>0.0</c:v>
                </c:pt>
                <c:pt idx="1">
                  <c:v>7.0</c:v>
                </c:pt>
                <c:pt idx="2">
                  <c:v>3.0</c:v>
                </c:pt>
                <c:pt idx="3">
                  <c:v>0.0</c:v>
                </c:pt>
              </c:numCache>
            </c:numRef>
          </c:val>
        </c:ser>
        <c:axId val="465138216"/>
        <c:axId val="465141272"/>
      </c:barChart>
      <c:catAx>
        <c:axId val="465138216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141272"/>
        <c:crosses val="autoZero"/>
        <c:auto val="1"/>
        <c:lblAlgn val="ctr"/>
        <c:lblOffset val="100"/>
      </c:catAx>
      <c:valAx>
        <c:axId val="46514127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138216"/>
        <c:crosses val="autoZero"/>
        <c:crossBetween val="between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用户基础描述!$B$126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用户基础描述!$A$127:$A$132</c:f>
              <c:strCache>
                <c:ptCount val="6"/>
                <c:pt idx="0">
                  <c:v>$200,000 and up</c:v>
                </c:pt>
                <c:pt idx="1">
                  <c:v>$125,000-$199,999</c:v>
                </c:pt>
                <c:pt idx="2">
                  <c:v>$100,000-$124,999</c:v>
                </c:pt>
                <c:pt idx="3">
                  <c:v>$50,000-$99,999</c:v>
                </c:pt>
                <c:pt idx="4">
                  <c:v>$25,000-$49,999</c:v>
                </c:pt>
                <c:pt idx="5">
                  <c:v>$0-$24,999</c:v>
                </c:pt>
              </c:strCache>
            </c:strRef>
          </c:cat>
          <c:val>
            <c:numRef>
              <c:f>用户基础描述!$B$127:$B$132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4.0</c:v>
                </c:pt>
              </c:numCache>
            </c:numRef>
          </c:val>
        </c:ser>
        <c:ser>
          <c:idx val="1"/>
          <c:order val="1"/>
          <c:tx>
            <c:strRef>
              <c:f>用户基础描述!$C$126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用户基础描述!$A$127:$A$132</c:f>
              <c:strCache>
                <c:ptCount val="6"/>
                <c:pt idx="0">
                  <c:v>$200,000 and up</c:v>
                </c:pt>
                <c:pt idx="1">
                  <c:v>$125,000-$199,999</c:v>
                </c:pt>
                <c:pt idx="2">
                  <c:v>$100,000-$124,999</c:v>
                </c:pt>
                <c:pt idx="3">
                  <c:v>$50,000-$99,999</c:v>
                </c:pt>
                <c:pt idx="4">
                  <c:v>$25,000-$49,999</c:v>
                </c:pt>
                <c:pt idx="5">
                  <c:v>$0-$24,999</c:v>
                </c:pt>
              </c:strCache>
            </c:strRef>
          </c:cat>
          <c:val>
            <c:numRef>
              <c:f>用户基础描述!$C$127:$C$132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4.0</c:v>
                </c:pt>
                <c:pt idx="5">
                  <c:v>1.0</c:v>
                </c:pt>
              </c:numCache>
            </c:numRef>
          </c:val>
        </c:ser>
        <c:ser>
          <c:idx val="0"/>
          <c:order val="2"/>
          <c:tx>
            <c:strRef>
              <c:f>用户基础描述!$D$126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用户基础描述!$A$127:$A$132</c:f>
              <c:strCache>
                <c:ptCount val="6"/>
                <c:pt idx="0">
                  <c:v>$200,000 and up</c:v>
                </c:pt>
                <c:pt idx="1">
                  <c:v>$125,000-$199,999</c:v>
                </c:pt>
                <c:pt idx="2">
                  <c:v>$100,000-$124,999</c:v>
                </c:pt>
                <c:pt idx="3">
                  <c:v>$50,000-$99,999</c:v>
                </c:pt>
                <c:pt idx="4">
                  <c:v>$25,000-$49,999</c:v>
                </c:pt>
                <c:pt idx="5">
                  <c:v>$0-$24,999</c:v>
                </c:pt>
              </c:strCache>
            </c:strRef>
          </c:cat>
          <c:val>
            <c:numRef>
              <c:f>用户基础描述!$D$127:$D$132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axId val="70423784"/>
        <c:axId val="70416696"/>
      </c:barChart>
      <c:catAx>
        <c:axId val="70423784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70416696"/>
        <c:crosses val="autoZero"/>
        <c:auto val="1"/>
        <c:lblAlgn val="ctr"/>
        <c:lblOffset val="100"/>
      </c:catAx>
      <c:valAx>
        <c:axId val="7041669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70423784"/>
        <c:crosses val="autoZero"/>
        <c:crossBetween val="between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用户基础描述!$B$158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用户基础描述!$A$159:$A$162</c:f>
              <c:strCache>
                <c:ptCount val="4"/>
                <c:pt idx="0">
                  <c:v>玩游戏</c:v>
                </c:pt>
                <c:pt idx="1">
                  <c:v>社交</c:v>
                </c:pt>
                <c:pt idx="2">
                  <c:v>运动</c:v>
                </c:pt>
                <c:pt idx="3">
                  <c:v>读书</c:v>
                </c:pt>
              </c:strCache>
            </c:strRef>
          </c:cat>
          <c:val>
            <c:numRef>
              <c:f>用户基础描述!$B$159:$B$162</c:f>
              <c:numCache>
                <c:formatCode>General</c:formatCode>
                <c:ptCount val="4"/>
                <c:pt idx="0">
                  <c:v>14.0</c:v>
                </c:pt>
                <c:pt idx="1">
                  <c:v>5.0</c:v>
                </c:pt>
                <c:pt idx="2">
                  <c:v>7.0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tx>
            <c:strRef>
              <c:f>用户基础描述!$C$158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用户基础描述!$A$159:$A$162</c:f>
              <c:strCache>
                <c:ptCount val="4"/>
                <c:pt idx="0">
                  <c:v>玩游戏</c:v>
                </c:pt>
                <c:pt idx="1">
                  <c:v>社交</c:v>
                </c:pt>
                <c:pt idx="2">
                  <c:v>运动</c:v>
                </c:pt>
                <c:pt idx="3">
                  <c:v>读书</c:v>
                </c:pt>
              </c:strCache>
            </c:strRef>
          </c:cat>
          <c:val>
            <c:numRef>
              <c:f>用户基础描述!$C$159:$C$162</c:f>
              <c:numCache>
                <c:formatCode>General</c:formatCode>
                <c:ptCount val="4"/>
                <c:pt idx="0">
                  <c:v>8.0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</c:ser>
        <c:ser>
          <c:idx val="0"/>
          <c:order val="2"/>
          <c:tx>
            <c:strRef>
              <c:f>用户基础描述!$D$158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用户基础描述!$A$159:$A$162</c:f>
              <c:strCache>
                <c:ptCount val="4"/>
                <c:pt idx="0">
                  <c:v>玩游戏</c:v>
                </c:pt>
                <c:pt idx="1">
                  <c:v>社交</c:v>
                </c:pt>
                <c:pt idx="2">
                  <c:v>运动</c:v>
                </c:pt>
                <c:pt idx="3">
                  <c:v>读书</c:v>
                </c:pt>
              </c:strCache>
            </c:strRef>
          </c:cat>
          <c:val>
            <c:numRef>
              <c:f>用户基础描述!$D$159:$D$162</c:f>
              <c:numCache>
                <c:formatCode>General</c:formatCode>
                <c:ptCount val="4"/>
                <c:pt idx="0">
                  <c:v>6.0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</c:ser>
        <c:axId val="465178696"/>
        <c:axId val="465181752"/>
      </c:barChart>
      <c:catAx>
        <c:axId val="465178696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181752"/>
        <c:crosses val="autoZero"/>
        <c:auto val="1"/>
        <c:lblAlgn val="ctr"/>
        <c:lblOffset val="100"/>
      </c:catAx>
      <c:valAx>
        <c:axId val="46518175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178696"/>
        <c:crosses val="autoZero"/>
        <c:crossBetween val="between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barChart>
        <c:barDir val="bar"/>
        <c:grouping val="clustered"/>
        <c:ser>
          <c:idx val="2"/>
          <c:order val="0"/>
          <c:tx>
            <c:strRef>
              <c:f>游戏相关!$B$3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游戏相关!$A$4:$A$5</c:f>
              <c:strCache>
                <c:ptCount val="2"/>
                <c:pt idx="0">
                  <c:v>ios</c:v>
                </c:pt>
                <c:pt idx="1">
                  <c:v>android</c:v>
                </c:pt>
              </c:strCache>
            </c:strRef>
          </c:cat>
          <c:val>
            <c:numRef>
              <c:f>游戏相关!$B$4:$B$5</c:f>
              <c:numCache>
                <c:formatCode>General</c:formatCode>
                <c:ptCount val="2"/>
                <c:pt idx="0">
                  <c:v>13.0</c:v>
                </c:pt>
                <c:pt idx="1">
                  <c:v>5.0</c:v>
                </c:pt>
              </c:numCache>
            </c:numRef>
          </c:val>
        </c:ser>
        <c:ser>
          <c:idx val="1"/>
          <c:order val="1"/>
          <c:tx>
            <c:strRef>
              <c:f>游戏相关!$C$3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游戏相关!$A$4:$A$5</c:f>
              <c:strCache>
                <c:ptCount val="2"/>
                <c:pt idx="0">
                  <c:v>ios</c:v>
                </c:pt>
                <c:pt idx="1">
                  <c:v>android</c:v>
                </c:pt>
              </c:strCache>
            </c:strRef>
          </c:cat>
          <c:val>
            <c:numRef>
              <c:f>游戏相关!$C$4:$C$5</c:f>
              <c:numCache>
                <c:formatCode>General</c:formatCod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</c:ser>
        <c:ser>
          <c:idx val="0"/>
          <c:order val="2"/>
          <c:tx>
            <c:strRef>
              <c:f>游戏相关!$D$3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游戏相关!$A$4:$A$5</c:f>
              <c:strCache>
                <c:ptCount val="2"/>
                <c:pt idx="0">
                  <c:v>ios</c:v>
                </c:pt>
                <c:pt idx="1">
                  <c:v>android</c:v>
                </c:pt>
              </c:strCache>
            </c:strRef>
          </c:cat>
          <c:val>
            <c:numRef>
              <c:f>游戏相关!$D$4:$D$5</c:f>
              <c:numCache>
                <c:formatCode>General</c:formatCod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</c:ser>
        <c:axId val="465257224"/>
        <c:axId val="465260280"/>
      </c:barChart>
      <c:catAx>
        <c:axId val="465257224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260280"/>
        <c:crosses val="autoZero"/>
        <c:auto val="1"/>
        <c:lblAlgn val="ctr"/>
        <c:lblOffset val="100"/>
      </c:catAx>
      <c:valAx>
        <c:axId val="46526028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257224"/>
        <c:crosses val="autoZero"/>
        <c:crossBetween val="between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Pr>
        <a:bodyPr/>
        <a:lstStyle/>
        <a:p>
          <a:pPr>
            <a:defRPr lang="zh-CN"/>
          </a:pPr>
          <a:endParaRPr lang="en-US"/>
        </a:p>
      </c:txPr>
    </c:title>
    <c:plotArea>
      <c:layout/>
      <c:barChart>
        <c:barDir val="bar"/>
        <c:grouping val="clustered"/>
        <c:ser>
          <c:idx val="2"/>
          <c:order val="0"/>
          <c:tx>
            <c:strRef>
              <c:f>游戏相关!$B$20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游戏相关!$A$21:$A$36</c:f>
              <c:strCach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8+</c:v>
                </c:pt>
              </c:strCache>
            </c:strRef>
          </c:cat>
          <c:val>
            <c:numRef>
              <c:f>游戏相关!$B$21:$B$36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</c:ser>
        <c:axId val="465284712"/>
        <c:axId val="465287800"/>
      </c:barChart>
      <c:catAx>
        <c:axId val="465284712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287800"/>
        <c:crosses val="autoZero"/>
        <c:auto val="1"/>
        <c:lblAlgn val="ctr"/>
        <c:lblOffset val="100"/>
      </c:catAx>
      <c:valAx>
        <c:axId val="46528780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284712"/>
        <c:crosses val="autoZero"/>
        <c:crossBetween val="between"/>
        <c:majorUnit val="1.0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Pr>
        <a:bodyPr/>
        <a:lstStyle/>
        <a:p>
          <a:pPr>
            <a:defRPr lang="zh-CN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游戏相关!$D$20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游戏相关!$A$21:$A$36</c:f>
              <c:strCach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8+</c:v>
                </c:pt>
              </c:strCache>
            </c:strRef>
          </c:cat>
          <c:val>
            <c:numRef>
              <c:f>游戏相关!$D$21:$D$36</c:f>
              <c:numCache>
                <c:formatCode>General</c:formatCode>
                <c:ptCount val="1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</c:ser>
        <c:axId val="465317288"/>
        <c:axId val="465320376"/>
      </c:barChart>
      <c:catAx>
        <c:axId val="465317288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320376"/>
        <c:crosses val="autoZero"/>
        <c:auto val="1"/>
        <c:lblAlgn val="ctr"/>
        <c:lblOffset val="100"/>
      </c:catAx>
      <c:valAx>
        <c:axId val="46532037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zh-CN"/>
            </a:pPr>
            <a:endParaRPr lang="en-US"/>
          </a:p>
        </c:txPr>
        <c:crossAx val="465317288"/>
        <c:crosses val="autoZero"/>
        <c:crossBetween val="between"/>
        <c:majorUnit val="1.0"/>
      </c:valAx>
    </c:plotArea>
    <c:legend>
      <c:legendPos val="r"/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6.png"/><Relationship Id="rId12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chart" Target="../charts/chart2.xml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chart" Target="../charts/chart3.xml"/><Relationship Id="rId8" Type="http://schemas.openxmlformats.org/officeDocument/2006/relationships/chart" Target="../charts/chart4.xml"/><Relationship Id="rId9" Type="http://schemas.openxmlformats.org/officeDocument/2006/relationships/image" Target="../media/image5.png"/><Relationship Id="rId10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664120</xdr:colOff>
      <xdr:row>6</xdr:row>
      <xdr:rowOff>28916</xdr:rowOff>
    </xdr:from>
    <xdr:to>
      <xdr:col>17</xdr:col>
      <xdr:colOff>397422</xdr:colOff>
      <xdr:row>28</xdr:row>
      <xdr:rowOff>71255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216834</xdr:colOff>
      <xdr:row>7</xdr:row>
      <xdr:rowOff>61072</xdr:rowOff>
    </xdr:from>
    <xdr:to>
      <xdr:col>28</xdr:col>
      <xdr:colOff>369589</xdr:colOff>
      <xdr:row>22</xdr:row>
      <xdr:rowOff>13447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20893" y="531719"/>
          <a:ext cx="6988343" cy="31460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523315</xdr:colOff>
      <xdr:row>37</xdr:row>
      <xdr:rowOff>122704</xdr:rowOff>
    </xdr:from>
    <xdr:to>
      <xdr:col>13</xdr:col>
      <xdr:colOff>294715</xdr:colOff>
      <xdr:row>50</xdr:row>
      <xdr:rowOff>141754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336177</xdr:colOff>
      <xdr:row>37</xdr:row>
      <xdr:rowOff>145334</xdr:rowOff>
    </xdr:from>
    <xdr:to>
      <xdr:col>30</xdr:col>
      <xdr:colOff>279586</xdr:colOff>
      <xdr:row>55</xdr:row>
      <xdr:rowOff>135030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589559" y="6835246"/>
          <a:ext cx="10196792" cy="3822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44824</xdr:colOff>
      <xdr:row>55</xdr:row>
      <xdr:rowOff>56028</xdr:rowOff>
    </xdr:from>
    <xdr:to>
      <xdr:col>22</xdr:col>
      <xdr:colOff>349624</xdr:colOff>
      <xdr:row>60</xdr:row>
      <xdr:rowOff>122703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96853" y="10578352"/>
          <a:ext cx="9191065" cy="11312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328972</xdr:colOff>
      <xdr:row>67</xdr:row>
      <xdr:rowOff>63232</xdr:rowOff>
    </xdr:from>
    <xdr:to>
      <xdr:col>37</xdr:col>
      <xdr:colOff>216914</xdr:colOff>
      <xdr:row>96</xdr:row>
      <xdr:rowOff>100532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316590" y="13342203"/>
          <a:ext cx="12192000" cy="62117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138472</xdr:colOff>
      <xdr:row>68</xdr:row>
      <xdr:rowOff>132068</xdr:rowOff>
    </xdr:from>
    <xdr:to>
      <xdr:col>18</xdr:col>
      <xdr:colOff>538681</xdr:colOff>
      <xdr:row>90</xdr:row>
      <xdr:rowOff>41621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142876</xdr:colOff>
      <xdr:row>100</xdr:row>
      <xdr:rowOff>123825</xdr:rowOff>
    </xdr:from>
    <xdr:to>
      <xdr:col>17</xdr:col>
      <xdr:colOff>257176</xdr:colOff>
      <xdr:row>114</xdr:row>
      <xdr:rowOff>71157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638175</xdr:colOff>
      <xdr:row>101</xdr:row>
      <xdr:rowOff>104775</xdr:rowOff>
    </xdr:from>
    <xdr:to>
      <xdr:col>31</xdr:col>
      <xdr:colOff>65546</xdr:colOff>
      <xdr:row>120</xdr:row>
      <xdr:rowOff>37611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296775" y="20145375"/>
          <a:ext cx="9028571" cy="3914286"/>
        </a:xfrm>
        <a:prstGeom prst="rect">
          <a:avLst/>
        </a:prstGeom>
      </xdr:spPr>
    </xdr:pic>
    <xdr:clientData/>
  </xdr:twoCellAnchor>
  <xdr:twoCellAnchor>
    <xdr:from>
      <xdr:col>7</xdr:col>
      <xdr:colOff>400050</xdr:colOff>
      <xdr:row>125</xdr:row>
      <xdr:rowOff>133350</xdr:rowOff>
    </xdr:from>
    <xdr:to>
      <xdr:col>16</xdr:col>
      <xdr:colOff>514350</xdr:colOff>
      <xdr:row>139</xdr:row>
      <xdr:rowOff>80682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126</xdr:row>
      <xdr:rowOff>142875</xdr:rowOff>
    </xdr:from>
    <xdr:to>
      <xdr:col>35</xdr:col>
      <xdr:colOff>93781</xdr:colOff>
      <xdr:row>154</xdr:row>
      <xdr:rowOff>104046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954000" y="25660350"/>
          <a:ext cx="11752381" cy="5828571"/>
        </a:xfrm>
        <a:prstGeom prst="rect">
          <a:avLst/>
        </a:prstGeom>
      </xdr:spPr>
    </xdr:pic>
    <xdr:clientData/>
  </xdr:twoCellAnchor>
  <xdr:twoCellAnchor>
    <xdr:from>
      <xdr:col>7</xdr:col>
      <xdr:colOff>371475</xdr:colOff>
      <xdr:row>158</xdr:row>
      <xdr:rowOff>200025</xdr:rowOff>
    </xdr:from>
    <xdr:to>
      <xdr:col>16</xdr:col>
      <xdr:colOff>485775</xdr:colOff>
      <xdr:row>172</xdr:row>
      <xdr:rowOff>147357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38100</xdr:rowOff>
    </xdr:from>
    <xdr:to>
      <xdr:col>15</xdr:col>
      <xdr:colOff>142875</xdr:colOff>
      <xdr:row>16</xdr:row>
      <xdr:rowOff>194982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361951</xdr:colOff>
      <xdr:row>19</xdr:row>
      <xdr:rowOff>114299</xdr:rowOff>
    </xdr:from>
    <xdr:to>
      <xdr:col>12</xdr:col>
      <xdr:colOff>57151</xdr:colOff>
      <xdr:row>51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19</xdr:row>
      <xdr:rowOff>123825</xdr:rowOff>
    </xdr:from>
    <xdr:to>
      <xdr:col>22</xdr:col>
      <xdr:colOff>152400</xdr:colOff>
      <xdr:row>51</xdr:row>
      <xdr:rowOff>57150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19</xdr:row>
      <xdr:rowOff>123825</xdr:rowOff>
    </xdr:from>
    <xdr:to>
      <xdr:col>17</xdr:col>
      <xdr:colOff>152400</xdr:colOff>
      <xdr:row>51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55</xdr:row>
      <xdr:rowOff>209549</xdr:rowOff>
    </xdr:from>
    <xdr:to>
      <xdr:col>16</xdr:col>
      <xdr:colOff>114300</xdr:colOff>
      <xdr:row>90</xdr:row>
      <xdr:rowOff>28574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</xdr:colOff>
      <xdr:row>94</xdr:row>
      <xdr:rowOff>123826</xdr:rowOff>
    </xdr:from>
    <xdr:to>
      <xdr:col>15</xdr:col>
      <xdr:colOff>180975</xdr:colOff>
      <xdr:row>111</xdr:row>
      <xdr:rowOff>9526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88447</xdr:colOff>
      <xdr:row>24</xdr:row>
      <xdr:rowOff>20411</xdr:rowOff>
    </xdr:from>
    <xdr:to>
      <xdr:col>38</xdr:col>
      <xdr:colOff>153485</xdr:colOff>
      <xdr:row>52</xdr:row>
      <xdr:rowOff>177501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18647" y="7278461"/>
          <a:ext cx="13095238" cy="6024490"/>
        </a:xfrm>
        <a:prstGeom prst="rect">
          <a:avLst/>
        </a:prstGeom>
      </xdr:spPr>
    </xdr:pic>
    <xdr:clientData/>
  </xdr:twoCellAnchor>
  <xdr:twoCellAnchor>
    <xdr:from>
      <xdr:col>8</xdr:col>
      <xdr:colOff>390525</xdr:colOff>
      <xdr:row>23</xdr:row>
      <xdr:rowOff>19051</xdr:rowOff>
    </xdr:from>
    <xdr:to>
      <xdr:col>17</xdr:col>
      <xdr:colOff>504825</xdr:colOff>
      <xdr:row>44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2</xdr:row>
      <xdr:rowOff>152401</xdr:rowOff>
    </xdr:from>
    <xdr:to>
      <xdr:col>14</xdr:col>
      <xdr:colOff>238125</xdr:colOff>
      <xdr:row>19</xdr:row>
      <xdr:rowOff>77701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124</xdr:row>
      <xdr:rowOff>123826</xdr:rowOff>
    </xdr:from>
    <xdr:to>
      <xdr:col>14</xdr:col>
      <xdr:colOff>419100</xdr:colOff>
      <xdr:row>139</xdr:row>
      <xdr:rowOff>137024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00725" y="25841326"/>
          <a:ext cx="4600575" cy="3156448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45</xdr:row>
      <xdr:rowOff>123826</xdr:rowOff>
    </xdr:from>
    <xdr:to>
      <xdr:col>9</xdr:col>
      <xdr:colOff>400050</xdr:colOff>
      <xdr:row>59</xdr:row>
      <xdr:rowOff>116394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96225" y="4467226"/>
          <a:ext cx="4848225" cy="2926268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60</xdr:row>
      <xdr:rowOff>142875</xdr:rowOff>
    </xdr:from>
    <xdr:to>
      <xdr:col>11</xdr:col>
      <xdr:colOff>427948</xdr:colOff>
      <xdr:row>62</xdr:row>
      <xdr:rowOff>76156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2700" y="12868275"/>
          <a:ext cx="5419048" cy="3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52</xdr:row>
      <xdr:rowOff>23250</xdr:rowOff>
    </xdr:from>
    <xdr:to>
      <xdr:col>21</xdr:col>
      <xdr:colOff>447675</xdr:colOff>
      <xdr:row>66</xdr:row>
      <xdr:rowOff>199345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29925" y="11072250"/>
          <a:ext cx="4400550" cy="3109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46"/>
  <sheetViews>
    <sheetView topLeftCell="A34" workbookViewId="0">
      <selection activeCell="D54" sqref="D54"/>
    </sheetView>
  </sheetViews>
  <sheetFormatPr baseColWidth="10" defaultColWidth="8.83203125" defaultRowHeight="16"/>
  <cols>
    <col min="1" max="1" width="15.83203125" style="1" customWidth="1"/>
    <col min="2" max="2" width="6.5" style="1" customWidth="1"/>
    <col min="3" max="3" width="8.83203125" style="1"/>
    <col min="4" max="4" width="35.1640625" style="1" bestFit="1" customWidth="1"/>
    <col min="5" max="5" width="13.1640625" style="1" customWidth="1"/>
    <col min="6" max="6" width="18.6640625" style="1" customWidth="1"/>
    <col min="7" max="7" width="18.33203125" style="1" bestFit="1" customWidth="1"/>
    <col min="8" max="8" width="12.5" style="1" customWidth="1"/>
    <col min="9" max="9" width="26.5" style="1" customWidth="1"/>
    <col min="10" max="10" width="34" style="1" customWidth="1"/>
    <col min="11" max="11" width="18.83203125" style="1" customWidth="1"/>
    <col min="12" max="12" width="21.6640625" style="1" customWidth="1"/>
    <col min="13" max="13" width="16" style="1" customWidth="1"/>
    <col min="14" max="15" width="37" style="1" customWidth="1"/>
    <col min="16" max="16" width="15.33203125" style="1" bestFit="1" customWidth="1"/>
    <col min="17" max="18" width="25.1640625" style="1" customWidth="1"/>
    <col min="19" max="19" width="23.1640625" style="1" customWidth="1"/>
    <col min="20" max="16384" width="8.83203125" style="1"/>
  </cols>
  <sheetData>
    <row r="1" spans="1:1" s="3" customFormat="1">
      <c r="A1" s="3" t="s">
        <v>505</v>
      </c>
    </row>
    <row r="2" spans="1:1">
      <c r="A2" s="1" t="s">
        <v>950</v>
      </c>
    </row>
    <row r="3" spans="1:1">
      <c r="A3" s="1" t="s">
        <v>944</v>
      </c>
    </row>
    <row r="4" spans="1:1">
      <c r="A4" s="1" t="s">
        <v>945</v>
      </c>
    </row>
    <row r="5" spans="1:1">
      <c r="A5" s="1" t="s">
        <v>946</v>
      </c>
    </row>
    <row r="6" spans="1:1">
      <c r="A6" s="1" t="s">
        <v>947</v>
      </c>
    </row>
    <row r="7" spans="1:1">
      <c r="A7" s="1" t="s">
        <v>948</v>
      </c>
    </row>
    <row r="8" spans="1:1">
      <c r="A8" s="1" t="s">
        <v>949</v>
      </c>
    </row>
    <row r="9" spans="1:1">
      <c r="A9" s="1" t="s">
        <v>943</v>
      </c>
    </row>
    <row r="10" spans="1:1">
      <c r="A10" s="1" t="s">
        <v>960</v>
      </c>
    </row>
    <row r="11" spans="1:1">
      <c r="A11" s="1" t="s">
        <v>961</v>
      </c>
    </row>
    <row r="12" spans="1:1">
      <c r="A12" s="1" t="s">
        <v>962</v>
      </c>
    </row>
    <row r="13" spans="1:1">
      <c r="A13" s="1" t="s">
        <v>963</v>
      </c>
    </row>
    <row r="14" spans="1:1">
      <c r="A14" s="1" t="s">
        <v>964</v>
      </c>
    </row>
    <row r="15" spans="1:1">
      <c r="A15" s="1" t="s">
        <v>965</v>
      </c>
    </row>
    <row r="16" spans="1:1">
      <c r="A16" s="1" t="s">
        <v>966</v>
      </c>
    </row>
    <row r="18" spans="1:19" ht="22">
      <c r="A18" s="4" t="s">
        <v>967</v>
      </c>
    </row>
    <row r="19" spans="1:19">
      <c r="A19" s="3" t="s">
        <v>951</v>
      </c>
      <c r="B19" s="3" t="s">
        <v>952</v>
      </c>
      <c r="C19" s="3" t="s">
        <v>953</v>
      </c>
      <c r="D19" s="3" t="s">
        <v>954</v>
      </c>
      <c r="E19" s="3" t="s">
        <v>955</v>
      </c>
      <c r="F19" s="3" t="s">
        <v>956</v>
      </c>
      <c r="G19" s="3" t="s">
        <v>957</v>
      </c>
      <c r="H19" s="3" t="s">
        <v>958</v>
      </c>
      <c r="I19" s="3" t="s">
        <v>959</v>
      </c>
      <c r="J19" s="3" t="s">
        <v>974</v>
      </c>
      <c r="K19" s="3" t="s">
        <v>721</v>
      </c>
      <c r="L19" s="3" t="s">
        <v>729</v>
      </c>
      <c r="M19" s="3" t="s">
        <v>728</v>
      </c>
      <c r="N19" s="3" t="s">
        <v>976</v>
      </c>
      <c r="O19" s="3" t="s">
        <v>756</v>
      </c>
      <c r="P19" s="3" t="s">
        <v>977</v>
      </c>
      <c r="Q19" s="3" t="s">
        <v>978</v>
      </c>
      <c r="R19" s="3" t="s">
        <v>506</v>
      </c>
      <c r="S19" s="3" t="s">
        <v>984</v>
      </c>
    </row>
    <row r="20" spans="1:19" ht="80">
      <c r="A20" s="1" t="s">
        <v>968</v>
      </c>
      <c r="B20" s="1">
        <v>30</v>
      </c>
      <c r="C20" s="1" t="s">
        <v>969</v>
      </c>
      <c r="D20" s="2" t="s">
        <v>812</v>
      </c>
      <c r="E20" s="1" t="s">
        <v>970</v>
      </c>
      <c r="F20" s="1" t="s">
        <v>971</v>
      </c>
      <c r="G20" s="1" t="s">
        <v>781</v>
      </c>
      <c r="H20" s="1">
        <v>11</v>
      </c>
      <c r="I20" s="1" t="s">
        <v>973</v>
      </c>
      <c r="J20" s="2" t="s">
        <v>979</v>
      </c>
      <c r="K20" s="2" t="s">
        <v>723</v>
      </c>
      <c r="L20" s="2" t="s">
        <v>980</v>
      </c>
      <c r="M20" s="2" t="s">
        <v>730</v>
      </c>
      <c r="N20" s="2" t="s">
        <v>932</v>
      </c>
      <c r="O20" s="2" t="s">
        <v>757</v>
      </c>
      <c r="P20" s="1" t="s">
        <v>981</v>
      </c>
      <c r="Q20" s="2" t="s">
        <v>982</v>
      </c>
      <c r="R20" s="2" t="s">
        <v>637</v>
      </c>
      <c r="S20" s="2" t="s">
        <v>983</v>
      </c>
    </row>
    <row r="21" spans="1:19" ht="48">
      <c r="A21" s="1" t="s">
        <v>985</v>
      </c>
      <c r="B21" s="1">
        <v>26</v>
      </c>
      <c r="C21" s="1" t="s">
        <v>986</v>
      </c>
      <c r="D21" s="1" t="s">
        <v>940</v>
      </c>
      <c r="E21" s="1" t="s">
        <v>987</v>
      </c>
      <c r="F21" s="1" t="s">
        <v>941</v>
      </c>
      <c r="G21" s="1" t="s">
        <v>780</v>
      </c>
      <c r="H21" s="1">
        <v>1</v>
      </c>
      <c r="I21" s="1" t="s">
        <v>972</v>
      </c>
      <c r="J21" s="1" t="s">
        <v>989</v>
      </c>
      <c r="K21" s="2" t="s">
        <v>724</v>
      </c>
      <c r="L21" s="2" t="s">
        <v>990</v>
      </c>
      <c r="M21" s="2" t="s">
        <v>732</v>
      </c>
      <c r="N21" s="1" t="s">
        <v>991</v>
      </c>
      <c r="O21" s="1" t="s">
        <v>758</v>
      </c>
      <c r="P21" s="1" t="s">
        <v>220</v>
      </c>
      <c r="Q21" s="2" t="s">
        <v>992</v>
      </c>
      <c r="R21" s="2" t="s">
        <v>638</v>
      </c>
      <c r="S21" s="2" t="s">
        <v>994</v>
      </c>
    </row>
    <row r="22" spans="1:19" ht="112">
      <c r="A22" s="1" t="s">
        <v>995</v>
      </c>
      <c r="B22" s="1">
        <v>26</v>
      </c>
      <c r="C22" s="1" t="s">
        <v>986</v>
      </c>
      <c r="D22" s="1" t="s">
        <v>940</v>
      </c>
      <c r="E22" s="1" t="s">
        <v>996</v>
      </c>
      <c r="F22" s="1" t="s">
        <v>998</v>
      </c>
      <c r="G22" s="1" t="s">
        <v>999</v>
      </c>
      <c r="H22" s="1">
        <v>1.5</v>
      </c>
      <c r="I22" s="2" t="s">
        <v>1000</v>
      </c>
      <c r="J22" s="2" t="s">
        <v>901</v>
      </c>
      <c r="K22" s="2" t="s">
        <v>722</v>
      </c>
      <c r="L22" s="2" t="s">
        <v>902</v>
      </c>
      <c r="M22" s="2" t="s">
        <v>731</v>
      </c>
      <c r="N22" s="2" t="s">
        <v>903</v>
      </c>
      <c r="O22" s="2" t="s">
        <v>202</v>
      </c>
      <c r="P22" s="1" t="s">
        <v>905</v>
      </c>
      <c r="Q22" s="2" t="s">
        <v>906</v>
      </c>
      <c r="R22" s="2" t="s">
        <v>639</v>
      </c>
      <c r="S22" s="2" t="s">
        <v>907</v>
      </c>
    </row>
    <row r="23" spans="1:19" ht="144">
      <c r="A23" s="1" t="s">
        <v>908</v>
      </c>
      <c r="B23" s="1">
        <v>22</v>
      </c>
      <c r="C23" s="1" t="s">
        <v>986</v>
      </c>
      <c r="D23" s="1" t="s">
        <v>940</v>
      </c>
      <c r="E23" s="1" t="s">
        <v>909</v>
      </c>
      <c r="F23" s="1" t="s">
        <v>998</v>
      </c>
      <c r="G23" s="1" t="s">
        <v>779</v>
      </c>
      <c r="H23" s="1">
        <v>4.5</v>
      </c>
      <c r="I23" s="2" t="s">
        <v>910</v>
      </c>
      <c r="J23" s="2" t="s">
        <v>911</v>
      </c>
      <c r="K23" s="2" t="s">
        <v>722</v>
      </c>
      <c r="L23" s="2" t="s">
        <v>912</v>
      </c>
      <c r="M23" s="2" t="s">
        <v>733</v>
      </c>
      <c r="N23" s="2" t="s">
        <v>913</v>
      </c>
      <c r="O23" s="2" t="s">
        <v>770</v>
      </c>
      <c r="P23" s="1" t="s">
        <v>905</v>
      </c>
      <c r="Q23" s="2" t="s">
        <v>914</v>
      </c>
      <c r="R23" s="2" t="s">
        <v>640</v>
      </c>
      <c r="S23" s="2" t="s">
        <v>915</v>
      </c>
    </row>
    <row r="24" spans="1:19" ht="80">
      <c r="A24" s="1" t="s">
        <v>916</v>
      </c>
      <c r="B24" s="1">
        <v>19</v>
      </c>
      <c r="C24" s="1" t="s">
        <v>986</v>
      </c>
      <c r="D24" s="1" t="s">
        <v>917</v>
      </c>
      <c r="E24" s="1" t="s">
        <v>918</v>
      </c>
      <c r="F24" s="1" t="s">
        <v>997</v>
      </c>
      <c r="G24" s="1" t="s">
        <v>919</v>
      </c>
      <c r="H24" s="1">
        <v>4</v>
      </c>
      <c r="I24" s="1" t="s">
        <v>972</v>
      </c>
      <c r="J24" s="2" t="s">
        <v>920</v>
      </c>
      <c r="K24" s="2" t="s">
        <v>723</v>
      </c>
      <c r="L24" s="1" t="s">
        <v>922</v>
      </c>
      <c r="M24" s="1" t="s">
        <v>734</v>
      </c>
      <c r="N24" s="2" t="s">
        <v>921</v>
      </c>
      <c r="O24" s="2" t="s">
        <v>759</v>
      </c>
      <c r="P24" s="1" t="s">
        <v>220</v>
      </c>
      <c r="Q24" s="2" t="s">
        <v>923</v>
      </c>
      <c r="R24" s="2" t="s">
        <v>641</v>
      </c>
      <c r="S24" s="2" t="s">
        <v>924</v>
      </c>
    </row>
    <row r="25" spans="1:19" ht="64">
      <c r="A25" s="1" t="s">
        <v>925</v>
      </c>
      <c r="B25" s="1">
        <v>28</v>
      </c>
      <c r="C25" s="1" t="s">
        <v>986</v>
      </c>
      <c r="D25" s="1" t="s">
        <v>926</v>
      </c>
      <c r="E25" s="1" t="s">
        <v>927</v>
      </c>
      <c r="F25" s="2" t="s">
        <v>719</v>
      </c>
      <c r="G25" s="1" t="s">
        <v>988</v>
      </c>
      <c r="H25" s="1">
        <v>3.5</v>
      </c>
      <c r="I25" s="2" t="s">
        <v>929</v>
      </c>
      <c r="J25" s="2" t="s">
        <v>930</v>
      </c>
      <c r="K25" s="2" t="s">
        <v>723</v>
      </c>
      <c r="L25" s="2" t="s">
        <v>931</v>
      </c>
      <c r="M25" s="2" t="s">
        <v>735</v>
      </c>
      <c r="N25" s="2" t="s">
        <v>933</v>
      </c>
      <c r="O25" s="2" t="s">
        <v>760</v>
      </c>
      <c r="P25" s="1" t="s">
        <v>220</v>
      </c>
      <c r="Q25" s="1" t="s">
        <v>934</v>
      </c>
      <c r="R25" s="1" t="s">
        <v>642</v>
      </c>
      <c r="S25" s="2" t="s">
        <v>935</v>
      </c>
    </row>
    <row r="26" spans="1:19" ht="208">
      <c r="A26" s="1" t="s">
        <v>936</v>
      </c>
      <c r="B26" s="1">
        <v>24</v>
      </c>
      <c r="C26" s="1" t="s">
        <v>986</v>
      </c>
      <c r="D26" s="1" t="s">
        <v>940</v>
      </c>
      <c r="E26" s="1" t="s">
        <v>937</v>
      </c>
      <c r="F26" s="1" t="s">
        <v>941</v>
      </c>
      <c r="G26" s="1" t="s">
        <v>988</v>
      </c>
      <c r="H26" s="1">
        <v>5</v>
      </c>
      <c r="I26" s="2" t="s">
        <v>938</v>
      </c>
      <c r="J26" s="2" t="s">
        <v>725</v>
      </c>
      <c r="K26" s="2" t="s">
        <v>722</v>
      </c>
      <c r="L26" s="2" t="s">
        <v>939</v>
      </c>
      <c r="M26" s="2" t="s">
        <v>738</v>
      </c>
      <c r="N26" s="2" t="s">
        <v>848</v>
      </c>
      <c r="O26" s="2"/>
      <c r="P26" s="1" t="s">
        <v>849</v>
      </c>
      <c r="Q26" s="2" t="s">
        <v>850</v>
      </c>
      <c r="R26" s="2" t="s">
        <v>642</v>
      </c>
      <c r="S26" s="2" t="s">
        <v>851</v>
      </c>
    </row>
    <row r="27" spans="1:19" ht="64">
      <c r="A27" s="1" t="s">
        <v>852</v>
      </c>
      <c r="B27" s="1">
        <v>29</v>
      </c>
      <c r="C27" s="1" t="s">
        <v>986</v>
      </c>
      <c r="D27" s="1" t="s">
        <v>940</v>
      </c>
      <c r="E27" s="1" t="s">
        <v>853</v>
      </c>
      <c r="F27" s="1" t="s">
        <v>997</v>
      </c>
      <c r="G27" s="1" t="s">
        <v>919</v>
      </c>
      <c r="H27" s="1">
        <v>1.5</v>
      </c>
      <c r="I27" s="1" t="s">
        <v>854</v>
      </c>
      <c r="J27" s="1" t="s">
        <v>855</v>
      </c>
      <c r="K27" s="1" t="s">
        <v>722</v>
      </c>
      <c r="L27" s="2" t="s">
        <v>856</v>
      </c>
      <c r="M27" s="2" t="s">
        <v>736</v>
      </c>
      <c r="N27" s="2" t="s">
        <v>857</v>
      </c>
      <c r="O27" s="2" t="s">
        <v>761</v>
      </c>
      <c r="P27" s="1" t="s">
        <v>993</v>
      </c>
      <c r="Q27" s="1" t="s">
        <v>858</v>
      </c>
      <c r="R27" s="1" t="s">
        <v>642</v>
      </c>
      <c r="S27" s="2" t="s">
        <v>859</v>
      </c>
    </row>
    <row r="30" spans="1:19" ht="22">
      <c r="A30" s="4" t="s">
        <v>860</v>
      </c>
    </row>
    <row r="31" spans="1:19">
      <c r="A31" s="3" t="s">
        <v>951</v>
      </c>
      <c r="B31" s="3" t="s">
        <v>952</v>
      </c>
      <c r="C31" s="3" t="s">
        <v>953</v>
      </c>
      <c r="D31" s="3" t="s">
        <v>954</v>
      </c>
      <c r="E31" s="3" t="s">
        <v>955</v>
      </c>
      <c r="F31" s="3" t="s">
        <v>956</v>
      </c>
      <c r="G31" s="3" t="s">
        <v>957</v>
      </c>
      <c r="H31" s="3" t="s">
        <v>958</v>
      </c>
      <c r="I31" s="3" t="s">
        <v>959</v>
      </c>
      <c r="J31" s="3" t="s">
        <v>974</v>
      </c>
      <c r="K31" s="3"/>
      <c r="L31" s="3" t="s">
        <v>975</v>
      </c>
      <c r="M31" s="3"/>
      <c r="N31" s="3" t="s">
        <v>976</v>
      </c>
      <c r="O31" s="3"/>
      <c r="P31" s="3" t="s">
        <v>977</v>
      </c>
      <c r="Q31" s="3" t="s">
        <v>978</v>
      </c>
      <c r="R31" s="3"/>
      <c r="S31" s="3" t="s">
        <v>984</v>
      </c>
    </row>
    <row r="32" spans="1:19" ht="64">
      <c r="A32" s="1" t="s">
        <v>861</v>
      </c>
      <c r="B32" s="1">
        <v>17</v>
      </c>
      <c r="C32" s="1" t="s">
        <v>986</v>
      </c>
      <c r="D32" s="1" t="s">
        <v>839</v>
      </c>
      <c r="E32" s="1" t="s">
        <v>862</v>
      </c>
      <c r="F32" s="1" t="s">
        <v>941</v>
      </c>
      <c r="G32" s="1" t="s">
        <v>942</v>
      </c>
      <c r="H32" s="1">
        <v>4</v>
      </c>
      <c r="I32" s="2" t="s">
        <v>863</v>
      </c>
      <c r="J32" s="2" t="s">
        <v>864</v>
      </c>
      <c r="K32" s="2" t="s">
        <v>723</v>
      </c>
      <c r="L32" s="2" t="s">
        <v>865</v>
      </c>
      <c r="M32" s="2" t="s">
        <v>737</v>
      </c>
      <c r="N32" s="2" t="s">
        <v>762</v>
      </c>
      <c r="O32" s="2" t="s">
        <v>763</v>
      </c>
      <c r="P32" s="1" t="s">
        <v>866</v>
      </c>
      <c r="Q32" s="1" t="s">
        <v>867</v>
      </c>
      <c r="R32" s="1" t="s">
        <v>736</v>
      </c>
      <c r="S32" s="2" t="s">
        <v>868</v>
      </c>
    </row>
    <row r="33" spans="1:19" ht="48">
      <c r="A33" s="1" t="s">
        <v>869</v>
      </c>
      <c r="B33" s="1">
        <v>25</v>
      </c>
      <c r="C33" s="1" t="s">
        <v>986</v>
      </c>
      <c r="D33" s="2" t="s">
        <v>840</v>
      </c>
      <c r="E33" s="1" t="s">
        <v>870</v>
      </c>
      <c r="F33" s="1" t="s">
        <v>941</v>
      </c>
      <c r="G33" s="1" t="s">
        <v>999</v>
      </c>
      <c r="H33" s="1">
        <v>3.5</v>
      </c>
      <c r="I33" s="2" t="s">
        <v>871</v>
      </c>
      <c r="J33" s="1" t="s">
        <v>872</v>
      </c>
      <c r="K33" s="1" t="s">
        <v>727</v>
      </c>
      <c r="L33" s="2" t="s">
        <v>873</v>
      </c>
      <c r="M33" s="2" t="s">
        <v>739</v>
      </c>
      <c r="N33" s="1" t="s">
        <v>874</v>
      </c>
      <c r="O33" s="1" t="s">
        <v>764</v>
      </c>
      <c r="P33" s="1" t="s">
        <v>866</v>
      </c>
      <c r="Q33" s="1" t="s">
        <v>875</v>
      </c>
      <c r="R33" s="1" t="s">
        <v>642</v>
      </c>
      <c r="S33" s="2" t="s">
        <v>876</v>
      </c>
    </row>
    <row r="34" spans="1:19" ht="64">
      <c r="A34" s="1" t="s">
        <v>877</v>
      </c>
      <c r="B34" s="1">
        <v>23</v>
      </c>
      <c r="C34" s="1" t="s">
        <v>986</v>
      </c>
      <c r="D34" s="1" t="s">
        <v>940</v>
      </c>
      <c r="E34" s="1" t="s">
        <v>987</v>
      </c>
      <c r="F34" s="1" t="s">
        <v>997</v>
      </c>
      <c r="G34" s="1" t="s">
        <v>942</v>
      </c>
      <c r="H34" s="1">
        <v>2.5</v>
      </c>
      <c r="I34" s="2" t="s">
        <v>878</v>
      </c>
      <c r="J34" s="2" t="s">
        <v>879</v>
      </c>
      <c r="K34" s="2" t="s">
        <v>724</v>
      </c>
      <c r="L34" s="2" t="s">
        <v>880</v>
      </c>
      <c r="M34" s="2" t="s">
        <v>740</v>
      </c>
      <c r="N34" s="2" t="s">
        <v>881</v>
      </c>
      <c r="O34" s="2" t="s">
        <v>765</v>
      </c>
      <c r="P34" s="1" t="s">
        <v>220</v>
      </c>
      <c r="Q34" s="1" t="s">
        <v>882</v>
      </c>
      <c r="R34" s="1" t="s">
        <v>736</v>
      </c>
      <c r="S34" s="2" t="s">
        <v>883</v>
      </c>
    </row>
    <row r="35" spans="1:19" ht="48">
      <c r="A35" s="1" t="s">
        <v>884</v>
      </c>
      <c r="B35" s="1">
        <v>32</v>
      </c>
      <c r="C35" s="1" t="s">
        <v>986</v>
      </c>
      <c r="D35" s="1" t="s">
        <v>885</v>
      </c>
      <c r="E35" s="1" t="s">
        <v>909</v>
      </c>
      <c r="F35" s="1" t="s">
        <v>941</v>
      </c>
      <c r="G35" s="1" t="s">
        <v>942</v>
      </c>
      <c r="H35" s="1">
        <v>7.5</v>
      </c>
      <c r="I35" s="2" t="s">
        <v>886</v>
      </c>
      <c r="J35" s="1" t="s">
        <v>887</v>
      </c>
      <c r="K35" s="1" t="s">
        <v>727</v>
      </c>
      <c r="L35" s="2" t="s">
        <v>889</v>
      </c>
      <c r="M35" s="2" t="s">
        <v>741</v>
      </c>
      <c r="N35" s="2" t="s">
        <v>890</v>
      </c>
      <c r="O35" s="2" t="s">
        <v>766</v>
      </c>
      <c r="P35" s="1" t="s">
        <v>220</v>
      </c>
      <c r="Q35" s="2" t="s">
        <v>891</v>
      </c>
      <c r="R35" s="2" t="s">
        <v>643</v>
      </c>
      <c r="S35" s="2" t="s">
        <v>892</v>
      </c>
    </row>
    <row r="36" spans="1:19" ht="48">
      <c r="A36" s="1" t="s">
        <v>893</v>
      </c>
      <c r="B36" s="1">
        <v>28</v>
      </c>
      <c r="C36" s="1" t="s">
        <v>986</v>
      </c>
      <c r="D36" s="1" t="s">
        <v>940</v>
      </c>
      <c r="E36" s="1" t="s">
        <v>894</v>
      </c>
      <c r="F36" s="1" t="s">
        <v>997</v>
      </c>
      <c r="G36" s="1" t="s">
        <v>988</v>
      </c>
      <c r="H36" s="1">
        <v>3.5</v>
      </c>
      <c r="I36" s="2" t="s">
        <v>895</v>
      </c>
      <c r="J36" s="2" t="s">
        <v>896</v>
      </c>
      <c r="K36" s="2" t="s">
        <v>723</v>
      </c>
      <c r="L36" s="1" t="s">
        <v>897</v>
      </c>
      <c r="M36" s="1" t="s">
        <v>742</v>
      </c>
      <c r="N36" s="2" t="s">
        <v>898</v>
      </c>
      <c r="O36" s="2" t="s">
        <v>767</v>
      </c>
      <c r="P36" s="1" t="s">
        <v>220</v>
      </c>
      <c r="Q36" s="2" t="s">
        <v>899</v>
      </c>
      <c r="R36" s="2" t="s">
        <v>644</v>
      </c>
      <c r="S36" s="2" t="s">
        <v>900</v>
      </c>
    </row>
    <row r="37" spans="1:19" ht="48">
      <c r="A37" s="1" t="s">
        <v>783</v>
      </c>
      <c r="B37" s="1">
        <v>23</v>
      </c>
      <c r="C37" s="1" t="s">
        <v>986</v>
      </c>
      <c r="D37" s="1" t="s">
        <v>940</v>
      </c>
      <c r="E37" s="1" t="s">
        <v>987</v>
      </c>
      <c r="F37" s="1" t="s">
        <v>997</v>
      </c>
      <c r="G37" s="1" t="s">
        <v>919</v>
      </c>
      <c r="H37" s="1">
        <v>3</v>
      </c>
      <c r="I37" s="1" t="s">
        <v>752</v>
      </c>
      <c r="J37" s="1" t="s">
        <v>784</v>
      </c>
      <c r="K37" s="1" t="s">
        <v>722</v>
      </c>
      <c r="L37" s="2" t="s">
        <v>744</v>
      </c>
      <c r="M37" s="2" t="s">
        <v>745</v>
      </c>
      <c r="N37" s="2" t="s">
        <v>785</v>
      </c>
      <c r="O37" s="2" t="s">
        <v>773</v>
      </c>
      <c r="P37" s="1" t="s">
        <v>849</v>
      </c>
      <c r="Q37" s="2" t="s">
        <v>786</v>
      </c>
      <c r="R37" s="2" t="s">
        <v>645</v>
      </c>
      <c r="S37" s="2" t="s">
        <v>787</v>
      </c>
    </row>
    <row r="38" spans="1:19" ht="80">
      <c r="A38" s="1" t="s">
        <v>788</v>
      </c>
      <c r="B38" s="1">
        <v>32</v>
      </c>
      <c r="C38" s="1" t="s">
        <v>986</v>
      </c>
      <c r="D38" s="1" t="s">
        <v>940</v>
      </c>
      <c r="E38" s="1" t="s">
        <v>987</v>
      </c>
      <c r="F38" s="1" t="s">
        <v>997</v>
      </c>
      <c r="G38" s="1" t="s">
        <v>789</v>
      </c>
      <c r="H38" s="1">
        <v>4.5</v>
      </c>
      <c r="I38" s="1" t="s">
        <v>751</v>
      </c>
      <c r="J38" s="1" t="s">
        <v>784</v>
      </c>
      <c r="K38" s="1" t="s">
        <v>724</v>
      </c>
      <c r="L38" s="1" t="s">
        <v>790</v>
      </c>
      <c r="M38" s="1" t="s">
        <v>746</v>
      </c>
      <c r="N38" s="2" t="s">
        <v>791</v>
      </c>
      <c r="O38" s="2" t="s">
        <v>772</v>
      </c>
      <c r="P38" s="1" t="s">
        <v>220</v>
      </c>
      <c r="Q38" s="1" t="s">
        <v>792</v>
      </c>
      <c r="R38" s="1" t="s">
        <v>642</v>
      </c>
      <c r="S38" s="2" t="s">
        <v>793</v>
      </c>
    </row>
    <row r="39" spans="1:19" ht="32">
      <c r="A39" s="1" t="s">
        <v>794</v>
      </c>
      <c r="B39" s="1">
        <v>25</v>
      </c>
      <c r="C39" s="1" t="s">
        <v>986</v>
      </c>
      <c r="D39" s="1" t="s">
        <v>940</v>
      </c>
      <c r="E39" s="1" t="s">
        <v>918</v>
      </c>
      <c r="F39" s="1" t="s">
        <v>997</v>
      </c>
      <c r="G39" s="1" t="s">
        <v>999</v>
      </c>
      <c r="H39" s="1">
        <v>3</v>
      </c>
      <c r="I39" s="1" t="s">
        <v>748</v>
      </c>
      <c r="J39" s="1" t="s">
        <v>795</v>
      </c>
      <c r="K39" s="1" t="s">
        <v>724</v>
      </c>
      <c r="L39" s="1" t="s">
        <v>888</v>
      </c>
      <c r="M39" s="1" t="s">
        <v>743</v>
      </c>
      <c r="N39" s="1" t="s">
        <v>796</v>
      </c>
      <c r="O39" s="1" t="s">
        <v>768</v>
      </c>
      <c r="P39" s="1" t="s">
        <v>904</v>
      </c>
      <c r="Q39" s="2" t="s">
        <v>798</v>
      </c>
      <c r="R39" s="2" t="s">
        <v>646</v>
      </c>
      <c r="S39" s="2" t="s">
        <v>797</v>
      </c>
    </row>
    <row r="40" spans="1:19" ht="48">
      <c r="A40" s="1" t="s">
        <v>799</v>
      </c>
      <c r="B40" s="1">
        <v>23</v>
      </c>
      <c r="C40" s="1" t="s">
        <v>986</v>
      </c>
      <c r="D40" s="1" t="s">
        <v>940</v>
      </c>
      <c r="E40" s="1" t="s">
        <v>800</v>
      </c>
      <c r="F40" s="1" t="s">
        <v>997</v>
      </c>
      <c r="G40" s="1" t="s">
        <v>999</v>
      </c>
      <c r="H40" s="1">
        <v>4</v>
      </c>
      <c r="I40" s="1" t="s">
        <v>749</v>
      </c>
      <c r="J40" s="1" t="s">
        <v>801</v>
      </c>
      <c r="K40" s="1" t="s">
        <v>722</v>
      </c>
      <c r="L40" s="2" t="s">
        <v>802</v>
      </c>
      <c r="M40" s="2" t="s">
        <v>747</v>
      </c>
      <c r="N40" s="1" t="s">
        <v>803</v>
      </c>
      <c r="O40" s="1" t="s">
        <v>769</v>
      </c>
      <c r="P40" s="1" t="s">
        <v>220</v>
      </c>
      <c r="Q40" s="1" t="s">
        <v>804</v>
      </c>
      <c r="R40" s="2" t="s">
        <v>647</v>
      </c>
      <c r="S40" s="2" t="s">
        <v>805</v>
      </c>
    </row>
    <row r="41" spans="1:19" ht="32">
      <c r="A41" s="1" t="s">
        <v>806</v>
      </c>
      <c r="B41" s="1">
        <v>22</v>
      </c>
      <c r="C41" s="1" t="s">
        <v>986</v>
      </c>
      <c r="D41" s="1" t="s">
        <v>940</v>
      </c>
      <c r="E41" s="1" t="s">
        <v>853</v>
      </c>
      <c r="F41" s="1" t="s">
        <v>997</v>
      </c>
      <c r="G41" s="1" t="s">
        <v>919</v>
      </c>
      <c r="H41" s="1">
        <v>0.5</v>
      </c>
      <c r="I41" s="1" t="s">
        <v>750</v>
      </c>
      <c r="J41" s="2" t="s">
        <v>807</v>
      </c>
      <c r="K41" s="2" t="s">
        <v>726</v>
      </c>
      <c r="L41" s="1" t="s">
        <v>808</v>
      </c>
      <c r="M41" s="1" t="s">
        <v>736</v>
      </c>
      <c r="N41" s="2" t="s">
        <v>809</v>
      </c>
      <c r="O41" s="2" t="s">
        <v>771</v>
      </c>
      <c r="P41" s="1" t="s">
        <v>849</v>
      </c>
      <c r="Q41" s="2" t="s">
        <v>810</v>
      </c>
      <c r="R41" s="2" t="s">
        <v>646</v>
      </c>
      <c r="S41" s="2" t="s">
        <v>811</v>
      </c>
    </row>
    <row r="43" spans="1:19" ht="20">
      <c r="A43" s="5" t="s">
        <v>818</v>
      </c>
    </row>
    <row r="44" spans="1:19">
      <c r="A44" s="3" t="s">
        <v>819</v>
      </c>
      <c r="B44" s="1">
        <v>18</v>
      </c>
    </row>
    <row r="45" spans="1:19">
      <c r="A45" s="3" t="s">
        <v>820</v>
      </c>
      <c r="B45" s="1">
        <v>8</v>
      </c>
    </row>
    <row r="46" spans="1:19">
      <c r="A46" s="3" t="s">
        <v>821</v>
      </c>
      <c r="B46" s="1">
        <v>10</v>
      </c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166"/>
  <sheetViews>
    <sheetView topLeftCell="A58" workbookViewId="0">
      <selection activeCell="D89" sqref="D89"/>
    </sheetView>
  </sheetViews>
  <sheetFormatPr baseColWidth="10" defaultColWidth="8.83203125" defaultRowHeight="16"/>
  <cols>
    <col min="1" max="1" width="17" style="1" customWidth="1"/>
    <col min="2" max="16384" width="8.83203125" style="1"/>
  </cols>
  <sheetData>
    <row r="1" spans="1:23" ht="22">
      <c r="A1" s="10" t="s">
        <v>653</v>
      </c>
    </row>
    <row r="2" spans="1:23">
      <c r="B2" s="1" t="s">
        <v>654</v>
      </c>
    </row>
    <row r="3" spans="1:23">
      <c r="B3" s="1" t="s">
        <v>655</v>
      </c>
    </row>
    <row r="4" spans="1:23">
      <c r="B4" s="1" t="s">
        <v>656</v>
      </c>
    </row>
    <row r="5" spans="1:23">
      <c r="B5" s="1" t="s">
        <v>652</v>
      </c>
    </row>
    <row r="6" spans="1:23" s="8" customFormat="1" ht="20">
      <c r="A6" s="7" t="s">
        <v>813</v>
      </c>
    </row>
    <row r="7" spans="1:23">
      <c r="A7" s="3" t="s">
        <v>816</v>
      </c>
      <c r="B7" s="3" t="s">
        <v>817</v>
      </c>
      <c r="C7" s="3" t="s">
        <v>814</v>
      </c>
      <c r="D7" s="3" t="s">
        <v>815</v>
      </c>
      <c r="F7" s="1" t="s">
        <v>828</v>
      </c>
      <c r="G7" s="1" t="s">
        <v>817</v>
      </c>
      <c r="H7" s="1" t="s">
        <v>814</v>
      </c>
      <c r="I7" s="1" t="s">
        <v>815</v>
      </c>
      <c r="W7" s="1" t="s">
        <v>827</v>
      </c>
    </row>
    <row r="8" spans="1:23">
      <c r="A8" s="1">
        <v>15</v>
      </c>
      <c r="B8" s="1">
        <f>COUNTIF(基础数据!$B$20:$B$41,"="&amp;A8)</f>
        <v>0</v>
      </c>
      <c r="C8" s="1">
        <f>COUNTIF(基础数据!$B$20:$B$27,"="&amp;A8)</f>
        <v>0</v>
      </c>
      <c r="D8" s="1">
        <f>COUNTIF(基础数据!$B$32:$B$41,"="&amp;A8)</f>
        <v>0</v>
      </c>
      <c r="F8" s="1" t="s">
        <v>829</v>
      </c>
      <c r="G8" s="1">
        <f>COUNTIF(基础数据!$B$20:$B$41,"&lt;=12")-COUNTIF(基础数据!$B$20:$B$41,"&lt;8")</f>
        <v>0</v>
      </c>
      <c r="H8" s="1">
        <f>COUNTIF(基础数据!$B$20:$B$27,"&lt;=12")-COUNTIF(基础数据!$B$20:$B$27,"&lt;8")</f>
        <v>0</v>
      </c>
      <c r="I8" s="1">
        <f>COUNTIF(基础数据!$B$32:$B$41,"&lt;=12")-COUNTIF(基础数据!$B$32:$B$41,"&lt;8")</f>
        <v>0</v>
      </c>
    </row>
    <row r="9" spans="1:23">
      <c r="A9" s="1">
        <v>16</v>
      </c>
      <c r="B9" s="1">
        <f>COUNTIF(基础数据!$B$20:$B$41,"="&amp;A9)</f>
        <v>0</v>
      </c>
      <c r="C9" s="1">
        <f>COUNTIF(基础数据!$B$20:$B$27,"="&amp;A9)</f>
        <v>0</v>
      </c>
      <c r="D9" s="1">
        <f>COUNTIF(基础数据!$B$32:$B$41,"="&amp;A9)</f>
        <v>0</v>
      </c>
      <c r="F9" s="1" t="s">
        <v>830</v>
      </c>
      <c r="G9" s="1">
        <f>COUNTIF(基础数据!$B$20:$B$41,"&lt;=17")-COUNTIF(基础数据!$B$20:$B$41,"&lt;13")</f>
        <v>1</v>
      </c>
      <c r="H9" s="1">
        <f>COUNTIF(基础数据!$B$20:$B$27,"&lt;=17")-COUNTIF(基础数据!$B$20:$B$27,"&lt;13")</f>
        <v>0</v>
      </c>
      <c r="I9" s="1">
        <f>COUNTIF(基础数据!$B$32:$B$41,"&lt;=17")-COUNTIF(基础数据!$B$32:$B$41,"&lt;13")</f>
        <v>1</v>
      </c>
    </row>
    <row r="10" spans="1:23">
      <c r="A10" s="1">
        <v>17</v>
      </c>
      <c r="B10" s="1">
        <f>COUNTIF(基础数据!$B$20:$B$41,"="&amp;A10)</f>
        <v>1</v>
      </c>
      <c r="C10" s="1">
        <f>COUNTIF(基础数据!$B$20:$B$27,"="&amp;A10)</f>
        <v>0</v>
      </c>
      <c r="D10" s="1">
        <f>COUNTIF(基础数据!$B$32:$B$41,"="&amp;A10)</f>
        <v>1</v>
      </c>
      <c r="F10" s="1" t="s">
        <v>831</v>
      </c>
      <c r="G10" s="1">
        <f>COUNTIF(基础数据!$B$20:$B$41,"&lt;=22")-COUNTIF(基础数据!$B$20:$B$41,"&lt;18")</f>
        <v>3</v>
      </c>
      <c r="H10" s="1">
        <f>COUNTIF(基础数据!$B$20:$B$27,"&lt;=22")-COUNTIF(基础数据!$B$20:$B$27,"&lt;18")</f>
        <v>2</v>
      </c>
      <c r="I10" s="1">
        <f>COUNTIF(基础数据!$B$32:$B$41,"&lt;=22")-COUNTIF(基础数据!$B$32:$B$41,"&lt;18")</f>
        <v>1</v>
      </c>
    </row>
    <row r="11" spans="1:23">
      <c r="A11" s="1">
        <v>18</v>
      </c>
      <c r="B11" s="1">
        <f>COUNTIF(基础数据!$B$20:$B$41,"="&amp;A11)</f>
        <v>0</v>
      </c>
      <c r="C11" s="1">
        <f>COUNTIF(基础数据!$B$20:$B$27,"="&amp;A11)</f>
        <v>0</v>
      </c>
      <c r="D11" s="1">
        <f>COUNTIF(基础数据!$B$32:$B$41,"="&amp;A11)</f>
        <v>0</v>
      </c>
      <c r="F11" s="1" t="s">
        <v>834</v>
      </c>
      <c r="G11" s="1">
        <f>COUNTIF(基础数据!$B$20:$B$41,"&lt;=27")-COUNTIF(基础数据!$B$20:$B$41,"&lt;23")</f>
        <v>8</v>
      </c>
      <c r="H11" s="1">
        <f>COUNTIF(基础数据!$B$20:$B$27,"&lt;=27")-COUNTIF(基础数据!$B$20:$B$27,"&lt;23")</f>
        <v>3</v>
      </c>
      <c r="I11" s="1">
        <f>COUNTIF(基础数据!$B$32:$B$41,"&lt;=27")-COUNTIF(基础数据!$B$32:$B$41,"&lt;23")</f>
        <v>5</v>
      </c>
    </row>
    <row r="12" spans="1:23">
      <c r="A12" s="1">
        <v>19</v>
      </c>
      <c r="B12" s="1">
        <f>COUNTIF(基础数据!$B$20:$B$41,"="&amp;A12)</f>
        <v>1</v>
      </c>
      <c r="C12" s="1">
        <f>COUNTIF(基础数据!$B$20:$B$27,"="&amp;A12)</f>
        <v>1</v>
      </c>
      <c r="D12" s="1">
        <f>COUNTIF(基础数据!$B$32:$B$41,"="&amp;A12)</f>
        <v>0</v>
      </c>
      <c r="F12" s="1" t="s">
        <v>835</v>
      </c>
      <c r="G12" s="1">
        <f>COUNTIF(基础数据!$B$20:$B$41,"&lt;=32")-COUNTIF(基础数据!$B$20:$B$41,"&lt;28")</f>
        <v>6</v>
      </c>
      <c r="H12" s="1">
        <f>COUNTIF(基础数据!$B$20:$B$27,"&lt;=32")-COUNTIF(基础数据!$B$20:$B$27,"&lt;28")</f>
        <v>3</v>
      </c>
      <c r="I12" s="1">
        <f>COUNTIF(基础数据!$B$32:$B$41,"&lt;=32")-COUNTIF(基础数据!$B$32:$B$41,"&lt;28")</f>
        <v>3</v>
      </c>
    </row>
    <row r="13" spans="1:23">
      <c r="A13" s="1">
        <v>20</v>
      </c>
      <c r="B13" s="1">
        <f>COUNTIF(基础数据!$B$20:$B$41,"="&amp;A13)</f>
        <v>0</v>
      </c>
      <c r="C13" s="1">
        <f>COUNTIF(基础数据!$B$20:$B$27,"="&amp;A13)</f>
        <v>0</v>
      </c>
      <c r="D13" s="1">
        <f>COUNTIF(基础数据!$B$32:$B$41,"="&amp;A13)</f>
        <v>0</v>
      </c>
      <c r="F13" s="1" t="s">
        <v>833</v>
      </c>
      <c r="G13" s="1">
        <f>COUNTIF(基础数据!$B$20:$B$41,"&gt;=33")</f>
        <v>0</v>
      </c>
      <c r="H13" s="1">
        <f>COUNTIF(基础数据!$B$20:$B$27,"&gt;=33")</f>
        <v>0</v>
      </c>
      <c r="I13" s="1">
        <f>COUNTIF(基础数据!$B$32:$B$41,"&gt;=33")</f>
        <v>0</v>
      </c>
    </row>
    <row r="14" spans="1:23">
      <c r="A14" s="1">
        <v>21</v>
      </c>
      <c r="B14" s="1">
        <f>COUNTIF(基础数据!$B$20:$B$41,"="&amp;A14)</f>
        <v>0</v>
      </c>
      <c r="C14" s="1">
        <f>COUNTIF(基础数据!$B$20:$B$27,"="&amp;A14)</f>
        <v>0</v>
      </c>
      <c r="D14" s="1">
        <f>COUNTIF(基础数据!$B$32:$B$41,"="&amp;A14)</f>
        <v>0</v>
      </c>
    </row>
    <row r="15" spans="1:23">
      <c r="A15" s="1">
        <v>22</v>
      </c>
      <c r="B15" s="1">
        <f>COUNTIF(基础数据!$B$20:$B$41,"="&amp;A15)</f>
        <v>2</v>
      </c>
      <c r="C15" s="1">
        <f>COUNTIF(基础数据!$B$20:$B$27,"="&amp;A15)</f>
        <v>1</v>
      </c>
      <c r="D15" s="1">
        <f>COUNTIF(基础数据!$B$32:$B$41,"="&amp;A15)</f>
        <v>1</v>
      </c>
    </row>
    <row r="16" spans="1:23">
      <c r="A16" s="1">
        <v>23</v>
      </c>
      <c r="B16" s="1">
        <f>COUNTIF(基础数据!$B$20:$B$41,"="&amp;A16)</f>
        <v>3</v>
      </c>
      <c r="C16" s="1">
        <f>COUNTIF(基础数据!$B$20:$B$27,"="&amp;A16)</f>
        <v>0</v>
      </c>
      <c r="D16" s="1">
        <f>COUNTIF(基础数据!$B$32:$B$41,"="&amp;A16)</f>
        <v>3</v>
      </c>
    </row>
    <row r="17" spans="1:7">
      <c r="A17" s="1">
        <v>24</v>
      </c>
      <c r="B17" s="1">
        <f>COUNTIF(基础数据!$B$20:$B$41,"="&amp;A17)</f>
        <v>1</v>
      </c>
      <c r="C17" s="1">
        <f>COUNTIF(基础数据!$B$20:$B$27,"="&amp;A17)</f>
        <v>1</v>
      </c>
      <c r="D17" s="1">
        <f>COUNTIF(基础数据!$B$32:$B$41,"="&amp;A17)</f>
        <v>0</v>
      </c>
    </row>
    <row r="18" spans="1:7">
      <c r="A18" s="1">
        <v>25</v>
      </c>
      <c r="B18" s="1">
        <f>COUNTIF(基础数据!$B$20:$B$41,"="&amp;A18)</f>
        <v>2</v>
      </c>
      <c r="C18" s="1">
        <f>COUNTIF(基础数据!$B$20:$B$27,"="&amp;A18)</f>
        <v>0</v>
      </c>
      <c r="D18" s="1">
        <f>COUNTIF(基础数据!$B$32:$B$41,"="&amp;A18)</f>
        <v>2</v>
      </c>
    </row>
    <row r="19" spans="1:7">
      <c r="A19" s="1">
        <v>26</v>
      </c>
      <c r="B19" s="1">
        <f>COUNTIF(基础数据!$B$20:$B$41,"="&amp;A19)</f>
        <v>2</v>
      </c>
      <c r="C19" s="1">
        <f>COUNTIF(基础数据!$B$20:$B$27,"="&amp;A19)</f>
        <v>2</v>
      </c>
      <c r="D19" s="1">
        <f>COUNTIF(基础数据!$B$32:$B$41,"="&amp;A19)</f>
        <v>0</v>
      </c>
    </row>
    <row r="20" spans="1:7">
      <c r="A20" s="1">
        <v>27</v>
      </c>
      <c r="B20" s="1">
        <f>COUNTIF(基础数据!$B$20:$B$41,"="&amp;A20)</f>
        <v>0</v>
      </c>
      <c r="C20" s="1">
        <f>COUNTIF(基础数据!$B$20:$B$27,"="&amp;A20)</f>
        <v>0</v>
      </c>
      <c r="D20" s="1">
        <f>COUNTIF(基础数据!$B$32:$B$41,"="&amp;A20)</f>
        <v>0</v>
      </c>
    </row>
    <row r="21" spans="1:7">
      <c r="A21" s="1">
        <v>28</v>
      </c>
      <c r="B21" s="1">
        <f>COUNTIF(基础数据!$B$20:$B$41,"="&amp;A21)</f>
        <v>2</v>
      </c>
      <c r="C21" s="1">
        <f>COUNTIF(基础数据!$B$20:$B$27,"="&amp;A21)</f>
        <v>1</v>
      </c>
      <c r="D21" s="1">
        <f>COUNTIF(基础数据!$B$32:$B$41,"="&amp;A21)</f>
        <v>1</v>
      </c>
    </row>
    <row r="22" spans="1:7">
      <c r="A22" s="1">
        <v>29</v>
      </c>
      <c r="B22" s="1">
        <f>COUNTIF(基础数据!$B$20:$B$41,"="&amp;A22)</f>
        <v>1</v>
      </c>
      <c r="C22" s="1">
        <f>COUNTIF(基础数据!$B$20:$B$27,"="&amp;A22)</f>
        <v>1</v>
      </c>
      <c r="D22" s="1">
        <f>COUNTIF(基础数据!$B$32:$B$41,"="&amp;A22)</f>
        <v>0</v>
      </c>
    </row>
    <row r="23" spans="1:7">
      <c r="A23" s="1">
        <v>30</v>
      </c>
      <c r="B23" s="1">
        <f>COUNTIF(基础数据!$B$20:$B$41,"="&amp;A23)</f>
        <v>1</v>
      </c>
      <c r="C23" s="1">
        <f>COUNTIF(基础数据!$B$20:$B$27,"="&amp;A23)</f>
        <v>1</v>
      </c>
      <c r="D23" s="1">
        <f>COUNTIF(基础数据!$B$32:$B$41,"="&amp;A23)</f>
        <v>0</v>
      </c>
    </row>
    <row r="24" spans="1:7">
      <c r="A24" s="1">
        <v>31</v>
      </c>
      <c r="B24" s="1">
        <f>COUNTIF(基础数据!$B$20:$B$41,"="&amp;A24)</f>
        <v>0</v>
      </c>
      <c r="C24" s="1">
        <f>COUNTIF(基础数据!$B$20:$B$27,"="&amp;A24)</f>
        <v>0</v>
      </c>
      <c r="D24" s="1">
        <f>COUNTIF(基础数据!$B$32:$B$41,"="&amp;A24)</f>
        <v>0</v>
      </c>
    </row>
    <row r="25" spans="1:7">
      <c r="A25" s="1">
        <v>32</v>
      </c>
      <c r="B25" s="1">
        <f>COUNTIF(基础数据!$B$20:$B$41,"="&amp;A25)</f>
        <v>2</v>
      </c>
      <c r="C25" s="1">
        <f>COUNTIF(基础数据!$B$20:$B$27,"="&amp;A25)</f>
        <v>0</v>
      </c>
      <c r="D25" s="1">
        <f>COUNTIF(基础数据!$B$32:$B$41,"="&amp;A25)</f>
        <v>2</v>
      </c>
    </row>
    <row r="26" spans="1:7">
      <c r="A26" s="1">
        <v>33</v>
      </c>
      <c r="B26" s="1">
        <f>COUNTIF(基础数据!$B$20:$B$41,"="&amp;A26)</f>
        <v>0</v>
      </c>
      <c r="C26" s="1">
        <f>COUNTIF(基础数据!$B$20:$B$27,"="&amp;A26)</f>
        <v>0</v>
      </c>
      <c r="D26" s="1">
        <f>COUNTIF(基础数据!$B$32:$B$41,"="&amp;A26)</f>
        <v>0</v>
      </c>
    </row>
    <row r="27" spans="1:7">
      <c r="A27" s="1">
        <v>34</v>
      </c>
      <c r="B27" s="1">
        <f>COUNTIF(基础数据!$B$20:$B$41,"="&amp;A27)</f>
        <v>0</v>
      </c>
      <c r="C27" s="1">
        <f>COUNTIF(基础数据!$B$20:$B$27,"="&amp;A27)</f>
        <v>0</v>
      </c>
      <c r="D27" s="1">
        <f>COUNTIF(基础数据!$B$32:$B$41,"="&amp;A27)</f>
        <v>0</v>
      </c>
    </row>
    <row r="28" spans="1:7">
      <c r="A28" s="1">
        <v>35</v>
      </c>
      <c r="B28" s="1">
        <f>COUNTIF(基础数据!$B$20:$B$41,"="&amp;A28)</f>
        <v>0</v>
      </c>
      <c r="C28" s="1">
        <f>COUNTIF(基础数据!$B$20:$B$27,"="&amp;A28)</f>
        <v>0</v>
      </c>
      <c r="D28" s="1">
        <f>COUNTIF(基础数据!$B$32:$B$41,"="&amp;A28)</f>
        <v>0</v>
      </c>
    </row>
    <row r="30" spans="1:7">
      <c r="A30" s="3" t="s">
        <v>825</v>
      </c>
      <c r="B30" s="3" t="s">
        <v>826</v>
      </c>
      <c r="C30" s="3" t="s">
        <v>814</v>
      </c>
      <c r="D30" s="3" t="s">
        <v>815</v>
      </c>
      <c r="G30" s="1" t="s">
        <v>836</v>
      </c>
    </row>
    <row r="31" spans="1:7">
      <c r="B31" s="1">
        <f>AVERAGE(基础数据!$B$20:$B$41)</f>
        <v>25.222222222222221</v>
      </c>
      <c r="C31" s="1">
        <f>AVERAGE(基础数据!$B$20:$B$27)</f>
        <v>25.5</v>
      </c>
      <c r="D31" s="1">
        <f>AVERAGE(基础数据!$B$32:$B$41)</f>
        <v>25</v>
      </c>
    </row>
    <row r="33" spans="1:23">
      <c r="A33" s="1" t="s">
        <v>832</v>
      </c>
    </row>
    <row r="36" spans="1:23" s="8" customFormat="1" ht="20">
      <c r="A36" s="7" t="s">
        <v>822</v>
      </c>
    </row>
    <row r="37" spans="1:23">
      <c r="A37" s="3" t="s">
        <v>816</v>
      </c>
      <c r="B37" s="3" t="s">
        <v>817</v>
      </c>
      <c r="C37" s="3" t="s">
        <v>814</v>
      </c>
      <c r="D37" s="3" t="s">
        <v>815</v>
      </c>
      <c r="W37" s="9" t="s">
        <v>827</v>
      </c>
    </row>
    <row r="38" spans="1:23">
      <c r="A38" s="1" t="s">
        <v>823</v>
      </c>
      <c r="B38" s="1">
        <f>COUNTIF(基础数据!$C$20:$C$41,"=Male")</f>
        <v>17</v>
      </c>
      <c r="C38" s="1">
        <f>COUNTIF(基础数据!$C$20:$C$27,"=Male")</f>
        <v>7</v>
      </c>
      <c r="D38" s="1">
        <f>COUNTIF(基础数据!$C$32:$C$41,"=Male")</f>
        <v>10</v>
      </c>
    </row>
    <row r="39" spans="1:23">
      <c r="A39" s="1" t="s">
        <v>824</v>
      </c>
      <c r="B39" s="1">
        <f>COUNTIF(基础数据!$C$20:$C$41,"=female")</f>
        <v>1</v>
      </c>
      <c r="C39" s="1">
        <f>COUNTIF(基础数据!$C$20:$C$27,"=female")</f>
        <v>1</v>
      </c>
      <c r="D39" s="1">
        <f>COUNTIF(基础数据!$C$32:$C$41,"=female")</f>
        <v>0</v>
      </c>
    </row>
    <row r="53" spans="1:9">
      <c r="A53" s="1" t="s">
        <v>837</v>
      </c>
    </row>
    <row r="54" spans="1:9">
      <c r="A54" s="1" t="s">
        <v>844</v>
      </c>
    </row>
    <row r="55" spans="1:9">
      <c r="A55" s="1" t="s">
        <v>845</v>
      </c>
    </row>
    <row r="56" spans="1:9">
      <c r="A56" s="1" t="s">
        <v>838</v>
      </c>
    </row>
    <row r="62" spans="1:9">
      <c r="I62" s="1" t="s">
        <v>846</v>
      </c>
    </row>
    <row r="63" spans="1:9" ht="22.5" customHeight="1"/>
    <row r="64" spans="1:9" ht="22.5" customHeight="1"/>
    <row r="66" spans="1:27" s="8" customFormat="1" ht="20">
      <c r="A66" s="7" t="s">
        <v>842</v>
      </c>
    </row>
    <row r="67" spans="1:27">
      <c r="A67" s="3" t="s">
        <v>847</v>
      </c>
      <c r="B67" s="3" t="s">
        <v>817</v>
      </c>
      <c r="C67" s="3" t="s">
        <v>814</v>
      </c>
      <c r="D67" s="3" t="s">
        <v>815</v>
      </c>
      <c r="AA67" s="1" t="s">
        <v>827</v>
      </c>
    </row>
    <row r="68" spans="1:27">
      <c r="A68" s="1" t="s">
        <v>940</v>
      </c>
      <c r="B68" s="1">
        <f>COUNTIF(基础数据!$D$20:$D$41,"=Asian or Pacific Islander")</f>
        <v>14</v>
      </c>
      <c r="C68" s="1">
        <f>COUNTIF(基础数据!$D$20:$D$27,"=Asian or Pacific Islander")</f>
        <v>6</v>
      </c>
      <c r="D68" s="1">
        <f>COUNTIF(基础数据!$D$32:$D$41,"=Asian or Pacific Islander")</f>
        <v>8</v>
      </c>
    </row>
    <row r="69" spans="1:27">
      <c r="A69" s="1" t="s">
        <v>885</v>
      </c>
      <c r="B69" s="1">
        <f>COUNTIF(基础数据!$D$20:$D$41,"=Hispanic or Latino")</f>
        <v>2</v>
      </c>
      <c r="C69" s="1">
        <f>COUNTIF(基础数据!$D$20:$D$27,"=Hispanic or Latino")</f>
        <v>1</v>
      </c>
      <c r="D69" s="1">
        <f>COUNTIF(基础数据!$D$32:$D$41,"=Hispanic or Latino")</f>
        <v>1</v>
      </c>
    </row>
    <row r="70" spans="1:27">
      <c r="A70" s="1" t="s">
        <v>841</v>
      </c>
      <c r="B70" s="1">
        <f>COUNTIF(基础数据!$D$20:$D$41,"=Black or African American")</f>
        <v>0</v>
      </c>
      <c r="C70" s="1">
        <f>COUNTIF(基础数据!$D$20:$D$27,"=Black or African American")</f>
        <v>0</v>
      </c>
      <c r="D70" s="1">
        <f>COUNTIF(基础数据!$D$32:$D$41,"=Black or African American")</f>
        <v>0</v>
      </c>
    </row>
    <row r="71" spans="1:27">
      <c r="A71" s="1" t="s">
        <v>843</v>
      </c>
      <c r="B71" s="1">
        <v>2</v>
      </c>
      <c r="C71" s="1">
        <v>1</v>
      </c>
      <c r="D71" s="1">
        <v>1</v>
      </c>
    </row>
    <row r="72" spans="1:27">
      <c r="C72" s="6"/>
      <c r="D72" s="2"/>
    </row>
    <row r="74" spans="1:27" ht="16.5" customHeight="1">
      <c r="A74" s="19" t="s">
        <v>713</v>
      </c>
      <c r="B74" s="19"/>
      <c r="C74" s="19"/>
      <c r="D74" s="19"/>
      <c r="E74" s="19"/>
      <c r="F74" s="19"/>
      <c r="G74" s="19"/>
      <c r="H74" s="2"/>
      <c r="I74" s="2"/>
      <c r="J74" s="2"/>
      <c r="K74" s="2"/>
    </row>
    <row r="75" spans="1:27">
      <c r="A75" s="19"/>
      <c r="B75" s="19"/>
      <c r="C75" s="19"/>
      <c r="D75" s="19"/>
      <c r="E75" s="19"/>
      <c r="F75" s="19"/>
      <c r="G75" s="19"/>
      <c r="H75" s="2"/>
      <c r="I75" s="2"/>
      <c r="J75" s="2"/>
      <c r="K75" s="2"/>
    </row>
    <row r="76" spans="1:27">
      <c r="A76" s="19"/>
      <c r="B76" s="19"/>
      <c r="C76" s="19"/>
      <c r="D76" s="19"/>
      <c r="E76" s="19"/>
      <c r="F76" s="19"/>
      <c r="G76" s="19"/>
      <c r="H76" s="2"/>
      <c r="I76" s="2"/>
      <c r="J76" s="2"/>
      <c r="K76" s="2"/>
    </row>
    <row r="78" spans="1:27">
      <c r="A78" s="1" t="s">
        <v>714</v>
      </c>
    </row>
    <row r="79" spans="1:27">
      <c r="A79" s="1" t="s">
        <v>716</v>
      </c>
    </row>
    <row r="80" spans="1:27">
      <c r="A80" s="1" t="s">
        <v>715</v>
      </c>
    </row>
    <row r="99" spans="1:25" s="8" customFormat="1" ht="20">
      <c r="A99" s="7" t="s">
        <v>718</v>
      </c>
    </row>
    <row r="100" spans="1:25" s="3" customFormat="1">
      <c r="A100" s="3" t="s">
        <v>717</v>
      </c>
      <c r="B100" s="3" t="s">
        <v>817</v>
      </c>
      <c r="C100" s="3" t="s">
        <v>814</v>
      </c>
      <c r="D100" s="3" t="s">
        <v>815</v>
      </c>
      <c r="Y100" s="3" t="s">
        <v>827</v>
      </c>
    </row>
    <row r="101" spans="1:25">
      <c r="A101" s="1" t="s">
        <v>720</v>
      </c>
      <c r="B101" s="1">
        <v>0</v>
      </c>
      <c r="C101" s="1">
        <v>0</v>
      </c>
      <c r="D101" s="1">
        <v>0</v>
      </c>
    </row>
    <row r="102" spans="1:25">
      <c r="A102" s="1" t="s">
        <v>997</v>
      </c>
      <c r="B102" s="1">
        <f>COUNTIF(基础数据!$F$20:$F$41,"="&amp;A102)</f>
        <v>11</v>
      </c>
      <c r="C102" s="1">
        <f>COUNTIF(基础数据!$F$20:$F$27,"="&amp;A102)</f>
        <v>4</v>
      </c>
      <c r="D102" s="1">
        <f>COUNTIF(基础数据!$F$32:$F$41,"="&amp;A102)</f>
        <v>7</v>
      </c>
    </row>
    <row r="103" spans="1:25">
      <c r="A103" s="1" t="s">
        <v>941</v>
      </c>
      <c r="B103" s="1">
        <f>COUNTIF(基础数据!$F$20:$F$41,"="&amp;A103)</f>
        <v>6</v>
      </c>
      <c r="C103" s="1">
        <f>COUNTIF(基础数据!$F$20:$F$27,"="&amp;A103)</f>
        <v>3</v>
      </c>
      <c r="D103" s="1">
        <f>COUNTIF(基础数据!$F$32:$F$41,"="&amp;A103)</f>
        <v>3</v>
      </c>
    </row>
    <row r="104" spans="1:25">
      <c r="A104" s="1" t="s">
        <v>928</v>
      </c>
      <c r="B104" s="1">
        <f>COUNTIF(基础数据!$F$20:$F$41,"="&amp;A104)</f>
        <v>1</v>
      </c>
      <c r="C104" s="1">
        <f>COUNTIF(基础数据!$F$20:$F$27,"="&amp;A104)</f>
        <v>1</v>
      </c>
      <c r="D104" s="1">
        <f>COUNTIF(基础数据!$F$32:$F$41,"="&amp;A104)</f>
        <v>0</v>
      </c>
    </row>
    <row r="106" spans="1:25">
      <c r="A106" s="1" t="s">
        <v>778</v>
      </c>
    </row>
    <row r="107" spans="1:25">
      <c r="A107" s="1" t="s">
        <v>777</v>
      </c>
    </row>
    <row r="108" spans="1:25">
      <c r="A108" s="1" t="s">
        <v>776</v>
      </c>
    </row>
    <row r="125" spans="1:25" s="8" customFormat="1" ht="20">
      <c r="A125" s="7" t="s">
        <v>775</v>
      </c>
    </row>
    <row r="126" spans="1:25">
      <c r="A126" s="3" t="s">
        <v>634</v>
      </c>
      <c r="B126" s="3" t="s">
        <v>817</v>
      </c>
      <c r="C126" s="3" t="s">
        <v>814</v>
      </c>
      <c r="D126" s="3" t="s">
        <v>815</v>
      </c>
      <c r="Y126" s="3" t="s">
        <v>827</v>
      </c>
    </row>
    <row r="127" spans="1:25">
      <c r="A127" s="1" t="s">
        <v>633</v>
      </c>
      <c r="B127" s="1">
        <f>COUNTIF(基础数据!$G$20:$G$41,"=$200,000 and up")</f>
        <v>1</v>
      </c>
      <c r="C127" s="1">
        <f>COUNTIF(基础数据!$G$20:$G$27,"=$200,000 and up")</f>
        <v>0</v>
      </c>
      <c r="D127" s="1">
        <f>COUNTIF(基础数据!$G$32:$G$41,"=$200,000 and up")</f>
        <v>1</v>
      </c>
    </row>
    <row r="128" spans="1:25">
      <c r="A128" s="1" t="s">
        <v>782</v>
      </c>
      <c r="B128" s="1">
        <f>COUNTIF(基础数据!$G$20:$G$41,"=$125,000-$199,999")</f>
        <v>0</v>
      </c>
      <c r="C128" s="1">
        <f>COUNTIF(基础数据!$G$20:$G$27,"=$125,000-$199,999")</f>
        <v>0</v>
      </c>
      <c r="D128" s="1">
        <f>COUNTIF(基础数据!$G$32:$G$41,"=$125,000-$199,999")</f>
        <v>0</v>
      </c>
    </row>
    <row r="129" spans="1:4">
      <c r="A129" s="1" t="s">
        <v>632</v>
      </c>
      <c r="B129" s="1">
        <f>COUNTIF(基础数据!$G$20:$G$41,"=$100,000-$124,999")</f>
        <v>4</v>
      </c>
      <c r="C129" s="1">
        <f>COUNTIF(基础数据!$G$20:$G$27,"=$100,000-$124,999")</f>
        <v>2</v>
      </c>
      <c r="D129" s="1">
        <f>COUNTIF(基础数据!$G$32:$G$41,"=$100,000-$124,999")</f>
        <v>2</v>
      </c>
    </row>
    <row r="130" spans="1:4">
      <c r="A130" s="1" t="s">
        <v>631</v>
      </c>
      <c r="B130" s="1">
        <f>COUNTIF(基础数据!$G$20:$G$41,"=$50,000-$99,999")</f>
        <v>4</v>
      </c>
      <c r="C130" s="1">
        <f>COUNTIF(基础数据!$G$20:$G$27,"=$50,000-$99,999")</f>
        <v>1</v>
      </c>
      <c r="D130" s="1">
        <f>COUNTIF(基础数据!$G$32:$G$41,"=$50,000-$99,999")</f>
        <v>3</v>
      </c>
    </row>
    <row r="131" spans="1:4">
      <c r="A131" s="1" t="s">
        <v>780</v>
      </c>
      <c r="B131" s="1">
        <f>COUNTIF(基础数据!$G$20:$G$41,"=$25,000-$49,999")</f>
        <v>5</v>
      </c>
      <c r="C131" s="1">
        <f>COUNTIF(基础数据!$G$20:$G$27,"=$25,000-$49,999")</f>
        <v>4</v>
      </c>
      <c r="D131" s="1">
        <f>COUNTIF(基础数据!$G$32:$G$41,"=$25,000-$49,999")</f>
        <v>1</v>
      </c>
    </row>
    <row r="132" spans="1:4">
      <c r="A132" s="1" t="s">
        <v>779</v>
      </c>
      <c r="B132" s="1">
        <f>COUNTIF(基础数据!$G$20:$G$41,"=$0-$24,999")</f>
        <v>4</v>
      </c>
      <c r="C132" s="1">
        <f>COUNTIF(基础数据!$G$20:$G$27,"=$0-$24,999")</f>
        <v>1</v>
      </c>
      <c r="D132" s="1">
        <f>COUNTIF(基础数据!$G$32:$G$41,"=$0-$24,999")</f>
        <v>3</v>
      </c>
    </row>
    <row r="135" spans="1:4">
      <c r="A135" s="1" t="s">
        <v>635</v>
      </c>
    </row>
    <row r="157" spans="1:4" s="8" customFormat="1" ht="20">
      <c r="A157" s="7" t="s">
        <v>648</v>
      </c>
    </row>
    <row r="158" spans="1:4">
      <c r="A158" s="3" t="s">
        <v>649</v>
      </c>
      <c r="B158" s="3" t="s">
        <v>817</v>
      </c>
      <c r="C158" s="3" t="s">
        <v>814</v>
      </c>
      <c r="D158" s="3" t="s">
        <v>815</v>
      </c>
    </row>
    <row r="159" spans="1:4">
      <c r="A159" s="1" t="s">
        <v>642</v>
      </c>
      <c r="B159" s="1">
        <f>COUNTIF(基础数据!$R$20:$R$41,"*玩游戏*")</f>
        <v>14</v>
      </c>
      <c r="C159" s="1">
        <f>COUNTIF(基础数据!$R$20:$R$27,"*玩游戏*")</f>
        <v>8</v>
      </c>
      <c r="D159" s="1">
        <f>COUNTIF(基础数据!$R$32:$R$41,"*玩游戏*")</f>
        <v>6</v>
      </c>
    </row>
    <row r="160" spans="1:4">
      <c r="A160" s="1" t="s">
        <v>651</v>
      </c>
      <c r="B160" s="1">
        <f>COUNTIF(基础数据!$R$20:$R$41,"*社交*")</f>
        <v>5</v>
      </c>
      <c r="C160" s="1">
        <f>COUNTIF(基础数据!$R$20:$R$27,"*社交*")</f>
        <v>3</v>
      </c>
      <c r="D160" s="1">
        <f>COUNTIF(基础数据!$R$32:$R$41,"*社交*")</f>
        <v>2</v>
      </c>
    </row>
    <row r="161" spans="1:4">
      <c r="A161" s="1" t="s">
        <v>736</v>
      </c>
      <c r="B161" s="1">
        <f>COUNTIF(基础数据!$R$20:$R$41,"*运动*")</f>
        <v>7</v>
      </c>
      <c r="C161" s="1">
        <f>COUNTIF(基础数据!$R$20:$R$27,"*运动*")</f>
        <v>2</v>
      </c>
      <c r="D161" s="1">
        <f>COUNTIF(基础数据!$R$32:$R$41,"*运动*")</f>
        <v>5</v>
      </c>
    </row>
    <row r="162" spans="1:4">
      <c r="A162" s="1" t="s">
        <v>650</v>
      </c>
      <c r="B162" s="1">
        <f>COUNTIF(基础数据!$R$20:$R$41,"*读书*")</f>
        <v>2</v>
      </c>
      <c r="C162" s="1">
        <f>COUNTIF(基础数据!$R$20:$R$27,"*读书*")</f>
        <v>1</v>
      </c>
      <c r="D162" s="1">
        <f>COUNTIF(基础数据!$R$32:$R$41,"*读书*")</f>
        <v>1</v>
      </c>
    </row>
    <row r="166" spans="1:4">
      <c r="A166" s="1" t="s">
        <v>221</v>
      </c>
    </row>
  </sheetData>
  <sheetCalcPr fullCalcOnLoad="1"/>
  <mergeCells count="1">
    <mergeCell ref="A74:G76"/>
  </mergeCells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D97"/>
  <sheetViews>
    <sheetView workbookViewId="0">
      <selection activeCell="A89" sqref="A89"/>
    </sheetView>
  </sheetViews>
  <sheetFormatPr baseColWidth="10" defaultColWidth="8.83203125" defaultRowHeight="16"/>
  <cols>
    <col min="1" max="16384" width="8.83203125" style="1"/>
  </cols>
  <sheetData>
    <row r="2" spans="1:4" s="8" customFormat="1" ht="20">
      <c r="A2" s="7" t="s">
        <v>753</v>
      </c>
    </row>
    <row r="3" spans="1:4">
      <c r="A3" s="1" t="s">
        <v>717</v>
      </c>
      <c r="B3" s="3" t="s">
        <v>817</v>
      </c>
      <c r="C3" s="3" t="s">
        <v>814</v>
      </c>
      <c r="D3" s="3" t="s">
        <v>815</v>
      </c>
    </row>
    <row r="4" spans="1:4">
      <c r="A4" s="1" t="s">
        <v>754</v>
      </c>
      <c r="B4" s="1">
        <f>COUNTIF(基础数据!$E$20:$E$41,"*iP*")</f>
        <v>13</v>
      </c>
      <c r="C4" s="1">
        <f>COUNTIF(基础数据!$E$20:$E$27,"*iP*")</f>
        <v>6</v>
      </c>
      <c r="D4" s="1">
        <f>COUNTIF(基础数据!$E$32:$E$41,"*iP*")</f>
        <v>7</v>
      </c>
    </row>
    <row r="5" spans="1:4">
      <c r="A5" s="1" t="s">
        <v>755</v>
      </c>
      <c r="B5" s="1">
        <f>基础数据!$B$44-游戏相关!B4</f>
        <v>5</v>
      </c>
      <c r="C5" s="1">
        <f>基础数据!$B$45-游戏相关!C4</f>
        <v>2</v>
      </c>
      <c r="D5" s="1">
        <f>基础数据!$B$46-游戏相关!D4</f>
        <v>3</v>
      </c>
    </row>
    <row r="7" spans="1:4">
      <c r="A7" s="1" t="s">
        <v>774</v>
      </c>
    </row>
    <row r="19" spans="1:4" s="8" customFormat="1" ht="20">
      <c r="A19" s="7" t="s">
        <v>636</v>
      </c>
    </row>
    <row r="20" spans="1:4">
      <c r="A20" s="3" t="s">
        <v>657</v>
      </c>
      <c r="B20" s="3" t="s">
        <v>817</v>
      </c>
      <c r="C20" s="3" t="s">
        <v>814</v>
      </c>
      <c r="D20" s="3" t="s">
        <v>815</v>
      </c>
    </row>
    <row r="21" spans="1:4">
      <c r="A21" s="1">
        <v>0.5</v>
      </c>
      <c r="B21" s="1">
        <f>COUNTIF(基础数据!$H$20:$H$41,"="&amp;A21)</f>
        <v>1</v>
      </c>
      <c r="C21" s="1">
        <f>COUNTIF(基础数据!$H$20:$H$27,"="&amp;A21)</f>
        <v>0</v>
      </c>
      <c r="D21" s="1">
        <f>COUNTIF(基础数据!$H$32:$H$41,"="&amp;A21)</f>
        <v>1</v>
      </c>
    </row>
    <row r="22" spans="1:4">
      <c r="A22" s="1">
        <v>1</v>
      </c>
      <c r="B22" s="1">
        <f>COUNTIF(基础数据!$H$20:$H$41,"="&amp;A22)</f>
        <v>1</v>
      </c>
      <c r="C22" s="1">
        <f>COUNTIF(基础数据!$H$20:$H$27,"="&amp;A22)</f>
        <v>1</v>
      </c>
      <c r="D22" s="1">
        <f>COUNTIF(基础数据!$H$32:$H$41,"="&amp;A22)</f>
        <v>0</v>
      </c>
    </row>
    <row r="23" spans="1:4">
      <c r="A23" s="1">
        <v>1.5</v>
      </c>
      <c r="B23" s="1">
        <f>COUNTIF(基础数据!$H$20:$H$41,"="&amp;A23)</f>
        <v>2</v>
      </c>
      <c r="C23" s="1">
        <f>COUNTIF(基础数据!$H$20:$H$27,"="&amp;A23)</f>
        <v>2</v>
      </c>
      <c r="D23" s="1">
        <f>COUNTIF(基础数据!$H$32:$H$41,"="&amp;A23)</f>
        <v>0</v>
      </c>
    </row>
    <row r="24" spans="1:4">
      <c r="A24" s="1">
        <v>2</v>
      </c>
      <c r="B24" s="1">
        <f>COUNTIF(基础数据!$H$20:$H$41,"="&amp;A24)</f>
        <v>0</v>
      </c>
      <c r="C24" s="1">
        <f>COUNTIF(基础数据!$H$20:$H$27,"="&amp;A24)</f>
        <v>0</v>
      </c>
      <c r="D24" s="1">
        <f>COUNTIF(基础数据!$H$32:$H$41,"="&amp;A24)</f>
        <v>0</v>
      </c>
    </row>
    <row r="25" spans="1:4">
      <c r="A25" s="1">
        <v>2.5</v>
      </c>
      <c r="B25" s="1">
        <f>COUNTIF(基础数据!$H$20:$H$41,"="&amp;A25)</f>
        <v>1</v>
      </c>
      <c r="C25" s="1">
        <f>COUNTIF(基础数据!$H$20:$H$27,"="&amp;A25)</f>
        <v>0</v>
      </c>
      <c r="D25" s="1">
        <f>COUNTIF(基础数据!$H$32:$H$41,"="&amp;A25)</f>
        <v>1</v>
      </c>
    </row>
    <row r="26" spans="1:4">
      <c r="A26" s="1">
        <v>3</v>
      </c>
      <c r="B26" s="1">
        <f>COUNTIF(基础数据!$H$20:$H$41,"="&amp;A26)</f>
        <v>2</v>
      </c>
      <c r="C26" s="1">
        <f>COUNTIF(基础数据!$H$20:$H$27,"="&amp;A26)</f>
        <v>0</v>
      </c>
      <c r="D26" s="1">
        <f>COUNTIF(基础数据!$H$32:$H$41,"="&amp;A26)</f>
        <v>2</v>
      </c>
    </row>
    <row r="27" spans="1:4">
      <c r="A27" s="1">
        <v>3.5</v>
      </c>
      <c r="B27" s="1">
        <f>COUNTIF(基础数据!$H$20:$H$41,"="&amp;A27)</f>
        <v>3</v>
      </c>
      <c r="C27" s="1">
        <f>COUNTIF(基础数据!$H$20:$H$27,"="&amp;A27)</f>
        <v>1</v>
      </c>
      <c r="D27" s="1">
        <f>COUNTIF(基础数据!$H$32:$H$41,"="&amp;A27)</f>
        <v>2</v>
      </c>
    </row>
    <row r="28" spans="1:4">
      <c r="A28" s="1">
        <v>4</v>
      </c>
      <c r="B28" s="1">
        <f>COUNTIF(基础数据!$H$20:$H$41,"="&amp;A28)</f>
        <v>3</v>
      </c>
      <c r="C28" s="1">
        <f>COUNTIF(基础数据!$H$20:$H$27,"="&amp;A28)</f>
        <v>1</v>
      </c>
      <c r="D28" s="1">
        <f>COUNTIF(基础数据!$H$32:$H$41,"="&amp;A28)</f>
        <v>2</v>
      </c>
    </row>
    <row r="29" spans="1:4">
      <c r="A29" s="1">
        <v>4.5</v>
      </c>
      <c r="B29" s="1">
        <f>COUNTIF(基础数据!$H$20:$H$41,"="&amp;A29)</f>
        <v>2</v>
      </c>
      <c r="C29" s="1">
        <f>COUNTIF(基础数据!$H$20:$H$27,"="&amp;A29)</f>
        <v>1</v>
      </c>
      <c r="D29" s="1">
        <f>COUNTIF(基础数据!$H$32:$H$41,"="&amp;A29)</f>
        <v>1</v>
      </c>
    </row>
    <row r="30" spans="1:4">
      <c r="A30" s="1">
        <v>5</v>
      </c>
      <c r="B30" s="1">
        <f>COUNTIF(基础数据!$H$20:$H$41,"="&amp;A30)</f>
        <v>1</v>
      </c>
      <c r="C30" s="1">
        <f>COUNTIF(基础数据!$H$20:$H$27,"="&amp;A30)</f>
        <v>1</v>
      </c>
      <c r="D30" s="1">
        <f>COUNTIF(基础数据!$H$32:$H$41,"="&amp;A30)</f>
        <v>0</v>
      </c>
    </row>
    <row r="31" spans="1:4">
      <c r="A31" s="1">
        <v>5.5</v>
      </c>
      <c r="B31" s="1">
        <f>COUNTIF(基础数据!$H$20:$H$41,"="&amp;A31)</f>
        <v>0</v>
      </c>
      <c r="C31" s="1">
        <f>COUNTIF(基础数据!$H$20:$H$27,"="&amp;A31)</f>
        <v>0</v>
      </c>
      <c r="D31" s="1">
        <f>COUNTIF(基础数据!$H$32:$H$41,"="&amp;A31)</f>
        <v>0</v>
      </c>
    </row>
    <row r="32" spans="1:4">
      <c r="A32" s="1">
        <v>6</v>
      </c>
      <c r="B32" s="1">
        <f>COUNTIF(基础数据!$H$20:$H$41,"="&amp;A32)</f>
        <v>0</v>
      </c>
      <c r="C32" s="1">
        <f>COUNTIF(基础数据!$H$20:$H$27,"="&amp;A32)</f>
        <v>0</v>
      </c>
      <c r="D32" s="1">
        <f>COUNTIF(基础数据!$H$32:$H$41,"="&amp;A32)</f>
        <v>0</v>
      </c>
    </row>
    <row r="33" spans="1:4">
      <c r="A33" s="1">
        <v>6.5</v>
      </c>
      <c r="B33" s="1">
        <f>COUNTIF(基础数据!$H$20:$H$41,"="&amp;A33)</f>
        <v>0</v>
      </c>
      <c r="C33" s="1">
        <f>COUNTIF(基础数据!$H$20:$H$27,"="&amp;A33)</f>
        <v>0</v>
      </c>
      <c r="D33" s="1">
        <f>COUNTIF(基础数据!$H$32:$H$41,"="&amp;A33)</f>
        <v>0</v>
      </c>
    </row>
    <row r="34" spans="1:4">
      <c r="A34" s="1">
        <v>7</v>
      </c>
      <c r="B34" s="1">
        <f>COUNTIF(基础数据!$H$20:$H$41,"="&amp;A34)</f>
        <v>0</v>
      </c>
      <c r="C34" s="1">
        <f>COUNTIF(基础数据!$H$20:$H$27,"="&amp;A34)</f>
        <v>0</v>
      </c>
      <c r="D34" s="1">
        <f>COUNTIF(基础数据!$H$32:$H$41,"="&amp;A34)</f>
        <v>0</v>
      </c>
    </row>
    <row r="35" spans="1:4">
      <c r="A35" s="1">
        <v>7.5</v>
      </c>
      <c r="B35" s="1">
        <f>COUNTIF(基础数据!$H$20:$H$41,"="&amp;A35)</f>
        <v>1</v>
      </c>
      <c r="C35" s="1">
        <f>COUNTIF(基础数据!$H$20:$H$27,"="&amp;A35)</f>
        <v>0</v>
      </c>
      <c r="D35" s="1">
        <f>COUNTIF(基础数据!$H$32:$H$41,"="&amp;A35)</f>
        <v>1</v>
      </c>
    </row>
    <row r="36" spans="1:4">
      <c r="A36" s="11" t="s">
        <v>658</v>
      </c>
      <c r="B36" s="1">
        <f>COUNTIF(基础数据!$H$20:$H$41,"&gt;=8")</f>
        <v>1</v>
      </c>
      <c r="C36" s="1">
        <f>COUNTIF(基础数据!$H$20:$H$27,"&gt;=8")</f>
        <v>1</v>
      </c>
      <c r="D36" s="1">
        <f>COUNTIF(基础数据!$H$32:$H$41,"&gt;=8")</f>
        <v>0</v>
      </c>
    </row>
    <row r="38" spans="1:4">
      <c r="A38" s="1" t="s">
        <v>659</v>
      </c>
    </row>
    <row r="39" spans="1:4">
      <c r="A39" s="1" t="s">
        <v>660</v>
      </c>
    </row>
    <row r="55" spans="1:4" s="8" customFormat="1" ht="20">
      <c r="A55" s="7" t="s">
        <v>222</v>
      </c>
    </row>
    <row r="56" spans="1:4">
      <c r="A56" s="3" t="s">
        <v>188</v>
      </c>
      <c r="B56" s="3" t="s">
        <v>817</v>
      </c>
      <c r="C56" s="3" t="s">
        <v>814</v>
      </c>
      <c r="D56" s="3" t="s">
        <v>815</v>
      </c>
    </row>
    <row r="57" spans="1:4">
      <c r="A57" s="1" t="s">
        <v>195</v>
      </c>
      <c r="B57" s="1">
        <f>COUNTIF(基础数据!$O$20:$O$41,"*"&amp;$A57&amp;"*")</f>
        <v>1</v>
      </c>
      <c r="C57" s="1">
        <f>COUNTIF(基础数据!$O$20:$O$27,"*"&amp;$A57&amp;"*")</f>
        <v>1</v>
      </c>
      <c r="D57" s="1">
        <f>COUNTIF(基础数据!$O$32:$O$41,"*"&amp;$A57&amp;"*")</f>
        <v>0</v>
      </c>
    </row>
    <row r="58" spans="1:4">
      <c r="A58" s="1" t="s">
        <v>193</v>
      </c>
      <c r="B58" s="1">
        <f>COUNTIF(基础数据!$O$20:$O$41,"*"&amp;$A58&amp;"*")</f>
        <v>1</v>
      </c>
      <c r="C58" s="1">
        <f>COUNTIF(基础数据!$O$20:$O$27,"*"&amp;$A58&amp;"*")</f>
        <v>1</v>
      </c>
      <c r="D58" s="1">
        <f>COUNTIF(基础数据!$O$32:$O$41,"*"&amp;$A58&amp;"*")</f>
        <v>0</v>
      </c>
    </row>
    <row r="59" spans="1:4">
      <c r="A59" s="1" t="s">
        <v>192</v>
      </c>
      <c r="B59" s="1">
        <f>COUNTIF(基础数据!$O$20:$O$41,"*"&amp;$A59&amp;"*")</f>
        <v>1</v>
      </c>
      <c r="C59" s="1">
        <f>COUNTIF(基础数据!$O$20:$O$27,"*"&amp;$A59&amp;"*")</f>
        <v>1</v>
      </c>
      <c r="D59" s="1">
        <f>COUNTIF(基础数据!$O$32:$O$41,"*"&amp;$A59&amp;"*")</f>
        <v>0</v>
      </c>
    </row>
    <row r="60" spans="1:4">
      <c r="A60" s="1" t="s">
        <v>189</v>
      </c>
      <c r="B60" s="1">
        <f>COUNTIF(基础数据!$O$20:$O$41,"*"&amp;$A60&amp;"*")</f>
        <v>2</v>
      </c>
      <c r="C60" s="1">
        <f>COUNTIF(基础数据!$O$20:$O$27,"*"&amp;$A60&amp;"*")</f>
        <v>1</v>
      </c>
      <c r="D60" s="1">
        <f>COUNTIF(基础数据!$O$32:$O$41,"*"&amp;$A60&amp;"*")</f>
        <v>1</v>
      </c>
    </row>
    <row r="61" spans="1:4">
      <c r="A61" s="1" t="s">
        <v>191</v>
      </c>
      <c r="B61" s="1">
        <f>COUNTIF(基础数据!$O$20:$O$41,"*"&amp;$A61&amp;"*")</f>
        <v>2</v>
      </c>
      <c r="C61" s="1">
        <f>COUNTIF(基础数据!$O$20:$O$27,"*"&amp;$A61&amp;"*")</f>
        <v>1</v>
      </c>
      <c r="D61" s="1">
        <f>COUNTIF(基础数据!$O$32:$O$41,"*"&amp;$A61&amp;"*")</f>
        <v>1</v>
      </c>
    </row>
    <row r="62" spans="1:4">
      <c r="A62" s="1" t="s">
        <v>200</v>
      </c>
      <c r="B62" s="1">
        <f>COUNTIF(基础数据!$O$20:$O$41,"*"&amp;$A62&amp;"*")</f>
        <v>2</v>
      </c>
      <c r="C62" s="1">
        <f>COUNTIF(基础数据!$O$20:$O$27,"*"&amp;$A62&amp;"*")</f>
        <v>1</v>
      </c>
      <c r="D62" s="1">
        <f>COUNTIF(基础数据!$O$32:$O$41,"*"&amp;$A62&amp;"*")</f>
        <v>1</v>
      </c>
    </row>
    <row r="63" spans="1:4">
      <c r="A63" s="1" t="s">
        <v>190</v>
      </c>
      <c r="B63" s="1">
        <f>COUNTIF(基础数据!$O$20:$O$41,"*"&amp;$A63&amp;"*")</f>
        <v>3</v>
      </c>
      <c r="C63" s="1">
        <f>COUNTIF(基础数据!$O$20:$O$27,"*"&amp;$A63&amp;"*")</f>
        <v>3</v>
      </c>
      <c r="D63" s="1">
        <f>COUNTIF(基础数据!$O$32:$O$41,"*"&amp;$A63&amp;"*")</f>
        <v>0</v>
      </c>
    </row>
    <row r="64" spans="1:4">
      <c r="A64" s="1" t="s">
        <v>197</v>
      </c>
      <c r="B64" s="1">
        <f>COUNTIF(基础数据!$O$20:$O$41,"*"&amp;$A64&amp;"*")</f>
        <v>3</v>
      </c>
      <c r="C64" s="1">
        <f>COUNTIF(基础数据!$O$20:$O$27,"*"&amp;$A64&amp;"*")</f>
        <v>1</v>
      </c>
      <c r="D64" s="1">
        <f>COUNTIF(基础数据!$O$32:$O$41,"*"&amp;$A64&amp;"*")</f>
        <v>2</v>
      </c>
    </row>
    <row r="65" spans="1:4">
      <c r="A65" s="1" t="s">
        <v>201</v>
      </c>
      <c r="B65" s="1">
        <f>COUNTIF(基础数据!$O$20:$O$41,"*"&amp;$A65&amp;"*")</f>
        <v>3</v>
      </c>
      <c r="C65" s="1">
        <f>COUNTIF(基础数据!$O$20:$O$27,"*"&amp;$A65&amp;"*")</f>
        <v>1</v>
      </c>
      <c r="D65" s="1">
        <f>COUNTIF(基础数据!$O$32:$O$41,"*"&amp;$A65&amp;"*")</f>
        <v>2</v>
      </c>
    </row>
    <row r="66" spans="1:4">
      <c r="A66" s="1" t="s">
        <v>194</v>
      </c>
      <c r="B66" s="1">
        <f>COUNTIF(基础数据!$O$20:$O$41,"*"&amp;$A66&amp;"*")</f>
        <v>4</v>
      </c>
      <c r="C66" s="1">
        <f>COUNTIF(基础数据!$O$20:$O$27,"*"&amp;$A66&amp;"*")</f>
        <v>2</v>
      </c>
      <c r="D66" s="1">
        <f>COUNTIF(基础数据!$O$32:$O$41,"*"&amp;$A66&amp;"*")</f>
        <v>2</v>
      </c>
    </row>
    <row r="67" spans="1:4">
      <c r="A67" s="1" t="s">
        <v>196</v>
      </c>
      <c r="B67" s="1">
        <f>COUNTIF(基础数据!$O$20:$O$41,"*"&amp;$A67&amp;"*")</f>
        <v>4</v>
      </c>
      <c r="C67" s="1">
        <f>COUNTIF(基础数据!$O$20:$O$27,"*"&amp;$A67&amp;"*")</f>
        <v>3</v>
      </c>
      <c r="D67" s="1">
        <f>COUNTIF(基础数据!$O$32:$O$41,"*"&amp;$A67&amp;"*")</f>
        <v>1</v>
      </c>
    </row>
    <row r="68" spans="1:4">
      <c r="A68" s="1" t="s">
        <v>199</v>
      </c>
      <c r="B68" s="1">
        <f>COUNTIF(基础数据!$O$20:$O$41,"*"&amp;$A68&amp;"*")</f>
        <v>4</v>
      </c>
      <c r="C68" s="1">
        <f>COUNTIF(基础数据!$O$20:$O$27,"*"&amp;$A68&amp;"*")</f>
        <v>0</v>
      </c>
      <c r="D68" s="1">
        <f>COUNTIF(基础数据!$O$32:$O$41,"*"&amp;$A68&amp;"*")</f>
        <v>4</v>
      </c>
    </row>
    <row r="69" spans="1:4">
      <c r="A69" s="1" t="s">
        <v>198</v>
      </c>
      <c r="B69" s="1">
        <f>COUNTIF(基础数据!$O$20:$O$41,"*"&amp;$A69&amp;"*")</f>
        <v>6</v>
      </c>
      <c r="C69" s="1">
        <f>COUNTIF(基础数据!$O$20:$O$27,"*"&amp;$A69&amp;"*")</f>
        <v>2</v>
      </c>
      <c r="D69" s="1">
        <f>COUNTIF(基础数据!$O$32:$O$41,"*"&amp;$A69&amp;"*")</f>
        <v>4</v>
      </c>
    </row>
    <row r="72" spans="1:4">
      <c r="A72" s="1" t="s">
        <v>203</v>
      </c>
    </row>
    <row r="73" spans="1:4">
      <c r="B73" s="1" t="s">
        <v>189</v>
      </c>
      <c r="C73" s="1" t="s">
        <v>205</v>
      </c>
    </row>
    <row r="74" spans="1:4">
      <c r="B74" s="1" t="s">
        <v>190</v>
      </c>
      <c r="C74" s="1" t="s">
        <v>204</v>
      </c>
    </row>
    <row r="75" spans="1:4">
      <c r="B75" s="1" t="s">
        <v>191</v>
      </c>
      <c r="C75" s="1" t="s">
        <v>206</v>
      </c>
    </row>
    <row r="76" spans="1:4">
      <c r="B76" s="1" t="s">
        <v>192</v>
      </c>
      <c r="C76" s="1" t="s">
        <v>207</v>
      </c>
    </row>
    <row r="77" spans="1:4">
      <c r="B77" s="1" t="s">
        <v>193</v>
      </c>
      <c r="C77" s="1" t="s">
        <v>208</v>
      </c>
    </row>
    <row r="78" spans="1:4">
      <c r="B78" s="1" t="s">
        <v>194</v>
      </c>
      <c r="C78" s="1" t="s">
        <v>209</v>
      </c>
    </row>
    <row r="79" spans="1:4">
      <c r="B79" s="1" t="s">
        <v>195</v>
      </c>
      <c r="C79" s="1" t="s">
        <v>210</v>
      </c>
    </row>
    <row r="80" spans="1:4">
      <c r="B80" s="1" t="s">
        <v>196</v>
      </c>
      <c r="C80" s="1" t="s">
        <v>211</v>
      </c>
    </row>
    <row r="81" spans="1:4">
      <c r="B81" s="1" t="s">
        <v>197</v>
      </c>
      <c r="C81" s="1" t="s">
        <v>212</v>
      </c>
    </row>
    <row r="82" spans="1:4">
      <c r="B82" s="1" t="s">
        <v>198</v>
      </c>
      <c r="C82" s="1" t="s">
        <v>213</v>
      </c>
    </row>
    <row r="83" spans="1:4">
      <c r="B83" s="1" t="s">
        <v>199</v>
      </c>
      <c r="C83" s="1" t="s">
        <v>214</v>
      </c>
    </row>
    <row r="84" spans="1:4">
      <c r="B84" s="1" t="s">
        <v>200</v>
      </c>
      <c r="C84" s="1" t="s">
        <v>215</v>
      </c>
    </row>
    <row r="85" spans="1:4">
      <c r="B85" s="1" t="s">
        <v>201</v>
      </c>
      <c r="C85" s="1" t="s">
        <v>216</v>
      </c>
    </row>
    <row r="87" spans="1:4">
      <c r="A87" s="1" t="s">
        <v>147</v>
      </c>
    </row>
    <row r="88" spans="1:4">
      <c r="A88" s="1" t="s">
        <v>148</v>
      </c>
    </row>
    <row r="89" spans="1:4">
      <c r="A89" s="1" t="s">
        <v>149</v>
      </c>
    </row>
    <row r="93" spans="1:4" s="8" customFormat="1" ht="20">
      <c r="A93" s="7" t="s">
        <v>217</v>
      </c>
    </row>
    <row r="94" spans="1:4">
      <c r="A94" s="3" t="s">
        <v>657</v>
      </c>
      <c r="B94" s="3" t="s">
        <v>817</v>
      </c>
      <c r="C94" s="3" t="s">
        <v>814</v>
      </c>
      <c r="D94" s="3" t="s">
        <v>815</v>
      </c>
    </row>
    <row r="95" spans="1:4">
      <c r="A95" s="1" t="s">
        <v>218</v>
      </c>
      <c r="B95" s="1">
        <f>COUNTIF(基础数据!$P$20:$P$41,"="&amp;A95)</f>
        <v>5</v>
      </c>
      <c r="C95" s="1">
        <f>COUNTIF(基础数据!$P$20:$P$27,"="&amp;A95)</f>
        <v>1</v>
      </c>
      <c r="D95" s="1">
        <f>COUNTIF(基础数据!$P$32:$P$41,"="&amp;A95)</f>
        <v>4</v>
      </c>
    </row>
    <row r="96" spans="1:4">
      <c r="A96" s="1" t="s">
        <v>219</v>
      </c>
      <c r="B96" s="1">
        <f>COUNTIF(基础数据!$P$20:$P$41,"="&amp;A96)</f>
        <v>3</v>
      </c>
      <c r="C96" s="1">
        <f>COUNTIF(基础数据!$P$20:$P$27,"="&amp;A96)</f>
        <v>2</v>
      </c>
      <c r="D96" s="1">
        <f>COUNTIF(基础数据!$P$32:$P$41,"="&amp;A96)</f>
        <v>1</v>
      </c>
    </row>
    <row r="97" spans="1:4">
      <c r="A97" s="1" t="s">
        <v>220</v>
      </c>
      <c r="B97" s="1">
        <f>COUNTIF(基础数据!$P$20:$P$41,"="&amp;A97)</f>
        <v>10</v>
      </c>
      <c r="C97" s="1">
        <f>COUNTIF(基础数据!$P$20:$P$27,"="&amp;A97)</f>
        <v>5</v>
      </c>
      <c r="D97" s="1">
        <f>COUNTIF(基础数据!$P$32:$P$41,"="&amp;A97)</f>
        <v>5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Y38"/>
  <sheetViews>
    <sheetView topLeftCell="A13" workbookViewId="0">
      <selection activeCell="C17" sqref="C17"/>
    </sheetView>
  </sheetViews>
  <sheetFormatPr baseColWidth="10" defaultColWidth="8.83203125" defaultRowHeight="16"/>
  <cols>
    <col min="1" max="16384" width="8.83203125" style="1"/>
  </cols>
  <sheetData>
    <row r="2" spans="1:4" s="8" customFormat="1" ht="20">
      <c r="A2" s="7" t="s">
        <v>974</v>
      </c>
    </row>
    <row r="3" spans="1:4">
      <c r="A3" s="3" t="s">
        <v>657</v>
      </c>
      <c r="B3" s="3" t="s">
        <v>817</v>
      </c>
      <c r="C3" s="3" t="s">
        <v>814</v>
      </c>
      <c r="D3" s="3" t="s">
        <v>815</v>
      </c>
    </row>
    <row r="4" spans="1:4">
      <c r="A4" s="1" t="s">
        <v>237</v>
      </c>
      <c r="B4" s="1">
        <f>COUNTIF(基础数据!$K$20:$K$41,"="&amp;A4)</f>
        <v>11</v>
      </c>
      <c r="C4" s="1">
        <f>COUNTIF(基础数据!$K$20:$K$27,"="&amp;A4)</f>
        <v>5</v>
      </c>
      <c r="D4" s="1">
        <f>COUNTIF(基础数据!$K$32:$K$41,"="&amp;A4)</f>
        <v>6</v>
      </c>
    </row>
    <row r="5" spans="1:4">
      <c r="A5" s="1" t="s">
        <v>238</v>
      </c>
      <c r="B5" s="1">
        <f>COUNTIF(基础数据!$K$20:$K$41,"="&amp;A5)</f>
        <v>2</v>
      </c>
      <c r="C5" s="1">
        <f>COUNTIF(基础数据!$K$20:$K$27,"="&amp;A5)</f>
        <v>0</v>
      </c>
      <c r="D5" s="1">
        <f>COUNTIF(基础数据!$K$32:$K$41,"="&amp;A5)</f>
        <v>2</v>
      </c>
    </row>
    <row r="6" spans="1:4">
      <c r="A6" s="1" t="s">
        <v>239</v>
      </c>
      <c r="B6" s="1">
        <f>COUNTIF(基础数据!$K$20:$K$41,"="&amp;基础数据!K24)</f>
        <v>5</v>
      </c>
      <c r="C6" s="1">
        <f>COUNTIF(基础数据!$K$20:$K$27,"="&amp;基础数据!K24)</f>
        <v>3</v>
      </c>
      <c r="D6" s="1">
        <f>COUNTIF(基础数据!$K$32:$K$41,"="&amp;基础数据!K24)</f>
        <v>2</v>
      </c>
    </row>
    <row r="11" spans="1:4">
      <c r="A11" s="1" t="s">
        <v>240</v>
      </c>
    </row>
    <row r="12" spans="1:4">
      <c r="B12" s="1" t="s">
        <v>241</v>
      </c>
    </row>
    <row r="13" spans="1:4">
      <c r="B13" s="1" t="s">
        <v>242</v>
      </c>
    </row>
    <row r="22" spans="1:25" s="8" customFormat="1" ht="20">
      <c r="A22" s="7" t="s">
        <v>223</v>
      </c>
    </row>
    <row r="23" spans="1:25">
      <c r="A23" s="3" t="s">
        <v>188</v>
      </c>
      <c r="B23" s="3" t="s">
        <v>817</v>
      </c>
      <c r="C23" s="3" t="s">
        <v>814</v>
      </c>
      <c r="D23" s="3" t="s">
        <v>815</v>
      </c>
    </row>
    <row r="24" spans="1:25">
      <c r="A24" s="1" t="s">
        <v>224</v>
      </c>
      <c r="B24" s="1">
        <f>COUNTIF(基础数据!$M$20:$M$41,"*"&amp;$A24&amp;"*")</f>
        <v>8</v>
      </c>
      <c r="C24" s="1">
        <f>COUNTIF(基础数据!$M$20:$M$27,"*"&amp;$A24&amp;"*")</f>
        <v>4</v>
      </c>
      <c r="D24" s="1">
        <f>COUNTIF(基础数据!$M$32:$M$41,"*"&amp;$A24&amp;"*")</f>
        <v>4</v>
      </c>
      <c r="Y24" s="1" t="s">
        <v>233</v>
      </c>
    </row>
    <row r="25" spans="1:25">
      <c r="A25" s="1" t="s">
        <v>225</v>
      </c>
      <c r="B25" s="1">
        <f>COUNTIF(基础数据!$M$20:$M$41,"*"&amp;$A25&amp;"*")</f>
        <v>2</v>
      </c>
      <c r="C25" s="1">
        <f>COUNTIF(基础数据!$M$20:$M$27,"*"&amp;$A25&amp;"*")</f>
        <v>1</v>
      </c>
      <c r="D25" s="1">
        <f>COUNTIF(基础数据!$M$32:$M$41,"*"&amp;$A25&amp;"*")</f>
        <v>1</v>
      </c>
    </row>
    <row r="26" spans="1:25">
      <c r="A26" s="1" t="s">
        <v>226</v>
      </c>
      <c r="B26" s="1">
        <f>COUNTIF(基础数据!$M$20:$M$41,"*"&amp;$A26&amp;"*")</f>
        <v>6</v>
      </c>
      <c r="C26" s="1">
        <f>COUNTIF(基础数据!$M$20:$M$27,"*"&amp;$A26&amp;"*")</f>
        <v>4</v>
      </c>
      <c r="D26" s="1">
        <f>COUNTIF(基础数据!$M$32:$M$41,"*"&amp;$A26&amp;"*")</f>
        <v>2</v>
      </c>
    </row>
    <row r="27" spans="1:25">
      <c r="A27" s="1" t="s">
        <v>227</v>
      </c>
      <c r="B27" s="1">
        <f>COUNTIF(基础数据!$M$20:$M$41,"*"&amp;$A27&amp;"*")</f>
        <v>1</v>
      </c>
      <c r="C27" s="1">
        <f>COUNTIF(基础数据!$M$20:$M$27,"*"&amp;$A27&amp;"*")</f>
        <v>1</v>
      </c>
      <c r="D27" s="1">
        <f>COUNTIF(基础数据!$M$32:$M$41,"*"&amp;$A27&amp;"*")</f>
        <v>0</v>
      </c>
    </row>
    <row r="28" spans="1:25">
      <c r="A28" s="1" t="s">
        <v>232</v>
      </c>
      <c r="B28" s="1">
        <f>COUNTIF(基础数据!$M$20:$M$41,"*"&amp;$A28&amp;"*")</f>
        <v>2</v>
      </c>
      <c r="C28" s="1">
        <f>COUNTIF(基础数据!$M$20:$M$27,"*"&amp;$A28&amp;"*")</f>
        <v>1</v>
      </c>
      <c r="D28" s="1">
        <f>COUNTIF(基础数据!$M$32:$M$41,"*"&amp;$A28&amp;"*")</f>
        <v>1</v>
      </c>
    </row>
    <row r="29" spans="1:25">
      <c r="A29" s="1" t="s">
        <v>228</v>
      </c>
      <c r="B29" s="1">
        <f>COUNTIF(基础数据!$M$20:$M$41,"*"&amp;$A29&amp;"*")</f>
        <v>1</v>
      </c>
      <c r="C29" s="1">
        <f>COUNTIF(基础数据!$M$20:$M$27,"*"&amp;$A29&amp;"*")</f>
        <v>1</v>
      </c>
      <c r="D29" s="1">
        <f>COUNTIF(基础数据!$M$32:$M$41,"*"&amp;$A29&amp;"*")</f>
        <v>0</v>
      </c>
    </row>
    <row r="30" spans="1:25">
      <c r="A30" s="1" t="s">
        <v>229</v>
      </c>
      <c r="B30" s="1">
        <f>COUNTIF(基础数据!$M$20:$M$41,"*"&amp;$A30&amp;"*")</f>
        <v>2</v>
      </c>
      <c r="C30" s="1">
        <f>COUNTIF(基础数据!$M$20:$M$27,"*"&amp;$A30&amp;"*")</f>
        <v>0</v>
      </c>
      <c r="D30" s="1">
        <f>COUNTIF(基础数据!$M$32:$M$41,"*"&amp;$A30&amp;"*")</f>
        <v>2</v>
      </c>
    </row>
    <row r="31" spans="1:25">
      <c r="A31" s="1" t="s">
        <v>230</v>
      </c>
      <c r="B31" s="1">
        <f>COUNTIF(基础数据!$M$20:$M$41,"*"&amp;$A31&amp;"*")</f>
        <v>5</v>
      </c>
      <c r="C31" s="1">
        <f>COUNTIF(基础数据!$M$20:$M$27,"*"&amp;$A31&amp;"*")</f>
        <v>0</v>
      </c>
      <c r="D31" s="1">
        <f>COUNTIF(基础数据!$M$32:$M$41,"*"&amp;$A31&amp;"*")</f>
        <v>5</v>
      </c>
    </row>
    <row r="32" spans="1:25">
      <c r="A32" s="1" t="s">
        <v>231</v>
      </c>
      <c r="B32" s="1">
        <f>COUNTIF(基础数据!$M$20:$M$41,"*"&amp;$A32&amp;"*")</f>
        <v>2</v>
      </c>
      <c r="C32" s="1">
        <f>COUNTIF(基础数据!$M$20:$M$27,"*"&amp;$A32&amp;"*")</f>
        <v>0</v>
      </c>
      <c r="D32" s="1">
        <f>COUNTIF(基础数据!$M$32:$M$41,"*"&amp;$A32&amp;"*")</f>
        <v>2</v>
      </c>
    </row>
    <row r="36" spans="1:1">
      <c r="A36" s="1" t="s">
        <v>234</v>
      </c>
    </row>
    <row r="37" spans="1:1">
      <c r="A37" s="1" t="s">
        <v>235</v>
      </c>
    </row>
    <row r="38" spans="1:1">
      <c r="A38" s="1" t="s">
        <v>236</v>
      </c>
    </row>
  </sheetData>
  <sheetCalcPr fullCalcOnLoad="1"/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385"/>
  <sheetViews>
    <sheetView topLeftCell="A85" workbookViewId="0">
      <selection activeCell="K88" sqref="K88"/>
    </sheetView>
  </sheetViews>
  <sheetFormatPr baseColWidth="10" defaultColWidth="8.83203125" defaultRowHeight="16"/>
  <cols>
    <col min="1" max="13" width="8.83203125" style="1"/>
    <col min="14" max="14" width="14" style="1" customWidth="1"/>
    <col min="15" max="16384" width="8.83203125" style="1"/>
  </cols>
  <sheetData>
    <row r="1" spans="1:18" ht="22">
      <c r="A1" s="10" t="s">
        <v>661</v>
      </c>
    </row>
    <row r="2" spans="1:18" ht="22">
      <c r="A2" s="4" t="s">
        <v>662</v>
      </c>
      <c r="B2" s="4"/>
      <c r="C2" s="4"/>
      <c r="D2" s="4"/>
      <c r="O2" s="4" t="s">
        <v>462</v>
      </c>
      <c r="P2" s="4"/>
      <c r="Q2" s="4"/>
      <c r="R2" s="4"/>
    </row>
    <row r="3" spans="1:18" s="8" customFormat="1">
      <c r="B3" s="8" t="s">
        <v>671</v>
      </c>
      <c r="P3" s="8" t="s">
        <v>671</v>
      </c>
    </row>
    <row r="4" spans="1:18">
      <c r="C4" s="1" t="s">
        <v>663</v>
      </c>
      <c r="R4" s="12" t="s">
        <v>463</v>
      </c>
    </row>
    <row r="5" spans="1:18">
      <c r="C5" s="1" t="s">
        <v>664</v>
      </c>
      <c r="Q5" s="1" t="s">
        <v>464</v>
      </c>
    </row>
    <row r="6" spans="1:18">
      <c r="D6" s="1" t="s">
        <v>665</v>
      </c>
      <c r="R6" s="1" t="s">
        <v>465</v>
      </c>
    </row>
    <row r="7" spans="1:18">
      <c r="D7" s="1" t="s">
        <v>666</v>
      </c>
      <c r="R7" s="1" t="s">
        <v>466</v>
      </c>
    </row>
    <row r="8" spans="1:18">
      <c r="C8" s="1" t="s">
        <v>667</v>
      </c>
      <c r="R8" s="1" t="s">
        <v>467</v>
      </c>
    </row>
    <row r="9" spans="1:18">
      <c r="D9" s="1" t="s">
        <v>668</v>
      </c>
      <c r="Q9" s="1" t="s">
        <v>468</v>
      </c>
    </row>
    <row r="10" spans="1:18">
      <c r="D10" s="1" t="s">
        <v>669</v>
      </c>
      <c r="R10" s="1" t="s">
        <v>469</v>
      </c>
    </row>
    <row r="11" spans="1:18">
      <c r="D11" s="1" t="s">
        <v>670</v>
      </c>
      <c r="R11" s="1" t="s">
        <v>470</v>
      </c>
    </row>
    <row r="12" spans="1:18">
      <c r="R12" s="1" t="s">
        <v>471</v>
      </c>
    </row>
    <row r="13" spans="1:18">
      <c r="R13" s="1" t="s">
        <v>472</v>
      </c>
    </row>
    <row r="14" spans="1:18">
      <c r="R14" s="1" t="s">
        <v>473</v>
      </c>
    </row>
    <row r="15" spans="1:18">
      <c r="R15" s="1" t="s">
        <v>474</v>
      </c>
    </row>
    <row r="16" spans="1:18">
      <c r="R16" s="1" t="s">
        <v>245</v>
      </c>
    </row>
    <row r="19" spans="2:18">
      <c r="C19" s="1" t="s">
        <v>508</v>
      </c>
    </row>
    <row r="20" spans="2:18">
      <c r="D20" s="1" t="s">
        <v>248</v>
      </c>
    </row>
    <row r="21" spans="2:18">
      <c r="D21" s="1" t="s">
        <v>247</v>
      </c>
    </row>
    <row r="22" spans="2:18">
      <c r="D22" s="1" t="s">
        <v>246</v>
      </c>
    </row>
    <row r="25" spans="2:18" s="8" customFormat="1">
      <c r="B25" s="8" t="s">
        <v>672</v>
      </c>
      <c r="P25" s="8" t="s">
        <v>672</v>
      </c>
    </row>
    <row r="26" spans="2:18">
      <c r="Q26" s="1" t="s">
        <v>673</v>
      </c>
    </row>
    <row r="27" spans="2:18">
      <c r="D27" s="1" t="s">
        <v>674</v>
      </c>
      <c r="R27" s="1" t="s">
        <v>370</v>
      </c>
    </row>
    <row r="28" spans="2:18">
      <c r="C28" s="1" t="s">
        <v>675</v>
      </c>
      <c r="Q28" s="1" t="s">
        <v>675</v>
      </c>
    </row>
    <row r="29" spans="2:18">
      <c r="D29" s="1" t="s">
        <v>676</v>
      </c>
      <c r="R29" s="1" t="s">
        <v>475</v>
      </c>
    </row>
    <row r="30" spans="2:18">
      <c r="D30" s="1" t="s">
        <v>677</v>
      </c>
      <c r="R30" s="1" t="s">
        <v>476</v>
      </c>
    </row>
    <row r="31" spans="2:18">
      <c r="D31" s="1" t="s">
        <v>678</v>
      </c>
      <c r="R31" s="1" t="s">
        <v>477</v>
      </c>
    </row>
    <row r="32" spans="2:18">
      <c r="C32" s="1" t="s">
        <v>679</v>
      </c>
      <c r="R32" s="1" t="s">
        <v>478</v>
      </c>
    </row>
    <row r="33" spans="3:18">
      <c r="D33" s="1" t="s">
        <v>680</v>
      </c>
      <c r="R33" s="1" t="s">
        <v>479</v>
      </c>
    </row>
    <row r="34" spans="3:18">
      <c r="D34" s="1" t="s">
        <v>682</v>
      </c>
    </row>
    <row r="35" spans="3:18">
      <c r="D35" s="1" t="s">
        <v>687</v>
      </c>
      <c r="Q35" s="1" t="s">
        <v>679</v>
      </c>
    </row>
    <row r="36" spans="3:18">
      <c r="D36" s="1" t="s">
        <v>681</v>
      </c>
      <c r="R36" s="1" t="s">
        <v>480</v>
      </c>
    </row>
    <row r="37" spans="3:18">
      <c r="C37" s="1" t="s">
        <v>683</v>
      </c>
      <c r="R37" s="1" t="s">
        <v>481</v>
      </c>
    </row>
    <row r="38" spans="3:18">
      <c r="D38" s="1" t="s">
        <v>684</v>
      </c>
      <c r="R38" s="1" t="s">
        <v>482</v>
      </c>
    </row>
    <row r="39" spans="3:18">
      <c r="D39" s="1" t="s">
        <v>685</v>
      </c>
      <c r="R39" s="1" t="s">
        <v>483</v>
      </c>
    </row>
    <row r="40" spans="3:18">
      <c r="D40" s="1" t="s">
        <v>686</v>
      </c>
      <c r="R40" s="1" t="s">
        <v>484</v>
      </c>
    </row>
    <row r="41" spans="3:18">
      <c r="C41" s="1" t="s">
        <v>688</v>
      </c>
      <c r="Q41" s="1" t="s">
        <v>485</v>
      </c>
    </row>
    <row r="42" spans="3:18">
      <c r="D42" s="1" t="s">
        <v>689</v>
      </c>
      <c r="R42" s="1" t="s">
        <v>486</v>
      </c>
    </row>
    <row r="43" spans="3:18">
      <c r="R43" s="1" t="s">
        <v>487</v>
      </c>
    </row>
    <row r="44" spans="3:18">
      <c r="R44" s="1" t="s">
        <v>488</v>
      </c>
    </row>
    <row r="45" spans="3:18">
      <c r="E45" s="1" t="s">
        <v>510</v>
      </c>
      <c r="Q45" s="1" t="s">
        <v>489</v>
      </c>
    </row>
    <row r="46" spans="3:18">
      <c r="R46" s="1" t="s">
        <v>490</v>
      </c>
    </row>
    <row r="47" spans="3:18">
      <c r="R47" s="1" t="s">
        <v>491</v>
      </c>
    </row>
    <row r="48" spans="3:18">
      <c r="R48" s="1" t="s">
        <v>492</v>
      </c>
    </row>
    <row r="51" spans="3:18">
      <c r="R51" s="1" t="s">
        <v>510</v>
      </c>
    </row>
    <row r="61" spans="3:18">
      <c r="C61" s="1" t="s">
        <v>512</v>
      </c>
    </row>
    <row r="65" spans="2:26">
      <c r="E65" s="1" t="s">
        <v>511</v>
      </c>
    </row>
    <row r="68" spans="2:26">
      <c r="C68" s="1" t="s">
        <v>508</v>
      </c>
    </row>
    <row r="69" spans="2:26">
      <c r="D69" s="1" t="s">
        <v>348</v>
      </c>
    </row>
    <row r="70" spans="2:26">
      <c r="D70" s="1" t="s">
        <v>349</v>
      </c>
    </row>
    <row r="71" spans="2:26">
      <c r="D71" s="1" t="s">
        <v>243</v>
      </c>
    </row>
    <row r="72" spans="2:26">
      <c r="D72" s="1" t="s">
        <v>244</v>
      </c>
    </row>
    <row r="74" spans="2:26" s="8" customFormat="1">
      <c r="B74" s="8" t="s">
        <v>690</v>
      </c>
      <c r="P74" s="8" t="s">
        <v>493</v>
      </c>
    </row>
    <row r="75" spans="2:26">
      <c r="D75" s="1" t="s">
        <v>691</v>
      </c>
      <c r="E75" s="1" t="s">
        <v>700</v>
      </c>
      <c r="F75" s="1" t="s">
        <v>701</v>
      </c>
      <c r="G75" s="1" t="s">
        <v>702</v>
      </c>
      <c r="R75" s="1" t="s">
        <v>691</v>
      </c>
      <c r="S75" s="1" t="s">
        <v>494</v>
      </c>
      <c r="V75" s="1" t="s">
        <v>495</v>
      </c>
      <c r="X75" s="1" t="s">
        <v>496</v>
      </c>
    </row>
    <row r="76" spans="2:26">
      <c r="D76" s="1" t="s">
        <v>692</v>
      </c>
      <c r="E76" s="1" t="s">
        <v>703</v>
      </c>
      <c r="F76" s="1" t="s">
        <v>705</v>
      </c>
      <c r="H76" s="1" t="s">
        <v>706</v>
      </c>
      <c r="R76" s="1" t="s">
        <v>692</v>
      </c>
      <c r="S76" s="1" t="s">
        <v>497</v>
      </c>
      <c r="U76" s="1" t="s">
        <v>498</v>
      </c>
    </row>
    <row r="77" spans="2:26">
      <c r="D77" s="1" t="s">
        <v>693</v>
      </c>
      <c r="E77" s="1" t="s">
        <v>707</v>
      </c>
      <c r="F77" s="1" t="s">
        <v>700</v>
      </c>
      <c r="G77" s="1" t="s">
        <v>708</v>
      </c>
      <c r="R77" s="1" t="s">
        <v>693</v>
      </c>
      <c r="S77" s="1" t="s">
        <v>499</v>
      </c>
      <c r="V77" s="1" t="s">
        <v>500</v>
      </c>
      <c r="Z77" s="1" t="s">
        <v>350</v>
      </c>
    </row>
    <row r="78" spans="2:26">
      <c r="D78" s="1" t="s">
        <v>694</v>
      </c>
      <c r="E78" s="1" t="s">
        <v>712</v>
      </c>
      <c r="R78" s="1" t="s">
        <v>694</v>
      </c>
      <c r="S78" s="1" t="s">
        <v>351</v>
      </c>
    </row>
    <row r="79" spans="2:26">
      <c r="D79" s="1" t="s">
        <v>695</v>
      </c>
      <c r="E79" s="1" t="s">
        <v>700</v>
      </c>
      <c r="F79" s="1" t="s">
        <v>709</v>
      </c>
      <c r="R79" s="1" t="s">
        <v>695</v>
      </c>
      <c r="S79" s="1" t="s">
        <v>353</v>
      </c>
      <c r="V79" s="1" t="s">
        <v>352</v>
      </c>
    </row>
    <row r="80" spans="2:26">
      <c r="D80" s="1" t="s">
        <v>696</v>
      </c>
      <c r="E80" s="1" t="s">
        <v>712</v>
      </c>
      <c r="R80" s="1" t="s">
        <v>696</v>
      </c>
      <c r="S80" s="1" t="s">
        <v>354</v>
      </c>
      <c r="T80" s="1" t="s">
        <v>355</v>
      </c>
      <c r="U80" s="1" t="s">
        <v>356</v>
      </c>
    </row>
    <row r="81" spans="3:21">
      <c r="D81" s="1" t="s">
        <v>697</v>
      </c>
      <c r="E81" s="1" t="s">
        <v>709</v>
      </c>
      <c r="R81" s="1" t="s">
        <v>697</v>
      </c>
      <c r="S81" s="1" t="s">
        <v>357</v>
      </c>
      <c r="T81" s="1" t="s">
        <v>358</v>
      </c>
    </row>
    <row r="82" spans="3:21">
      <c r="D82" s="1" t="s">
        <v>698</v>
      </c>
      <c r="E82" s="1" t="s">
        <v>513</v>
      </c>
      <c r="R82" s="1" t="s">
        <v>698</v>
      </c>
      <c r="S82" s="1" t="s">
        <v>359</v>
      </c>
      <c r="T82" s="1" t="s">
        <v>360</v>
      </c>
    </row>
    <row r="83" spans="3:21">
      <c r="D83" s="1" t="s">
        <v>699</v>
      </c>
      <c r="E83" s="1" t="s">
        <v>710</v>
      </c>
      <c r="F83" s="1" t="s">
        <v>711</v>
      </c>
      <c r="G83" s="1" t="s">
        <v>709</v>
      </c>
      <c r="R83" s="1" t="s">
        <v>699</v>
      </c>
      <c r="S83" s="1" t="s">
        <v>361</v>
      </c>
      <c r="U83" s="1" t="s">
        <v>362</v>
      </c>
    </row>
    <row r="84" spans="3:21">
      <c r="D84" s="13" t="s">
        <v>704</v>
      </c>
      <c r="R84" s="1" t="s">
        <v>363</v>
      </c>
      <c r="S84" s="1" t="s">
        <v>365</v>
      </c>
    </row>
    <row r="85" spans="3:21">
      <c r="C85" s="1" t="s">
        <v>560</v>
      </c>
      <c r="R85" s="1" t="s">
        <v>364</v>
      </c>
      <c r="S85" s="1" t="s">
        <v>366</v>
      </c>
      <c r="T85" s="1" t="s">
        <v>369</v>
      </c>
    </row>
    <row r="86" spans="3:21">
      <c r="D86" s="1" t="s">
        <v>563</v>
      </c>
      <c r="R86" s="1" t="s">
        <v>367</v>
      </c>
      <c r="S86" s="1" t="s">
        <v>368</v>
      </c>
    </row>
    <row r="87" spans="3:21">
      <c r="D87" s="1" t="s">
        <v>561</v>
      </c>
      <c r="Q87" s="1" t="s">
        <v>560</v>
      </c>
    </row>
    <row r="88" spans="3:21">
      <c r="D88" s="1" t="s">
        <v>562</v>
      </c>
      <c r="R88" s="1" t="s">
        <v>371</v>
      </c>
    </row>
    <row r="89" spans="3:21">
      <c r="D89" s="1" t="s">
        <v>564</v>
      </c>
      <c r="R89" s="1" t="s">
        <v>372</v>
      </c>
    </row>
    <row r="90" spans="3:21">
      <c r="D90" s="1" t="s">
        <v>707</v>
      </c>
      <c r="R90" s="1" t="s">
        <v>373</v>
      </c>
    </row>
    <row r="91" spans="3:21">
      <c r="D91" s="1" t="s">
        <v>565</v>
      </c>
      <c r="R91" s="1" t="s">
        <v>374</v>
      </c>
    </row>
    <row r="92" spans="3:21">
      <c r="D92" s="1" t="s">
        <v>566</v>
      </c>
      <c r="R92" s="1" t="s">
        <v>375</v>
      </c>
    </row>
    <row r="93" spans="3:21">
      <c r="D93" s="1" t="s">
        <v>567</v>
      </c>
      <c r="Q93" s="1" t="s">
        <v>376</v>
      </c>
    </row>
    <row r="94" spans="3:21">
      <c r="C94" s="1" t="s">
        <v>568</v>
      </c>
      <c r="R94" s="1" t="s">
        <v>377</v>
      </c>
    </row>
    <row r="95" spans="3:21">
      <c r="D95" s="1" t="s">
        <v>569</v>
      </c>
      <c r="R95" s="1" t="s">
        <v>378</v>
      </c>
    </row>
    <row r="96" spans="3:21">
      <c r="C96" s="1" t="s">
        <v>570</v>
      </c>
      <c r="R96" s="1" t="s">
        <v>379</v>
      </c>
    </row>
    <row r="97" spans="3:18">
      <c r="D97" s="1" t="s">
        <v>571</v>
      </c>
      <c r="R97" s="1" t="s">
        <v>380</v>
      </c>
    </row>
    <row r="98" spans="3:18">
      <c r="C98" s="1" t="s">
        <v>391</v>
      </c>
      <c r="R98" s="1" t="s">
        <v>381</v>
      </c>
    </row>
    <row r="99" spans="3:18">
      <c r="D99" s="1" t="s">
        <v>572</v>
      </c>
      <c r="Q99" s="1" t="s">
        <v>570</v>
      </c>
    </row>
    <row r="100" spans="3:18">
      <c r="D100" s="1" t="s">
        <v>573</v>
      </c>
      <c r="R100" s="1" t="s">
        <v>382</v>
      </c>
    </row>
    <row r="101" spans="3:18">
      <c r="D101" s="1" t="s">
        <v>574</v>
      </c>
      <c r="R101" s="1" t="s">
        <v>383</v>
      </c>
    </row>
    <row r="102" spans="3:18">
      <c r="R102" s="1" t="s">
        <v>384</v>
      </c>
    </row>
    <row r="103" spans="3:18">
      <c r="R103" s="1" t="s">
        <v>385</v>
      </c>
    </row>
    <row r="104" spans="3:18">
      <c r="R104" s="1" t="s">
        <v>386</v>
      </c>
    </row>
    <row r="105" spans="3:18">
      <c r="R105" s="1" t="s">
        <v>387</v>
      </c>
    </row>
    <row r="106" spans="3:18">
      <c r="R106" s="1" t="s">
        <v>388</v>
      </c>
    </row>
    <row r="107" spans="3:18">
      <c r="R107" s="1" t="s">
        <v>389</v>
      </c>
    </row>
    <row r="108" spans="3:18">
      <c r="R108" s="1" t="s">
        <v>390</v>
      </c>
    </row>
    <row r="110" spans="3:18">
      <c r="Q110" s="1" t="s">
        <v>391</v>
      </c>
    </row>
    <row r="111" spans="3:18">
      <c r="R111" s="1" t="s">
        <v>392</v>
      </c>
    </row>
    <row r="112" spans="3:18">
      <c r="R112" s="1" t="s">
        <v>393</v>
      </c>
    </row>
    <row r="113" spans="2:21">
      <c r="R113" s="1" t="s">
        <v>394</v>
      </c>
    </row>
    <row r="114" spans="2:21">
      <c r="R114" s="1" t="s">
        <v>395</v>
      </c>
    </row>
    <row r="115" spans="2:21">
      <c r="Q115" s="1" t="s">
        <v>397</v>
      </c>
    </row>
    <row r="116" spans="2:21">
      <c r="R116" s="1" t="s">
        <v>398</v>
      </c>
    </row>
    <row r="117" spans="2:21">
      <c r="R117" s="1" t="s">
        <v>399</v>
      </c>
    </row>
    <row r="118" spans="2:21">
      <c r="C118" s="1" t="s">
        <v>508</v>
      </c>
      <c r="R118" s="1" t="s">
        <v>400</v>
      </c>
    </row>
    <row r="119" spans="2:21">
      <c r="D119" s="1" t="s">
        <v>346</v>
      </c>
    </row>
    <row r="120" spans="2:21">
      <c r="D120" s="1" t="s">
        <v>347</v>
      </c>
    </row>
    <row r="122" spans="2:21" s="8" customFormat="1">
      <c r="B122" s="8" t="s">
        <v>590</v>
      </c>
      <c r="P122" s="8" t="s">
        <v>590</v>
      </c>
    </row>
    <row r="123" spans="2:21">
      <c r="D123" s="1" t="s">
        <v>575</v>
      </c>
      <c r="R123" s="12" t="s">
        <v>401</v>
      </c>
      <c r="T123" s="1" t="s">
        <v>402</v>
      </c>
    </row>
    <row r="124" spans="2:21">
      <c r="D124" s="1" t="s">
        <v>576</v>
      </c>
      <c r="K124" s="1" t="s">
        <v>509</v>
      </c>
      <c r="R124" s="1" t="s">
        <v>403</v>
      </c>
      <c r="T124" s="1" t="s">
        <v>404</v>
      </c>
    </row>
    <row r="125" spans="2:21">
      <c r="D125" s="1" t="s">
        <v>577</v>
      </c>
      <c r="R125" s="1" t="s">
        <v>405</v>
      </c>
      <c r="U125" s="1" t="s">
        <v>406</v>
      </c>
    </row>
    <row r="126" spans="2:21">
      <c r="D126" s="1" t="s">
        <v>578</v>
      </c>
      <c r="R126" s="1" t="s">
        <v>407</v>
      </c>
    </row>
    <row r="127" spans="2:21">
      <c r="D127" s="1" t="s">
        <v>579</v>
      </c>
      <c r="R127" s="1" t="s">
        <v>408</v>
      </c>
      <c r="T127" s="1" t="s">
        <v>409</v>
      </c>
    </row>
    <row r="128" spans="2:21">
      <c r="D128" s="1" t="s">
        <v>580</v>
      </c>
      <c r="R128" s="1" t="s">
        <v>410</v>
      </c>
      <c r="T128" s="1" t="s">
        <v>411</v>
      </c>
    </row>
    <row r="129" spans="3:18">
      <c r="D129" s="1" t="s">
        <v>582</v>
      </c>
      <c r="R129" s="1" t="s">
        <v>402</v>
      </c>
    </row>
    <row r="130" spans="3:18">
      <c r="D130" s="1" t="s">
        <v>581</v>
      </c>
    </row>
    <row r="131" spans="3:18">
      <c r="D131" s="1" t="s">
        <v>583</v>
      </c>
      <c r="Q131" s="1" t="s">
        <v>585</v>
      </c>
    </row>
    <row r="132" spans="3:18">
      <c r="D132" s="1" t="s">
        <v>584</v>
      </c>
      <c r="R132" s="1" t="s">
        <v>412</v>
      </c>
    </row>
    <row r="133" spans="3:18">
      <c r="R133" s="1" t="s">
        <v>413</v>
      </c>
    </row>
    <row r="134" spans="3:18">
      <c r="C134" s="1" t="s">
        <v>585</v>
      </c>
      <c r="R134" s="1" t="s">
        <v>414</v>
      </c>
    </row>
    <row r="135" spans="3:18">
      <c r="D135" s="1" t="s">
        <v>586</v>
      </c>
      <c r="R135" s="1" t="s">
        <v>415</v>
      </c>
    </row>
    <row r="136" spans="3:18">
      <c r="D136" s="1" t="s">
        <v>396</v>
      </c>
      <c r="R136" s="1" t="s">
        <v>416</v>
      </c>
    </row>
    <row r="137" spans="3:18">
      <c r="D137" s="1" t="s">
        <v>606</v>
      </c>
      <c r="R137" s="1" t="s">
        <v>417</v>
      </c>
    </row>
    <row r="138" spans="3:18">
      <c r="D138" s="1" t="s">
        <v>587</v>
      </c>
      <c r="R138" s="1" t="s">
        <v>418</v>
      </c>
    </row>
    <row r="139" spans="3:18">
      <c r="D139" s="1" t="s">
        <v>588</v>
      </c>
    </row>
    <row r="140" spans="3:18">
      <c r="D140" s="1" t="s">
        <v>589</v>
      </c>
      <c r="Q140" s="1" t="s">
        <v>591</v>
      </c>
    </row>
    <row r="141" spans="3:18">
      <c r="R141" s="1" t="s">
        <v>419</v>
      </c>
    </row>
    <row r="142" spans="3:18">
      <c r="C142" s="1" t="s">
        <v>591</v>
      </c>
      <c r="R142" s="1" t="s">
        <v>420</v>
      </c>
    </row>
    <row r="143" spans="3:18">
      <c r="D143" s="1" t="s">
        <v>592</v>
      </c>
    </row>
    <row r="144" spans="3:18">
      <c r="D144" s="1" t="s">
        <v>593</v>
      </c>
    </row>
    <row r="146" spans="2:18">
      <c r="C146" s="1" t="s">
        <v>508</v>
      </c>
    </row>
    <row r="147" spans="2:18">
      <c r="D147" s="1" t="s">
        <v>345</v>
      </c>
    </row>
    <row r="148" spans="2:18">
      <c r="D148" s="1" t="s">
        <v>344</v>
      </c>
    </row>
    <row r="149" spans="2:18">
      <c r="D149" s="1" t="s">
        <v>343</v>
      </c>
    </row>
    <row r="150" spans="2:18">
      <c r="D150" s="1" t="s">
        <v>342</v>
      </c>
    </row>
    <row r="151" spans="2:18">
      <c r="D151" s="1" t="s">
        <v>341</v>
      </c>
    </row>
    <row r="153" spans="2:18" s="8" customFormat="1">
      <c r="B153" s="8" t="s">
        <v>594</v>
      </c>
      <c r="P153" s="8" t="s">
        <v>594</v>
      </c>
    </row>
    <row r="154" spans="2:18">
      <c r="C154" s="1" t="s">
        <v>595</v>
      </c>
      <c r="Q154" s="1" t="s">
        <v>595</v>
      </c>
    </row>
    <row r="155" spans="2:18">
      <c r="D155" s="1" t="s">
        <v>596</v>
      </c>
      <c r="R155" s="1" t="s">
        <v>421</v>
      </c>
    </row>
    <row r="156" spans="2:18">
      <c r="D156" s="1" t="s">
        <v>597</v>
      </c>
      <c r="R156" s="1" t="s">
        <v>428</v>
      </c>
    </row>
    <row r="157" spans="2:18">
      <c r="D157" s="1" t="s">
        <v>598</v>
      </c>
      <c r="R157" s="1" t="s">
        <v>422</v>
      </c>
    </row>
    <row r="158" spans="2:18">
      <c r="D158" s="1" t="s">
        <v>599</v>
      </c>
      <c r="R158" s="1" t="s">
        <v>423</v>
      </c>
    </row>
    <row r="159" spans="2:18">
      <c r="R159" s="1" t="s">
        <v>424</v>
      </c>
    </row>
    <row r="160" spans="2:18">
      <c r="C160" s="1" t="s">
        <v>609</v>
      </c>
      <c r="R160" s="1" t="s">
        <v>425</v>
      </c>
    </row>
    <row r="161" spans="3:18">
      <c r="D161" s="1" t="s">
        <v>600</v>
      </c>
      <c r="R161" s="1" t="s">
        <v>426</v>
      </c>
    </row>
    <row r="162" spans="3:18">
      <c r="D162" s="1" t="s">
        <v>601</v>
      </c>
      <c r="R162" s="1" t="s">
        <v>427</v>
      </c>
    </row>
    <row r="163" spans="3:18">
      <c r="D163" s="1" t="s">
        <v>602</v>
      </c>
      <c r="Q163" s="1" t="s">
        <v>609</v>
      </c>
    </row>
    <row r="164" spans="3:18">
      <c r="D164" s="20" t="s">
        <v>607</v>
      </c>
      <c r="E164" s="20"/>
      <c r="F164" s="20"/>
      <c r="G164" s="20"/>
      <c r="H164" s="20"/>
      <c r="I164" s="20"/>
      <c r="J164" s="20"/>
      <c r="K164" s="20"/>
      <c r="L164" s="20"/>
      <c r="M164" s="20"/>
      <c r="R164" s="1" t="s">
        <v>429</v>
      </c>
    </row>
    <row r="165" spans="3:18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R165" s="1" t="s">
        <v>303</v>
      </c>
    </row>
    <row r="166" spans="3:18">
      <c r="D166" s="1" t="s">
        <v>608</v>
      </c>
      <c r="R166" s="1" t="s">
        <v>305</v>
      </c>
    </row>
    <row r="167" spans="3:18">
      <c r="D167" s="20" t="s">
        <v>610</v>
      </c>
      <c r="E167" s="20"/>
      <c r="F167" s="20"/>
      <c r="G167" s="20"/>
      <c r="H167" s="20"/>
      <c r="I167" s="20"/>
      <c r="J167" s="20"/>
      <c r="K167" s="20"/>
      <c r="L167" s="20"/>
      <c r="M167" s="20"/>
      <c r="R167" s="1" t="s">
        <v>306</v>
      </c>
    </row>
    <row r="168" spans="3:18"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R168" s="1" t="s">
        <v>307</v>
      </c>
    </row>
    <row r="169" spans="3:18">
      <c r="D169" s="1" t="s">
        <v>603</v>
      </c>
      <c r="R169" s="1" t="s">
        <v>308</v>
      </c>
    </row>
    <row r="170" spans="3:18">
      <c r="D170" s="1" t="s">
        <v>604</v>
      </c>
    </row>
    <row r="171" spans="3:18">
      <c r="D171" s="1" t="s">
        <v>605</v>
      </c>
    </row>
    <row r="173" spans="3:18">
      <c r="C173" s="1" t="s">
        <v>508</v>
      </c>
    </row>
    <row r="174" spans="3:18">
      <c r="D174" s="1" t="s">
        <v>130</v>
      </c>
    </row>
    <row r="175" spans="3:18">
      <c r="D175" s="1" t="s">
        <v>514</v>
      </c>
    </row>
    <row r="176" spans="3:18">
      <c r="D176" s="1" t="s">
        <v>304</v>
      </c>
    </row>
    <row r="178" spans="2:18" s="8" customFormat="1">
      <c r="B178" s="8" t="s">
        <v>611</v>
      </c>
      <c r="P178" s="8" t="s">
        <v>611</v>
      </c>
    </row>
    <row r="179" spans="2:18">
      <c r="D179" s="1" t="s">
        <v>612</v>
      </c>
      <c r="R179" s="1" t="s">
        <v>309</v>
      </c>
    </row>
    <row r="180" spans="2:18">
      <c r="D180" s="1" t="s">
        <v>613</v>
      </c>
      <c r="R180" s="1" t="s">
        <v>310</v>
      </c>
    </row>
    <row r="181" spans="2:18">
      <c r="D181" s="1" t="s">
        <v>614</v>
      </c>
    </row>
    <row r="182" spans="2:18">
      <c r="D182" s="1" t="s">
        <v>615</v>
      </c>
      <c r="Q182" s="1" t="s">
        <v>616</v>
      </c>
    </row>
    <row r="183" spans="2:18">
      <c r="C183" s="1" t="s">
        <v>616</v>
      </c>
      <c r="R183" s="1" t="s">
        <v>311</v>
      </c>
    </row>
    <row r="184" spans="2:18">
      <c r="D184" s="1" t="s">
        <v>617</v>
      </c>
      <c r="R184" s="1" t="s">
        <v>312</v>
      </c>
    </row>
    <row r="185" spans="2:18">
      <c r="D185" s="1" t="s">
        <v>620</v>
      </c>
      <c r="R185" s="1" t="s">
        <v>313</v>
      </c>
    </row>
    <row r="186" spans="2:18">
      <c r="D186" s="1" t="s">
        <v>619</v>
      </c>
      <c r="R186" s="1" t="s">
        <v>314</v>
      </c>
    </row>
    <row r="187" spans="2:18">
      <c r="D187" s="1" t="s">
        <v>621</v>
      </c>
      <c r="R187" s="1" t="s">
        <v>315</v>
      </c>
    </row>
    <row r="188" spans="2:18">
      <c r="R188" s="1" t="s">
        <v>316</v>
      </c>
    </row>
    <row r="189" spans="2:18">
      <c r="C189" s="1" t="s">
        <v>618</v>
      </c>
      <c r="R189" s="1" t="s">
        <v>317</v>
      </c>
    </row>
    <row r="190" spans="2:18">
      <c r="D190" s="1" t="s">
        <v>622</v>
      </c>
    </row>
    <row r="191" spans="2:18">
      <c r="D191" s="1" t="s">
        <v>623</v>
      </c>
      <c r="Q191" s="1" t="s">
        <v>318</v>
      </c>
    </row>
    <row r="192" spans="2:18">
      <c r="D192" s="1" t="s">
        <v>624</v>
      </c>
      <c r="R192" s="1" t="s">
        <v>319</v>
      </c>
    </row>
    <row r="193" spans="3:18">
      <c r="R193" s="1" t="s">
        <v>320</v>
      </c>
    </row>
    <row r="194" spans="3:18">
      <c r="C194" s="1" t="s">
        <v>625</v>
      </c>
      <c r="R194" s="1" t="s">
        <v>321</v>
      </c>
    </row>
    <row r="195" spans="3:18">
      <c r="D195" s="1" t="s">
        <v>629</v>
      </c>
    </row>
    <row r="196" spans="3:18">
      <c r="D196" s="1" t="s">
        <v>626</v>
      </c>
      <c r="Q196" s="1" t="s">
        <v>625</v>
      </c>
    </row>
    <row r="197" spans="3:18">
      <c r="D197" s="1" t="s">
        <v>627</v>
      </c>
      <c r="R197" s="1" t="s">
        <v>322</v>
      </c>
    </row>
    <row r="198" spans="3:18">
      <c r="D198" s="1" t="s">
        <v>628</v>
      </c>
      <c r="R198" s="1" t="s">
        <v>323</v>
      </c>
    </row>
    <row r="199" spans="3:18">
      <c r="R199" s="1" t="s">
        <v>324</v>
      </c>
    </row>
    <row r="200" spans="3:18">
      <c r="C200" s="1" t="s">
        <v>630</v>
      </c>
      <c r="R200" s="1" t="s">
        <v>325</v>
      </c>
    </row>
    <row r="201" spans="3:18">
      <c r="D201" s="1" t="s">
        <v>507</v>
      </c>
      <c r="R201" s="1" t="s">
        <v>326</v>
      </c>
    </row>
    <row r="202" spans="3:18">
      <c r="D202" s="1" t="s">
        <v>504</v>
      </c>
      <c r="R202" s="1" t="s">
        <v>327</v>
      </c>
    </row>
    <row r="203" spans="3:18">
      <c r="D203" s="1" t="s">
        <v>503</v>
      </c>
      <c r="R203" s="1" t="s">
        <v>328</v>
      </c>
    </row>
    <row r="204" spans="3:18">
      <c r="D204" s="1" t="s">
        <v>502</v>
      </c>
      <c r="R204" s="1" t="s">
        <v>329</v>
      </c>
    </row>
    <row r="205" spans="3:18">
      <c r="D205" s="1" t="s">
        <v>501</v>
      </c>
      <c r="Q205" s="1" t="s">
        <v>330</v>
      </c>
    </row>
    <row r="206" spans="3:18">
      <c r="R206" s="1" t="s">
        <v>331</v>
      </c>
    </row>
    <row r="207" spans="3:18">
      <c r="R207" s="1" t="s">
        <v>334</v>
      </c>
    </row>
    <row r="208" spans="3:18">
      <c r="R208" s="1" t="s">
        <v>332</v>
      </c>
    </row>
    <row r="209" spans="1:18">
      <c r="R209" s="1" t="s">
        <v>333</v>
      </c>
    </row>
    <row r="211" spans="1:18">
      <c r="Q211" s="1" t="s">
        <v>630</v>
      </c>
    </row>
    <row r="212" spans="1:18">
      <c r="R212" s="1" t="s">
        <v>335</v>
      </c>
    </row>
    <row r="213" spans="1:18">
      <c r="R213" s="1" t="s">
        <v>336</v>
      </c>
    </row>
    <row r="214" spans="1:18">
      <c r="R214" s="1" t="s">
        <v>337</v>
      </c>
    </row>
    <row r="215" spans="1:18">
      <c r="R215" s="1" t="s">
        <v>338</v>
      </c>
    </row>
    <row r="216" spans="1:18">
      <c r="R216" s="1" t="s">
        <v>339</v>
      </c>
    </row>
    <row r="217" spans="1:18">
      <c r="R217" s="1" t="s">
        <v>340</v>
      </c>
    </row>
    <row r="219" spans="1:18">
      <c r="C219" s="1" t="s">
        <v>508</v>
      </c>
    </row>
    <row r="220" spans="1:18">
      <c r="D220" s="1" t="s">
        <v>515</v>
      </c>
    </row>
    <row r="221" spans="1:18">
      <c r="D221" s="1" t="s">
        <v>516</v>
      </c>
    </row>
    <row r="222" spans="1:18">
      <c r="A222" s="1" t="s">
        <v>167</v>
      </c>
    </row>
    <row r="223" spans="1:18" s="8" customFormat="1">
      <c r="B223" s="8" t="s">
        <v>519</v>
      </c>
      <c r="P223" s="8" t="s">
        <v>519</v>
      </c>
    </row>
    <row r="224" spans="1:18">
      <c r="D224" s="1" t="s">
        <v>518</v>
      </c>
      <c r="R224" s="1" t="s">
        <v>254</v>
      </c>
    </row>
    <row r="225" spans="3:18">
      <c r="D225" s="1" t="s">
        <v>517</v>
      </c>
      <c r="R225" s="1" t="s">
        <v>251</v>
      </c>
    </row>
    <row r="226" spans="3:18">
      <c r="C226" s="1" t="s">
        <v>520</v>
      </c>
      <c r="R226" s="1" t="s">
        <v>252</v>
      </c>
    </row>
    <row r="227" spans="3:18">
      <c r="D227" s="1" t="s">
        <v>522</v>
      </c>
      <c r="R227" s="1" t="s">
        <v>253</v>
      </c>
    </row>
    <row r="228" spans="3:18">
      <c r="D228" s="13" t="s">
        <v>521</v>
      </c>
      <c r="Q228" s="1" t="s">
        <v>520</v>
      </c>
    </row>
    <row r="229" spans="3:18">
      <c r="D229" s="13"/>
      <c r="R229" s="1" t="s">
        <v>255</v>
      </c>
    </row>
    <row r="230" spans="3:18">
      <c r="D230" s="13"/>
      <c r="R230" s="1" t="s">
        <v>256</v>
      </c>
    </row>
    <row r="231" spans="3:18">
      <c r="D231" s="13"/>
    </row>
    <row r="232" spans="3:18">
      <c r="D232" s="13"/>
      <c r="Q232" s="1" t="s">
        <v>249</v>
      </c>
    </row>
    <row r="233" spans="3:18">
      <c r="D233" s="13"/>
      <c r="R233" s="1" t="s">
        <v>257</v>
      </c>
    </row>
    <row r="236" spans="3:18">
      <c r="C236" s="1" t="s">
        <v>508</v>
      </c>
    </row>
    <row r="237" spans="3:18">
      <c r="D237" s="1" t="s">
        <v>131</v>
      </c>
    </row>
    <row r="238" spans="3:18">
      <c r="D238" s="1" t="s">
        <v>132</v>
      </c>
    </row>
    <row r="239" spans="3:18">
      <c r="D239" s="1" t="s">
        <v>157</v>
      </c>
    </row>
    <row r="241" spans="2:18" s="8" customFormat="1">
      <c r="B241" s="8" t="s">
        <v>525</v>
      </c>
      <c r="P241" s="8" t="s">
        <v>250</v>
      </c>
    </row>
    <row r="242" spans="2:18">
      <c r="D242" s="1" t="s">
        <v>523</v>
      </c>
      <c r="R242" s="1" t="s">
        <v>258</v>
      </c>
    </row>
    <row r="243" spans="2:18">
      <c r="D243" s="1" t="s">
        <v>524</v>
      </c>
      <c r="R243" s="1" t="s">
        <v>259</v>
      </c>
    </row>
    <row r="244" spans="2:18">
      <c r="D244" s="1" t="s">
        <v>526</v>
      </c>
      <c r="R244" s="1" t="s">
        <v>260</v>
      </c>
    </row>
    <row r="245" spans="2:18">
      <c r="C245" s="1" t="s">
        <v>527</v>
      </c>
      <c r="R245" s="1" t="s">
        <v>261</v>
      </c>
    </row>
    <row r="246" spans="2:18">
      <c r="D246" s="1" t="s">
        <v>528</v>
      </c>
      <c r="R246" s="1" t="s">
        <v>262</v>
      </c>
    </row>
    <row r="247" spans="2:18">
      <c r="D247" s="1" t="s">
        <v>529</v>
      </c>
      <c r="R247" s="1" t="s">
        <v>263</v>
      </c>
    </row>
    <row r="248" spans="2:18">
      <c r="R248" s="1" t="s">
        <v>264</v>
      </c>
    </row>
    <row r="250" spans="2:18">
      <c r="P250" s="1" t="s">
        <v>265</v>
      </c>
    </row>
    <row r="251" spans="2:18">
      <c r="R251" s="1" t="s">
        <v>266</v>
      </c>
    </row>
    <row r="252" spans="2:18">
      <c r="R252" s="1" t="s">
        <v>267</v>
      </c>
    </row>
    <row r="253" spans="2:18">
      <c r="R253" s="1" t="s">
        <v>268</v>
      </c>
    </row>
    <row r="254" spans="2:18">
      <c r="R254" s="1" t="s">
        <v>269</v>
      </c>
    </row>
    <row r="255" spans="2:18">
      <c r="C255" s="1" t="s">
        <v>508</v>
      </c>
      <c r="R255" s="1" t="s">
        <v>270</v>
      </c>
    </row>
    <row r="256" spans="2:18">
      <c r="D256" s="1" t="s">
        <v>158</v>
      </c>
    </row>
    <row r="258" spans="2:18" s="8" customFormat="1">
      <c r="B258" s="8" t="s">
        <v>530</v>
      </c>
      <c r="P258" s="8" t="s">
        <v>271</v>
      </c>
    </row>
    <row r="259" spans="2:18">
      <c r="D259" s="1" t="s">
        <v>531</v>
      </c>
      <c r="R259" s="1" t="s">
        <v>272</v>
      </c>
    </row>
    <row r="260" spans="2:18">
      <c r="D260" s="1" t="s">
        <v>532</v>
      </c>
      <c r="R260" s="1" t="s">
        <v>273</v>
      </c>
    </row>
    <row r="261" spans="2:18">
      <c r="D261" s="1" t="s">
        <v>533</v>
      </c>
    </row>
    <row r="262" spans="2:18">
      <c r="D262" s="1" t="s">
        <v>534</v>
      </c>
    </row>
    <row r="263" spans="2:18">
      <c r="C263" s="1" t="s">
        <v>508</v>
      </c>
    </row>
    <row r="264" spans="2:18">
      <c r="D264" s="1" t="s">
        <v>133</v>
      </c>
    </row>
    <row r="267" spans="2:18" s="8" customFormat="1">
      <c r="B267" s="8" t="s">
        <v>535</v>
      </c>
      <c r="P267" s="8" t="s">
        <v>274</v>
      </c>
    </row>
    <row r="268" spans="2:18">
      <c r="D268" s="14" t="s">
        <v>536</v>
      </c>
      <c r="R268" s="1" t="s">
        <v>275</v>
      </c>
    </row>
    <row r="269" spans="2:18">
      <c r="D269" s="15" t="s">
        <v>537</v>
      </c>
      <c r="R269" s="1" t="s">
        <v>276</v>
      </c>
    </row>
    <row r="270" spans="2:18">
      <c r="D270" s="1" t="s">
        <v>538</v>
      </c>
      <c r="R270" s="1" t="s">
        <v>277</v>
      </c>
    </row>
    <row r="271" spans="2:18">
      <c r="D271" s="1" t="s">
        <v>539</v>
      </c>
      <c r="R271" s="1" t="s">
        <v>159</v>
      </c>
    </row>
    <row r="272" spans="2:18">
      <c r="D272" s="1" t="s">
        <v>539</v>
      </c>
    </row>
    <row r="273" spans="2:18">
      <c r="D273" s="1" t="s">
        <v>540</v>
      </c>
    </row>
    <row r="275" spans="2:18">
      <c r="D275" s="1" t="s">
        <v>134</v>
      </c>
    </row>
    <row r="277" spans="2:18" s="8" customFormat="1">
      <c r="B277" s="8" t="s">
        <v>541</v>
      </c>
      <c r="P277" s="8" t="s">
        <v>278</v>
      </c>
    </row>
    <row r="278" spans="2:18">
      <c r="D278" s="1" t="s">
        <v>542</v>
      </c>
      <c r="R278" s="1" t="s">
        <v>279</v>
      </c>
    </row>
    <row r="279" spans="2:18">
      <c r="D279" s="1" t="s">
        <v>543</v>
      </c>
      <c r="R279" s="1" t="s">
        <v>280</v>
      </c>
    </row>
    <row r="280" spans="2:18">
      <c r="D280" s="1" t="s">
        <v>544</v>
      </c>
      <c r="R280" s="1" t="s">
        <v>281</v>
      </c>
    </row>
    <row r="281" spans="2:18">
      <c r="D281" s="1" t="s">
        <v>545</v>
      </c>
      <c r="R281" s="1" t="s">
        <v>282</v>
      </c>
    </row>
    <row r="282" spans="2:18">
      <c r="D282" s="1" t="s">
        <v>546</v>
      </c>
    </row>
    <row r="284" spans="2:18">
      <c r="C284" s="1" t="s">
        <v>508</v>
      </c>
    </row>
    <row r="285" spans="2:18">
      <c r="D285" s="1" t="s">
        <v>135</v>
      </c>
    </row>
    <row r="287" spans="2:18" s="8" customFormat="1">
      <c r="B287" s="8" t="s">
        <v>547</v>
      </c>
      <c r="P287" s="8" t="s">
        <v>283</v>
      </c>
    </row>
    <row r="288" spans="2:18">
      <c r="D288" s="1" t="s">
        <v>548</v>
      </c>
      <c r="R288" s="1" t="s">
        <v>284</v>
      </c>
    </row>
    <row r="289" spans="2:18">
      <c r="D289" s="1" t="s">
        <v>549</v>
      </c>
      <c r="R289" s="1" t="s">
        <v>285</v>
      </c>
    </row>
    <row r="290" spans="2:18">
      <c r="D290" s="1" t="s">
        <v>550</v>
      </c>
      <c r="R290" s="1" t="s">
        <v>286</v>
      </c>
    </row>
    <row r="292" spans="2:18">
      <c r="C292" s="1" t="s">
        <v>508</v>
      </c>
    </row>
    <row r="293" spans="2:18">
      <c r="D293" s="1" t="s">
        <v>136</v>
      </c>
    </row>
    <row r="295" spans="2:18" s="8" customFormat="1">
      <c r="B295" s="8" t="s">
        <v>551</v>
      </c>
      <c r="P295" s="8" t="s">
        <v>287</v>
      </c>
    </row>
    <row r="296" spans="2:18">
      <c r="D296" s="1" t="s">
        <v>552</v>
      </c>
      <c r="R296" s="1" t="s">
        <v>289</v>
      </c>
    </row>
    <row r="297" spans="2:18">
      <c r="D297" s="1" t="s">
        <v>553</v>
      </c>
      <c r="R297" s="1" t="s">
        <v>288</v>
      </c>
    </row>
    <row r="298" spans="2:18">
      <c r="D298" s="1" t="s">
        <v>556</v>
      </c>
      <c r="R298" s="1" t="s">
        <v>290</v>
      </c>
    </row>
    <row r="299" spans="2:18">
      <c r="D299" s="1" t="s">
        <v>554</v>
      </c>
      <c r="R299" s="1" t="s">
        <v>291</v>
      </c>
    </row>
    <row r="300" spans="2:18">
      <c r="D300" s="1" t="s">
        <v>555</v>
      </c>
      <c r="Q300" s="1" t="s">
        <v>557</v>
      </c>
    </row>
    <row r="301" spans="2:18">
      <c r="C301" s="1" t="s">
        <v>557</v>
      </c>
    </row>
    <row r="302" spans="2:18">
      <c r="D302" s="1" t="s">
        <v>558</v>
      </c>
    </row>
    <row r="303" spans="2:18">
      <c r="C303" s="1" t="s">
        <v>430</v>
      </c>
      <c r="Q303" s="1" t="s">
        <v>430</v>
      </c>
    </row>
    <row r="304" spans="2:18">
      <c r="D304" s="1" t="s">
        <v>559</v>
      </c>
      <c r="R304" s="1" t="s">
        <v>292</v>
      </c>
    </row>
    <row r="307" spans="1:18">
      <c r="C307" s="1" t="s">
        <v>508</v>
      </c>
    </row>
    <row r="308" spans="1:18">
      <c r="D308" s="1" t="s">
        <v>137</v>
      </c>
    </row>
    <row r="309" spans="1:18" s="8" customFormat="1">
      <c r="B309" s="8" t="s">
        <v>434</v>
      </c>
      <c r="P309" s="8" t="s">
        <v>293</v>
      </c>
    </row>
    <row r="310" spans="1:18">
      <c r="D310" s="1" t="s">
        <v>431</v>
      </c>
      <c r="R310" s="1" t="s">
        <v>294</v>
      </c>
    </row>
    <row r="311" spans="1:18">
      <c r="D311" s="1" t="s">
        <v>432</v>
      </c>
      <c r="R311" s="1" t="s">
        <v>295</v>
      </c>
    </row>
    <row r="312" spans="1:18">
      <c r="D312" s="1" t="s">
        <v>433</v>
      </c>
      <c r="Q312" s="1" t="s">
        <v>296</v>
      </c>
    </row>
    <row r="313" spans="1:18">
      <c r="D313" s="1" t="s">
        <v>436</v>
      </c>
      <c r="R313" s="1" t="s">
        <v>297</v>
      </c>
    </row>
    <row r="314" spans="1:18">
      <c r="R314" s="1" t="s">
        <v>298</v>
      </c>
    </row>
    <row r="315" spans="1:18">
      <c r="C315" s="1" t="s">
        <v>508</v>
      </c>
    </row>
    <row r="316" spans="1:18">
      <c r="D316" s="1" t="s">
        <v>138</v>
      </c>
    </row>
    <row r="318" spans="1:18">
      <c r="A318" s="1" t="s">
        <v>166</v>
      </c>
    </row>
    <row r="319" spans="1:18" s="8" customFormat="1">
      <c r="B319" s="8" t="s">
        <v>435</v>
      </c>
      <c r="P319" s="8" t="s">
        <v>299</v>
      </c>
    </row>
    <row r="320" spans="1:18">
      <c r="D320" s="1" t="s">
        <v>437</v>
      </c>
      <c r="R320" s="1" t="s">
        <v>300</v>
      </c>
    </row>
    <row r="321" spans="2:18">
      <c r="D321" s="1" t="s">
        <v>445</v>
      </c>
    </row>
    <row r="322" spans="2:18">
      <c r="D322" s="1" t="s">
        <v>438</v>
      </c>
    </row>
    <row r="324" spans="2:18">
      <c r="C324" s="1" t="s">
        <v>508</v>
      </c>
    </row>
    <row r="325" spans="2:18">
      <c r="D325" s="1" t="s">
        <v>140</v>
      </c>
    </row>
    <row r="327" spans="2:18" s="8" customFormat="1">
      <c r="B327" s="8" t="s">
        <v>440</v>
      </c>
      <c r="P327" s="8" t="s">
        <v>301</v>
      </c>
    </row>
    <row r="328" spans="2:18">
      <c r="D328" s="1" t="s">
        <v>439</v>
      </c>
      <c r="R328" s="1" t="s">
        <v>302</v>
      </c>
    </row>
    <row r="329" spans="2:18">
      <c r="D329" s="1" t="s">
        <v>441</v>
      </c>
    </row>
    <row r="330" spans="2:18">
      <c r="D330" s="1" t="s">
        <v>442</v>
      </c>
    </row>
    <row r="331" spans="2:18">
      <c r="D331" s="1" t="s">
        <v>443</v>
      </c>
    </row>
    <row r="332" spans="2:18">
      <c r="D332" s="1" t="s">
        <v>444</v>
      </c>
    </row>
    <row r="334" spans="2:18">
      <c r="C334" s="1" t="s">
        <v>508</v>
      </c>
    </row>
    <row r="335" spans="2:18">
      <c r="D335" s="1" t="s">
        <v>139</v>
      </c>
    </row>
    <row r="337" spans="1:18" s="8" customFormat="1">
      <c r="B337" s="8" t="s">
        <v>451</v>
      </c>
      <c r="P337" s="8" t="s">
        <v>160</v>
      </c>
    </row>
    <row r="338" spans="1:18">
      <c r="D338" s="1" t="s">
        <v>454</v>
      </c>
      <c r="R338" s="1" t="s">
        <v>163</v>
      </c>
    </row>
    <row r="339" spans="1:18">
      <c r="D339" s="1" t="s">
        <v>453</v>
      </c>
      <c r="R339" s="1" t="s">
        <v>161</v>
      </c>
    </row>
    <row r="340" spans="1:18">
      <c r="R340" s="1" t="s">
        <v>162</v>
      </c>
    </row>
    <row r="341" spans="1:18">
      <c r="R341" s="1" t="s">
        <v>164</v>
      </c>
    </row>
    <row r="343" spans="1:18">
      <c r="C343" s="1" t="s">
        <v>508</v>
      </c>
    </row>
    <row r="344" spans="1:18">
      <c r="D344" s="1" t="s">
        <v>141</v>
      </c>
    </row>
    <row r="347" spans="1:18">
      <c r="A347" s="1" t="s">
        <v>168</v>
      </c>
    </row>
    <row r="348" spans="1:18" s="8" customFormat="1">
      <c r="B348" s="8" t="s">
        <v>450</v>
      </c>
      <c r="P348" s="8" t="s">
        <v>165</v>
      </c>
    </row>
    <row r="349" spans="1:18">
      <c r="D349" s="1" t="s">
        <v>452</v>
      </c>
      <c r="R349" s="1" t="s">
        <v>169</v>
      </c>
    </row>
    <row r="350" spans="1:18">
      <c r="D350" s="1" t="s">
        <v>446</v>
      </c>
      <c r="R350" s="1" t="s">
        <v>170</v>
      </c>
    </row>
    <row r="351" spans="1:18">
      <c r="D351" s="1" t="s">
        <v>460</v>
      </c>
    </row>
    <row r="352" spans="1:18">
      <c r="C352" s="1" t="s">
        <v>508</v>
      </c>
    </row>
    <row r="353" spans="2:17">
      <c r="D353" s="1" t="s">
        <v>142</v>
      </c>
    </row>
    <row r="355" spans="2:17" s="8" customFormat="1">
      <c r="B355" s="8" t="s">
        <v>447</v>
      </c>
      <c r="P355" s="8" t="s">
        <v>171</v>
      </c>
    </row>
    <row r="356" spans="2:17">
      <c r="D356" s="1" t="s">
        <v>448</v>
      </c>
      <c r="Q356" s="1" t="s">
        <v>172</v>
      </c>
    </row>
    <row r="357" spans="2:17">
      <c r="D357" s="1" t="s">
        <v>449</v>
      </c>
    </row>
    <row r="359" spans="2:17">
      <c r="C359" s="1" t="s">
        <v>508</v>
      </c>
    </row>
    <row r="360" spans="2:17">
      <c r="D360" s="1" t="s">
        <v>143</v>
      </c>
    </row>
    <row r="361" spans="2:17" s="8" customFormat="1">
      <c r="B361" s="8" t="s">
        <v>455</v>
      </c>
      <c r="P361" s="8" t="s">
        <v>173</v>
      </c>
    </row>
    <row r="362" spans="2:17">
      <c r="D362" s="1" t="s">
        <v>539</v>
      </c>
      <c r="Q362" s="1" t="s">
        <v>174</v>
      </c>
    </row>
    <row r="363" spans="2:17">
      <c r="D363" s="1" t="s">
        <v>539</v>
      </c>
      <c r="Q363" s="1" t="s">
        <v>175</v>
      </c>
    </row>
    <row r="364" spans="2:17">
      <c r="D364" s="1" t="s">
        <v>456</v>
      </c>
    </row>
    <row r="365" spans="2:17">
      <c r="D365" s="1" t="s">
        <v>457</v>
      </c>
    </row>
    <row r="367" spans="2:17">
      <c r="C367" s="1" t="s">
        <v>508</v>
      </c>
    </row>
    <row r="368" spans="2:17">
      <c r="D368" s="1" t="s">
        <v>144</v>
      </c>
    </row>
    <row r="370" spans="2:18" s="8" customFormat="1">
      <c r="B370" s="8" t="s">
        <v>176</v>
      </c>
      <c r="P370" s="8" t="s">
        <v>177</v>
      </c>
    </row>
    <row r="371" spans="2:18">
      <c r="D371" s="1" t="s">
        <v>458</v>
      </c>
      <c r="R371" s="1" t="s">
        <v>179</v>
      </c>
    </row>
    <row r="372" spans="2:18">
      <c r="R372" s="1" t="s">
        <v>180</v>
      </c>
    </row>
    <row r="373" spans="2:18">
      <c r="R373" s="1" t="s">
        <v>181</v>
      </c>
    </row>
    <row r="374" spans="2:18">
      <c r="R374" s="1" t="s">
        <v>182</v>
      </c>
    </row>
    <row r="375" spans="2:18">
      <c r="R375" s="1" t="s">
        <v>183</v>
      </c>
    </row>
    <row r="376" spans="2:18">
      <c r="R376" s="1" t="s">
        <v>184</v>
      </c>
    </row>
    <row r="377" spans="2:18">
      <c r="C377" s="1" t="s">
        <v>508</v>
      </c>
      <c r="R377" s="1" t="s">
        <v>185</v>
      </c>
    </row>
    <row r="378" spans="2:18">
      <c r="D378" s="1" t="s">
        <v>145</v>
      </c>
    </row>
    <row r="380" spans="2:18" s="8" customFormat="1">
      <c r="B380" s="8" t="s">
        <v>459</v>
      </c>
      <c r="P380" s="8" t="s">
        <v>178</v>
      </c>
    </row>
    <row r="381" spans="2:18">
      <c r="D381" s="1" t="s">
        <v>461</v>
      </c>
      <c r="R381" s="1" t="s">
        <v>186</v>
      </c>
    </row>
    <row r="382" spans="2:18">
      <c r="R382" s="1" t="s">
        <v>187</v>
      </c>
    </row>
    <row r="384" spans="2:18">
      <c r="C384" s="1" t="s">
        <v>146</v>
      </c>
    </row>
    <row r="385" spans="4:4">
      <c r="D385" s="1" t="s">
        <v>150</v>
      </c>
    </row>
  </sheetData>
  <sheetCalcPr fullCalcOnLoad="1"/>
  <mergeCells count="2">
    <mergeCell ref="D167:M168"/>
    <mergeCell ref="D164:M165"/>
  </mergeCells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60"/>
  <sheetViews>
    <sheetView tabSelected="1" topLeftCell="A143" zoomScale="150" workbookViewId="0">
      <selection activeCell="J163" sqref="J163"/>
    </sheetView>
  </sheetViews>
  <sheetFormatPr baseColWidth="10" defaultColWidth="8.83203125" defaultRowHeight="16"/>
  <cols>
    <col min="1" max="1" width="8.6640625" style="1" customWidth="1"/>
    <col min="2" max="16384" width="8.83203125" style="1"/>
  </cols>
  <sheetData>
    <row r="1" spans="1:4" ht="20">
      <c r="A1" s="16" t="s">
        <v>63</v>
      </c>
    </row>
    <row r="2" spans="1:4" ht="15.75" customHeight="1">
      <c r="B2" s="1" t="s">
        <v>151</v>
      </c>
    </row>
    <row r="3" spans="1:4" ht="15.75" customHeight="1">
      <c r="C3" s="1" t="s">
        <v>79</v>
      </c>
    </row>
    <row r="4" spans="1:4" ht="15.75" customHeight="1">
      <c r="D4" s="1" t="s">
        <v>152</v>
      </c>
    </row>
    <row r="5" spans="1:4" ht="15.75" customHeight="1">
      <c r="D5" s="1" t="s">
        <v>153</v>
      </c>
    </row>
    <row r="6" spans="1:4" ht="15.75" customHeight="1">
      <c r="D6" s="1" t="s">
        <v>80</v>
      </c>
    </row>
    <row r="7" spans="1:4" ht="15.75" customHeight="1">
      <c r="D7" s="1" t="s">
        <v>17</v>
      </c>
    </row>
    <row r="8" spans="1:4" ht="15.75" customHeight="1"/>
    <row r="9" spans="1:4" ht="15.75" customHeight="1">
      <c r="D9" s="13" t="s">
        <v>156</v>
      </c>
    </row>
    <row r="10" spans="1:4" ht="15.75" customHeight="1">
      <c r="C10" s="1" t="s">
        <v>815</v>
      </c>
    </row>
    <row r="11" spans="1:4" ht="15.75" customHeight="1">
      <c r="D11" s="1" t="s">
        <v>154</v>
      </c>
    </row>
    <row r="12" spans="1:4" ht="15.75" customHeight="1">
      <c r="D12" s="1" t="s">
        <v>155</v>
      </c>
    </row>
    <row r="13" spans="1:4" ht="15.75" customHeight="1">
      <c r="D13" s="1" t="s">
        <v>64</v>
      </c>
    </row>
    <row r="14" spans="1:4" ht="15.75" customHeight="1">
      <c r="D14" s="1" t="s">
        <v>17</v>
      </c>
    </row>
    <row r="15" spans="1:4" ht="15.75" customHeight="1"/>
    <row r="16" spans="1:4" ht="15.75" customHeight="1">
      <c r="D16" s="13" t="s">
        <v>156</v>
      </c>
    </row>
    <row r="17" spans="3:14" ht="15.75" customHeight="1"/>
    <row r="18" spans="3:14" ht="15.75" customHeight="1">
      <c r="C18" s="1" t="s">
        <v>73</v>
      </c>
    </row>
    <row r="19" spans="3:14" ht="15.75" customHeight="1">
      <c r="D19" s="1" t="s">
        <v>74</v>
      </c>
    </row>
    <row r="20" spans="3:14" ht="15.75" customHeight="1">
      <c r="D20" s="1" t="s">
        <v>75</v>
      </c>
    </row>
    <row r="21" spans="3:14" ht="15.75" customHeight="1"/>
    <row r="22" spans="3:14" ht="15.75" customHeight="1">
      <c r="C22" s="1" t="s">
        <v>21</v>
      </c>
    </row>
    <row r="23" spans="3:14" ht="15.75" customHeight="1">
      <c r="D23" s="1" t="s">
        <v>66</v>
      </c>
    </row>
    <row r="24" spans="3:14" ht="15.75" customHeight="1">
      <c r="D24" s="1" t="s">
        <v>67</v>
      </c>
    </row>
    <row r="25" spans="3:14" ht="15.75" customHeight="1">
      <c r="D25" s="1" t="s">
        <v>68</v>
      </c>
    </row>
    <row r="26" spans="3:14" ht="15.75" customHeight="1">
      <c r="D26" s="17" t="s">
        <v>26</v>
      </c>
      <c r="E26" s="18"/>
      <c r="F26" s="18"/>
    </row>
    <row r="27" spans="3:14" ht="15.75" customHeight="1">
      <c r="D27" s="18" t="s">
        <v>4</v>
      </c>
      <c r="E27" s="18" t="s">
        <v>7</v>
      </c>
      <c r="F27" s="18"/>
      <c r="G27" s="18"/>
      <c r="H27" s="18"/>
      <c r="I27" s="18"/>
      <c r="J27" s="18"/>
      <c r="K27" s="18"/>
      <c r="L27" s="18"/>
      <c r="M27" s="18"/>
      <c r="N27" s="18"/>
    </row>
    <row r="28" spans="3:14" ht="15.75" customHeight="1">
      <c r="C28" s="1" t="s">
        <v>23</v>
      </c>
    </row>
    <row r="29" spans="3:14" ht="15.75" customHeight="1">
      <c r="D29" s="1" t="s">
        <v>69</v>
      </c>
    </row>
    <row r="30" spans="3:14" ht="15.75" customHeight="1">
      <c r="E30" s="1" t="s">
        <v>70</v>
      </c>
    </row>
    <row r="31" spans="3:14" ht="15.75" customHeight="1"/>
    <row r="32" spans="3:14" ht="15.75" customHeight="1">
      <c r="D32" s="1" t="s">
        <v>71</v>
      </c>
    </row>
    <row r="33" spans="2:6" ht="15.75" customHeight="1">
      <c r="E33" s="1" t="s">
        <v>72</v>
      </c>
    </row>
    <row r="34" spans="2:6" ht="15.75" customHeight="1">
      <c r="D34" s="17" t="s">
        <v>26</v>
      </c>
      <c r="E34" s="18"/>
      <c r="F34" s="18"/>
    </row>
    <row r="35" spans="2:6" ht="15.75" customHeight="1">
      <c r="D35" s="18" t="s">
        <v>4</v>
      </c>
      <c r="E35" s="18" t="s">
        <v>8</v>
      </c>
      <c r="F35" s="18"/>
    </row>
    <row r="36" spans="2:6" ht="15.75" customHeight="1">
      <c r="B36" s="1" t="s">
        <v>81</v>
      </c>
    </row>
    <row r="37" spans="2:6" ht="15.75" customHeight="1">
      <c r="C37" s="1" t="s">
        <v>82</v>
      </c>
    </row>
    <row r="38" spans="2:6" ht="15.75" customHeight="1">
      <c r="D38" s="1" t="s">
        <v>83</v>
      </c>
    </row>
    <row r="39" spans="2:6" ht="15.75" customHeight="1">
      <c r="C39" s="1" t="s">
        <v>84</v>
      </c>
    </row>
    <row r="40" spans="2:6" ht="15.75" customHeight="1">
      <c r="D40" s="1" t="s">
        <v>85</v>
      </c>
    </row>
    <row r="41" spans="2:6" ht="15.75" customHeight="1"/>
    <row r="42" spans="2:6" ht="15.75" customHeight="1">
      <c r="C42" s="1" t="s">
        <v>32</v>
      </c>
    </row>
    <row r="43" spans="2:6" ht="15.75" customHeight="1">
      <c r="B43" s="1" t="s">
        <v>86</v>
      </c>
    </row>
    <row r="44" spans="2:6" ht="15.75" customHeight="1">
      <c r="C44" s="1" t="s">
        <v>87</v>
      </c>
    </row>
    <row r="45" spans="2:6" ht="15.75" customHeight="1">
      <c r="D45" s="1" t="s">
        <v>88</v>
      </c>
    </row>
    <row r="46" spans="2:6" ht="15.75" customHeight="1">
      <c r="D46" s="1" t="s">
        <v>89</v>
      </c>
    </row>
    <row r="47" spans="2:6" ht="15.75" customHeight="1">
      <c r="C47" s="1" t="s">
        <v>90</v>
      </c>
    </row>
    <row r="48" spans="2:6" ht="18" customHeight="1">
      <c r="D48" s="1" t="s">
        <v>88</v>
      </c>
    </row>
    <row r="49" spans="2:5" ht="18" customHeight="1">
      <c r="D49" s="1" t="s">
        <v>91</v>
      </c>
    </row>
    <row r="50" spans="2:5" ht="18" customHeight="1">
      <c r="B50" s="1" t="s">
        <v>92</v>
      </c>
    </row>
    <row r="51" spans="2:5" ht="18" customHeight="1">
      <c r="C51" s="1" t="s">
        <v>93</v>
      </c>
    </row>
    <row r="52" spans="2:5" ht="18" customHeight="1">
      <c r="D52" s="1" t="s">
        <v>87</v>
      </c>
    </row>
    <row r="53" spans="2:5" ht="15.75" customHeight="1">
      <c r="E53" s="1" t="s">
        <v>94</v>
      </c>
    </row>
    <row r="54" spans="2:5" ht="15.75" customHeight="1">
      <c r="D54" s="1" t="s">
        <v>90</v>
      </c>
    </row>
    <row r="55" spans="2:5" ht="15.75" customHeight="1">
      <c r="E55" s="1" t="s">
        <v>95</v>
      </c>
    </row>
    <row r="56" spans="2:5" ht="15.75" customHeight="1"/>
    <row r="57" spans="2:5" ht="15.75" customHeight="1">
      <c r="C57" s="1" t="s">
        <v>22</v>
      </c>
    </row>
    <row r="58" spans="2:5" ht="15.75" customHeight="1">
      <c r="D58" s="1" t="s">
        <v>19</v>
      </c>
    </row>
    <row r="59" spans="2:5" ht="15.75" customHeight="1">
      <c r="D59" s="1" t="s">
        <v>65</v>
      </c>
    </row>
    <row r="60" spans="2:5" ht="15.75" customHeight="1"/>
    <row r="61" spans="2:5" ht="15.75" customHeight="1">
      <c r="C61" s="1" t="s">
        <v>96</v>
      </c>
    </row>
    <row r="62" spans="2:5" ht="15.75" customHeight="1">
      <c r="D62" s="1" t="s">
        <v>97</v>
      </c>
    </row>
    <row r="63" spans="2:5" ht="15.75" customHeight="1"/>
    <row r="64" spans="2:5" ht="15.75" customHeight="1">
      <c r="C64" s="1" t="s">
        <v>20</v>
      </c>
    </row>
    <row r="65" spans="3:25" ht="15.75" customHeight="1">
      <c r="D65" s="1" t="s">
        <v>31</v>
      </c>
    </row>
    <row r="66" spans="3:25" ht="15.75" customHeight="1">
      <c r="D66" s="13"/>
    </row>
    <row r="67" spans="3:25" ht="15.75" customHeight="1">
      <c r="C67" s="1" t="s">
        <v>30</v>
      </c>
    </row>
    <row r="68" spans="3:25" ht="15.75" customHeight="1">
      <c r="D68" s="1" t="s">
        <v>76</v>
      </c>
    </row>
    <row r="69" spans="3:25" ht="15.75" customHeight="1">
      <c r="D69" s="1" t="s">
        <v>77</v>
      </c>
    </row>
    <row r="70" spans="3:25" ht="15.75" customHeight="1">
      <c r="D70" s="1" t="s">
        <v>78</v>
      </c>
    </row>
    <row r="71" spans="3:25" ht="15.75" customHeight="1"/>
    <row r="72" spans="3:25" ht="15.75" customHeight="1">
      <c r="D72" s="17" t="s">
        <v>24</v>
      </c>
      <c r="E72" s="18"/>
      <c r="F72" s="18"/>
    </row>
    <row r="73" spans="3:25" ht="15.75" customHeight="1">
      <c r="D73" s="18" t="s">
        <v>4</v>
      </c>
      <c r="E73" s="18" t="s">
        <v>5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3:25" ht="15.75" customHeight="1">
      <c r="D74" s="18"/>
      <c r="E74" s="18"/>
      <c r="F74" s="18" t="s">
        <v>6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3:25" ht="15.75" customHeight="1">
      <c r="C75" s="1" t="s">
        <v>98</v>
      </c>
    </row>
    <row r="76" spans="3:25" ht="15.75" customHeight="1">
      <c r="D76" s="1" t="s">
        <v>99</v>
      </c>
    </row>
    <row r="77" spans="3:25" ht="15.75" customHeight="1">
      <c r="E77" s="1" t="s">
        <v>100</v>
      </c>
    </row>
    <row r="78" spans="3:25" ht="15.75" customHeight="1">
      <c r="E78" s="1" t="s">
        <v>18</v>
      </c>
    </row>
    <row r="79" spans="3:25" ht="15.75" customHeight="1">
      <c r="D79" s="17" t="s">
        <v>27</v>
      </c>
      <c r="E79" s="18"/>
      <c r="F79" s="18"/>
      <c r="G79" s="18"/>
      <c r="H79" s="18"/>
      <c r="I79" s="18"/>
      <c r="J79" s="18"/>
    </row>
    <row r="80" spans="3:25" ht="15.75" customHeight="1">
      <c r="D80" s="18" t="s">
        <v>4</v>
      </c>
      <c r="E80" s="18" t="s">
        <v>3</v>
      </c>
      <c r="F80" s="18"/>
      <c r="G80" s="18"/>
      <c r="H80" s="18"/>
      <c r="I80" s="18"/>
      <c r="J80" s="18"/>
    </row>
    <row r="81" spans="3:7" ht="15.75" customHeight="1">
      <c r="C81" s="1" t="s">
        <v>101</v>
      </c>
    </row>
    <row r="82" spans="3:7" ht="15.75" customHeight="1">
      <c r="D82" s="1" t="s">
        <v>102</v>
      </c>
    </row>
    <row r="83" spans="3:7" ht="15.75" customHeight="1">
      <c r="E83" s="1" t="s">
        <v>103</v>
      </c>
      <c r="F83" s="1" t="s">
        <v>104</v>
      </c>
    </row>
    <row r="84" spans="3:7" ht="15.75" customHeight="1">
      <c r="E84" s="1" t="s">
        <v>105</v>
      </c>
      <c r="F84" s="1" t="s">
        <v>106</v>
      </c>
    </row>
    <row r="85" spans="3:7" ht="15.75" customHeight="1">
      <c r="D85" s="1" t="s">
        <v>107</v>
      </c>
    </row>
    <row r="86" spans="3:7" ht="15.75" customHeight="1">
      <c r="E86" s="1" t="s">
        <v>84</v>
      </c>
    </row>
    <row r="87" spans="3:7" ht="15.75" customHeight="1">
      <c r="F87" s="1" t="s">
        <v>108</v>
      </c>
      <c r="G87" s="1" t="s">
        <v>109</v>
      </c>
    </row>
    <row r="88" spans="3:7" ht="15.75" customHeight="1">
      <c r="F88" s="1" t="s">
        <v>110</v>
      </c>
      <c r="G88" s="1" t="s">
        <v>111</v>
      </c>
    </row>
    <row r="89" spans="3:7" ht="15.75" customHeight="1">
      <c r="C89" s="1" t="s">
        <v>112</v>
      </c>
    </row>
    <row r="90" spans="3:7" ht="15.75" customHeight="1">
      <c r="D90" s="1" t="s">
        <v>82</v>
      </c>
      <c r="E90" s="1" t="s">
        <v>113</v>
      </c>
    </row>
    <row r="91" spans="3:7" ht="15.75" customHeight="1">
      <c r="E91" s="1" t="s">
        <v>114</v>
      </c>
    </row>
    <row r="92" spans="3:7" ht="15.75" customHeight="1">
      <c r="E92" s="1" t="s">
        <v>115</v>
      </c>
    </row>
    <row r="93" spans="3:7" ht="15.75" customHeight="1"/>
    <row r="94" spans="3:7" ht="15.75" customHeight="1">
      <c r="D94" s="1" t="s">
        <v>84</v>
      </c>
      <c r="E94" s="1" t="s">
        <v>116</v>
      </c>
    </row>
    <row r="95" spans="3:7" ht="15.75" customHeight="1">
      <c r="E95" s="1" t="s">
        <v>117</v>
      </c>
    </row>
    <row r="96" spans="3:7" ht="15.75" customHeight="1">
      <c r="E96" s="1" t="s">
        <v>118</v>
      </c>
    </row>
    <row r="97" spans="3:10" ht="15.75" customHeight="1"/>
    <row r="98" spans="3:10" ht="15.75" customHeight="1">
      <c r="D98" s="17" t="s">
        <v>28</v>
      </c>
      <c r="E98" s="18"/>
      <c r="F98" s="18"/>
      <c r="G98" s="18"/>
      <c r="H98" s="18"/>
    </row>
    <row r="99" spans="3:10" ht="15.75" customHeight="1">
      <c r="D99" s="18" t="s">
        <v>4</v>
      </c>
      <c r="E99" s="18" t="s">
        <v>9</v>
      </c>
      <c r="F99" s="18"/>
      <c r="G99" s="18"/>
      <c r="H99" s="18"/>
      <c r="I99" s="18"/>
      <c r="J99" s="18"/>
    </row>
    <row r="100" spans="3:10" ht="15.75" customHeight="1">
      <c r="C100" s="1" t="s">
        <v>119</v>
      </c>
    </row>
    <row r="101" spans="3:10" ht="15.75" customHeight="1">
      <c r="D101" s="1" t="s">
        <v>82</v>
      </c>
    </row>
    <row r="102" spans="3:10" ht="15.75" customHeight="1">
      <c r="E102" s="1" t="s">
        <v>120</v>
      </c>
    </row>
    <row r="103" spans="3:10" ht="15.75" customHeight="1">
      <c r="E103" s="1" t="s">
        <v>121</v>
      </c>
    </row>
    <row r="104" spans="3:10" ht="15.75" customHeight="1">
      <c r="E104" s="1" t="s">
        <v>122</v>
      </c>
    </row>
    <row r="105" spans="3:10" ht="15.75" customHeight="1">
      <c r="E105" s="1" t="s">
        <v>123</v>
      </c>
    </row>
    <row r="106" spans="3:10" ht="15.75" customHeight="1">
      <c r="D106" s="1" t="s">
        <v>84</v>
      </c>
    </row>
    <row r="107" spans="3:10" ht="15.75" customHeight="1">
      <c r="E107" s="1" t="s">
        <v>124</v>
      </c>
    </row>
    <row r="108" spans="3:10" ht="15.75" customHeight="1">
      <c r="E108" s="1" t="s">
        <v>125</v>
      </c>
    </row>
    <row r="109" spans="3:10" ht="15.75" customHeight="1">
      <c r="E109" s="1" t="s">
        <v>126</v>
      </c>
    </row>
    <row r="110" spans="3:10" ht="15.75" customHeight="1">
      <c r="E110" s="1" t="s">
        <v>127</v>
      </c>
    </row>
    <row r="111" spans="3:10" ht="15.75" customHeight="1">
      <c r="E111" s="1" t="s">
        <v>123</v>
      </c>
    </row>
    <row r="112" spans="3:10" ht="15.75" customHeight="1">
      <c r="E112" s="1" t="s">
        <v>128</v>
      </c>
    </row>
    <row r="113" spans="2:24" ht="15.75" customHeight="1">
      <c r="E113" s="1" t="s">
        <v>10</v>
      </c>
    </row>
    <row r="114" spans="2:24" ht="15.75" customHeight="1">
      <c r="D114" s="17" t="s">
        <v>29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</row>
    <row r="115" spans="2:24" ht="15.75" customHeight="1">
      <c r="D115" s="18" t="s">
        <v>4</v>
      </c>
      <c r="E115" s="18" t="s">
        <v>48</v>
      </c>
      <c r="F115" s="18"/>
      <c r="G115" s="18"/>
      <c r="H115" s="18"/>
      <c r="I115" s="18"/>
      <c r="J115" s="18"/>
      <c r="K115" s="18"/>
      <c r="L115" s="18"/>
      <c r="M115" s="18"/>
      <c r="N115" s="18"/>
    </row>
    <row r="116" spans="2:24" ht="15.75" customHeight="1">
      <c r="D116" s="17"/>
      <c r="E116" s="18" t="s">
        <v>37</v>
      </c>
      <c r="F116" s="18"/>
      <c r="G116" s="18"/>
      <c r="H116" s="18"/>
      <c r="I116" s="18"/>
      <c r="J116" s="18"/>
      <c r="K116" s="18"/>
      <c r="L116" s="18"/>
      <c r="M116" s="18"/>
      <c r="N116" s="18"/>
    </row>
    <row r="117" spans="2:24" ht="15.75" customHeight="1">
      <c r="D117" s="17"/>
      <c r="E117" s="18" t="s">
        <v>36</v>
      </c>
      <c r="F117" s="18"/>
      <c r="G117" s="18"/>
      <c r="H117" s="18"/>
      <c r="I117" s="18"/>
      <c r="J117" s="18"/>
      <c r="K117" s="18"/>
      <c r="L117" s="18"/>
      <c r="M117" s="18"/>
      <c r="N117" s="18"/>
    </row>
    <row r="118" spans="2:24" ht="15.75" customHeight="1">
      <c r="D118" s="17"/>
      <c r="E118" s="18" t="s">
        <v>59</v>
      </c>
      <c r="F118" s="18"/>
      <c r="G118" s="18"/>
      <c r="H118" s="18"/>
      <c r="I118" s="18"/>
      <c r="J118" s="18"/>
      <c r="K118" s="18"/>
      <c r="L118" s="18"/>
      <c r="M118" s="18"/>
      <c r="N118" s="18"/>
    </row>
    <row r="119" spans="2:24" ht="15.75" customHeight="1">
      <c r="D119" s="17"/>
      <c r="E119" s="18" t="s">
        <v>38</v>
      </c>
      <c r="F119" s="18"/>
      <c r="G119" s="18"/>
      <c r="H119" s="18"/>
      <c r="I119" s="18"/>
      <c r="J119" s="18"/>
      <c r="K119" s="18"/>
      <c r="L119" s="18"/>
      <c r="M119" s="18"/>
      <c r="N119" s="18"/>
    </row>
    <row r="120" spans="2:24" ht="15.75" customHeight="1">
      <c r="B120" s="1" t="s">
        <v>129</v>
      </c>
    </row>
    <row r="121" spans="2:24" ht="15.75" customHeight="1">
      <c r="D121" s="1" t="s">
        <v>13</v>
      </c>
    </row>
    <row r="122" spans="2:24" ht="15.75" customHeight="1">
      <c r="E122" s="1" t="s">
        <v>14</v>
      </c>
    </row>
    <row r="123" spans="2:24" ht="15.75" customHeight="1">
      <c r="E123" s="17" t="s">
        <v>25</v>
      </c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2:24" ht="15.75" customHeight="1">
      <c r="E124" s="17"/>
      <c r="F124" s="18" t="s">
        <v>2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2:24" ht="15.75" customHeight="1">
      <c r="D125" s="1" t="s">
        <v>15</v>
      </c>
    </row>
    <row r="126" spans="2:24" ht="15.75" customHeight="1">
      <c r="D126" s="1" t="s">
        <v>16</v>
      </c>
    </row>
    <row r="128" spans="2:24">
      <c r="B128" s="1" t="s">
        <v>33</v>
      </c>
    </row>
    <row r="129" spans="4:6">
      <c r="D129" s="1" t="s">
        <v>40</v>
      </c>
    </row>
    <row r="130" spans="4:6">
      <c r="E130" s="1" t="s">
        <v>41</v>
      </c>
      <c r="F130" s="1" t="s">
        <v>1</v>
      </c>
    </row>
    <row r="131" spans="4:6">
      <c r="E131" s="1" t="s">
        <v>42</v>
      </c>
      <c r="F131" s="1" t="s">
        <v>43</v>
      </c>
    </row>
    <row r="132" spans="4:6">
      <c r="E132" s="1" t="s">
        <v>44</v>
      </c>
      <c r="F132" s="1" t="s">
        <v>45</v>
      </c>
    </row>
    <row r="133" spans="4:6">
      <c r="E133" s="1" t="s">
        <v>51</v>
      </c>
    </row>
    <row r="135" spans="4:6">
      <c r="E135" s="1" t="s">
        <v>52</v>
      </c>
    </row>
    <row r="136" spans="4:6">
      <c r="E136" s="1" t="s">
        <v>49</v>
      </c>
    </row>
    <row r="138" spans="4:6">
      <c r="D138" s="1" t="s">
        <v>55</v>
      </c>
    </row>
    <row r="139" spans="4:6">
      <c r="E139" s="1" t="s">
        <v>62</v>
      </c>
    </row>
    <row r="140" spans="4:6">
      <c r="E140" s="1" t="s">
        <v>46</v>
      </c>
    </row>
    <row r="141" spans="4:6">
      <c r="E141" s="1" t="s">
        <v>47</v>
      </c>
    </row>
    <row r="142" spans="4:6">
      <c r="E142" s="1" t="s">
        <v>0</v>
      </c>
    </row>
    <row r="143" spans="4:6">
      <c r="F143" s="1" t="s">
        <v>58</v>
      </c>
    </row>
    <row r="144" spans="4:6">
      <c r="E144" s="1" t="s">
        <v>34</v>
      </c>
    </row>
    <row r="145" spans="4:9">
      <c r="E145" s="1" t="s">
        <v>39</v>
      </c>
    </row>
    <row r="146" spans="4:9">
      <c r="E146" s="1" t="s">
        <v>56</v>
      </c>
    </row>
    <row r="147" spans="4:9">
      <c r="E147" s="1" t="s">
        <v>57</v>
      </c>
    </row>
    <row r="149" spans="4:9">
      <c r="D149" s="1" t="s">
        <v>35</v>
      </c>
    </row>
    <row r="150" spans="4:9">
      <c r="E150" s="1" t="s">
        <v>48</v>
      </c>
    </row>
    <row r="151" spans="4:9">
      <c r="E151" s="1" t="s">
        <v>37</v>
      </c>
      <c r="F151" s="1" t="s">
        <v>50</v>
      </c>
    </row>
    <row r="152" spans="4:9">
      <c r="E152" s="1" t="s">
        <v>36</v>
      </c>
    </row>
    <row r="153" spans="4:9">
      <c r="E153" s="1" t="s">
        <v>11</v>
      </c>
    </row>
    <row r="154" spans="4:9">
      <c r="E154" s="1" t="s">
        <v>38</v>
      </c>
    </row>
    <row r="156" spans="4:9">
      <c r="D156" s="1" t="s">
        <v>54</v>
      </c>
    </row>
    <row r="157" spans="4:9">
      <c r="E157" s="1" t="s">
        <v>53</v>
      </c>
    </row>
    <row r="158" spans="4:9">
      <c r="E158" s="1" t="s">
        <v>60</v>
      </c>
    </row>
    <row r="160" spans="4:9">
      <c r="D160" s="1" t="s">
        <v>61</v>
      </c>
      <c r="I160" s="1" t="s">
        <v>12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基础数据</vt:lpstr>
      <vt:lpstr>用户基础描述</vt:lpstr>
      <vt:lpstr>游戏相关</vt:lpstr>
      <vt:lpstr>其他日常娱乐</vt:lpstr>
      <vt:lpstr>访谈数据分析</vt:lpstr>
      <vt:lpstr>总结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Michael Tong</cp:lastModifiedBy>
  <dcterms:created xsi:type="dcterms:W3CDTF">2015-07-10T08:37:35Z</dcterms:created>
  <dcterms:modified xsi:type="dcterms:W3CDTF">2015-07-23T12:33:29Z</dcterms:modified>
</cp:coreProperties>
</file>