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35" windowHeight="11490" activeTab="4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</sheets>
  <calcPr calcId="144525" concurrentCalc="0"/>
</workbook>
</file>

<file path=xl/sharedStrings.xml><?xml version="1.0" encoding="utf-8"?>
<sst xmlns="http://schemas.openxmlformats.org/spreadsheetml/2006/main" count="601">
  <si>
    <r>
      <rPr>
        <b/>
        <sz val="11"/>
        <color indexed="8"/>
        <rFont val="微软雅黑"/>
        <charset val="134"/>
      </rPr>
      <t>注释：</t>
    </r>
    <r>
      <rPr>
        <sz val="11"/>
        <color indexed="8"/>
        <rFont val="微软雅黑"/>
        <charset val="134"/>
      </rPr>
      <t>轻重程度是玩家操作程度和玩法时长的综合维度</t>
    </r>
  </si>
  <si>
    <r>
      <rPr>
        <b/>
        <sz val="11"/>
        <color indexed="8"/>
        <rFont val="微软雅黑"/>
        <charset val="134"/>
      </rPr>
      <t>注释：</t>
    </r>
    <r>
      <rPr>
        <sz val="11"/>
        <color indexed="8"/>
        <rFont val="微软雅黑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</si>
  <si>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</si>
  <si>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</si>
  <si>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</si>
  <si>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</si>
  <si>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</si>
  <si>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</si>
  <si>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</si>
  <si>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</si>
  <si>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</si>
  <si>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</si>
  <si>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</si>
  <si>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</si>
  <si>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</si>
  <si>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</si>
  <si>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</si>
  <si>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</si>
  <si>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</si>
  <si>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</si>
  <si>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</si>
  <si>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</si>
  <si>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</si>
  <si>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</si>
  <si>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</si>
  <si>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</si>
  <si>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</si>
  <si>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</si>
  <si>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</si>
  <si>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</si>
  <si>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</si>
  <si>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</si>
  <si>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</si>
  <si>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</si>
  <si>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</si>
  <si>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</si>
  <si>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</si>
  <si>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</si>
  <si>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</si>
  <si>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</si>
  <si>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</si>
  <si>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</si>
  <si>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</si>
  <si>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</si>
  <si>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</si>
  <si>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</si>
  <si>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</si>
  <si>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</si>
  <si>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</si>
  <si>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</si>
  <si>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</si>
  <si>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</si>
  <si>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</si>
  <si>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</si>
  <si>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4"/>
      </rPr>
      <t>答题</t>
    </r>
    <r>
      <rPr>
        <sz val="11"/>
        <color indexed="9"/>
        <rFont val="微软雅黑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</si>
  <si>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</si>
  <si>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</si>
  <si>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charset val="134"/>
      </rPr>
      <t>大冒险</t>
    </r>
    <r>
      <rPr>
        <sz val="11"/>
        <color indexed="8"/>
        <rFont val="微软雅黑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</si>
  <si>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</si>
  <si>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</si>
  <si>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</si>
  <si>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</si>
  <si>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charset val="134"/>
      </rPr>
      <t>竞技场</t>
    </r>
    <r>
      <rPr>
        <sz val="11"/>
        <color indexed="8"/>
        <rFont val="微软雅黑"/>
        <charset val="134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</si>
  <si>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</si>
  <si>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</si>
  <si>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charset val="134"/>
      </rPr>
      <t>公会日常</t>
    </r>
    <r>
      <rPr>
        <sz val="11"/>
        <rFont val="微软雅黑"/>
        <charset val="134"/>
      </rPr>
      <t>（交互）</t>
    </r>
  </si>
  <si>
    <t>公会日常</t>
  </si>
  <si>
    <r>
      <rPr>
        <b/>
        <sz val="11"/>
        <color indexed="8"/>
        <rFont val="微软雅黑"/>
        <charset val="134"/>
      </rPr>
      <t>稀有XX</t>
    </r>
    <r>
      <rPr>
        <sz val="11"/>
        <color indexed="8"/>
        <rFont val="微软雅黑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</si>
  <si>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</si>
  <si>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</si>
  <si>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4"/>
      </rPr>
      <t>擂台</t>
    </r>
    <r>
      <rPr>
        <sz val="11"/>
        <color indexed="9"/>
        <rFont val="微软雅黑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</si>
  <si>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</si>
  <si>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</si>
  <si>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</si>
  <si>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</si>
  <si>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</si>
  <si>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</si>
  <si>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</si>
  <si>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</si>
  <si>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</si>
  <si>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</si>
  <si>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</si>
  <si>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</si>
  <si>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</si>
  <si>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</si>
  <si>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</si>
  <si>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</si>
  <si>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</si>
  <si>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</si>
  <si>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</si>
  <si>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</si>
  <si>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</si>
  <si>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</si>
  <si>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</si>
  <si>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</si>
  <si>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</si>
  <si>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</si>
  <si>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</si>
  <si>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</si>
  <si>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</si>
  <si>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</si>
  <si>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</si>
  <si>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</si>
  <si>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</si>
  <si>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</si>
  <si>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</si>
  <si>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</si>
  <si>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</si>
  <si>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</si>
  <si>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</si>
  <si>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</si>
  <si>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</si>
  <si>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</si>
  <si>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</si>
  <si>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</si>
  <si>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</si>
  <si>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</si>
  <si>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</si>
  <si>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</si>
  <si>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</si>
  <si>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</si>
  <si>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</si>
  <si>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</si>
  <si>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</si>
  <si>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</si>
  <si>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</si>
  <si>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</si>
  <si>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</si>
  <si>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</si>
  <si>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</si>
  <si>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</si>
  <si>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</si>
  <si>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</si>
  <si>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</si>
  <si>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</si>
  <si>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</si>
  <si>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</si>
  <si>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</si>
  <si>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</si>
  <si>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</si>
  <si>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</si>
  <si>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</si>
  <si>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</si>
  <si>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</si>
  <si>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</si>
  <si>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</si>
  <si>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</si>
  <si>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</si>
  <si>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</si>
  <si>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</si>
  <si>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</si>
  <si>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</si>
  <si>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</si>
  <si>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</si>
  <si>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</si>
  <si>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</si>
  <si>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</si>
  <si>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</si>
  <si>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</si>
  <si>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</si>
  <si>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</si>
  <si>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</si>
  <si>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</si>
  <si>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</si>
  <si>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</si>
  <si>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</si>
  <si>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</si>
  <si>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</si>
  <si>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</si>
  <si>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</si>
  <si>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</si>
  <si>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</si>
  <si>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</si>
  <si>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</si>
  <si>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</si>
  <si>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</si>
  <si>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</si>
  <si>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</si>
  <si>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</si>
  <si>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</si>
  <si>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</si>
  <si>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</si>
  <si>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</si>
  <si>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</si>
  <si>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</si>
  <si>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</si>
  <si>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</si>
  <si>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</si>
  <si>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</si>
  <si>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</si>
  <si>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</si>
  <si>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</si>
  <si>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</si>
  <si>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</si>
  <si>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</si>
  <si>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</si>
  <si>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</si>
  <si>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charset val="134"/>
      </rPr>
      <t>★★1</t>
    </r>
    <r>
      <rPr>
        <sz val="11"/>
        <color indexed="10"/>
        <rFont val="微软雅黑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</si>
  <si>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</si>
  <si>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</si>
  <si>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</si>
  <si>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</si>
  <si>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</si>
  <si>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</si>
  <si>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</si>
  <si>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</si>
  <si>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</si>
  <si>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</si>
  <si>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</si>
  <si>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</si>
  <si>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</si>
  <si>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</si>
  <si>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</si>
  <si>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charset val="134"/>
      </rPr>
      <t xml:space="preserve">副本2-7
</t>
    </r>
    <r>
      <rPr>
        <b/>
        <sz val="11"/>
        <color indexed="10"/>
        <rFont val="微软雅黑"/>
        <charset val="134"/>
      </rPr>
      <t>副本2-8</t>
    </r>
    <r>
      <rPr>
        <sz val="11"/>
        <color indexed="8"/>
        <rFont val="微软雅黑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</si>
  <si>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</si>
  <si>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charset val="134"/>
      </rPr>
      <t xml:space="preserve">★6
</t>
    </r>
    <r>
      <rPr>
        <b/>
        <sz val="11"/>
        <color indexed="10"/>
        <rFont val="微软雅黑"/>
        <charset val="134"/>
      </rPr>
      <t>大boss</t>
    </r>
    <r>
      <rPr>
        <sz val="11"/>
        <color indexed="8"/>
        <rFont val="微软雅黑"/>
        <charset val="134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</si>
  <si>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</si>
  <si>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</si>
  <si>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</si>
  <si>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</si>
  <si>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</si>
  <si>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</si>
  <si>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</si>
  <si>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</si>
  <si>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</si>
  <si>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</si>
  <si>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</si>
  <si>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charset val="134"/>
      </rPr>
      <t>★★★1</t>
    </r>
    <r>
      <rPr>
        <sz val="11"/>
        <color indexed="8"/>
        <rFont val="微软雅黑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</si>
  <si>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</si>
  <si>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</si>
  <si>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</si>
  <si>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</si>
  <si>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</si>
  <si>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charset val="134"/>
      </rPr>
      <t>★★★★1</t>
    </r>
    <r>
      <rPr>
        <sz val="11"/>
        <color indexed="8"/>
        <rFont val="微软雅黑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</si>
  <si>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</si>
  <si>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</si>
  <si>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</si>
  <si>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</si>
  <si>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</si>
  <si>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</si>
  <si>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</si>
  <si>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</si>
  <si>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</si>
  <si>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</si>
  <si>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charset val="134"/>
      </rPr>
      <t>★★★2</t>
    </r>
    <r>
      <rPr>
        <sz val="11"/>
        <color indexed="8"/>
        <rFont val="微软雅黑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</si>
  <si>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</si>
  <si>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</si>
  <si>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</si>
  <si>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</si>
  <si>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</si>
  <si>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</si>
  <si>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</si>
  <si>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</si>
  <si>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charset val="134"/>
      </rPr>
      <t>★★★★2（美杜莎）</t>
    </r>
    <r>
      <rPr>
        <sz val="11"/>
        <color indexed="8"/>
        <rFont val="微软雅黑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</si>
  <si>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</si>
  <si>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</si>
  <si>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</si>
  <si>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</si>
  <si>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</si>
  <si>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</si>
  <si>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</si>
  <si>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</si>
  <si>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</si>
  <si>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</si>
  <si>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</si>
  <si>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</si>
  <si>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</si>
  <si>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</si>
  <si>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</si>
  <si>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</si>
  <si>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</si>
  <si>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</si>
  <si>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</si>
  <si>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</si>
  <si>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</si>
  <si>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</si>
  <si>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</si>
  <si>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</si>
  <si>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</si>
  <si>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</si>
  <si>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</si>
  <si>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</si>
  <si>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</si>
  <si>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</si>
  <si>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</si>
  <si>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</si>
  <si>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</si>
  <si>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</si>
  <si>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</si>
  <si>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</si>
  <si>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</si>
  <si>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</si>
  <si>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</si>
  <si>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</si>
  <si>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</si>
  <si>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</si>
  <si>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</si>
  <si>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</si>
  <si>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</si>
  <si>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</si>
  <si>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</si>
  <si>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</si>
  <si>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</si>
  <si>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</si>
  <si>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</si>
  <si>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</si>
  <si>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</si>
  <si>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</si>
  <si>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</si>
  <si>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</si>
  <si>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</si>
  <si>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</si>
  <si>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</si>
  <si>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</si>
  <si>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</si>
  <si>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</si>
  <si>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</si>
  <si>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</si>
  <si>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</si>
  <si>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</si>
  <si>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</si>
  <si>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</si>
  <si>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</si>
  <si>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</si>
  <si>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</si>
  <si>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</si>
  <si>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</si>
  <si>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</si>
  <si>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</si>
  <si>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</si>
  <si>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</si>
  <si>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</si>
  <si>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</si>
  <si>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</si>
  <si>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</si>
  <si>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</si>
  <si>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</si>
  <si>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</si>
  <si>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</si>
  <si>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</si>
  <si>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</si>
  <si>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</si>
  <si>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</si>
  <si>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</si>
  <si>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</si>
  <si>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</si>
  <si>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</si>
  <si>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</si>
  <si>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</si>
  <si>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</si>
  <si>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</si>
  <si>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</si>
  <si>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</si>
  <si>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</si>
  <si>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</si>
  <si>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</si>
  <si>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</si>
  <si>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</si>
  <si>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</si>
  <si>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</si>
  <si>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</si>
  <si>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</si>
  <si>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</si>
  <si>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</si>
  <si>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</si>
  <si>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</si>
  <si>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</si>
  <si>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</si>
  <si>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</si>
  <si>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</si>
  <si>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</si>
  <si>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</si>
  <si>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</si>
  <si>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</si>
  <si>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</si>
  <si>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</si>
  <si>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</si>
  <si>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</si>
  <si>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</si>
  <si>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</si>
  <si>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</si>
  <si>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</si>
  <si>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</si>
  <si>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</si>
  <si>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</si>
  <si>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</si>
  <si>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</si>
  <si>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</si>
  <si>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</si>
  <si>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</si>
  <si>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</si>
  <si>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</si>
  <si>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</si>
  <si>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</si>
  <si>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</si>
  <si>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</si>
  <si>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</si>
  <si>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</si>
  <si>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</si>
  <si>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</si>
  <si>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</si>
  <si>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</si>
  <si>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</si>
  <si>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</si>
  <si>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</si>
  <si>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</si>
  <si>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</si>
  <si>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</si>
  <si>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</si>
  <si>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</si>
  <si>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</si>
  <si>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</si>
  <si>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</si>
  <si>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</si>
  <si>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</si>
  <si>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</si>
  <si>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</si>
  <si>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</si>
  <si>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</si>
  <si>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</si>
  <si>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</si>
  <si>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</si>
  <si>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</si>
  <si>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</si>
  <si>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</si>
  <si>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</si>
  <si>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</si>
  <si>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</si>
  <si>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</si>
  <si>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</si>
  <si>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</si>
  <si>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</si>
  <si>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</si>
  <si>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</si>
  <si>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</si>
  <si>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</si>
  <si>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</si>
  <si>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</si>
  <si>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</si>
  <si>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charset val="134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charset val="134"/>
      </rPr>
      <t xml:space="preserve"> Fireshell)</t>
    </r>
  </si>
  <si>
    <t>红提升S（狸）</t>
  </si>
  <si>
    <t>副本2-1</t>
  </si>
  <si>
    <t>★★8</t>
  </si>
  <si>
    <t>★2（进化）</t>
  </si>
  <si>
    <r>
      <rPr>
        <sz val="11"/>
        <color indexed="10"/>
        <rFont val="宋体"/>
        <charset val="134"/>
      </rPr>
      <t>红提升</t>
    </r>
    <r>
      <rPr>
        <sz val="11"/>
        <color indexed="10"/>
        <rFont val="微软雅黑"/>
        <charset val="134"/>
      </rPr>
      <t>S (</t>
    </r>
    <r>
      <rPr>
        <sz val="11"/>
        <color indexed="10"/>
        <rFont val="宋体"/>
        <charset val="134"/>
      </rPr>
      <t>火刺壳</t>
    </r>
    <r>
      <rPr>
        <sz val="11"/>
        <color indexed="10"/>
        <rFont val="微软雅黑"/>
        <charset val="134"/>
      </rPr>
      <t xml:space="preserve"> Fireshell)</t>
    </r>
  </si>
  <si>
    <t>红提升S（狸s）</t>
  </si>
  <si>
    <t>副本2-2</t>
  </si>
  <si>
    <t>获得绿色治疗</t>
  </si>
  <si>
    <r>
      <t>红速法D（</t>
    </r>
    <r>
      <rPr>
        <sz val="11"/>
        <color indexed="10"/>
        <rFont val="微软雅黑"/>
        <charset val="134"/>
      </rPr>
      <t>狸</t>
    </r>
    <r>
      <rPr>
        <sz val="11"/>
        <color indexed="8"/>
        <rFont val="微软雅黑"/>
        <charset val="134"/>
      </rPr>
      <t>）</t>
    </r>
  </si>
  <si>
    <t>副本2-3</t>
  </si>
  <si>
    <t>★4</t>
  </si>
  <si>
    <t>★3（进化）</t>
  </si>
  <si>
    <t>副本2-4</t>
  </si>
  <si>
    <r>
      <rPr>
        <sz val="11"/>
        <color indexed="8"/>
        <rFont val="微软雅黑"/>
        <charset val="134"/>
      </rPr>
      <t>蓝法D（）</t>
    </r>
    <r>
      <rPr>
        <sz val="11"/>
        <color indexed="10"/>
        <rFont val="微软雅黑"/>
        <charset val="134"/>
      </rPr>
      <t>蛙鬼</t>
    </r>
  </si>
  <si>
    <r>
      <rPr>
        <sz val="11"/>
        <color indexed="8"/>
        <rFont val="宋体"/>
        <charset val="134"/>
      </rPr>
      <t>蓝法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charset val="134"/>
      </rPr>
      <t>Swamp Wasps)</t>
    </r>
  </si>
  <si>
    <t>蓝法D（蛙鬼）</t>
  </si>
  <si>
    <t>副本2-5</t>
  </si>
  <si>
    <t>★★4</t>
  </si>
  <si>
    <t>★5</t>
  </si>
  <si>
    <t>★4（进化）</t>
  </si>
  <si>
    <r>
      <rPr>
        <sz val="11"/>
        <color indexed="8"/>
        <rFont val="Libian SC Regular"/>
        <charset val="134"/>
      </rPr>
      <t>蓝法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charset val="134"/>
      </rPr>
      <t>Swamp Wasps)</t>
    </r>
  </si>
  <si>
    <t>副本2-6</t>
  </si>
  <si>
    <t>蓝T（冰岩）</t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</si>
  <si>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charset val="134"/>
      </rPr>
      <t>T(</t>
    </r>
    <r>
      <rPr>
        <sz val="11"/>
        <color indexed="8"/>
        <rFont val="宋体"/>
        <charset val="134"/>
      </rPr>
      <t>寄居蟹 Hermit Crab</t>
    </r>
    <r>
      <rPr>
        <sz val="11"/>
        <color indexed="8"/>
        <rFont val="微软雅黑"/>
        <charset val="134"/>
      </rPr>
      <t>)</t>
    </r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</si>
  <si>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</si>
  <si>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</si>
  <si>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</si>
  <si>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</si>
  <si>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</si>
  <si>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</si>
  <si>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</si>
  <si>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</si>
  <si>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r>
      <rPr>
        <sz val="11"/>
        <color indexed="8"/>
        <rFont val="宋体"/>
        <charset val="134"/>
      </rPr>
      <t>蓝提升</t>
    </r>
    <r>
      <rPr>
        <sz val="11"/>
        <color indexed="8"/>
        <rFont val="微软雅黑"/>
        <charset val="134"/>
      </rPr>
      <t>S  (</t>
    </r>
    <r>
      <rPr>
        <sz val="11"/>
        <color indexed="8"/>
        <rFont val="宋体"/>
        <charset val="134"/>
      </rPr>
      <t>小鱼人 - Snorkel Lad</t>
    </r>
    <r>
      <rPr>
        <sz val="11"/>
        <color indexed="8"/>
        <rFont val="微软雅黑"/>
        <charset val="134"/>
      </rPr>
      <t>)</t>
    </r>
  </si>
  <si>
    <t>森林</t>
  </si>
  <si>
    <t>副本3-1</t>
  </si>
  <si>
    <t>★6（进化）</t>
  </si>
  <si>
    <r>
      <rPr>
        <sz val="11"/>
        <color indexed="8"/>
        <rFont val="宋体"/>
        <charset val="134"/>
      </rPr>
      <t>蓝提升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小鱼人</t>
    </r>
    <r>
      <rPr>
        <sz val="11"/>
        <color indexed="8"/>
        <rFont val="微软雅黑"/>
        <charset val="134"/>
      </rPr>
      <t xml:space="preserve"> - Snorkel Lad)</t>
    </r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</si>
  <si>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</si>
  <si>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</si>
  <si>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</si>
  <si>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</si>
  <si>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</si>
  <si>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</si>
  <si>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</si>
  <si>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r>
      <rPr>
        <sz val="11"/>
        <color indexed="8"/>
        <rFont val="微软雅黑"/>
        <charset val="134"/>
      </rPr>
      <t>绿物T（</t>
    </r>
    <r>
      <rPr>
        <sz val="11"/>
        <color indexed="10"/>
        <rFont val="微软雅黑"/>
        <charset val="134"/>
      </rPr>
      <t>蜥蜴人</t>
    </r>
    <r>
      <rPr>
        <sz val="11"/>
        <color indexed="8"/>
        <rFont val="微软雅黑"/>
        <charset val="134"/>
      </rPr>
      <t>）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</si>
  <si>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宋体"/>
        <charset val="134"/>
      </rPr>
      <t>野胡子羊 Wild Shagbeard)</t>
    </r>
  </si>
  <si>
    <t>副本3-5</t>
  </si>
  <si>
    <t>★8（进化）</t>
  </si>
  <si>
    <t>绿物T（蜥蜴人）</t>
  </si>
  <si>
    <t>副本3-6</t>
  </si>
  <si>
    <r>
      <rPr>
        <sz val="11"/>
        <color indexed="8"/>
        <rFont val="微软雅黑"/>
        <charset val="134"/>
      </rPr>
      <t>绿提升S（</t>
    </r>
    <r>
      <rPr>
        <sz val="11"/>
        <color indexed="10"/>
        <rFont val="微软雅黑"/>
        <charset val="134"/>
      </rPr>
      <t>Melody Bulb</t>
    </r>
    <r>
      <rPr>
        <sz val="11"/>
        <color indexed="8"/>
        <rFont val="微软雅黑"/>
        <charset val="134"/>
      </rPr>
      <t>）</t>
    </r>
  </si>
  <si>
    <r>
      <rPr>
        <sz val="11"/>
        <color indexed="8"/>
        <rFont val="宋体"/>
        <charset val="134"/>
      </rPr>
      <t>绿提升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树林小精灵</t>
    </r>
    <r>
      <rPr>
        <sz val="11"/>
        <color indexed="8"/>
        <rFont val="微软雅黑"/>
        <charset val="134"/>
      </rPr>
      <t xml:space="preserve"> Grove Sprite)</t>
    </r>
  </si>
  <si>
    <t>副本3-7</t>
  </si>
  <si>
    <t>★9（进化）</t>
  </si>
  <si>
    <r>
      <rPr>
        <sz val="11"/>
        <color indexed="8"/>
        <rFont val="宋体"/>
        <charset val="134"/>
      </rPr>
      <t>绿提升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树林小精灵 Grove Sprite</t>
    </r>
    <r>
      <rPr>
        <sz val="11"/>
        <color indexed="8"/>
        <rFont val="微软雅黑"/>
        <charset val="134"/>
      </rPr>
      <t>)</t>
    </r>
  </si>
  <si>
    <t>副本3-8</t>
  </si>
  <si>
    <t>★★★★3</t>
  </si>
  <si>
    <t>黑法D(皮影)</t>
  </si>
  <si>
    <r>
      <rPr>
        <sz val="11"/>
        <color indexed="8"/>
        <rFont val="Libian SC Regular"/>
        <charset val="134"/>
      </rPr>
      <t>黑法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 xml:space="preserve">黑鱿鱼 </t>
    </r>
    <r>
      <rPr>
        <sz val="11"/>
        <color indexed="8"/>
        <rFont val="微软雅黑"/>
        <charset val="134"/>
      </rPr>
      <t>Darkmantle)</t>
    </r>
  </si>
  <si>
    <t>火山</t>
  </si>
  <si>
    <t>副本4-1</t>
  </si>
  <si>
    <t>★10（进化）</t>
  </si>
  <si>
    <r>
      <rPr>
        <sz val="11"/>
        <color indexed="8"/>
        <rFont val="宋体"/>
        <charset val="134"/>
      </rPr>
      <t>黑法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黑鱿鱼</t>
    </r>
    <r>
      <rPr>
        <sz val="11"/>
        <color indexed="8"/>
        <rFont val="微软雅黑"/>
        <charset val="134"/>
      </rPr>
      <t xml:space="preserve"> Darkmantle)</t>
    </r>
  </si>
  <si>
    <t>副本4-2</t>
  </si>
  <si>
    <t>黑妨害S Nightmare (梦魇兽)</t>
  </si>
  <si>
    <t>副本4-3</t>
  </si>
  <si>
    <t>★★★10</t>
  </si>
  <si>
    <t>妨害S安普沙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</si>
  <si>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</si>
  <si>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</si>
  <si>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</si>
  <si>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</si>
  <si>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</si>
  <si>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</si>
  <si>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海德伦（蜜乳山羊）白h</t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</si>
  <si>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4"/>
      </rPr>
      <t>H (Momo)</t>
    </r>
  </si>
  <si>
    <t>副本4-6</t>
  </si>
  <si>
    <t>绿H (苗娃曼陀罗)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</si>
  <si>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4"/>
      </rPr>
      <t>H (</t>
    </r>
    <r>
      <rPr>
        <sz val="11"/>
        <color indexed="8"/>
        <rFont val="宋体"/>
        <charset val="134"/>
      </rPr>
      <t xml:space="preserve">森林住持 - </t>
    </r>
    <r>
      <rPr>
        <sz val="11"/>
        <color indexed="8"/>
        <rFont val="微软雅黑"/>
        <charset val="134"/>
      </rPr>
      <t>Forest Abbot)</t>
    </r>
  </si>
  <si>
    <t>副本4-7</t>
  </si>
  <si>
    <t>★★11</t>
  </si>
  <si>
    <t>蓝物D（温迪戈）雪怪或是汉尼拔 长着鹿脑袋的人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</si>
  <si>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</si>
  <si>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</si>
  <si>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</si>
  <si>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</si>
  <si>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</si>
  <si>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</si>
  <si>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</si>
  <si>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黑物D（skinwalker 狼人）</t>
  </si>
  <si>
    <t>黑法D辅妨害S（ banshee女妖）</t>
  </si>
  <si>
    <t>蓝H（飞天）</t>
  </si>
  <si>
    <t>★★10</t>
  </si>
  <si>
    <t>白黑较多，红其次</t>
  </si>
  <si>
    <r>
      <rPr>
        <sz val="11"/>
        <color indexed="8"/>
        <rFont val="微软雅黑"/>
        <charset val="134"/>
      </rPr>
      <t>绿物D（</t>
    </r>
    <r>
      <rPr>
        <sz val="11"/>
        <color indexed="10"/>
        <rFont val="微软雅黑"/>
        <charset val="134"/>
      </rPr>
      <t>潘神</t>
    </r>
    <r>
      <rPr>
        <sz val="11"/>
        <color indexed="8"/>
        <rFont val="微软雅黑"/>
        <charset val="134"/>
      </rPr>
      <t>）</t>
    </r>
  </si>
  <si>
    <r>
      <rPr>
        <sz val="11"/>
        <color indexed="8"/>
        <rFont val="微软雅黑"/>
        <charset val="134"/>
      </rPr>
      <t>白主H辅驱S（</t>
    </r>
    <r>
      <rPr>
        <sz val="11"/>
        <color indexed="10"/>
        <rFont val="微软雅黑"/>
        <charset val="134"/>
      </rPr>
      <t>哈皮</t>
    </r>
    <r>
      <rPr>
        <sz val="11"/>
        <color indexed="8"/>
        <rFont val="微软雅黑"/>
        <charset val="134"/>
      </rPr>
      <t>）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</si>
  <si>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4"/>
      </rPr>
      <t>)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</si>
  <si>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charset val="134"/>
      </rPr>
      <t>)</t>
    </r>
  </si>
  <si>
    <t>★★★9</t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</si>
  <si>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charset val="134"/>
      </rPr>
      <t>弥诺陶洛斯)</t>
    </r>
  </si>
  <si>
    <t>鸦天狗</t>
  </si>
  <si>
    <t>白t</t>
  </si>
  <si>
    <t>艾拉瓦塔</t>
  </si>
  <si>
    <r>
      <t>白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charset val="134"/>
      </rPr>
      <t>)</t>
    </r>
  </si>
  <si>
    <t>没有用到？</t>
  </si>
  <si>
    <t>★★13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</si>
  <si>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微软雅黑"/>
        <charset val="134"/>
      </rPr>
      <t>)</t>
    </r>
  </si>
  <si>
    <t>蓝绿</t>
  </si>
  <si>
    <t>白h</t>
  </si>
  <si>
    <t>极乐鸟</t>
  </si>
  <si>
    <r>
      <rPr>
        <sz val="11"/>
        <color indexed="8"/>
        <rFont val="微软雅黑"/>
        <charset val="134"/>
      </rPr>
      <t xml:space="preserve">白提升S辅助hot </t>
    </r>
    <r>
      <rPr>
        <sz val="11"/>
        <color indexed="10"/>
        <rFont val="微软雅黑"/>
        <charset val="134"/>
      </rPr>
      <t>独角兽</t>
    </r>
  </si>
  <si>
    <t>书翁</t>
  </si>
  <si>
    <t>迷途羔羊</t>
  </si>
  <si>
    <r>
      <rPr>
        <sz val="11"/>
        <color indexed="8"/>
        <rFont val="微软雅黑"/>
        <charset val="134"/>
      </rPr>
      <t>黑妨害S（黑妨害S（</t>
    </r>
    <r>
      <rPr>
        <sz val="11"/>
        <color indexed="10"/>
        <rFont val="微软雅黑"/>
        <charset val="134"/>
      </rPr>
      <t>凯瑞斯</t>
    </r>
    <r>
      <rPr>
        <sz val="11"/>
        <color indexed="8"/>
        <rFont val="微软雅黑"/>
        <charset val="134"/>
      </rPr>
      <t>））</t>
    </r>
  </si>
  <si>
    <t>苦行僧</t>
  </si>
  <si>
    <t>蓝法T（阿穆特、）</t>
  </si>
  <si>
    <t>龟将军</t>
  </si>
  <si>
    <t>熊</t>
  </si>
  <si>
    <t>鸟</t>
  </si>
  <si>
    <t>海德伦（蜜乳山羊）</t>
  </si>
  <si>
    <t>★★★3（进化）</t>
  </si>
  <si>
    <t>三星红t</t>
  </si>
  <si>
    <t>两面宿傩</t>
  </si>
  <si>
    <r>
      <rPr>
        <sz val="11"/>
        <color indexed="8"/>
        <rFont val="微软雅黑"/>
        <charset val="134"/>
      </rPr>
      <t>黑法dotD（</t>
    </r>
    <r>
      <rPr>
        <sz val="11"/>
        <color indexed="10"/>
        <rFont val="微软雅黑"/>
        <charset val="134"/>
      </rPr>
      <t>络新妇</t>
    </r>
    <r>
      <rPr>
        <sz val="11"/>
        <color indexed="8"/>
        <rFont val="微软雅黑"/>
        <charset val="134"/>
      </rPr>
      <t>）</t>
    </r>
  </si>
  <si>
    <t>★★★★6</t>
  </si>
  <si>
    <t>蓝妨害S（龙女）the Dragon Lady</t>
  </si>
  <si>
    <t>冥河：
海滨-河川</t>
  </si>
  <si>
    <t>★★★6</t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</si>
  <si>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4"/>
      </rPr>
      <t>D (九头蛇柏)</t>
    </r>
  </si>
  <si>
    <t>红法dot攻（伊芙利特）</t>
  </si>
  <si>
    <r>
      <rPr>
        <sz val="11"/>
        <color indexed="8"/>
        <rFont val="宋体"/>
        <charset val="134"/>
      </rPr>
      <t>红法</t>
    </r>
    <r>
      <rPr>
        <sz val="11"/>
        <color indexed="8"/>
        <rFont val="微软雅黑"/>
        <charset val="134"/>
      </rPr>
      <t>dot</t>
    </r>
    <r>
      <rPr>
        <sz val="11"/>
        <color indexed="8"/>
        <rFont val="宋体"/>
        <charset val="134"/>
      </rPr>
      <t>攻</t>
    </r>
    <r>
      <rPr>
        <sz val="11"/>
        <color indexed="8"/>
        <rFont val="Libian SC Regular"/>
        <charset val="134"/>
      </rPr>
      <t>(</t>
    </r>
    <r>
      <rPr>
        <sz val="11"/>
        <color indexed="8"/>
        <rFont val="宋体"/>
        <charset val="134"/>
      </rPr>
      <t>火法师</t>
    </r>
    <r>
      <rPr>
        <sz val="11"/>
        <color indexed="8"/>
        <rFont val="Libian SC Regular"/>
        <charset val="134"/>
      </rPr>
      <t xml:space="preserve"> Fire Mage)</t>
    </r>
  </si>
  <si>
    <t>★★★8</t>
  </si>
  <si>
    <t>绿H （森林妖姬Dryad）</t>
  </si>
  <si>
    <t>黑最多，蓝其次</t>
  </si>
  <si>
    <t>红速物D大天狗</t>
  </si>
  <si>
    <t>Boss1</t>
  </si>
  <si>
    <t>Boss2</t>
  </si>
  <si>
    <t>绿（美杜莎）</t>
  </si>
  <si>
    <t>★★★★7</t>
  </si>
  <si>
    <t>红（Boss4）</t>
  </si>
  <si>
    <t>神殿</t>
  </si>
  <si>
    <t>白（Boss5）</t>
  </si>
  <si>
    <t>蓝（Boss6）</t>
  </si>
  <si>
    <t>黑（冥河娃娃）</t>
  </si>
  <si>
    <t>各色都有</t>
  </si>
  <si>
    <t>初始boss，神殿级别</t>
  </si>
  <si>
    <t>备注：</t>
  </si>
  <si>
    <t>T</t>
  </si>
  <si>
    <t>主要伤害承受者</t>
  </si>
  <si>
    <t>D</t>
  </si>
  <si>
    <t>Dps</t>
  </si>
  <si>
    <t>法D</t>
  </si>
  <si>
    <t>红色字体为boss，每章节4关为小boss，8关为大boss</t>
  </si>
  <si>
    <t>物D</t>
  </si>
  <si>
    <t>黄色格子可以更换怪物颜色（换色复用）</t>
  </si>
  <si>
    <t>妨害S</t>
  </si>
  <si>
    <t>上debuff</t>
  </si>
  <si>
    <t>提升S</t>
  </si>
  <si>
    <t>上buff</t>
  </si>
  <si>
    <t>H</t>
  </si>
  <si>
    <t>加血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</si>
</sst>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16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1"/>
      <name val="微软雅黑"/>
      <charset val="134"/>
    </font>
    <font>
      <sz val="11"/>
      <color indexed="10"/>
      <name val="Libian SC Regular"/>
      <charset val="134"/>
    </font>
    <font>
      <sz val="11"/>
      <color indexed="8"/>
      <name val="Libian SC Regular"/>
      <charset val="134"/>
    </font>
    <font>
      <b/>
      <sz val="11"/>
      <color indexed="10"/>
      <name val="微软雅黑"/>
      <charset val="134"/>
    </font>
    <font>
      <sz val="11"/>
      <color indexed="40"/>
      <name val="微软雅黑"/>
      <charset val="134"/>
    </font>
    <font>
      <b/>
      <sz val="11"/>
      <color indexed="9"/>
      <name val="微软雅黑"/>
      <charset val="134"/>
    </font>
    <font>
      <b/>
      <sz val="11"/>
      <name val="微软雅黑"/>
      <charset val="134"/>
    </font>
    <font>
      <sz val="11"/>
      <color indexed="9"/>
      <name val="微软雅黑"/>
      <charset val="134"/>
    </font>
    <font>
      <sz val="11"/>
      <color indexed="22"/>
      <name val="微软雅黑"/>
      <charset val="134"/>
    </font>
    <font>
      <b/>
      <sz val="11"/>
      <color indexed="40"/>
      <name val="微软雅黑"/>
      <charset val="134"/>
    </font>
    <font>
      <sz val="12"/>
      <name val="宋体"/>
      <charset val="134"/>
    </font>
    <font>
      <sz val="11"/>
      <color indexed="10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11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58" fontId="1" fillId="2" borderId="0" xfId="0" applyNumberFormat="1" applyFont="1" applyFill="1" applyBorder="1" applyAlignment="1">
      <alignment horizontal="left" vertical="top"/>
    </xf>
    <xf numFmtId="0" fontId="1" fillId="0" borderId="0" xfId="1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1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58" fontId="1" fillId="2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left" vertical="top" wrapText="1"/>
    </xf>
    <xf numFmtId="0" fontId="1" fillId="0" borderId="1" xfId="1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11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3" borderId="0" xfId="1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58" fontId="4" fillId="2" borderId="0" xfId="0" applyNumberFormat="1" applyFont="1" applyFill="1" applyAlignment="1">
      <alignment horizontal="left" vertical="top" wrapText="1"/>
    </xf>
    <xf numFmtId="0" fontId="4" fillId="0" borderId="0" xfId="11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58" fontId="4" fillId="2" borderId="1" xfId="0" applyNumberFormat="1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4" fillId="0" borderId="0" xfId="11" applyFont="1" applyFill="1" applyBorder="1" applyAlignment="1">
      <alignment horizontal="left" vertical="top" wrapText="1"/>
    </xf>
    <xf numFmtId="58" fontId="1" fillId="4" borderId="0" xfId="0" applyNumberFormat="1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4" borderId="0" xfId="0" applyFont="1" applyFill="1">
      <alignment vertical="center"/>
    </xf>
    <xf numFmtId="0" fontId="1" fillId="3" borderId="0" xfId="0" applyFont="1" applyFill="1" applyBorder="1" applyAlignment="1">
      <alignment horizontal="left" vertical="top"/>
    </xf>
    <xf numFmtId="0" fontId="4" fillId="4" borderId="0" xfId="11" applyFont="1" applyFill="1" applyBorder="1" applyAlignment="1">
      <alignment horizontal="left" vertical="top" wrapText="1"/>
    </xf>
    <xf numFmtId="0" fontId="4" fillId="3" borderId="0" xfId="11" applyFont="1" applyFill="1" applyBorder="1" applyAlignment="1">
      <alignment horizontal="left" vertical="top" wrapText="1"/>
    </xf>
    <xf numFmtId="0" fontId="1" fillId="0" borderId="1" xfId="11" applyFont="1" applyFill="1" applyBorder="1" applyAlignment="1">
      <alignment horizontal="left" vertical="top"/>
    </xf>
    <xf numFmtId="0" fontId="4" fillId="0" borderId="1" xfId="11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58" fontId="1" fillId="2" borderId="1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58" fontId="1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>
      <alignment vertical="center"/>
    </xf>
    <xf numFmtId="0" fontId="1" fillId="0" borderId="0" xfId="11" applyFont="1" applyFill="1" applyAlignment="1">
      <alignment horizontal="left" vertical="top"/>
    </xf>
    <xf numFmtId="0" fontId="1" fillId="2" borderId="0" xfId="11" applyFont="1" applyFill="1" applyAlignment="1">
      <alignment horizontal="left" vertical="top"/>
    </xf>
    <xf numFmtId="0" fontId="1" fillId="0" borderId="0" xfId="12" applyFont="1" applyAlignment="1">
      <alignment horizontal="left" vertical="top"/>
    </xf>
    <xf numFmtId="0" fontId="5" fillId="0" borderId="0" xfId="11" applyFont="1" applyFill="1" applyAlignment="1">
      <alignment horizontal="left" vertical="top"/>
    </xf>
    <xf numFmtId="0" fontId="1" fillId="3" borderId="0" xfId="4" applyFont="1" applyFill="1" applyAlignment="1">
      <alignment horizontal="left" vertical="top"/>
    </xf>
    <xf numFmtId="0" fontId="1" fillId="5" borderId="0" xfId="1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>
      <alignment vertical="center"/>
    </xf>
    <xf numFmtId="0" fontId="0" fillId="0" borderId="0" xfId="11" applyFont="1" applyFill="1" applyAlignment="1">
      <alignment horizontal="left" vertical="top"/>
    </xf>
    <xf numFmtId="0" fontId="6" fillId="0" borderId="0" xfId="11" applyFont="1" applyFill="1" applyAlignment="1">
      <alignment horizontal="left" vertical="top"/>
    </xf>
    <xf numFmtId="0" fontId="3" fillId="0" borderId="0" xfId="11" applyFont="1" applyFill="1" applyAlignment="1">
      <alignment horizontal="left" vertical="top"/>
    </xf>
    <xf numFmtId="0" fontId="1" fillId="0" borderId="0" xfId="0" applyFont="1" applyAlignment="1">
      <alignment vertical="center"/>
    </xf>
    <xf numFmtId="0" fontId="1" fillId="7" borderId="0" xfId="11" applyFont="1" applyFill="1" applyAlignment="1">
      <alignment horizontal="left" vertical="top"/>
    </xf>
    <xf numFmtId="0" fontId="1" fillId="5" borderId="0" xfId="11" applyFont="1" applyFill="1" applyAlignment="1">
      <alignment horizontal="left" vertical="top" wrapText="1"/>
    </xf>
    <xf numFmtId="0" fontId="1" fillId="6" borderId="0" xfId="11" applyFont="1" applyFill="1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 applyFill="1" applyAlignment="1">
      <alignment vertical="center" wrapText="1"/>
    </xf>
    <xf numFmtId="0" fontId="1" fillId="2" borderId="0" xfId="11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6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0" borderId="0" xfId="4" applyFont="1" applyFill="1" applyAlignment="1">
      <alignment horizontal="left" vertical="top"/>
    </xf>
    <xf numFmtId="0" fontId="1" fillId="0" borderId="0" xfId="9" applyFont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1" fillId="8" borderId="3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6" xfId="0" applyFont="1" applyFill="1" applyBorder="1">
      <alignment vertical="center"/>
    </xf>
    <xf numFmtId="0" fontId="1" fillId="8" borderId="7" xfId="0" applyFont="1" applyFill="1" applyBorder="1">
      <alignment vertical="center"/>
    </xf>
    <xf numFmtId="0" fontId="1" fillId="8" borderId="8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 applyAlignment="1">
      <alignment vertical="center" wrapText="1"/>
    </xf>
    <xf numFmtId="176" fontId="2" fillId="0" borderId="9" xfId="0" applyNumberFormat="1" applyFont="1" applyFill="1" applyBorder="1" applyAlignment="1">
      <alignment vertical="center" wrapText="1"/>
    </xf>
    <xf numFmtId="176" fontId="2" fillId="0" borderId="9" xfId="0" applyNumberFormat="1" applyFont="1" applyBorder="1">
      <alignment vertical="center"/>
    </xf>
    <xf numFmtId="0" fontId="2" fillId="0" borderId="9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13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6" fontId="1" fillId="0" borderId="0" xfId="0" applyNumberFormat="1" applyFont="1" applyFill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58" fontId="1" fillId="0" borderId="0" xfId="0" applyNumberFormat="1" applyFont="1">
      <alignment vertical="center"/>
    </xf>
    <xf numFmtId="0" fontId="1" fillId="0" borderId="0" xfId="11" applyFont="1" applyFill="1" applyAlignment="1">
      <alignment horizontal="left"/>
    </xf>
    <xf numFmtId="58" fontId="1" fillId="0" borderId="0" xfId="0" applyNumberFormat="1" applyFont="1" applyFill="1" applyAlignment="1">
      <alignment vertical="center" wrapText="1"/>
    </xf>
    <xf numFmtId="0" fontId="1" fillId="0" borderId="0" xfId="11" applyFont="1" applyFill="1" applyAlignment="1">
      <alignment horizontal="left" wrapText="1"/>
    </xf>
    <xf numFmtId="58" fontId="1" fillId="0" borderId="0" xfId="0" applyNumberFormat="1" applyFont="1" applyAlignment="1">
      <alignment vertical="center" wrapText="1"/>
    </xf>
    <xf numFmtId="0" fontId="8" fillId="0" borderId="0" xfId="11" applyFont="1" applyFill="1" applyAlignment="1">
      <alignment horizontal="left" wrapText="1"/>
    </xf>
    <xf numFmtId="0" fontId="1" fillId="0" borderId="0" xfId="11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11" applyFont="1" applyAlignment="1">
      <alignment horizont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1" fillId="0" borderId="10" xfId="0" applyFont="1" applyBorder="1">
      <alignment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1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13" xfId="0" applyFont="1" applyBorder="1">
      <alignment vertical="center"/>
    </xf>
    <xf numFmtId="0" fontId="7" fillId="0" borderId="0" xfId="0" applyFont="1">
      <alignment vertical="center"/>
    </xf>
    <xf numFmtId="0" fontId="2" fillId="0" borderId="10" xfId="0" applyFont="1" applyBorder="1">
      <alignment vertical="center"/>
    </xf>
    <xf numFmtId="0" fontId="2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9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12" fillId="0" borderId="12" xfId="0" applyFont="1" applyBorder="1">
      <alignment vertical="center"/>
    </xf>
    <xf numFmtId="0" fontId="12" fillId="0" borderId="13" xfId="0" applyFont="1" applyBorder="1">
      <alignment vertical="center"/>
    </xf>
    <xf numFmtId="0" fontId="10" fillId="0" borderId="12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2" fillId="0" borderId="11" xfId="0" applyFont="1" applyBorder="1">
      <alignment vertical="center"/>
    </xf>
    <xf numFmtId="0" fontId="1" fillId="0" borderId="19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1" xfId="0" applyFont="1" applyBorder="1">
      <alignment vertical="center"/>
    </xf>
    <xf numFmtId="0" fontId="2" fillId="0" borderId="2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14" borderId="0" xfId="0" applyFont="1" applyFill="1" applyBorder="1" applyAlignment="1">
      <alignment horizontal="left" vertical="center"/>
    </xf>
    <xf numFmtId="0" fontId="2" fillId="0" borderId="13" xfId="0" applyFont="1" applyBorder="1">
      <alignment vertical="center"/>
    </xf>
    <xf numFmtId="0" fontId="2" fillId="14" borderId="0" xfId="0" applyFont="1" applyFill="1">
      <alignment vertical="center"/>
    </xf>
    <xf numFmtId="0" fontId="13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3" borderId="0" xfId="0" applyFont="1" applyFill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11" fillId="0" borderId="21" xfId="0" applyFont="1" applyBorder="1">
      <alignment vertical="center"/>
    </xf>
    <xf numFmtId="0" fontId="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1" fillId="3" borderId="13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1" fillId="0" borderId="19" xfId="0" applyFont="1" applyBorder="1">
      <alignment vertical="center"/>
    </xf>
    <xf numFmtId="0" fontId="11" fillId="0" borderId="23" xfId="0" applyFont="1" applyBorder="1">
      <alignment vertical="center"/>
    </xf>
    <xf numFmtId="0" fontId="1" fillId="0" borderId="1" xfId="0" applyFont="1" applyBorder="1" applyAlignment="1">
      <alignment vertical="center" wrapText="1"/>
    </xf>
  </cellXfs>
  <cellStyles count="13">
    <cellStyle name="常规" xfId="0" builtinId="0"/>
    <cellStyle name="千位分隔" xfId="1" builtinId="3"/>
    <cellStyle name="货币" xfId="2" builtinId="4"/>
    <cellStyle name="千位分隔[0]" xfId="3" builtinId="6"/>
    <cellStyle name="常规 3 2" xfId="4"/>
    <cellStyle name="百分比" xfId="5" builtinId="5"/>
    <cellStyle name="货币[0]" xfId="6" builtinId="7"/>
    <cellStyle name="常规 2" xfId="7"/>
    <cellStyle name="常规 2 2" xfId="8"/>
    <cellStyle name="常规 2 2 2" xfId="9"/>
    <cellStyle name="常规 2 3" xfId="10"/>
    <cellStyle name="常规 3" xfId="11"/>
    <cellStyle name="常规 4" xfId="1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0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33" sqref="E33"/>
    </sheetView>
  </sheetViews>
  <sheetFormatPr defaultColWidth="9" defaultRowHeight="16.5"/>
  <cols>
    <col min="1" max="1" width="17.125" style="63" customWidth="1"/>
    <col min="2" max="4" width="13" style="63" customWidth="1"/>
    <col min="5" max="5" width="16.375" style="144" customWidth="1"/>
    <col min="6" max="6" width="9" style="145"/>
    <col min="7" max="8" width="9" style="1"/>
    <col min="9" max="9" width="9" style="145"/>
    <col min="10" max="10" width="9" style="1"/>
    <col min="11" max="11" width="17.5" style="139" customWidth="1"/>
    <col min="12" max="12" width="16.25" style="145" customWidth="1"/>
    <col min="13" max="13" width="16.25" style="1" customWidth="1"/>
    <col min="14" max="14" width="9" style="145"/>
    <col min="15" max="16" width="16.25" style="1" customWidth="1"/>
    <col min="17" max="17" width="13.25" style="1" customWidth="1"/>
    <col min="18" max="18" width="17.75" style="139" customWidth="1"/>
    <col min="19" max="19" width="9" style="146"/>
    <col min="20" max="20" width="18.5" style="139" customWidth="1"/>
    <col min="21" max="21" width="9" style="145"/>
    <col min="22" max="22" width="9" style="113"/>
    <col min="23" max="23" width="9" style="1"/>
    <col min="24" max="24" width="9" style="145"/>
    <col min="25" max="25" width="19.625" style="1" customWidth="1"/>
    <col min="26" max="16384" width="9" style="1"/>
  </cols>
  <sheetData>
    <row r="1" spans="2:24">
      <c r="B1" s="63" t="s">
        <v>0</v>
      </c>
      <c r="E1" s="147" t="s">
        <v>1</v>
      </c>
      <c r="F1" s="143"/>
      <c r="G1" s="143"/>
      <c r="H1" s="143"/>
      <c r="I1" s="143"/>
      <c r="J1" s="143"/>
      <c r="K1" s="177"/>
      <c r="L1" s="143"/>
      <c r="M1" s="143"/>
      <c r="N1" s="143"/>
      <c r="O1" s="143"/>
      <c r="P1" s="143"/>
      <c r="Q1" s="143"/>
      <c r="R1" s="177"/>
      <c r="S1" s="177"/>
      <c r="T1" s="177"/>
      <c r="U1" s="143"/>
      <c r="V1" s="143"/>
      <c r="W1" s="188"/>
      <c r="X1" s="113"/>
    </row>
    <row r="2" spans="2:23">
      <c r="B2" s="1" t="s">
        <v>2</v>
      </c>
      <c r="E2" s="148" t="s">
        <v>3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89"/>
    </row>
    <row r="3" spans="5:23">
      <c r="E3" s="150" t="s">
        <v>4</v>
      </c>
      <c r="F3" s="151" t="s">
        <v>5</v>
      </c>
      <c r="G3" s="152"/>
      <c r="H3" s="153"/>
      <c r="I3" s="151" t="s">
        <v>6</v>
      </c>
      <c r="J3" s="152"/>
      <c r="K3" s="153"/>
      <c r="L3" s="151" t="s">
        <v>7</v>
      </c>
      <c r="M3" s="152"/>
      <c r="N3" s="152"/>
      <c r="O3" s="152"/>
      <c r="P3" s="152"/>
      <c r="Q3" s="152"/>
      <c r="R3" s="153"/>
      <c r="S3" s="151" t="s">
        <v>8</v>
      </c>
      <c r="T3" s="153"/>
      <c r="U3" s="151" t="s">
        <v>9</v>
      </c>
      <c r="V3" s="152"/>
      <c r="W3" s="152"/>
    </row>
    <row r="4" s="137" customFormat="1" ht="15" spans="2:24">
      <c r="B4" s="154" t="s">
        <v>10</v>
      </c>
      <c r="C4" s="149"/>
      <c r="D4" s="149"/>
      <c r="E4" s="155" t="s">
        <v>11</v>
      </c>
      <c r="F4" s="156" t="s">
        <v>12</v>
      </c>
      <c r="G4" s="157" t="s">
        <v>13</v>
      </c>
      <c r="H4" s="157" t="s">
        <v>14</v>
      </c>
      <c r="I4" s="178" t="s">
        <v>15</v>
      </c>
      <c r="J4" s="157" t="s">
        <v>15</v>
      </c>
      <c r="K4" s="179" t="s">
        <v>15</v>
      </c>
      <c r="L4" s="156" t="s">
        <v>16</v>
      </c>
      <c r="M4" s="180" t="s">
        <v>17</v>
      </c>
      <c r="N4" s="178" t="s">
        <v>18</v>
      </c>
      <c r="O4" s="157" t="s">
        <v>19</v>
      </c>
      <c r="P4" s="157" t="s">
        <v>20</v>
      </c>
      <c r="Q4" s="157" t="s">
        <v>21</v>
      </c>
      <c r="R4" s="179" t="s">
        <v>22</v>
      </c>
      <c r="S4" s="190" t="s">
        <v>23</v>
      </c>
      <c r="T4" s="179" t="s">
        <v>24</v>
      </c>
      <c r="U4" s="156"/>
      <c r="V4" s="157"/>
      <c r="W4" s="157"/>
      <c r="X4" s="156"/>
    </row>
    <row r="5" s="63" customFormat="1" ht="15" spans="2:24">
      <c r="B5" s="63" t="s">
        <v>25</v>
      </c>
      <c r="C5" s="63" t="s">
        <v>26</v>
      </c>
      <c r="D5" s="63" t="s">
        <v>27</v>
      </c>
      <c r="E5" s="150" t="s">
        <v>28</v>
      </c>
      <c r="F5" s="158" t="s">
        <v>29</v>
      </c>
      <c r="G5" s="159" t="s">
        <v>30</v>
      </c>
      <c r="H5" s="159" t="s">
        <v>31</v>
      </c>
      <c r="I5" s="181" t="s">
        <v>32</v>
      </c>
      <c r="J5" s="63" t="s">
        <v>33</v>
      </c>
      <c r="K5" s="132" t="s">
        <v>34</v>
      </c>
      <c r="L5" s="158" t="s">
        <v>35</v>
      </c>
      <c r="M5" s="182" t="s">
        <v>17</v>
      </c>
      <c r="N5" s="158" t="s">
        <v>18</v>
      </c>
      <c r="O5" s="159" t="s">
        <v>36</v>
      </c>
      <c r="P5" s="183" t="s">
        <v>37</v>
      </c>
      <c r="Q5" s="63" t="s">
        <v>21</v>
      </c>
      <c r="R5" s="132" t="s">
        <v>38</v>
      </c>
      <c r="S5" s="190" t="s">
        <v>23</v>
      </c>
      <c r="T5" s="132" t="s">
        <v>39</v>
      </c>
      <c r="U5" s="181" t="s">
        <v>40</v>
      </c>
      <c r="V5" s="134" t="s">
        <v>41</v>
      </c>
      <c r="W5" s="63" t="s">
        <v>42</v>
      </c>
      <c r="X5" s="181"/>
    </row>
    <row r="6" s="138" customFormat="1" spans="1:24">
      <c r="A6" s="160" t="s">
        <v>43</v>
      </c>
      <c r="B6" s="160" t="s">
        <v>44</v>
      </c>
      <c r="C6" s="160" t="s">
        <v>45</v>
      </c>
      <c r="D6" s="160" t="s">
        <v>46</v>
      </c>
      <c r="E6" s="161" t="s">
        <v>43</v>
      </c>
      <c r="F6" s="162" t="s">
        <v>46</v>
      </c>
      <c r="G6" s="138" t="s">
        <v>46</v>
      </c>
      <c r="H6" s="138" t="s">
        <v>46</v>
      </c>
      <c r="I6" s="162"/>
      <c r="K6" s="184"/>
      <c r="L6" s="162" t="s">
        <v>45</v>
      </c>
      <c r="N6" s="162" t="s">
        <v>45</v>
      </c>
      <c r="O6" s="138" t="s">
        <v>46</v>
      </c>
      <c r="R6" s="184"/>
      <c r="S6" s="191"/>
      <c r="T6" s="184"/>
      <c r="U6" s="162"/>
      <c r="X6" s="162"/>
    </row>
    <row r="7" spans="1:20">
      <c r="A7" s="63" t="s">
        <v>47</v>
      </c>
      <c r="B7" s="63" t="s">
        <v>48</v>
      </c>
      <c r="C7" s="63" t="s">
        <v>45</v>
      </c>
      <c r="D7" s="63" t="s">
        <v>46</v>
      </c>
      <c r="E7" s="144" t="s">
        <v>47</v>
      </c>
      <c r="F7" s="145" t="s">
        <v>46</v>
      </c>
      <c r="G7" s="1" t="s">
        <v>46</v>
      </c>
      <c r="H7" s="1" t="s">
        <v>46</v>
      </c>
      <c r="I7" s="145" t="s">
        <v>46</v>
      </c>
      <c r="L7" s="145" t="s">
        <v>49</v>
      </c>
      <c r="O7" s="1" t="s">
        <v>44</v>
      </c>
      <c r="T7" s="139" t="s">
        <v>46</v>
      </c>
    </row>
    <row r="8" spans="1:23">
      <c r="A8" s="63" t="s">
        <v>50</v>
      </c>
      <c r="B8" s="63" t="s">
        <v>46</v>
      </c>
      <c r="C8" s="63" t="s">
        <v>46</v>
      </c>
      <c r="D8" s="63" t="s">
        <v>46</v>
      </c>
      <c r="E8" s="144" t="s">
        <v>50</v>
      </c>
      <c r="F8" s="145" t="s">
        <v>46</v>
      </c>
      <c r="G8" s="1" t="s">
        <v>46</v>
      </c>
      <c r="H8" s="1" t="s">
        <v>46</v>
      </c>
      <c r="W8" s="1" t="s">
        <v>46</v>
      </c>
    </row>
    <row r="9" spans="1:8">
      <c r="A9" s="63" t="s">
        <v>51</v>
      </c>
      <c r="B9" s="63" t="s">
        <v>45</v>
      </c>
      <c r="C9" s="63" t="s">
        <v>45</v>
      </c>
      <c r="D9" s="63" t="s">
        <v>45</v>
      </c>
      <c r="E9" s="144" t="s">
        <v>51</v>
      </c>
      <c r="F9" s="145" t="s">
        <v>46</v>
      </c>
      <c r="G9" s="1" t="s">
        <v>45</v>
      </c>
      <c r="H9" s="1" t="s">
        <v>46</v>
      </c>
    </row>
    <row r="10" spans="1:25">
      <c r="A10" s="63" t="s">
        <v>52</v>
      </c>
      <c r="B10" s="63" t="s">
        <v>46</v>
      </c>
      <c r="C10" s="63" t="s">
        <v>46</v>
      </c>
      <c r="D10" s="63" t="s">
        <v>46</v>
      </c>
      <c r="E10" s="144" t="s">
        <v>52</v>
      </c>
      <c r="F10" s="145" t="s">
        <v>46</v>
      </c>
      <c r="G10" s="1" t="s">
        <v>46</v>
      </c>
      <c r="H10" s="1" t="s">
        <v>46</v>
      </c>
      <c r="J10" s="113" t="s">
        <v>46</v>
      </c>
      <c r="O10" s="1" t="s">
        <v>46</v>
      </c>
      <c r="U10" s="145" t="s">
        <v>46</v>
      </c>
      <c r="W10" s="1" t="s">
        <v>46</v>
      </c>
      <c r="Y10" s="1" t="s">
        <v>53</v>
      </c>
    </row>
    <row r="11" s="139" customFormat="1" hidden="1" spans="1:25">
      <c r="A11" s="132" t="s">
        <v>54</v>
      </c>
      <c r="B11" s="132" t="s">
        <v>46</v>
      </c>
      <c r="C11" s="132" t="s">
        <v>46</v>
      </c>
      <c r="D11" s="132" t="s">
        <v>46</v>
      </c>
      <c r="E11" s="163" t="s">
        <v>55</v>
      </c>
      <c r="F11" s="146"/>
      <c r="G11" s="139" t="s">
        <v>45</v>
      </c>
      <c r="H11" s="139" t="s">
        <v>44</v>
      </c>
      <c r="I11" s="146"/>
      <c r="L11" s="146"/>
      <c r="N11" s="146"/>
      <c r="S11" s="146"/>
      <c r="U11" s="146"/>
      <c r="V11" s="187"/>
      <c r="X11" s="146"/>
      <c r="Y11" s="139" t="s">
        <v>56</v>
      </c>
    </row>
    <row r="12" spans="1:25">
      <c r="A12" s="63" t="s">
        <v>57</v>
      </c>
      <c r="B12" s="63" t="s">
        <v>46</v>
      </c>
      <c r="C12" s="63" t="s">
        <v>46</v>
      </c>
      <c r="D12" s="63" t="s">
        <v>46</v>
      </c>
      <c r="E12" s="144" t="s">
        <v>58</v>
      </c>
      <c r="F12" s="145" t="s">
        <v>46</v>
      </c>
      <c r="G12" s="1" t="s">
        <v>46</v>
      </c>
      <c r="H12" s="1" t="s">
        <v>45</v>
      </c>
      <c r="K12" s="139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="140" customFormat="1" spans="1:24">
      <c r="A13" s="133" t="s">
        <v>60</v>
      </c>
      <c r="B13" s="133" t="s">
        <v>45</v>
      </c>
      <c r="C13" s="133" t="s">
        <v>45</v>
      </c>
      <c r="D13" s="133" t="s">
        <v>45</v>
      </c>
      <c r="E13" s="144" t="s">
        <v>60</v>
      </c>
      <c r="F13" s="164" t="s">
        <v>45</v>
      </c>
      <c r="G13" s="1" t="s">
        <v>46</v>
      </c>
      <c r="H13" s="1" t="s">
        <v>48</v>
      </c>
      <c r="I13" s="164"/>
      <c r="J13" s="140" t="s">
        <v>61</v>
      </c>
      <c r="L13" s="164"/>
      <c r="N13" s="164"/>
      <c r="S13" s="164"/>
      <c r="U13" s="164"/>
      <c r="V13" s="192"/>
      <c r="X13" s="164"/>
    </row>
    <row r="14" spans="1:25">
      <c r="A14" s="63" t="s">
        <v>62</v>
      </c>
      <c r="B14" s="63" t="s">
        <v>45</v>
      </c>
      <c r="C14" s="63" t="s">
        <v>45</v>
      </c>
      <c r="D14" s="63" t="s">
        <v>45</v>
      </c>
      <c r="E14" s="144" t="s">
        <v>63</v>
      </c>
      <c r="F14" s="145" t="s">
        <v>46</v>
      </c>
      <c r="G14" s="1" t="s">
        <v>46</v>
      </c>
      <c r="H14" s="1" t="s">
        <v>46</v>
      </c>
      <c r="I14" s="145" t="s">
        <v>48</v>
      </c>
      <c r="M14" s="1" t="s">
        <v>44</v>
      </c>
      <c r="N14" s="145" t="s">
        <v>44</v>
      </c>
      <c r="W14" s="1" t="s">
        <v>44</v>
      </c>
      <c r="Y14" s="1" t="s">
        <v>64</v>
      </c>
    </row>
    <row r="15" spans="1:9">
      <c r="A15" s="133" t="s">
        <v>65</v>
      </c>
      <c r="B15" s="63" t="s">
        <v>45</v>
      </c>
      <c r="C15" s="63" t="s">
        <v>45</v>
      </c>
      <c r="D15" s="63" t="s">
        <v>45</v>
      </c>
      <c r="E15" s="144" t="s">
        <v>66</v>
      </c>
      <c r="F15" s="145" t="s">
        <v>46</v>
      </c>
      <c r="G15" s="1" t="s">
        <v>45</v>
      </c>
      <c r="H15" s="1" t="s">
        <v>46</v>
      </c>
      <c r="I15" s="145" t="s">
        <v>48</v>
      </c>
    </row>
    <row r="16" spans="1:25">
      <c r="A16" s="63" t="s">
        <v>67</v>
      </c>
      <c r="B16" s="63" t="s">
        <v>44</v>
      </c>
      <c r="C16" s="63" t="s">
        <v>48</v>
      </c>
      <c r="D16" s="63" t="s">
        <v>48</v>
      </c>
      <c r="E16" s="144" t="s">
        <v>68</v>
      </c>
      <c r="F16" s="145" t="s">
        <v>46</v>
      </c>
      <c r="G16" s="1" t="s">
        <v>46</v>
      </c>
      <c r="H16" s="1" t="s">
        <v>46</v>
      </c>
      <c r="I16" s="145" t="s">
        <v>45</v>
      </c>
      <c r="J16" s="1" t="s">
        <v>48</v>
      </c>
      <c r="K16" s="139" t="s">
        <v>44</v>
      </c>
      <c r="N16" s="145" t="s">
        <v>44</v>
      </c>
      <c r="P16" s="1" t="s">
        <v>44</v>
      </c>
      <c r="Y16" s="1" t="s">
        <v>69</v>
      </c>
    </row>
    <row r="17" s="139" customFormat="1" hidden="1" spans="1:25">
      <c r="A17" s="132" t="s">
        <v>70</v>
      </c>
      <c r="B17" s="132" t="s">
        <v>44</v>
      </c>
      <c r="C17" s="132" t="s">
        <v>49</v>
      </c>
      <c r="D17" s="132" t="s">
        <v>48</v>
      </c>
      <c r="E17" s="163" t="s">
        <v>71</v>
      </c>
      <c r="F17" s="146"/>
      <c r="I17" s="146"/>
      <c r="L17" s="146"/>
      <c r="N17" s="146"/>
      <c r="Q17" s="139" t="s">
        <v>48</v>
      </c>
      <c r="S17" s="146"/>
      <c r="T17" s="139" t="s">
        <v>44</v>
      </c>
      <c r="U17" s="146"/>
      <c r="V17" s="187"/>
      <c r="X17" s="146"/>
      <c r="Y17" s="139" t="s">
        <v>72</v>
      </c>
    </row>
    <row r="18" spans="1:25">
      <c r="A18" s="63" t="s">
        <v>73</v>
      </c>
      <c r="B18" s="63" t="s">
        <v>74</v>
      </c>
      <c r="C18" s="63" t="s">
        <v>48</v>
      </c>
      <c r="D18" s="63" t="s">
        <v>48</v>
      </c>
      <c r="E18" s="144" t="s">
        <v>73</v>
      </c>
      <c r="F18" s="145" t="s">
        <v>46</v>
      </c>
      <c r="G18" s="1" t="s">
        <v>46</v>
      </c>
      <c r="H18" s="1" t="s">
        <v>46</v>
      </c>
      <c r="I18" s="145" t="s">
        <v>46</v>
      </c>
      <c r="J18" s="1" t="s">
        <v>44</v>
      </c>
      <c r="S18" s="146" t="s">
        <v>44</v>
      </c>
      <c r="Y18" s="1" t="s">
        <v>75</v>
      </c>
    </row>
    <row r="19" s="141" customFormat="1" spans="1:25">
      <c r="A19" s="141" t="s">
        <v>76</v>
      </c>
      <c r="B19" s="141" t="s">
        <v>74</v>
      </c>
      <c r="C19" s="141" t="s">
        <v>44</v>
      </c>
      <c r="D19" s="141" t="s">
        <v>44</v>
      </c>
      <c r="E19" s="165" t="s">
        <v>76</v>
      </c>
      <c r="F19" s="166"/>
      <c r="I19" s="166"/>
      <c r="L19" s="166"/>
      <c r="N19" s="166"/>
      <c r="O19" s="141" t="s">
        <v>49</v>
      </c>
      <c r="R19" s="141" t="s">
        <v>48</v>
      </c>
      <c r="S19" s="166"/>
      <c r="U19" s="166"/>
      <c r="V19" s="193"/>
      <c r="X19" s="166"/>
      <c r="Y19" s="141" t="s">
        <v>77</v>
      </c>
    </row>
    <row r="20" s="139" customFormat="1" hidden="1" spans="1:25">
      <c r="A20" s="132" t="s">
        <v>78</v>
      </c>
      <c r="B20" s="132" t="s">
        <v>74</v>
      </c>
      <c r="C20" s="132" t="s">
        <v>48</v>
      </c>
      <c r="D20" s="132" t="s">
        <v>48</v>
      </c>
      <c r="E20" s="163" t="s">
        <v>78</v>
      </c>
      <c r="F20" s="146"/>
      <c r="I20" s="146"/>
      <c r="L20" s="146"/>
      <c r="N20" s="146" t="s">
        <v>48</v>
      </c>
      <c r="S20" s="146" t="s">
        <v>45</v>
      </c>
      <c r="U20" s="146"/>
      <c r="V20" s="187"/>
      <c r="X20" s="146"/>
      <c r="Y20" s="139" t="s">
        <v>79</v>
      </c>
    </row>
    <row r="21" s="139" customFormat="1" hidden="1" spans="1:25">
      <c r="A21" s="132" t="s">
        <v>80</v>
      </c>
      <c r="B21" s="132" t="s">
        <v>74</v>
      </c>
      <c r="C21" s="132" t="s">
        <v>48</v>
      </c>
      <c r="D21" s="132" t="s">
        <v>45</v>
      </c>
      <c r="E21" s="163" t="s">
        <v>80</v>
      </c>
      <c r="F21" s="146"/>
      <c r="H21" s="139" t="s">
        <v>45</v>
      </c>
      <c r="I21" s="146"/>
      <c r="L21" s="146"/>
      <c r="N21" s="146"/>
      <c r="P21" s="139" t="s">
        <v>45</v>
      </c>
      <c r="Q21" s="139" t="s">
        <v>48</v>
      </c>
      <c r="S21" s="146"/>
      <c r="U21" s="146"/>
      <c r="V21" s="187"/>
      <c r="X21" s="146"/>
      <c r="Y21" s="139" t="s">
        <v>81</v>
      </c>
    </row>
    <row r="22" s="139" customFormat="1" hidden="1" spans="1:25">
      <c r="A22" s="132" t="s">
        <v>82</v>
      </c>
      <c r="B22" s="132" t="s">
        <v>74</v>
      </c>
      <c r="C22" s="132" t="s">
        <v>44</v>
      </c>
      <c r="D22" s="132" t="s">
        <v>44</v>
      </c>
      <c r="E22" s="163" t="s">
        <v>82</v>
      </c>
      <c r="F22" s="146" t="s">
        <v>46</v>
      </c>
      <c r="G22" s="139" t="s">
        <v>46</v>
      </c>
      <c r="I22" s="146" t="s">
        <v>48</v>
      </c>
      <c r="L22" s="146"/>
      <c r="N22" s="146"/>
      <c r="S22" s="146"/>
      <c r="U22" s="146"/>
      <c r="V22" s="187"/>
      <c r="X22" s="146"/>
      <c r="Y22" s="139" t="s">
        <v>83</v>
      </c>
    </row>
    <row r="23" s="139" customFormat="1" hidden="1" spans="1:25">
      <c r="A23" s="132" t="s">
        <v>84</v>
      </c>
      <c r="B23" s="132" t="s">
        <v>74</v>
      </c>
      <c r="C23" s="132" t="s">
        <v>44</v>
      </c>
      <c r="D23" s="132" t="s">
        <v>48</v>
      </c>
      <c r="E23" s="163" t="s">
        <v>84</v>
      </c>
      <c r="F23" s="146"/>
      <c r="I23" s="146"/>
      <c r="L23" s="146"/>
      <c r="N23" s="146" t="s">
        <v>48</v>
      </c>
      <c r="R23" s="139" t="s">
        <v>45</v>
      </c>
      <c r="S23" s="146"/>
      <c r="U23" s="146"/>
      <c r="V23" s="187"/>
      <c r="X23" s="146"/>
      <c r="Y23" s="139" t="s">
        <v>85</v>
      </c>
    </row>
    <row r="24" s="140" customFormat="1" spans="1:24">
      <c r="A24" s="133" t="s">
        <v>86</v>
      </c>
      <c r="B24" s="133"/>
      <c r="C24" s="133"/>
      <c r="D24" s="133"/>
      <c r="E24" s="167"/>
      <c r="F24" s="164"/>
      <c r="I24" s="164" t="s">
        <v>46</v>
      </c>
      <c r="L24" s="164"/>
      <c r="N24" s="164" t="s">
        <v>46</v>
      </c>
      <c r="Q24" s="1" t="s">
        <v>48</v>
      </c>
      <c r="S24" s="164"/>
      <c r="U24" s="164" t="s">
        <v>48</v>
      </c>
      <c r="V24" s="192" t="s">
        <v>44</v>
      </c>
      <c r="X24" s="164"/>
    </row>
    <row r="25" s="142" customFormat="1" spans="1:24">
      <c r="A25" s="168"/>
      <c r="B25" s="168"/>
      <c r="C25" s="168"/>
      <c r="D25" s="168"/>
      <c r="E25" s="169"/>
      <c r="F25" s="170"/>
      <c r="I25" s="170"/>
      <c r="K25" s="185"/>
      <c r="L25" s="170"/>
      <c r="N25" s="170"/>
      <c r="R25" s="185"/>
      <c r="S25" s="194"/>
      <c r="T25" s="185"/>
      <c r="U25" s="170"/>
      <c r="V25" s="195"/>
      <c r="X25" s="170"/>
    </row>
    <row r="26" s="143" customFormat="1" spans="1:24">
      <c r="A26" s="171"/>
      <c r="B26" s="171"/>
      <c r="C26" s="171"/>
      <c r="D26" s="171"/>
      <c r="E26" s="150" t="s">
        <v>87</v>
      </c>
      <c r="F26" s="172"/>
      <c r="I26" s="172"/>
      <c r="K26" s="177"/>
      <c r="L26" s="172"/>
      <c r="N26" s="172"/>
      <c r="R26" s="177"/>
      <c r="S26" s="196"/>
      <c r="T26" s="177"/>
      <c r="U26" s="172"/>
      <c r="X26" s="172"/>
    </row>
    <row r="28" spans="5:25">
      <c r="E28" s="144" t="s">
        <v>88</v>
      </c>
      <c r="F28" s="145" t="s">
        <v>89</v>
      </c>
      <c r="G28" s="1" t="s">
        <v>89</v>
      </c>
      <c r="H28" s="1" t="s">
        <v>89</v>
      </c>
      <c r="I28" s="145" t="s">
        <v>89</v>
      </c>
      <c r="J28" s="1" t="s">
        <v>89</v>
      </c>
      <c r="M28" s="1" t="s">
        <v>89</v>
      </c>
      <c r="N28" s="145" t="s">
        <v>89</v>
      </c>
      <c r="O28" s="1" t="s">
        <v>89</v>
      </c>
      <c r="P28" s="1" t="s">
        <v>89</v>
      </c>
      <c r="S28" s="146" t="s">
        <v>89</v>
      </c>
      <c r="T28" s="139" t="s">
        <v>89</v>
      </c>
      <c r="Y28" s="1" t="s">
        <v>90</v>
      </c>
    </row>
    <row r="29" spans="5:25">
      <c r="E29" s="144" t="s">
        <v>91</v>
      </c>
      <c r="F29" s="145" t="s">
        <v>89</v>
      </c>
      <c r="G29" s="1" t="s">
        <v>89</v>
      </c>
      <c r="H29" s="1" t="s">
        <v>89</v>
      </c>
      <c r="K29" s="139" t="s">
        <v>89</v>
      </c>
      <c r="Q29" s="1" t="s">
        <v>89</v>
      </c>
      <c r="R29" s="139" t="s">
        <v>89</v>
      </c>
      <c r="S29" s="146" t="s">
        <v>89</v>
      </c>
      <c r="T29" s="139" t="s">
        <v>89</v>
      </c>
      <c r="Y29" s="1" t="s">
        <v>92</v>
      </c>
    </row>
    <row r="30" s="107" customFormat="1" ht="50.25" spans="1:25">
      <c r="A30" s="173"/>
      <c r="B30" s="173"/>
      <c r="C30" s="173"/>
      <c r="D30" s="173"/>
      <c r="E30" s="174" t="s">
        <v>93</v>
      </c>
      <c r="F30" s="175" t="s">
        <v>89</v>
      </c>
      <c r="G30" s="107" t="s">
        <v>89</v>
      </c>
      <c r="H30" s="107" t="s">
        <v>89</v>
      </c>
      <c r="I30" s="175" t="s">
        <v>89</v>
      </c>
      <c r="K30" s="186" t="s">
        <v>89</v>
      </c>
      <c r="L30" s="175"/>
      <c r="N30" s="175"/>
      <c r="P30" s="107" t="s">
        <v>89</v>
      </c>
      <c r="Q30" s="107" t="s">
        <v>89</v>
      </c>
      <c r="R30" s="186" t="s">
        <v>89</v>
      </c>
      <c r="S30" s="197" t="s">
        <v>89</v>
      </c>
      <c r="T30" s="186" t="s">
        <v>89</v>
      </c>
      <c r="U30" s="175"/>
      <c r="W30" s="107" t="s">
        <v>89</v>
      </c>
      <c r="X30" s="175"/>
      <c r="Y30" s="198" t="s">
        <v>94</v>
      </c>
    </row>
    <row r="31" s="113" customFormat="1" ht="30" spans="1:20">
      <c r="A31" s="176" t="s">
        <v>95</v>
      </c>
      <c r="B31" s="134"/>
      <c r="C31" s="134"/>
      <c r="D31" s="134"/>
      <c r="E31" s="134"/>
      <c r="K31" s="187"/>
      <c r="R31" s="187"/>
      <c r="S31" s="187"/>
      <c r="T31" s="187"/>
    </row>
    <row r="32" s="113" customFormat="1" spans="2:20">
      <c r="B32" s="134" t="s">
        <v>96</v>
      </c>
      <c r="C32" s="134" t="s">
        <v>97</v>
      </c>
      <c r="D32" s="113" t="s">
        <v>98</v>
      </c>
      <c r="K32" s="187"/>
      <c r="R32" s="187"/>
      <c r="S32" s="187"/>
      <c r="T32" s="187"/>
    </row>
    <row r="33" s="113" customFormat="1" spans="2:20">
      <c r="B33" s="134"/>
      <c r="C33" s="134"/>
      <c r="D33" s="113" t="s">
        <v>99</v>
      </c>
      <c r="K33" s="187"/>
      <c r="R33" s="187"/>
      <c r="S33" s="187"/>
      <c r="T33" s="187"/>
    </row>
    <row r="34" s="113" customFormat="1" spans="2:20">
      <c r="B34" s="134"/>
      <c r="C34" s="134"/>
      <c r="D34" s="113" t="s">
        <v>100</v>
      </c>
      <c r="K34" s="187"/>
      <c r="R34" s="187"/>
      <c r="S34" s="187"/>
      <c r="T34" s="187"/>
    </row>
    <row r="35" s="113" customFormat="1" spans="2:20">
      <c r="B35" s="134"/>
      <c r="C35" s="134"/>
      <c r="D35" s="113" t="s">
        <v>101</v>
      </c>
      <c r="K35" s="187"/>
      <c r="R35" s="187"/>
      <c r="S35" s="187"/>
      <c r="T35" s="187"/>
    </row>
    <row r="36" s="113" customFormat="1" spans="2:20">
      <c r="B36" s="134"/>
      <c r="C36" s="134"/>
      <c r="K36" s="187"/>
      <c r="R36" s="187"/>
      <c r="S36" s="187"/>
      <c r="T36" s="187"/>
    </row>
    <row r="37" s="113" customFormat="1" spans="2:20">
      <c r="B37" s="134"/>
      <c r="C37" s="134" t="s">
        <v>102</v>
      </c>
      <c r="D37" s="113" t="s">
        <v>32</v>
      </c>
      <c r="E37" s="113" t="s">
        <v>103</v>
      </c>
      <c r="K37" s="187"/>
      <c r="R37" s="187"/>
      <c r="S37" s="187"/>
      <c r="T37" s="187"/>
    </row>
    <row r="38" s="113" customFormat="1" spans="2:20">
      <c r="B38" s="134"/>
      <c r="C38" s="134"/>
      <c r="D38" s="113" t="s">
        <v>33</v>
      </c>
      <c r="E38" s="113" t="s">
        <v>104</v>
      </c>
      <c r="K38" s="187"/>
      <c r="R38" s="187"/>
      <c r="S38" s="187"/>
      <c r="T38" s="187"/>
    </row>
    <row r="39" s="113" customFormat="1" spans="2:20">
      <c r="B39" s="134"/>
      <c r="C39" s="134"/>
      <c r="K39" s="187"/>
      <c r="R39" s="187"/>
      <c r="S39" s="187"/>
      <c r="T39" s="187"/>
    </row>
    <row r="40" s="113" customFormat="1" spans="2:20">
      <c r="B40" s="134"/>
      <c r="C40" s="134" t="s">
        <v>105</v>
      </c>
      <c r="D40" s="113" t="s">
        <v>106</v>
      </c>
      <c r="K40" s="187"/>
      <c r="R40" s="187"/>
      <c r="S40" s="187"/>
      <c r="T40" s="187"/>
    </row>
    <row r="41" s="113" customFormat="1" spans="2:20">
      <c r="B41" s="134"/>
      <c r="C41" s="134"/>
      <c r="D41" s="113" t="s">
        <v>107</v>
      </c>
      <c r="K41" s="187"/>
      <c r="R41" s="187"/>
      <c r="S41" s="187"/>
      <c r="T41" s="187"/>
    </row>
    <row r="42" s="113" customFormat="1" spans="2:20">
      <c r="B42" s="134"/>
      <c r="C42" s="134"/>
      <c r="D42" s="113" t="s">
        <v>108</v>
      </c>
      <c r="K42" s="187"/>
      <c r="R42" s="187"/>
      <c r="S42" s="187"/>
      <c r="T42" s="187"/>
    </row>
    <row r="43" s="113" customFormat="1" spans="2:20">
      <c r="B43" s="134"/>
      <c r="C43" s="134"/>
      <c r="D43" s="113" t="s">
        <v>109</v>
      </c>
      <c r="K43" s="187"/>
      <c r="R43" s="187"/>
      <c r="S43" s="187"/>
      <c r="T43" s="187"/>
    </row>
    <row r="44" s="113" customFormat="1" spans="2:20">
      <c r="B44" s="134"/>
      <c r="C44" s="134"/>
      <c r="E44" s="113" t="s">
        <v>110</v>
      </c>
      <c r="K44" s="187"/>
      <c r="R44" s="187"/>
      <c r="S44" s="187"/>
      <c r="T44" s="187"/>
    </row>
    <row r="45" s="113" customFormat="1" spans="2:20">
      <c r="B45" s="134"/>
      <c r="C45" s="134"/>
      <c r="D45" s="113" t="s">
        <v>111</v>
      </c>
      <c r="K45" s="187"/>
      <c r="R45" s="187"/>
      <c r="S45" s="187"/>
      <c r="T45" s="187"/>
    </row>
    <row r="46" s="113" customFormat="1" spans="2:20">
      <c r="B46" s="134"/>
      <c r="C46" s="134"/>
      <c r="D46" s="113" t="s">
        <v>112</v>
      </c>
      <c r="K46" s="187"/>
      <c r="R46" s="187"/>
      <c r="S46" s="187"/>
      <c r="T46" s="187"/>
    </row>
    <row r="47" s="113" customFormat="1" spans="2:20">
      <c r="B47" s="134"/>
      <c r="C47" s="134"/>
      <c r="K47" s="187"/>
      <c r="R47" s="187"/>
      <c r="S47" s="187"/>
      <c r="T47" s="187"/>
    </row>
    <row r="48" s="113" customFormat="1" spans="2:20">
      <c r="B48" s="134"/>
      <c r="C48" s="134" t="s">
        <v>113</v>
      </c>
      <c r="D48" s="113" t="s">
        <v>114</v>
      </c>
      <c r="K48" s="187"/>
      <c r="R48" s="187"/>
      <c r="S48" s="187"/>
      <c r="T48" s="187"/>
    </row>
    <row r="49" s="113" customFormat="1" spans="2:20">
      <c r="B49" s="134"/>
      <c r="C49" s="134"/>
      <c r="D49" s="113" t="s">
        <v>115</v>
      </c>
      <c r="K49" s="187"/>
      <c r="R49" s="187"/>
      <c r="S49" s="187"/>
      <c r="T49" s="187"/>
    </row>
    <row r="50" s="113" customFormat="1" spans="2:20">
      <c r="B50" s="134" t="s">
        <v>116</v>
      </c>
      <c r="C50" s="134"/>
      <c r="D50" s="113" t="s">
        <v>117</v>
      </c>
      <c r="K50" s="187"/>
      <c r="R50" s="187"/>
      <c r="S50" s="187"/>
      <c r="T50" s="187"/>
    </row>
    <row r="51" s="113" customFormat="1" spans="2:20">
      <c r="B51" s="134"/>
      <c r="C51" s="134"/>
      <c r="D51" s="113" t="s">
        <v>118</v>
      </c>
      <c r="K51" s="187"/>
      <c r="R51" s="187"/>
      <c r="S51" s="187"/>
      <c r="T51" s="187"/>
    </row>
    <row r="52" s="113" customFormat="1" spans="2:20">
      <c r="B52" s="134" t="s">
        <v>119</v>
      </c>
      <c r="C52" s="134"/>
      <c r="D52" s="113" t="s">
        <v>120</v>
      </c>
      <c r="K52" s="187"/>
      <c r="R52" s="187"/>
      <c r="S52" s="187"/>
      <c r="T52" s="187"/>
    </row>
    <row r="53" s="113" customFormat="1" spans="2:20">
      <c r="B53" s="134" t="s">
        <v>121</v>
      </c>
      <c r="C53" s="134"/>
      <c r="D53" s="113" t="s">
        <v>122</v>
      </c>
      <c r="E53" s="113" t="s">
        <v>123</v>
      </c>
      <c r="K53" s="187"/>
      <c r="R53" s="187"/>
      <c r="S53" s="187"/>
      <c r="T53" s="187"/>
    </row>
    <row r="54" s="113" customFormat="1" spans="2:20">
      <c r="B54" s="134" t="s">
        <v>124</v>
      </c>
      <c r="C54" s="134"/>
      <c r="E54" s="113" t="s">
        <v>125</v>
      </c>
      <c r="K54" s="187"/>
      <c r="R54" s="187"/>
      <c r="S54" s="187"/>
      <c r="T54" s="187"/>
    </row>
    <row r="55" s="113" customFormat="1" spans="2:20">
      <c r="B55" s="134" t="s">
        <v>124</v>
      </c>
      <c r="C55" s="134"/>
      <c r="K55" s="187"/>
      <c r="R55" s="187"/>
      <c r="S55" s="187"/>
      <c r="T55" s="187"/>
    </row>
    <row r="56" s="113" customFormat="1" spans="2:20">
      <c r="B56" s="134" t="s">
        <v>18</v>
      </c>
      <c r="C56" s="134" t="s">
        <v>126</v>
      </c>
      <c r="K56" s="187"/>
      <c r="R56" s="187"/>
      <c r="S56" s="187"/>
      <c r="T56" s="187"/>
    </row>
    <row r="57" s="113" customFormat="1" spans="2:20">
      <c r="B57" s="134"/>
      <c r="C57" s="134"/>
      <c r="K57" s="187"/>
      <c r="R57" s="187"/>
      <c r="S57" s="187"/>
      <c r="T57" s="187"/>
    </row>
    <row r="58" s="113" customFormat="1" spans="2:20">
      <c r="B58" s="134"/>
      <c r="C58" s="134" t="s">
        <v>127</v>
      </c>
      <c r="K58" s="187"/>
      <c r="R58" s="187"/>
      <c r="S58" s="187"/>
      <c r="T58" s="187"/>
    </row>
    <row r="59" s="113" customFormat="1" spans="2:20">
      <c r="B59" s="134"/>
      <c r="C59" s="134"/>
      <c r="K59" s="187"/>
      <c r="R59" s="187"/>
      <c r="S59" s="187"/>
      <c r="T59" s="187"/>
    </row>
    <row r="60" s="113" customFormat="1" spans="2:20">
      <c r="B60" s="134"/>
      <c r="C60" s="134" t="s">
        <v>128</v>
      </c>
      <c r="D60" s="113" t="s">
        <v>129</v>
      </c>
      <c r="K60" s="187"/>
      <c r="R60" s="187"/>
      <c r="S60" s="187"/>
      <c r="T60" s="187"/>
    </row>
    <row r="61" s="113" customFormat="1" spans="2:20">
      <c r="B61" s="134"/>
      <c r="C61" s="134"/>
      <c r="D61" s="113" t="s">
        <v>130</v>
      </c>
      <c r="K61" s="187"/>
      <c r="R61" s="187"/>
      <c r="S61" s="187"/>
      <c r="T61" s="187"/>
    </row>
    <row r="62" s="113" customFormat="1" spans="2:20">
      <c r="B62" s="134"/>
      <c r="C62" s="134"/>
      <c r="D62" s="113" t="s">
        <v>131</v>
      </c>
      <c r="K62" s="187"/>
      <c r="R62" s="187"/>
      <c r="S62" s="187"/>
      <c r="T62" s="187"/>
    </row>
    <row r="63" s="113" customFormat="1" spans="2:20">
      <c r="B63" s="134"/>
      <c r="C63" s="134"/>
      <c r="K63" s="187"/>
      <c r="R63" s="187"/>
      <c r="S63" s="187"/>
      <c r="T63" s="187"/>
    </row>
    <row r="64" s="113" customFormat="1" spans="2:20">
      <c r="B64" s="134"/>
      <c r="C64" s="134" t="s">
        <v>132</v>
      </c>
      <c r="D64" s="113" t="s">
        <v>133</v>
      </c>
      <c r="K64" s="187"/>
      <c r="R64" s="187"/>
      <c r="S64" s="187"/>
      <c r="T64" s="187"/>
    </row>
    <row r="65" s="113" customFormat="1" spans="2:20">
      <c r="B65" s="134"/>
      <c r="C65" s="134"/>
      <c r="D65" s="113" t="s">
        <v>134</v>
      </c>
      <c r="K65" s="187"/>
      <c r="R65" s="187"/>
      <c r="S65" s="187"/>
      <c r="T65" s="187"/>
    </row>
    <row r="66" s="113" customFormat="1" spans="2:20">
      <c r="B66" s="134" t="s">
        <v>116</v>
      </c>
      <c r="C66" s="134"/>
      <c r="K66" s="187"/>
      <c r="R66" s="187"/>
      <c r="S66" s="187"/>
      <c r="T66" s="187"/>
    </row>
    <row r="67" s="113" customFormat="1" spans="2:20">
      <c r="B67" s="134"/>
      <c r="C67" s="134" t="s">
        <v>135</v>
      </c>
      <c r="D67" s="113" t="s">
        <v>136</v>
      </c>
      <c r="K67" s="187"/>
      <c r="R67" s="187"/>
      <c r="S67" s="187"/>
      <c r="T67" s="187"/>
    </row>
    <row r="68" s="113" customFormat="1" spans="2:20">
      <c r="B68" s="134"/>
      <c r="C68" s="134"/>
      <c r="D68" s="113" t="s">
        <v>137</v>
      </c>
      <c r="K68" s="187"/>
      <c r="R68" s="187"/>
      <c r="S68" s="187"/>
      <c r="T68" s="187"/>
    </row>
    <row r="69" s="113" customFormat="1" spans="2:20">
      <c r="B69" s="134"/>
      <c r="C69" s="134"/>
      <c r="D69" s="113" t="s">
        <v>138</v>
      </c>
      <c r="K69" s="187"/>
      <c r="R69" s="187"/>
      <c r="S69" s="187"/>
      <c r="T69" s="187"/>
    </row>
    <row r="70" s="113" customFormat="1" spans="2:20">
      <c r="B70" s="134"/>
      <c r="C70" s="134"/>
      <c r="D70" s="113" t="s">
        <v>139</v>
      </c>
      <c r="K70" s="187"/>
      <c r="R70" s="187"/>
      <c r="S70" s="187"/>
      <c r="T70" s="187"/>
    </row>
    <row r="71" s="113" customFormat="1" spans="1:20">
      <c r="A71" s="134"/>
      <c r="B71" s="134"/>
      <c r="C71" s="134"/>
      <c r="D71" s="134"/>
      <c r="E71" s="134"/>
      <c r="K71" s="187"/>
      <c r="R71" s="187"/>
      <c r="S71" s="187"/>
      <c r="T71" s="187"/>
    </row>
    <row r="72" s="113" customFormat="1" spans="1:20">
      <c r="A72" s="134"/>
      <c r="B72" s="134"/>
      <c r="C72" s="134"/>
      <c r="D72" s="134"/>
      <c r="E72" s="134"/>
      <c r="K72" s="187"/>
      <c r="R72" s="187"/>
      <c r="S72" s="187"/>
      <c r="T72" s="187"/>
    </row>
    <row r="73" s="113" customFormat="1" spans="1:20">
      <c r="A73" s="134"/>
      <c r="B73" s="134"/>
      <c r="C73" s="134"/>
      <c r="D73" s="134"/>
      <c r="E73" s="134"/>
      <c r="K73" s="187"/>
      <c r="R73" s="187"/>
      <c r="S73" s="187"/>
      <c r="T73" s="187"/>
    </row>
    <row r="74" s="113" customFormat="1" spans="1:20">
      <c r="A74" s="134"/>
      <c r="B74" s="134"/>
      <c r="C74" s="134"/>
      <c r="D74" s="134"/>
      <c r="E74" s="134"/>
      <c r="K74" s="187"/>
      <c r="R74" s="187"/>
      <c r="S74" s="187"/>
      <c r="T74" s="187"/>
    </row>
    <row r="75" s="113" customFormat="1" spans="1:20">
      <c r="A75" s="134"/>
      <c r="B75" s="134"/>
      <c r="C75" s="134"/>
      <c r="D75" s="134"/>
      <c r="E75" s="134"/>
      <c r="K75" s="187"/>
      <c r="R75" s="187"/>
      <c r="S75" s="187"/>
      <c r="T75" s="187"/>
    </row>
    <row r="76" s="113" customFormat="1" spans="1:20">
      <c r="A76" s="134"/>
      <c r="B76" s="134"/>
      <c r="C76" s="134"/>
      <c r="D76" s="134"/>
      <c r="E76" s="134"/>
      <c r="K76" s="187"/>
      <c r="R76" s="187"/>
      <c r="S76" s="187"/>
      <c r="T76" s="187"/>
    </row>
    <row r="77" s="113" customFormat="1" spans="1:20">
      <c r="A77" s="134"/>
      <c r="B77" s="134"/>
      <c r="C77" s="134"/>
      <c r="D77" s="134"/>
      <c r="E77" s="134"/>
      <c r="K77" s="187"/>
      <c r="R77" s="187"/>
      <c r="S77" s="187"/>
      <c r="T77" s="187"/>
    </row>
    <row r="78" s="113" customFormat="1" spans="1:20">
      <c r="A78" s="134"/>
      <c r="B78" s="134"/>
      <c r="C78" s="134"/>
      <c r="D78" s="134"/>
      <c r="E78" s="134"/>
      <c r="K78" s="187"/>
      <c r="R78" s="187"/>
      <c r="S78" s="187"/>
      <c r="T78" s="187"/>
    </row>
    <row r="79" s="113" customFormat="1" spans="1:20">
      <c r="A79" s="134"/>
      <c r="B79" s="134"/>
      <c r="C79" s="134"/>
      <c r="D79" s="134"/>
      <c r="E79" s="134"/>
      <c r="K79" s="187"/>
      <c r="R79" s="187"/>
      <c r="S79" s="187"/>
      <c r="T79" s="187"/>
    </row>
    <row r="80" s="113" customFormat="1" spans="1:20">
      <c r="A80" s="134"/>
      <c r="B80" s="134"/>
      <c r="C80" s="134"/>
      <c r="D80" s="134"/>
      <c r="E80" s="134"/>
      <c r="K80" s="187"/>
      <c r="R80" s="187"/>
      <c r="S80" s="187"/>
      <c r="T80" s="187"/>
    </row>
    <row r="81" s="113" customFormat="1" spans="1:20">
      <c r="A81" s="134"/>
      <c r="B81" s="134"/>
      <c r="C81" s="134"/>
      <c r="D81" s="134"/>
      <c r="E81" s="134"/>
      <c r="K81" s="187"/>
      <c r="R81" s="187"/>
      <c r="S81" s="187"/>
      <c r="T81" s="187"/>
    </row>
    <row r="82" s="113" customFormat="1" spans="1:20">
      <c r="A82" s="134"/>
      <c r="B82" s="134"/>
      <c r="C82" s="134"/>
      <c r="D82" s="134"/>
      <c r="E82" s="134"/>
      <c r="K82" s="187"/>
      <c r="R82" s="187"/>
      <c r="S82" s="187"/>
      <c r="T82" s="187"/>
    </row>
    <row r="83" s="113" customFormat="1" spans="1:20">
      <c r="A83" s="134"/>
      <c r="B83" s="134"/>
      <c r="C83" s="134"/>
      <c r="D83" s="134"/>
      <c r="E83" s="134"/>
      <c r="K83" s="187"/>
      <c r="R83" s="187"/>
      <c r="S83" s="187"/>
      <c r="T83" s="187"/>
    </row>
    <row r="84" s="113" customFormat="1" spans="1:20">
      <c r="A84" s="134"/>
      <c r="B84" s="134"/>
      <c r="C84" s="134"/>
      <c r="D84" s="134"/>
      <c r="E84" s="134"/>
      <c r="K84" s="187"/>
      <c r="R84" s="187"/>
      <c r="S84" s="187"/>
      <c r="T84" s="187"/>
    </row>
    <row r="85" s="113" customFormat="1" spans="1:20">
      <c r="A85" s="134"/>
      <c r="B85" s="134"/>
      <c r="C85" s="134"/>
      <c r="D85" s="134"/>
      <c r="E85" s="134"/>
      <c r="K85" s="187"/>
      <c r="R85" s="187"/>
      <c r="S85" s="187"/>
      <c r="T85" s="187"/>
    </row>
    <row r="86" s="113" customFormat="1" spans="1:20">
      <c r="A86" s="134"/>
      <c r="B86" s="134"/>
      <c r="C86" s="134"/>
      <c r="D86" s="134"/>
      <c r="E86" s="134"/>
      <c r="K86" s="187"/>
      <c r="R86" s="187"/>
      <c r="S86" s="187"/>
      <c r="T86" s="187"/>
    </row>
    <row r="87" s="113" customFormat="1" spans="1:20">
      <c r="A87" s="134"/>
      <c r="B87" s="134"/>
      <c r="C87" s="134"/>
      <c r="D87" s="134"/>
      <c r="E87" s="134"/>
      <c r="K87" s="187"/>
      <c r="R87" s="187"/>
      <c r="S87" s="187"/>
      <c r="T87" s="187"/>
    </row>
    <row r="88" s="113" customFormat="1" spans="1:20">
      <c r="A88" s="134"/>
      <c r="B88" s="134"/>
      <c r="C88" s="134"/>
      <c r="D88" s="134"/>
      <c r="E88" s="134"/>
      <c r="K88" s="187"/>
      <c r="R88" s="187"/>
      <c r="S88" s="187"/>
      <c r="T88" s="187"/>
    </row>
    <row r="89" s="113" customFormat="1" spans="1:20">
      <c r="A89" s="134"/>
      <c r="B89" s="134"/>
      <c r="C89" s="134"/>
      <c r="D89" s="134"/>
      <c r="E89" s="134"/>
      <c r="K89" s="187"/>
      <c r="R89" s="187"/>
      <c r="S89" s="187"/>
      <c r="T89" s="187"/>
    </row>
    <row r="90" s="113" customFormat="1" spans="1:20">
      <c r="A90" s="134"/>
      <c r="B90" s="134"/>
      <c r="C90" s="134"/>
      <c r="D90" s="134"/>
      <c r="E90" s="134"/>
      <c r="K90" s="187"/>
      <c r="R90" s="187"/>
      <c r="S90" s="187"/>
      <c r="T90" s="187"/>
    </row>
    <row r="91" s="113" customFormat="1" spans="1:20">
      <c r="A91" s="134"/>
      <c r="B91" s="134"/>
      <c r="C91" s="134"/>
      <c r="D91" s="134"/>
      <c r="E91" s="134"/>
      <c r="K91" s="187"/>
      <c r="R91" s="187"/>
      <c r="S91" s="187"/>
      <c r="T91" s="187"/>
    </row>
    <row r="92" s="113" customFormat="1" spans="1:20">
      <c r="A92" s="134"/>
      <c r="B92" s="134"/>
      <c r="C92" s="134"/>
      <c r="D92" s="134"/>
      <c r="E92" s="134"/>
      <c r="K92" s="187"/>
      <c r="R92" s="187"/>
      <c r="S92" s="187"/>
      <c r="T92" s="187"/>
    </row>
    <row r="93" s="113" customFormat="1" spans="1:20">
      <c r="A93" s="134"/>
      <c r="B93" s="134"/>
      <c r="C93" s="134"/>
      <c r="D93" s="134"/>
      <c r="E93" s="134"/>
      <c r="K93" s="187"/>
      <c r="R93" s="187"/>
      <c r="S93" s="187"/>
      <c r="T93" s="187"/>
    </row>
    <row r="94" s="113" customFormat="1" spans="1:20">
      <c r="A94" s="134"/>
      <c r="B94" s="134"/>
      <c r="C94" s="134"/>
      <c r="D94" s="134"/>
      <c r="E94" s="134"/>
      <c r="K94" s="187"/>
      <c r="R94" s="187"/>
      <c r="S94" s="187"/>
      <c r="T94" s="187"/>
    </row>
    <row r="95" s="113" customFormat="1" spans="1:20">
      <c r="A95" s="134"/>
      <c r="B95" s="134"/>
      <c r="C95" s="134"/>
      <c r="D95" s="134"/>
      <c r="E95" s="134"/>
      <c r="K95" s="187"/>
      <c r="R95" s="187"/>
      <c r="S95" s="187"/>
      <c r="T95" s="187"/>
    </row>
    <row r="96" s="113" customFormat="1" spans="1:20">
      <c r="A96" s="134"/>
      <c r="B96" s="134"/>
      <c r="C96" s="134"/>
      <c r="D96" s="134"/>
      <c r="E96" s="134"/>
      <c r="K96" s="187"/>
      <c r="R96" s="187"/>
      <c r="S96" s="187"/>
      <c r="T96" s="187"/>
    </row>
    <row r="97" s="113" customFormat="1" spans="1:20">
      <c r="A97" s="134"/>
      <c r="B97" s="134"/>
      <c r="C97" s="134"/>
      <c r="D97" s="134"/>
      <c r="E97" s="134"/>
      <c r="K97" s="187"/>
      <c r="R97" s="187"/>
      <c r="S97" s="187"/>
      <c r="T97" s="187"/>
    </row>
    <row r="98" s="113" customFormat="1" spans="1:20">
      <c r="A98" s="134"/>
      <c r="B98" s="134"/>
      <c r="C98" s="134"/>
      <c r="D98" s="134"/>
      <c r="E98" s="134"/>
      <c r="K98" s="187"/>
      <c r="R98" s="187"/>
      <c r="S98" s="187"/>
      <c r="T98" s="187"/>
    </row>
    <row r="99" s="113" customFormat="1" spans="1:20">
      <c r="A99" s="134"/>
      <c r="B99" s="134"/>
      <c r="C99" s="134"/>
      <c r="D99" s="134"/>
      <c r="E99" s="134"/>
      <c r="K99" s="187"/>
      <c r="R99" s="187"/>
      <c r="S99" s="187"/>
      <c r="T99" s="187"/>
    </row>
    <row r="100" s="113" customFormat="1" spans="1:20">
      <c r="A100" s="134"/>
      <c r="B100" s="134"/>
      <c r="C100" s="134"/>
      <c r="D100" s="134"/>
      <c r="E100" s="134"/>
      <c r="K100" s="187"/>
      <c r="R100" s="187"/>
      <c r="S100" s="187"/>
      <c r="T100" s="187"/>
    </row>
    <row r="101" s="113" customFormat="1" spans="1:20">
      <c r="A101" s="134"/>
      <c r="B101" s="134"/>
      <c r="C101" s="134"/>
      <c r="D101" s="134"/>
      <c r="E101" s="134"/>
      <c r="K101" s="187"/>
      <c r="R101" s="187"/>
      <c r="S101" s="187"/>
      <c r="T101" s="187"/>
    </row>
    <row r="102" s="113" customFormat="1" spans="1:20">
      <c r="A102" s="134"/>
      <c r="B102" s="134"/>
      <c r="C102" s="134"/>
      <c r="D102" s="134"/>
      <c r="E102" s="134"/>
      <c r="K102" s="187"/>
      <c r="R102" s="187"/>
      <c r="S102" s="187"/>
      <c r="T102" s="187"/>
    </row>
    <row r="103" s="113" customFormat="1" spans="1:20">
      <c r="A103" s="134"/>
      <c r="B103" s="134"/>
      <c r="C103" s="134"/>
      <c r="D103" s="134"/>
      <c r="E103" s="134"/>
      <c r="K103" s="187"/>
      <c r="R103" s="187"/>
      <c r="S103" s="187"/>
      <c r="T103" s="187"/>
    </row>
    <row r="104" s="113" customFormat="1" spans="1:20">
      <c r="A104" s="134"/>
      <c r="B104" s="134"/>
      <c r="C104" s="134"/>
      <c r="D104" s="134"/>
      <c r="E104" s="134"/>
      <c r="K104" s="187"/>
      <c r="R104" s="187"/>
      <c r="S104" s="187"/>
      <c r="T104" s="187"/>
    </row>
    <row r="105" s="113" customFormat="1" spans="1:20">
      <c r="A105" s="134"/>
      <c r="B105" s="134"/>
      <c r="C105" s="134"/>
      <c r="D105" s="134"/>
      <c r="E105" s="134"/>
      <c r="K105" s="187"/>
      <c r="R105" s="187"/>
      <c r="S105" s="187"/>
      <c r="T105" s="187"/>
    </row>
    <row r="106" s="113" customFormat="1" spans="1:20">
      <c r="A106" s="134"/>
      <c r="B106" s="134"/>
      <c r="C106" s="134"/>
      <c r="D106" s="134"/>
      <c r="E106" s="134"/>
      <c r="K106" s="187"/>
      <c r="R106" s="187"/>
      <c r="S106" s="187"/>
      <c r="T106" s="187"/>
    </row>
    <row r="107" s="113" customFormat="1" spans="1:20">
      <c r="A107" s="134"/>
      <c r="B107" s="134"/>
      <c r="C107" s="134"/>
      <c r="D107" s="134"/>
      <c r="E107" s="134"/>
      <c r="K107" s="187"/>
      <c r="R107" s="187"/>
      <c r="S107" s="187"/>
      <c r="T107" s="187"/>
    </row>
    <row r="108" s="113" customFormat="1" spans="1:20">
      <c r="A108" s="134"/>
      <c r="B108" s="134"/>
      <c r="C108" s="134"/>
      <c r="D108" s="134"/>
      <c r="E108" s="134"/>
      <c r="K108" s="187"/>
      <c r="R108" s="187"/>
      <c r="S108" s="187"/>
      <c r="T108" s="187"/>
    </row>
    <row r="109" s="113" customFormat="1" spans="1:20">
      <c r="A109" s="134"/>
      <c r="B109" s="134"/>
      <c r="C109" s="134"/>
      <c r="D109" s="134"/>
      <c r="E109" s="134"/>
      <c r="K109" s="187"/>
      <c r="R109" s="187"/>
      <c r="S109" s="187"/>
      <c r="T109" s="187"/>
    </row>
    <row r="110" s="113" customFormat="1" spans="1:20">
      <c r="A110" s="134"/>
      <c r="B110" s="134"/>
      <c r="C110" s="134"/>
      <c r="D110" s="134"/>
      <c r="E110" s="134"/>
      <c r="K110" s="187"/>
      <c r="R110" s="187"/>
      <c r="S110" s="187"/>
      <c r="T110" s="187"/>
    </row>
    <row r="111" s="113" customFormat="1" spans="1:20">
      <c r="A111" s="134"/>
      <c r="B111" s="134"/>
      <c r="C111" s="134"/>
      <c r="D111" s="134"/>
      <c r="E111" s="134"/>
      <c r="K111" s="187"/>
      <c r="R111" s="187"/>
      <c r="S111" s="187"/>
      <c r="T111" s="187"/>
    </row>
    <row r="112" s="113" customFormat="1" spans="1:20">
      <c r="A112" s="134"/>
      <c r="B112" s="134"/>
      <c r="C112" s="134"/>
      <c r="D112" s="134"/>
      <c r="E112" s="134"/>
      <c r="K112" s="187"/>
      <c r="R112" s="187"/>
      <c r="S112" s="187"/>
      <c r="T112" s="187"/>
    </row>
    <row r="113" s="113" customFormat="1" spans="1:20">
      <c r="A113" s="134"/>
      <c r="B113" s="134"/>
      <c r="C113" s="134"/>
      <c r="D113" s="134"/>
      <c r="E113" s="134"/>
      <c r="K113" s="187"/>
      <c r="R113" s="187"/>
      <c r="S113" s="187"/>
      <c r="T113" s="187"/>
    </row>
    <row r="114" s="113" customFormat="1" spans="1:20">
      <c r="A114" s="134"/>
      <c r="B114" s="134"/>
      <c r="C114" s="134"/>
      <c r="D114" s="134"/>
      <c r="E114" s="134"/>
      <c r="K114" s="187"/>
      <c r="R114" s="187"/>
      <c r="S114" s="187"/>
      <c r="T114" s="187"/>
    </row>
    <row r="115" s="113" customFormat="1" spans="1:20">
      <c r="A115" s="134"/>
      <c r="B115" s="134"/>
      <c r="C115" s="134"/>
      <c r="D115" s="134"/>
      <c r="E115" s="134"/>
      <c r="K115" s="187"/>
      <c r="R115" s="187"/>
      <c r="S115" s="187"/>
      <c r="T115" s="187"/>
    </row>
    <row r="116" s="113" customFormat="1" spans="1:20">
      <c r="A116" s="134"/>
      <c r="B116" s="134"/>
      <c r="C116" s="134"/>
      <c r="D116" s="134"/>
      <c r="E116" s="134"/>
      <c r="K116" s="187"/>
      <c r="R116" s="187"/>
      <c r="S116" s="187"/>
      <c r="T116" s="187"/>
    </row>
    <row r="117" s="113" customFormat="1" spans="1:20">
      <c r="A117" s="134"/>
      <c r="B117" s="134"/>
      <c r="C117" s="134"/>
      <c r="D117" s="134"/>
      <c r="E117" s="134"/>
      <c r="K117" s="187"/>
      <c r="R117" s="187"/>
      <c r="S117" s="187"/>
      <c r="T117" s="187"/>
    </row>
    <row r="118" s="113" customFormat="1" spans="1:20">
      <c r="A118" s="134"/>
      <c r="B118" s="134"/>
      <c r="C118" s="134"/>
      <c r="D118" s="134"/>
      <c r="E118" s="134"/>
      <c r="K118" s="187"/>
      <c r="R118" s="187"/>
      <c r="S118" s="187"/>
      <c r="T118" s="187"/>
    </row>
    <row r="119" s="113" customFormat="1" spans="1:20">
      <c r="A119" s="134"/>
      <c r="B119" s="134"/>
      <c r="C119" s="134"/>
      <c r="D119" s="134"/>
      <c r="E119" s="134"/>
      <c r="K119" s="187"/>
      <c r="R119" s="187"/>
      <c r="S119" s="187"/>
      <c r="T119" s="187"/>
    </row>
    <row r="120" s="113" customFormat="1" spans="1:20">
      <c r="A120" s="134"/>
      <c r="B120" s="134"/>
      <c r="C120" s="134"/>
      <c r="D120" s="134"/>
      <c r="E120" s="134"/>
      <c r="K120" s="187"/>
      <c r="R120" s="187"/>
      <c r="S120" s="187"/>
      <c r="T120" s="187"/>
    </row>
    <row r="121" s="113" customFormat="1" spans="1:20">
      <c r="A121" s="134"/>
      <c r="B121" s="134"/>
      <c r="C121" s="134"/>
      <c r="D121" s="134"/>
      <c r="E121" s="134"/>
      <c r="K121" s="187"/>
      <c r="R121" s="187"/>
      <c r="S121" s="187"/>
      <c r="T121" s="187"/>
    </row>
    <row r="122" s="113" customFormat="1" spans="1:20">
      <c r="A122" s="134"/>
      <c r="B122" s="134"/>
      <c r="C122" s="134"/>
      <c r="D122" s="134"/>
      <c r="E122" s="134"/>
      <c r="K122" s="187"/>
      <c r="R122" s="187"/>
      <c r="S122" s="187"/>
      <c r="T122" s="187"/>
    </row>
    <row r="123" s="113" customFormat="1" spans="1:20">
      <c r="A123" s="134"/>
      <c r="B123" s="134"/>
      <c r="C123" s="134"/>
      <c r="D123" s="134"/>
      <c r="E123" s="134"/>
      <c r="K123" s="187"/>
      <c r="R123" s="187"/>
      <c r="S123" s="187"/>
      <c r="T123" s="187"/>
    </row>
    <row r="124" s="113" customFormat="1" spans="1:20">
      <c r="A124" s="134"/>
      <c r="B124" s="134"/>
      <c r="C124" s="134"/>
      <c r="D124" s="134"/>
      <c r="E124" s="134"/>
      <c r="K124" s="187"/>
      <c r="R124" s="187"/>
      <c r="S124" s="187"/>
      <c r="T124" s="187"/>
    </row>
    <row r="125" s="113" customFormat="1" spans="1:20">
      <c r="A125" s="134"/>
      <c r="B125" s="134"/>
      <c r="C125" s="134"/>
      <c r="D125" s="134"/>
      <c r="E125" s="134"/>
      <c r="K125" s="187"/>
      <c r="R125" s="187"/>
      <c r="S125" s="187"/>
      <c r="T125" s="187"/>
    </row>
    <row r="126" s="113" customFormat="1" spans="1:20">
      <c r="A126" s="134"/>
      <c r="B126" s="134"/>
      <c r="C126" s="134"/>
      <c r="D126" s="134"/>
      <c r="E126" s="134"/>
      <c r="K126" s="187"/>
      <c r="R126" s="187"/>
      <c r="S126" s="187"/>
      <c r="T126" s="187"/>
    </row>
    <row r="127" s="113" customFormat="1" spans="1:20">
      <c r="A127" s="134"/>
      <c r="B127" s="134"/>
      <c r="C127" s="134"/>
      <c r="D127" s="134"/>
      <c r="E127" s="134"/>
      <c r="K127" s="187"/>
      <c r="R127" s="187"/>
      <c r="S127" s="187"/>
      <c r="T127" s="187"/>
    </row>
    <row r="128" s="113" customFormat="1" spans="1:20">
      <c r="A128" s="134"/>
      <c r="B128" s="134"/>
      <c r="C128" s="134"/>
      <c r="D128" s="134"/>
      <c r="E128" s="134"/>
      <c r="K128" s="187"/>
      <c r="R128" s="187"/>
      <c r="S128" s="187"/>
      <c r="T128" s="187"/>
    </row>
    <row r="129" s="113" customFormat="1" spans="1:20">
      <c r="A129" s="134"/>
      <c r="B129" s="134"/>
      <c r="C129" s="134"/>
      <c r="D129" s="134"/>
      <c r="E129" s="134"/>
      <c r="K129" s="187"/>
      <c r="R129" s="187"/>
      <c r="S129" s="187"/>
      <c r="T129" s="187"/>
    </row>
    <row r="130" s="113" customFormat="1" spans="1:20">
      <c r="A130" s="134"/>
      <c r="B130" s="134"/>
      <c r="C130" s="134"/>
      <c r="D130" s="134"/>
      <c r="E130" s="134"/>
      <c r="K130" s="187"/>
      <c r="R130" s="187"/>
      <c r="S130" s="187"/>
      <c r="T130" s="187"/>
    </row>
    <row r="131" s="113" customFormat="1" spans="1:20">
      <c r="A131" s="134"/>
      <c r="B131" s="134"/>
      <c r="C131" s="134"/>
      <c r="D131" s="134"/>
      <c r="E131" s="134"/>
      <c r="K131" s="187"/>
      <c r="R131" s="187"/>
      <c r="S131" s="187"/>
      <c r="T131" s="187"/>
    </row>
    <row r="132" s="113" customFormat="1" spans="1:20">
      <c r="A132" s="134"/>
      <c r="B132" s="134"/>
      <c r="C132" s="134"/>
      <c r="D132" s="134"/>
      <c r="E132" s="134"/>
      <c r="K132" s="187"/>
      <c r="R132" s="187"/>
      <c r="S132" s="187"/>
      <c r="T132" s="187"/>
    </row>
    <row r="133" s="113" customFormat="1" spans="1:20">
      <c r="A133" s="134"/>
      <c r="B133" s="134"/>
      <c r="C133" s="134"/>
      <c r="D133" s="134"/>
      <c r="E133" s="134"/>
      <c r="K133" s="187"/>
      <c r="R133" s="187"/>
      <c r="S133" s="187"/>
      <c r="T133" s="187"/>
    </row>
    <row r="134" s="113" customFormat="1" spans="1:20">
      <c r="A134" s="134"/>
      <c r="B134" s="134"/>
      <c r="C134" s="134"/>
      <c r="D134" s="134"/>
      <c r="E134" s="134"/>
      <c r="K134" s="187"/>
      <c r="R134" s="187"/>
      <c r="S134" s="187"/>
      <c r="T134" s="187"/>
    </row>
    <row r="135" s="113" customFormat="1" spans="1:20">
      <c r="A135" s="134"/>
      <c r="B135" s="134"/>
      <c r="C135" s="134"/>
      <c r="D135" s="134"/>
      <c r="E135" s="134"/>
      <c r="K135" s="187"/>
      <c r="R135" s="187"/>
      <c r="S135" s="187"/>
      <c r="T135" s="187"/>
    </row>
    <row r="136" s="113" customFormat="1" spans="1:20">
      <c r="A136" s="134"/>
      <c r="B136" s="134"/>
      <c r="C136" s="134"/>
      <c r="D136" s="134"/>
      <c r="E136" s="134"/>
      <c r="K136" s="187"/>
      <c r="R136" s="187"/>
      <c r="S136" s="187"/>
      <c r="T136" s="187"/>
    </row>
    <row r="137" s="113" customFormat="1" spans="1:20">
      <c r="A137" s="134"/>
      <c r="B137" s="134"/>
      <c r="C137" s="134"/>
      <c r="D137" s="134"/>
      <c r="E137" s="134"/>
      <c r="K137" s="187"/>
      <c r="R137" s="187"/>
      <c r="S137" s="187"/>
      <c r="T137" s="187"/>
    </row>
    <row r="138" s="113" customFormat="1" spans="1:20">
      <c r="A138" s="134"/>
      <c r="B138" s="134"/>
      <c r="C138" s="134"/>
      <c r="D138" s="134"/>
      <c r="E138" s="134"/>
      <c r="K138" s="187"/>
      <c r="R138" s="187"/>
      <c r="S138" s="187"/>
      <c r="T138" s="187"/>
    </row>
    <row r="139" s="113" customFormat="1" spans="1:20">
      <c r="A139" s="134"/>
      <c r="B139" s="134"/>
      <c r="C139" s="134"/>
      <c r="D139" s="134"/>
      <c r="E139" s="134"/>
      <c r="K139" s="187"/>
      <c r="R139" s="187"/>
      <c r="S139" s="187"/>
      <c r="T139" s="187"/>
    </row>
    <row r="140" s="113" customFormat="1" spans="1:20">
      <c r="A140" s="134"/>
      <c r="B140" s="134"/>
      <c r="C140" s="134"/>
      <c r="D140" s="134"/>
      <c r="E140" s="134"/>
      <c r="K140" s="187"/>
      <c r="R140" s="187"/>
      <c r="S140" s="187"/>
      <c r="T140" s="187"/>
    </row>
    <row r="141" s="113" customFormat="1" spans="1:20">
      <c r="A141" s="134"/>
      <c r="B141" s="134"/>
      <c r="C141" s="134"/>
      <c r="D141" s="134"/>
      <c r="E141" s="134"/>
      <c r="K141" s="187"/>
      <c r="R141" s="187"/>
      <c r="S141" s="187"/>
      <c r="T141" s="187"/>
    </row>
    <row r="142" s="113" customFormat="1" spans="1:20">
      <c r="A142" s="134"/>
      <c r="B142" s="134"/>
      <c r="C142" s="134"/>
      <c r="D142" s="134"/>
      <c r="E142" s="134"/>
      <c r="K142" s="187"/>
      <c r="R142" s="187"/>
      <c r="S142" s="187"/>
      <c r="T142" s="187"/>
    </row>
    <row r="143" s="113" customFormat="1" spans="1:20">
      <c r="A143" s="134"/>
      <c r="B143" s="134"/>
      <c r="C143" s="134"/>
      <c r="D143" s="134"/>
      <c r="E143" s="134"/>
      <c r="K143" s="187"/>
      <c r="R143" s="187"/>
      <c r="S143" s="187"/>
      <c r="T143" s="187"/>
    </row>
    <row r="144" s="113" customFormat="1" spans="1:20">
      <c r="A144" s="134"/>
      <c r="B144" s="134"/>
      <c r="C144" s="134"/>
      <c r="D144" s="134"/>
      <c r="E144" s="134"/>
      <c r="K144" s="187"/>
      <c r="R144" s="187"/>
      <c r="S144" s="187"/>
      <c r="T144" s="187"/>
    </row>
    <row r="145" s="113" customFormat="1" spans="1:20">
      <c r="A145" s="134"/>
      <c r="B145" s="134"/>
      <c r="C145" s="134"/>
      <c r="D145" s="134"/>
      <c r="E145" s="134"/>
      <c r="K145" s="187"/>
      <c r="R145" s="187"/>
      <c r="S145" s="187"/>
      <c r="T145" s="187"/>
    </row>
    <row r="146" s="113" customFormat="1" spans="1:20">
      <c r="A146" s="134"/>
      <c r="B146" s="134"/>
      <c r="C146" s="134"/>
      <c r="D146" s="134"/>
      <c r="E146" s="134"/>
      <c r="K146" s="187"/>
      <c r="R146" s="187"/>
      <c r="S146" s="187"/>
      <c r="T146" s="187"/>
    </row>
    <row r="147" s="113" customFormat="1" spans="1:20">
      <c r="A147" s="134"/>
      <c r="B147" s="134"/>
      <c r="C147" s="134"/>
      <c r="D147" s="134"/>
      <c r="E147" s="134"/>
      <c r="K147" s="187"/>
      <c r="R147" s="187"/>
      <c r="S147" s="187"/>
      <c r="T147" s="187"/>
    </row>
    <row r="148" s="113" customFormat="1" spans="1:20">
      <c r="A148" s="134"/>
      <c r="B148" s="134"/>
      <c r="C148" s="134"/>
      <c r="D148" s="134"/>
      <c r="E148" s="134"/>
      <c r="K148" s="187"/>
      <c r="R148" s="187"/>
      <c r="S148" s="187"/>
      <c r="T148" s="187"/>
    </row>
    <row r="149" s="113" customFormat="1" spans="1:20">
      <c r="A149" s="134"/>
      <c r="B149" s="134"/>
      <c r="C149" s="134"/>
      <c r="D149" s="134"/>
      <c r="E149" s="134"/>
      <c r="K149" s="187"/>
      <c r="R149" s="187"/>
      <c r="S149" s="187"/>
      <c r="T149" s="187"/>
    </row>
    <row r="150" s="113" customFormat="1" spans="1:20">
      <c r="A150" s="134"/>
      <c r="B150" s="134"/>
      <c r="C150" s="134"/>
      <c r="D150" s="134"/>
      <c r="E150" s="134"/>
      <c r="K150" s="187"/>
      <c r="R150" s="187"/>
      <c r="S150" s="187"/>
      <c r="T150" s="187"/>
    </row>
    <row r="151" s="113" customFormat="1" spans="1:20">
      <c r="A151" s="134"/>
      <c r="B151" s="134"/>
      <c r="C151" s="134"/>
      <c r="D151" s="134"/>
      <c r="E151" s="134"/>
      <c r="K151" s="187"/>
      <c r="R151" s="187"/>
      <c r="S151" s="187"/>
      <c r="T151" s="187"/>
    </row>
    <row r="152" s="113" customFormat="1" spans="1:20">
      <c r="A152" s="134"/>
      <c r="B152" s="134"/>
      <c r="C152" s="134"/>
      <c r="D152" s="134"/>
      <c r="E152" s="134"/>
      <c r="K152" s="187"/>
      <c r="R152" s="187"/>
      <c r="S152" s="187"/>
      <c r="T152" s="187"/>
    </row>
    <row r="153" s="113" customFormat="1" spans="1:20">
      <c r="A153" s="134"/>
      <c r="B153" s="134"/>
      <c r="C153" s="134"/>
      <c r="D153" s="134"/>
      <c r="E153" s="134"/>
      <c r="K153" s="187"/>
      <c r="R153" s="187"/>
      <c r="S153" s="187"/>
      <c r="T153" s="187"/>
    </row>
    <row r="154" s="113" customFormat="1" spans="1:20">
      <c r="A154" s="134"/>
      <c r="B154" s="134"/>
      <c r="C154" s="134"/>
      <c r="D154" s="134"/>
      <c r="E154" s="134"/>
      <c r="K154" s="187"/>
      <c r="R154" s="187"/>
      <c r="S154" s="187"/>
      <c r="T154" s="187"/>
    </row>
    <row r="155" s="113" customFormat="1" spans="1:20">
      <c r="A155" s="134"/>
      <c r="B155" s="134"/>
      <c r="C155" s="134"/>
      <c r="D155" s="134"/>
      <c r="E155" s="134"/>
      <c r="K155" s="187"/>
      <c r="R155" s="187"/>
      <c r="S155" s="187"/>
      <c r="T155" s="187"/>
    </row>
    <row r="156" s="113" customFormat="1" spans="1:20">
      <c r="A156" s="134"/>
      <c r="B156" s="134"/>
      <c r="C156" s="134"/>
      <c r="D156" s="134"/>
      <c r="E156" s="134"/>
      <c r="K156" s="187"/>
      <c r="R156" s="187"/>
      <c r="S156" s="187"/>
      <c r="T156" s="187"/>
    </row>
    <row r="157" s="113" customFormat="1" spans="1:20">
      <c r="A157" s="134"/>
      <c r="B157" s="134"/>
      <c r="C157" s="134"/>
      <c r="D157" s="134"/>
      <c r="E157" s="134"/>
      <c r="K157" s="187"/>
      <c r="R157" s="187"/>
      <c r="S157" s="187"/>
      <c r="T157" s="187"/>
    </row>
    <row r="158" s="113" customFormat="1" spans="1:20">
      <c r="A158" s="134"/>
      <c r="B158" s="134"/>
      <c r="C158" s="134"/>
      <c r="D158" s="134"/>
      <c r="E158" s="134"/>
      <c r="K158" s="187"/>
      <c r="R158" s="187"/>
      <c r="S158" s="187"/>
      <c r="T158" s="187"/>
    </row>
    <row r="159" s="113" customFormat="1" spans="1:20">
      <c r="A159" s="134"/>
      <c r="B159" s="134"/>
      <c r="C159" s="134"/>
      <c r="D159" s="134"/>
      <c r="E159" s="134"/>
      <c r="K159" s="187"/>
      <c r="R159" s="187"/>
      <c r="S159" s="187"/>
      <c r="T159" s="187"/>
    </row>
    <row r="160" s="113" customFormat="1" spans="1:20">
      <c r="A160" s="134"/>
      <c r="B160" s="134"/>
      <c r="C160" s="134"/>
      <c r="D160" s="134"/>
      <c r="E160" s="134"/>
      <c r="K160" s="187"/>
      <c r="R160" s="187"/>
      <c r="S160" s="187"/>
      <c r="T160" s="187"/>
    </row>
    <row r="161" s="113" customFormat="1" spans="1:20">
      <c r="A161" s="134"/>
      <c r="B161" s="134"/>
      <c r="C161" s="134"/>
      <c r="D161" s="134"/>
      <c r="E161" s="134"/>
      <c r="K161" s="187"/>
      <c r="R161" s="187"/>
      <c r="S161" s="187"/>
      <c r="T161" s="187"/>
    </row>
    <row r="162" s="113" customFormat="1" spans="1:20">
      <c r="A162" s="134"/>
      <c r="B162" s="134"/>
      <c r="C162" s="134"/>
      <c r="D162" s="134"/>
      <c r="E162" s="134"/>
      <c r="K162" s="187"/>
      <c r="R162" s="187"/>
      <c r="S162" s="187"/>
      <c r="T162" s="187"/>
    </row>
    <row r="163" s="113" customFormat="1" spans="1:20">
      <c r="A163" s="134"/>
      <c r="B163" s="134"/>
      <c r="C163" s="134"/>
      <c r="D163" s="134"/>
      <c r="E163" s="134"/>
      <c r="K163" s="187"/>
      <c r="R163" s="187"/>
      <c r="S163" s="187"/>
      <c r="T163" s="187"/>
    </row>
    <row r="164" s="113" customFormat="1" spans="1:20">
      <c r="A164" s="134"/>
      <c r="B164" s="134"/>
      <c r="C164" s="134"/>
      <c r="D164" s="134"/>
      <c r="E164" s="134"/>
      <c r="K164" s="187"/>
      <c r="R164" s="187"/>
      <c r="S164" s="187"/>
      <c r="T164" s="187"/>
    </row>
    <row r="165" s="113" customFormat="1" spans="1:20">
      <c r="A165" s="134"/>
      <c r="B165" s="134"/>
      <c r="C165" s="134"/>
      <c r="D165" s="134"/>
      <c r="E165" s="134"/>
      <c r="K165" s="187"/>
      <c r="R165" s="187"/>
      <c r="S165" s="187"/>
      <c r="T165" s="187"/>
    </row>
    <row r="166" s="113" customFormat="1" spans="1:20">
      <c r="A166" s="134"/>
      <c r="B166" s="134"/>
      <c r="C166" s="134"/>
      <c r="D166" s="134"/>
      <c r="E166" s="134"/>
      <c r="K166" s="187"/>
      <c r="R166" s="187"/>
      <c r="S166" s="187"/>
      <c r="T166" s="187"/>
    </row>
    <row r="167" s="113" customFormat="1" spans="1:20">
      <c r="A167" s="134"/>
      <c r="B167" s="134"/>
      <c r="C167" s="134"/>
      <c r="D167" s="134"/>
      <c r="E167" s="134"/>
      <c r="K167" s="187"/>
      <c r="R167" s="187"/>
      <c r="S167" s="187"/>
      <c r="T167" s="187"/>
    </row>
    <row r="168" s="113" customFormat="1" spans="1:20">
      <c r="A168" s="134"/>
      <c r="B168" s="134"/>
      <c r="C168" s="134"/>
      <c r="D168" s="134"/>
      <c r="E168" s="134"/>
      <c r="K168" s="187"/>
      <c r="R168" s="187"/>
      <c r="S168" s="187"/>
      <c r="T168" s="187"/>
    </row>
    <row r="169" s="113" customFormat="1" spans="1:20">
      <c r="A169" s="134"/>
      <c r="B169" s="134"/>
      <c r="C169" s="134"/>
      <c r="D169" s="134"/>
      <c r="E169" s="134"/>
      <c r="K169" s="187"/>
      <c r="R169" s="187"/>
      <c r="S169" s="187"/>
      <c r="T169" s="187"/>
    </row>
    <row r="170" s="113" customFormat="1" spans="1:20">
      <c r="A170" s="134"/>
      <c r="B170" s="134"/>
      <c r="C170" s="134"/>
      <c r="D170" s="134"/>
      <c r="E170" s="134"/>
      <c r="K170" s="187"/>
      <c r="R170" s="187"/>
      <c r="S170" s="187"/>
      <c r="T170" s="187"/>
    </row>
    <row r="171" s="113" customFormat="1" spans="1:20">
      <c r="A171" s="134"/>
      <c r="B171" s="134"/>
      <c r="C171" s="134"/>
      <c r="D171" s="134"/>
      <c r="E171" s="134"/>
      <c r="K171" s="187"/>
      <c r="R171" s="187"/>
      <c r="S171" s="187"/>
      <c r="T171" s="187"/>
    </row>
    <row r="172" s="113" customFormat="1" spans="1:20">
      <c r="A172" s="134"/>
      <c r="B172" s="134"/>
      <c r="C172" s="134"/>
      <c r="D172" s="134"/>
      <c r="E172" s="134"/>
      <c r="K172" s="187"/>
      <c r="R172" s="187"/>
      <c r="S172" s="187"/>
      <c r="T172" s="187"/>
    </row>
    <row r="173" s="113" customFormat="1" spans="1:20">
      <c r="A173" s="134"/>
      <c r="B173" s="134"/>
      <c r="C173" s="134"/>
      <c r="D173" s="134"/>
      <c r="E173" s="134"/>
      <c r="K173" s="187"/>
      <c r="R173" s="187"/>
      <c r="S173" s="187"/>
      <c r="T173" s="187"/>
    </row>
    <row r="174" s="113" customFormat="1" spans="1:20">
      <c r="A174" s="134"/>
      <c r="B174" s="134"/>
      <c r="C174" s="134"/>
      <c r="D174" s="134"/>
      <c r="E174" s="134"/>
      <c r="K174" s="187"/>
      <c r="R174" s="187"/>
      <c r="S174" s="187"/>
      <c r="T174" s="187"/>
    </row>
    <row r="175" s="113" customFormat="1" spans="1:20">
      <c r="A175" s="134"/>
      <c r="B175" s="134"/>
      <c r="C175" s="134"/>
      <c r="D175" s="134"/>
      <c r="E175" s="134"/>
      <c r="K175" s="187"/>
      <c r="R175" s="187"/>
      <c r="S175" s="187"/>
      <c r="T175" s="187"/>
    </row>
    <row r="176" s="113" customFormat="1" spans="1:20">
      <c r="A176" s="134"/>
      <c r="B176" s="134"/>
      <c r="C176" s="134"/>
      <c r="D176" s="134"/>
      <c r="E176" s="134"/>
      <c r="K176" s="187"/>
      <c r="R176" s="187"/>
      <c r="S176" s="187"/>
      <c r="T176" s="187"/>
    </row>
    <row r="177" s="113" customFormat="1" spans="1:20">
      <c r="A177" s="134"/>
      <c r="B177" s="134"/>
      <c r="C177" s="134"/>
      <c r="D177" s="134"/>
      <c r="E177" s="134"/>
      <c r="K177" s="187"/>
      <c r="R177" s="187"/>
      <c r="S177" s="187"/>
      <c r="T177" s="187"/>
    </row>
    <row r="178" s="113" customFormat="1" spans="1:20">
      <c r="A178" s="134"/>
      <c r="B178" s="134"/>
      <c r="C178" s="134"/>
      <c r="D178" s="134"/>
      <c r="E178" s="134"/>
      <c r="K178" s="187"/>
      <c r="R178" s="187"/>
      <c r="S178" s="187"/>
      <c r="T178" s="187"/>
    </row>
    <row r="179" s="113" customFormat="1" spans="1:20">
      <c r="A179" s="134"/>
      <c r="B179" s="134"/>
      <c r="C179" s="134"/>
      <c r="D179" s="134"/>
      <c r="E179" s="134"/>
      <c r="K179" s="187"/>
      <c r="R179" s="187"/>
      <c r="S179" s="187"/>
      <c r="T179" s="187"/>
    </row>
    <row r="180" s="113" customFormat="1" spans="1:20">
      <c r="A180" s="134"/>
      <c r="B180" s="134"/>
      <c r="C180" s="134"/>
      <c r="D180" s="134"/>
      <c r="E180" s="134"/>
      <c r="K180" s="187"/>
      <c r="R180" s="187"/>
      <c r="S180" s="187"/>
      <c r="T180" s="187"/>
    </row>
    <row r="181" s="113" customFormat="1" spans="1:20">
      <c r="A181" s="134"/>
      <c r="B181" s="134"/>
      <c r="C181" s="134"/>
      <c r="D181" s="134"/>
      <c r="E181" s="134"/>
      <c r="K181" s="187"/>
      <c r="R181" s="187"/>
      <c r="S181" s="187"/>
      <c r="T181" s="187"/>
    </row>
    <row r="182" s="113" customFormat="1" spans="1:20">
      <c r="A182" s="134"/>
      <c r="B182" s="134"/>
      <c r="C182" s="134"/>
      <c r="D182" s="134"/>
      <c r="E182" s="134"/>
      <c r="K182" s="187"/>
      <c r="R182" s="187"/>
      <c r="S182" s="187"/>
      <c r="T182" s="187"/>
    </row>
    <row r="183" s="113" customFormat="1" spans="1:20">
      <c r="A183" s="134"/>
      <c r="B183" s="134"/>
      <c r="C183" s="134"/>
      <c r="D183" s="134"/>
      <c r="E183" s="134"/>
      <c r="K183" s="187"/>
      <c r="R183" s="187"/>
      <c r="S183" s="187"/>
      <c r="T183" s="187"/>
    </row>
    <row r="184" s="113" customFormat="1" spans="1:20">
      <c r="A184" s="134"/>
      <c r="B184" s="134"/>
      <c r="C184" s="134"/>
      <c r="D184" s="134"/>
      <c r="E184" s="134"/>
      <c r="K184" s="187"/>
      <c r="R184" s="187"/>
      <c r="S184" s="187"/>
      <c r="T184" s="187"/>
    </row>
    <row r="185" s="113" customFormat="1" spans="1:20">
      <c r="A185" s="134"/>
      <c r="B185" s="134"/>
      <c r="C185" s="134"/>
      <c r="D185" s="134"/>
      <c r="E185" s="134"/>
      <c r="K185" s="187"/>
      <c r="R185" s="187"/>
      <c r="S185" s="187"/>
      <c r="T185" s="187"/>
    </row>
    <row r="186" s="113" customFormat="1" spans="1:20">
      <c r="A186" s="134"/>
      <c r="B186" s="134"/>
      <c r="C186" s="134"/>
      <c r="D186" s="134"/>
      <c r="E186" s="134"/>
      <c r="K186" s="187"/>
      <c r="R186" s="187"/>
      <c r="S186" s="187"/>
      <c r="T186" s="187"/>
    </row>
    <row r="187" s="113" customFormat="1" spans="1:20">
      <c r="A187" s="134"/>
      <c r="B187" s="134"/>
      <c r="C187" s="134"/>
      <c r="D187" s="134"/>
      <c r="E187" s="134"/>
      <c r="K187" s="187"/>
      <c r="R187" s="187"/>
      <c r="S187" s="187"/>
      <c r="T187" s="187"/>
    </row>
    <row r="188" s="113" customFormat="1" spans="1:20">
      <c r="A188" s="134"/>
      <c r="B188" s="134"/>
      <c r="C188" s="134"/>
      <c r="D188" s="134"/>
      <c r="E188" s="134"/>
      <c r="K188" s="187"/>
      <c r="R188" s="187"/>
      <c r="S188" s="187"/>
      <c r="T188" s="187"/>
    </row>
    <row r="189" s="113" customFormat="1" spans="1:20">
      <c r="A189" s="134"/>
      <c r="B189" s="134"/>
      <c r="C189" s="134"/>
      <c r="D189" s="134"/>
      <c r="E189" s="134"/>
      <c r="K189" s="187"/>
      <c r="R189" s="187"/>
      <c r="S189" s="187"/>
      <c r="T189" s="187"/>
    </row>
    <row r="190" s="113" customFormat="1" spans="1:20">
      <c r="A190" s="134"/>
      <c r="B190" s="134"/>
      <c r="C190" s="134"/>
      <c r="D190" s="134"/>
      <c r="E190" s="134"/>
      <c r="K190" s="187"/>
      <c r="R190" s="187"/>
      <c r="S190" s="187"/>
      <c r="T190" s="187"/>
    </row>
    <row r="191" s="113" customFormat="1" spans="1:20">
      <c r="A191" s="134"/>
      <c r="B191" s="134"/>
      <c r="C191" s="134"/>
      <c r="D191" s="134"/>
      <c r="E191" s="134"/>
      <c r="K191" s="187"/>
      <c r="R191" s="187"/>
      <c r="S191" s="187"/>
      <c r="T191" s="187"/>
    </row>
    <row r="192" s="113" customFormat="1" spans="1:20">
      <c r="A192" s="134"/>
      <c r="B192" s="134"/>
      <c r="C192" s="134"/>
      <c r="D192" s="134"/>
      <c r="E192" s="134"/>
      <c r="K192" s="187"/>
      <c r="R192" s="187"/>
      <c r="S192" s="187"/>
      <c r="T192" s="187"/>
    </row>
    <row r="193" s="113" customFormat="1" spans="1:20">
      <c r="A193" s="134"/>
      <c r="B193" s="134"/>
      <c r="C193" s="134"/>
      <c r="D193" s="134"/>
      <c r="E193" s="134"/>
      <c r="K193" s="187"/>
      <c r="R193" s="187"/>
      <c r="S193" s="187"/>
      <c r="T193" s="187"/>
    </row>
    <row r="194" s="113" customFormat="1" spans="1:20">
      <c r="A194" s="134"/>
      <c r="B194" s="134"/>
      <c r="C194" s="134"/>
      <c r="D194" s="134"/>
      <c r="E194" s="134"/>
      <c r="K194" s="187"/>
      <c r="R194" s="187"/>
      <c r="S194" s="187"/>
      <c r="T194" s="187"/>
    </row>
    <row r="195" s="113" customFormat="1" spans="1:20">
      <c r="A195" s="134"/>
      <c r="B195" s="134"/>
      <c r="C195" s="134"/>
      <c r="D195" s="134"/>
      <c r="E195" s="134"/>
      <c r="K195" s="187"/>
      <c r="R195" s="187"/>
      <c r="S195" s="187"/>
      <c r="T195" s="187"/>
    </row>
    <row r="196" s="113" customFormat="1" spans="1:20">
      <c r="A196" s="134"/>
      <c r="B196" s="134"/>
      <c r="C196" s="134"/>
      <c r="D196" s="134"/>
      <c r="E196" s="134"/>
      <c r="K196" s="187"/>
      <c r="R196" s="187"/>
      <c r="S196" s="187"/>
      <c r="T196" s="187"/>
    </row>
    <row r="197" s="113" customFormat="1" spans="1:20">
      <c r="A197" s="134"/>
      <c r="B197" s="134"/>
      <c r="C197" s="134"/>
      <c r="D197" s="134"/>
      <c r="E197" s="134"/>
      <c r="K197" s="187"/>
      <c r="R197" s="187"/>
      <c r="S197" s="187"/>
      <c r="T197" s="187"/>
    </row>
    <row r="198" s="113" customFormat="1" spans="1:20">
      <c r="A198" s="134"/>
      <c r="B198" s="134"/>
      <c r="C198" s="134"/>
      <c r="D198" s="134"/>
      <c r="E198" s="134"/>
      <c r="K198" s="187"/>
      <c r="R198" s="187"/>
      <c r="S198" s="187"/>
      <c r="T198" s="187"/>
    </row>
    <row r="199" s="113" customFormat="1" spans="1:20">
      <c r="A199" s="134"/>
      <c r="B199" s="134"/>
      <c r="C199" s="134"/>
      <c r="D199" s="134"/>
      <c r="E199" s="134"/>
      <c r="K199" s="187"/>
      <c r="R199" s="187"/>
      <c r="S199" s="187"/>
      <c r="T199" s="187"/>
    </row>
    <row r="200" s="113" customFormat="1" spans="1:20">
      <c r="A200" s="134"/>
      <c r="B200" s="134"/>
      <c r="C200" s="134"/>
      <c r="D200" s="134"/>
      <c r="E200" s="134"/>
      <c r="K200" s="187"/>
      <c r="R200" s="187"/>
      <c r="S200" s="187"/>
      <c r="T200" s="187"/>
    </row>
    <row r="201" s="113" customFormat="1" spans="1:20">
      <c r="A201" s="134"/>
      <c r="B201" s="134"/>
      <c r="C201" s="134"/>
      <c r="D201" s="134"/>
      <c r="E201" s="134"/>
      <c r="K201" s="187"/>
      <c r="R201" s="187"/>
      <c r="S201" s="187"/>
      <c r="T201" s="187"/>
    </row>
    <row r="202" s="113" customFormat="1" spans="1:20">
      <c r="A202" s="134"/>
      <c r="B202" s="134"/>
      <c r="C202" s="134"/>
      <c r="D202" s="134"/>
      <c r="E202" s="134"/>
      <c r="K202" s="187"/>
      <c r="R202" s="187"/>
      <c r="S202" s="187"/>
      <c r="T202" s="187"/>
    </row>
    <row r="203" s="113" customFormat="1" spans="1:20">
      <c r="A203" s="134"/>
      <c r="B203" s="134"/>
      <c r="C203" s="134"/>
      <c r="D203" s="134"/>
      <c r="E203" s="134"/>
      <c r="K203" s="187"/>
      <c r="R203" s="187"/>
      <c r="S203" s="187"/>
      <c r="T203" s="187"/>
    </row>
  </sheetData>
  <mergeCells count="7">
    <mergeCell ref="E2:W2"/>
    <mergeCell ref="F3:H3"/>
    <mergeCell ref="I3:K3"/>
    <mergeCell ref="L3:R3"/>
    <mergeCell ref="S3:T3"/>
    <mergeCell ref="U3:W3"/>
    <mergeCell ref="B4:D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00"/>
  <sheetViews>
    <sheetView topLeftCell="R1" workbookViewId="0">
      <pane ySplit="1" topLeftCell="A2" activePane="bottomLeft" state="frozen"/>
      <selection/>
      <selection pane="bottomLeft" activeCell="V27" sqref="V27"/>
    </sheetView>
  </sheetViews>
  <sheetFormatPr defaultColWidth="9" defaultRowHeight="16.5"/>
  <cols>
    <col min="1" max="1" width="9" style="1"/>
    <col min="2" max="2" width="14.125" style="1" customWidth="1"/>
    <col min="3" max="3" width="5.5" style="1" customWidth="1"/>
    <col min="4" max="4" width="11.25" style="106" hidden="1" customWidth="1"/>
    <col min="5" max="6" width="11.25" style="1" hidden="1" customWidth="1"/>
    <col min="7" max="11" width="9.625" style="1" hidden="1" customWidth="1"/>
    <col min="12" max="12" width="30.375" style="1" customWidth="1"/>
    <col min="13" max="13" width="9.625" style="1" customWidth="1"/>
    <col min="14" max="14" width="9.5" style="1" customWidth="1"/>
    <col min="15" max="16" width="18.25" style="1" customWidth="1"/>
    <col min="17" max="17" width="21.125" style="1" customWidth="1"/>
    <col min="18" max="18" width="26.625" style="1" customWidth="1"/>
    <col min="19" max="19" width="9.625" style="1" customWidth="1"/>
    <col min="20" max="21" width="12.5" style="1" customWidth="1"/>
    <col min="22" max="22" width="21.625" style="1" customWidth="1"/>
    <col min="23" max="23" width="29.875" style="1" customWidth="1"/>
    <col min="24" max="24" width="9.25" style="1" customWidth="1"/>
    <col min="25" max="25" width="37" style="1" customWidth="1"/>
    <col min="26" max="26" width="9.25" style="1" customWidth="1"/>
    <col min="27" max="27" width="29.625" style="1" customWidth="1"/>
    <col min="28" max="28" width="16.5" style="1" customWidth="1"/>
    <col min="29" max="29" width="29.875" style="1" customWidth="1"/>
    <col min="30" max="16384" width="9" style="1"/>
  </cols>
  <sheetData>
    <row r="1" ht="45" spans="1:29">
      <c r="A1" s="108" t="s">
        <v>140</v>
      </c>
      <c r="B1" s="109" t="s">
        <v>141</v>
      </c>
      <c r="C1" s="109" t="s">
        <v>142</v>
      </c>
      <c r="D1" s="110" t="s">
        <v>143</v>
      </c>
      <c r="E1" s="111" t="s">
        <v>144</v>
      </c>
      <c r="F1" s="111" t="s">
        <v>145</v>
      </c>
      <c r="G1" s="112" t="s">
        <v>146</v>
      </c>
      <c r="H1" s="112" t="s">
        <v>147</v>
      </c>
      <c r="I1" s="112" t="s">
        <v>148</v>
      </c>
      <c r="J1" s="112" t="s">
        <v>149</v>
      </c>
      <c r="K1" s="112" t="s">
        <v>150</v>
      </c>
      <c r="L1" s="108" t="s">
        <v>151</v>
      </c>
      <c r="M1" s="112" t="s">
        <v>152</v>
      </c>
      <c r="N1" s="112" t="s">
        <v>43</v>
      </c>
      <c r="O1" s="112" t="s">
        <v>153</v>
      </c>
      <c r="P1" s="112"/>
      <c r="Q1" s="112" t="s">
        <v>154</v>
      </c>
      <c r="R1" s="112"/>
      <c r="S1" s="112" t="s">
        <v>155</v>
      </c>
      <c r="T1" s="112" t="s">
        <v>47</v>
      </c>
      <c r="U1" s="112"/>
      <c r="V1" s="112" t="s">
        <v>156</v>
      </c>
      <c r="W1" s="112" t="s">
        <v>157</v>
      </c>
      <c r="X1" s="112" t="s">
        <v>158</v>
      </c>
      <c r="Y1" s="112" t="s">
        <v>159</v>
      </c>
      <c r="Z1" s="112" t="s">
        <v>158</v>
      </c>
      <c r="AA1" s="108" t="s">
        <v>160</v>
      </c>
      <c r="AB1" s="108" t="s">
        <v>161</v>
      </c>
      <c r="AC1" s="108" t="s">
        <v>162</v>
      </c>
    </row>
    <row r="2" spans="1:27">
      <c r="A2" s="113">
        <v>1</v>
      </c>
      <c r="B2" s="114"/>
      <c r="C2" s="114"/>
      <c r="F2" s="1">
        <v>0</v>
      </c>
      <c r="G2" s="1">
        <v>1</v>
      </c>
      <c r="I2" s="1">
        <v>0</v>
      </c>
      <c r="M2" s="1">
        <f>ROUNDUP(E3,0)</f>
        <v>1</v>
      </c>
      <c r="N2" s="121" t="s">
        <v>163</v>
      </c>
      <c r="O2" s="122" t="s">
        <v>164</v>
      </c>
      <c r="P2" s="122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19">
      <c r="A3" s="113">
        <v>2</v>
      </c>
      <c r="B3" s="114"/>
      <c r="C3" s="114"/>
      <c r="D3" s="115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21"/>
      <c r="O3"/>
      <c r="P3"/>
      <c r="Q3" s="1" t="s">
        <v>74</v>
      </c>
      <c r="S3" s="1">
        <v>0</v>
      </c>
    </row>
    <row r="4" spans="1:19">
      <c r="A4" s="113">
        <v>3</v>
      </c>
      <c r="B4" s="114"/>
      <c r="C4" s="114"/>
      <c r="D4" s="115">
        <v>3.61261543311276</v>
      </c>
      <c r="E4" s="1">
        <f t="shared" ref="E4:E67" si="0">ROUNDUP(D4/4,0)</f>
        <v>1</v>
      </c>
      <c r="F4" s="1">
        <f t="shared" ref="F4:F51" si="1">E5-E4</f>
        <v>1</v>
      </c>
      <c r="G4" s="1">
        <v>1</v>
      </c>
      <c r="I4" s="1">
        <v>0</v>
      </c>
      <c r="M4" s="1">
        <f t="shared" ref="M4:M15" si="2">ROUNDDOWN((E5-E4)/G4,0)</f>
        <v>1</v>
      </c>
      <c r="N4" s="121" t="s">
        <v>170</v>
      </c>
      <c r="O4" s="122" t="s">
        <v>171</v>
      </c>
      <c r="P4" s="122" t="s">
        <v>165</v>
      </c>
      <c r="Q4" s="1" t="s">
        <v>172</v>
      </c>
      <c r="R4" s="1" t="s">
        <v>167</v>
      </c>
      <c r="S4" s="1">
        <v>0</v>
      </c>
    </row>
    <row r="5" spans="1:22">
      <c r="A5" s="113">
        <v>4</v>
      </c>
      <c r="B5" s="114"/>
      <c r="C5" s="114"/>
      <c r="D5" s="115">
        <v>6.11174470959989</v>
      </c>
      <c r="E5" s="1">
        <f>ROUNDUP(D5/4,0)</f>
        <v>2</v>
      </c>
      <c r="F5" s="1">
        <f>E6-E5</f>
        <v>1</v>
      </c>
      <c r="G5" s="1">
        <v>1</v>
      </c>
      <c r="I5" s="1">
        <v>0</v>
      </c>
      <c r="M5" s="1">
        <f>ROUNDDOWN((E6-E5)/G5,0)</f>
        <v>1</v>
      </c>
      <c r="N5" s="121" t="s">
        <v>173</v>
      </c>
      <c r="O5" s="122" t="s">
        <v>174</v>
      </c>
      <c r="P5" s="122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>
      <c r="A6" s="113">
        <v>5</v>
      </c>
      <c r="B6" s="114"/>
      <c r="C6" s="114"/>
      <c r="D6" s="115">
        <v>9.18091804143785</v>
      </c>
      <c r="E6" s="1">
        <f>ROUNDUP(D6/4,0)</f>
        <v>3</v>
      </c>
      <c r="F6" s="1">
        <f>E7-E6</f>
        <v>1</v>
      </c>
      <c r="G6" s="1">
        <v>1</v>
      </c>
      <c r="I6" s="1">
        <v>0</v>
      </c>
      <c r="M6" s="1">
        <f>ROUNDDOWN((E7-E6)/G6,0)</f>
        <v>1</v>
      </c>
      <c r="N6" s="121" t="s">
        <v>178</v>
      </c>
      <c r="O6" s="122" t="s">
        <v>179</v>
      </c>
      <c r="P6" s="122" t="s">
        <v>180</v>
      </c>
      <c r="Q6" s="129" t="s">
        <v>181</v>
      </c>
      <c r="R6" s="129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13"/>
    </row>
    <row r="7" spans="1:33">
      <c r="A7" s="113">
        <v>6</v>
      </c>
      <c r="B7" s="114"/>
      <c r="C7" s="114"/>
      <c r="D7" s="115">
        <v>12.9278575934847</v>
      </c>
      <c r="E7" s="1">
        <f>ROUNDUP(D7/4,0)</f>
        <v>4</v>
      </c>
      <c r="F7" s="1">
        <f>E8-E7</f>
        <v>1</v>
      </c>
      <c r="G7" s="1">
        <v>1</v>
      </c>
      <c r="I7" s="1">
        <v>0</v>
      </c>
      <c r="M7" s="1">
        <f>ROUNDDOWN((E8-E7)/G7,0)</f>
        <v>1</v>
      </c>
      <c r="N7" s="121" t="s">
        <v>186</v>
      </c>
      <c r="O7" s="122" t="s">
        <v>187</v>
      </c>
      <c r="P7" s="122" t="s">
        <v>188</v>
      </c>
      <c r="Q7" s="1" t="s">
        <v>189</v>
      </c>
      <c r="R7" s="1" t="s">
        <v>190</v>
      </c>
      <c r="S7" s="1">
        <v>0</v>
      </c>
      <c r="AG7" s="134"/>
    </row>
    <row r="8" spans="1:33">
      <c r="A8" s="113">
        <v>7</v>
      </c>
      <c r="B8" s="114"/>
      <c r="C8" s="114"/>
      <c r="D8" s="115">
        <v>17.3980784989072</v>
      </c>
      <c r="E8" s="1">
        <f>ROUNDUP(D8/4,0)</f>
        <v>5</v>
      </c>
      <c r="F8" s="1">
        <f>E9-E8</f>
        <v>1</v>
      </c>
      <c r="G8" s="1">
        <v>1</v>
      </c>
      <c r="I8" s="1">
        <v>0</v>
      </c>
      <c r="M8" s="1">
        <f>ROUNDDOWN((E9-E8)/G8,0)</f>
        <v>1</v>
      </c>
      <c r="N8" s="121" t="s">
        <v>191</v>
      </c>
      <c r="O8" s="122" t="s">
        <v>192</v>
      </c>
      <c r="P8" s="122" t="s">
        <v>193</v>
      </c>
      <c r="Q8" s="1" t="s">
        <v>194</v>
      </c>
      <c r="S8" s="1">
        <v>0</v>
      </c>
      <c r="AG8" s="63"/>
    </row>
    <row r="9" s="106" customFormat="1" ht="33" spans="1:33">
      <c r="A9" s="116">
        <v>8</v>
      </c>
      <c r="B9" s="117"/>
      <c r="C9" s="117"/>
      <c r="D9" s="118">
        <v>22.707494861091</v>
      </c>
      <c r="E9" s="106">
        <f>ROUNDUP(D9/4,0)</f>
        <v>6</v>
      </c>
      <c r="F9" s="106">
        <f>E10-E9</f>
        <v>2</v>
      </c>
      <c r="G9" s="106">
        <v>1</v>
      </c>
      <c r="I9" s="106">
        <v>0</v>
      </c>
      <c r="M9" s="106">
        <f>ROUNDDOWN((E10-E9)/G9,0)</f>
        <v>2</v>
      </c>
      <c r="N9" s="123" t="s">
        <v>195</v>
      </c>
      <c r="O9" s="124" t="s">
        <v>196</v>
      </c>
      <c r="P9" s="124" t="s">
        <v>193</v>
      </c>
      <c r="Q9" s="130" t="s">
        <v>197</v>
      </c>
      <c r="R9" s="130" t="s">
        <v>193</v>
      </c>
      <c r="S9" s="106">
        <v>0</v>
      </c>
      <c r="T9" s="82"/>
      <c r="U9" s="82"/>
      <c r="W9" s="106" t="s">
        <v>198</v>
      </c>
      <c r="X9" s="106">
        <f>基础属性!F10</f>
        <v>14</v>
      </c>
      <c r="Y9" s="106" t="s">
        <v>199</v>
      </c>
      <c r="AG9" s="135"/>
    </row>
    <row r="10" ht="33" spans="1:33">
      <c r="A10" s="113">
        <v>9</v>
      </c>
      <c r="B10" s="114"/>
      <c r="C10" s="114"/>
      <c r="D10" s="115">
        <v>28.8774681673458</v>
      </c>
      <c r="E10" s="1">
        <f>ROUNDUP(D10/4,0)</f>
        <v>8</v>
      </c>
      <c r="F10" s="1">
        <f>E11-E10</f>
        <v>2</v>
      </c>
      <c r="G10" s="1">
        <v>1</v>
      </c>
      <c r="I10" s="1">
        <v>0</v>
      </c>
      <c r="L10" s="1" t="s">
        <v>52</v>
      </c>
      <c r="M10" s="1">
        <f>ROUNDDOWN((E11-E10)/G10,0)</f>
        <v>2</v>
      </c>
      <c r="N10" s="125" t="s">
        <v>200</v>
      </c>
      <c r="O10" s="124" t="s">
        <v>201</v>
      </c>
      <c r="P10" s="126" t="s">
        <v>202</v>
      </c>
      <c r="Q10" s="128" t="s">
        <v>203</v>
      </c>
      <c r="R10" s="128"/>
      <c r="S10" s="1">
        <v>0</v>
      </c>
      <c r="T10" s="128"/>
      <c r="U10" s="128"/>
      <c r="V10" s="1" t="s">
        <v>204</v>
      </c>
      <c r="AG10" s="63"/>
    </row>
    <row r="11" ht="33" spans="1:33">
      <c r="A11" s="113">
        <v>10</v>
      </c>
      <c r="B11" s="114"/>
      <c r="C11" s="114"/>
      <c r="D11" s="115">
        <v>36.0226688549987</v>
      </c>
      <c r="E11" s="1">
        <f>ROUNDUP(D11/4,0)</f>
        <v>10</v>
      </c>
      <c r="F11" s="1">
        <f>E12-E11</f>
        <v>2</v>
      </c>
      <c r="G11" s="1">
        <v>1</v>
      </c>
      <c r="I11" s="1">
        <v>0</v>
      </c>
      <c r="M11" s="1">
        <f>ROUNDDOWN((E12-E11)/G11,0)</f>
        <v>2</v>
      </c>
      <c r="N11" s="125" t="s">
        <v>205</v>
      </c>
      <c r="O11" s="124" t="s">
        <v>206</v>
      </c>
      <c r="P11" s="124" t="s">
        <v>193</v>
      </c>
      <c r="Q11" s="128" t="s">
        <v>207</v>
      </c>
      <c r="R11" s="128"/>
      <c r="S11" s="1">
        <v>0</v>
      </c>
      <c r="T11" s="128"/>
      <c r="U11" s="128"/>
      <c r="W11" s="1" t="s">
        <v>208</v>
      </c>
      <c r="X11" s="1">
        <f>基础属性!C24</f>
        <v>5</v>
      </c>
      <c r="Y11" s="128" t="s">
        <v>209</v>
      </c>
      <c r="Z11" s="128"/>
      <c r="AG11" s="133"/>
    </row>
    <row r="12" ht="33" spans="1:33">
      <c r="A12" s="113">
        <v>11</v>
      </c>
      <c r="B12" s="114"/>
      <c r="C12" s="114"/>
      <c r="D12" s="115">
        <v>44.2717027806113</v>
      </c>
      <c r="E12" s="1">
        <f>ROUNDUP(D12/4,0)</f>
        <v>12</v>
      </c>
      <c r="F12" s="1">
        <f>E13-E12</f>
        <v>2</v>
      </c>
      <c r="G12" s="1">
        <v>1</v>
      </c>
      <c r="I12" s="1">
        <v>0</v>
      </c>
      <c r="M12" s="1">
        <f>ROUNDDOWN((E13-E12)/G12,0)</f>
        <v>2</v>
      </c>
      <c r="N12" s="125" t="s">
        <v>210</v>
      </c>
      <c r="O12" s="124" t="s">
        <v>211</v>
      </c>
      <c r="P12" s="124" t="s">
        <v>193</v>
      </c>
      <c r="Q12" s="128" t="s">
        <v>212</v>
      </c>
      <c r="R12" s="128"/>
      <c r="S12" s="1">
        <v>0</v>
      </c>
      <c r="T12" s="128"/>
      <c r="U12" s="128"/>
      <c r="AB12" s="128"/>
      <c r="AG12" s="63"/>
    </row>
    <row r="13" s="106" customFormat="1" ht="82.5" spans="1:33">
      <c r="A13" s="116">
        <v>12</v>
      </c>
      <c r="B13" s="117"/>
      <c r="C13" s="117"/>
      <c r="D13" s="118">
        <v>53.600067858742</v>
      </c>
      <c r="E13" s="106">
        <f>ROUNDUP(D13/4,0)</f>
        <v>14</v>
      </c>
      <c r="F13" s="106">
        <f>E14-E13</f>
        <v>3</v>
      </c>
      <c r="G13" s="106">
        <v>1</v>
      </c>
      <c r="I13" s="106">
        <v>0</v>
      </c>
      <c r="M13" s="106">
        <f>ROUNDDOWN((E14-E13)/G13,0)</f>
        <v>3</v>
      </c>
      <c r="N13" s="123" t="s">
        <v>213</v>
      </c>
      <c r="O13" s="127" t="s">
        <v>214</v>
      </c>
      <c r="P13" s="127" t="s">
        <v>193</v>
      </c>
      <c r="Q13" s="82" t="s">
        <v>215</v>
      </c>
      <c r="R13" s="82" t="s">
        <v>193</v>
      </c>
      <c r="S13" s="106">
        <v>0</v>
      </c>
      <c r="T13" s="82"/>
      <c r="U13" s="82" t="s">
        <v>216</v>
      </c>
      <c r="V13" s="82" t="s">
        <v>217</v>
      </c>
      <c r="W13" s="106" t="s">
        <v>218</v>
      </c>
      <c r="X13" s="106">
        <f>基础属性!C26+基础属性!F10</f>
        <v>24</v>
      </c>
      <c r="Y13" s="82" t="s">
        <v>219</v>
      </c>
      <c r="Z13" s="82"/>
      <c r="AB13" s="106" t="s">
        <v>220</v>
      </c>
      <c r="AC13" s="106" t="s">
        <v>221</v>
      </c>
      <c r="AG13" s="136"/>
    </row>
    <row r="14" ht="49.5" spans="1:33">
      <c r="A14" s="113">
        <v>13</v>
      </c>
      <c r="B14" s="114"/>
      <c r="C14" s="114"/>
      <c r="D14" s="115">
        <v>64.1226150837937</v>
      </c>
      <c r="E14" s="1">
        <f>ROUNDUP(D14/4,0)</f>
        <v>17</v>
      </c>
      <c r="F14" s="1">
        <f>E15-E14</f>
        <v>2</v>
      </c>
      <c r="G14" s="1">
        <v>1</v>
      </c>
      <c r="I14" s="1">
        <v>0</v>
      </c>
      <c r="M14" s="1">
        <f>ROUNDDOWN((E15-E14)/G14,0)</f>
        <v>2</v>
      </c>
      <c r="N14" s="125" t="s">
        <v>222</v>
      </c>
      <c r="O14" s="124" t="s">
        <v>223</v>
      </c>
      <c r="P14" s="124"/>
      <c r="Q14" s="128" t="s">
        <v>224</v>
      </c>
      <c r="R14" s="128"/>
      <c r="S14" s="1">
        <v>0</v>
      </c>
      <c r="T14" s="128"/>
      <c r="U14" s="128"/>
      <c r="AG14" s="63"/>
    </row>
    <row r="15" ht="66" spans="1:33">
      <c r="A15" s="113">
        <v>14</v>
      </c>
      <c r="B15" s="114"/>
      <c r="C15" s="114"/>
      <c r="D15" s="115">
        <v>75.7550011397615</v>
      </c>
      <c r="E15" s="1">
        <f>ROUNDUP(D15/4,0)</f>
        <v>19</v>
      </c>
      <c r="F15" s="1">
        <f>E16-E15</f>
        <v>4</v>
      </c>
      <c r="G15" s="1">
        <v>1</v>
      </c>
      <c r="I15" s="1">
        <v>0</v>
      </c>
      <c r="M15" s="1">
        <f>ROUNDDOWN((E16-E15)/G15,0)</f>
        <v>4</v>
      </c>
      <c r="N15" s="125" t="s">
        <v>225</v>
      </c>
      <c r="O15" s="124" t="s">
        <v>226</v>
      </c>
      <c r="P15" s="124"/>
      <c r="Q15" s="128" t="s">
        <v>227</v>
      </c>
      <c r="R15" s="128"/>
      <c r="S15" s="1">
        <v>0</v>
      </c>
      <c r="T15" s="128"/>
      <c r="U15" s="128"/>
      <c r="W15" s="128" t="s">
        <v>228</v>
      </c>
      <c r="X15" s="128">
        <f>基础属性!C24+基础属性!C25</f>
        <v>25</v>
      </c>
      <c r="Y15" s="128" t="s">
        <v>229</v>
      </c>
      <c r="Z15" s="128"/>
      <c r="AG15" s="63"/>
    </row>
    <row r="16" ht="33" spans="1:33">
      <c r="A16" s="113">
        <v>15</v>
      </c>
      <c r="B16" s="106">
        <v>6</v>
      </c>
      <c r="C16" s="106">
        <v>1</v>
      </c>
      <c r="D16" s="115">
        <v>88.5877146816069</v>
      </c>
      <c r="E16" s="1">
        <f>ROUNDUP(D16/4,0)</f>
        <v>23</v>
      </c>
      <c r="F16" s="1">
        <f>E17-E16</f>
        <v>3</v>
      </c>
      <c r="G16" s="1">
        <v>2</v>
      </c>
      <c r="I16" s="1">
        <v>10</v>
      </c>
      <c r="L16" s="128" t="s">
        <v>230</v>
      </c>
      <c r="M16" s="1">
        <v>2</v>
      </c>
      <c r="N16" s="125" t="s">
        <v>231</v>
      </c>
      <c r="O16" s="124" t="s">
        <v>232</v>
      </c>
      <c r="P16" s="124"/>
      <c r="Q16" s="128" t="s">
        <v>233</v>
      </c>
      <c r="R16" s="128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28" t="s">
        <v>236</v>
      </c>
      <c r="Z16" s="128"/>
      <c r="AG16" s="63"/>
    </row>
    <row r="17" ht="33" spans="1:33">
      <c r="A17" s="113">
        <v>16</v>
      </c>
      <c r="B17" s="114"/>
      <c r="C17" s="114"/>
      <c r="D17" s="115">
        <v>103.157423639345</v>
      </c>
      <c r="E17" s="1">
        <f>ROUNDUP(D17/4,0)</f>
        <v>26</v>
      </c>
      <c r="F17" s="1">
        <f>E18-E17</f>
        <v>4</v>
      </c>
      <c r="G17" s="1">
        <v>2</v>
      </c>
      <c r="I17" s="1">
        <v>10</v>
      </c>
      <c r="L17" s="128" t="s">
        <v>237</v>
      </c>
      <c r="M17" s="1">
        <f t="shared" ref="M17:M20" si="3">ROUNDDOWN((E18-E17)/G17,0)</f>
        <v>2</v>
      </c>
      <c r="N17" s="125" t="s">
        <v>238</v>
      </c>
      <c r="O17" s="124" t="s">
        <v>239</v>
      </c>
      <c r="P17" s="124"/>
      <c r="Q17" s="128" t="s">
        <v>240</v>
      </c>
      <c r="R17" s="128"/>
      <c r="S17" s="1">
        <v>1</v>
      </c>
      <c r="T17" s="121" t="s">
        <v>241</v>
      </c>
      <c r="U17" s="121"/>
      <c r="AG17" s="63"/>
    </row>
    <row r="18" ht="33" spans="1:26">
      <c r="A18" s="113">
        <v>17</v>
      </c>
      <c r="B18" s="114"/>
      <c r="C18" s="114"/>
      <c r="D18" s="115">
        <v>119.992477172077</v>
      </c>
      <c r="E18" s="1">
        <f>ROUNDUP(D18/4,0)</f>
        <v>30</v>
      </c>
      <c r="F18" s="1">
        <f>E19-E18</f>
        <v>5</v>
      </c>
      <c r="G18" s="1">
        <v>2</v>
      </c>
      <c r="I18" s="1">
        <v>10</v>
      </c>
      <c r="L18" s="128"/>
      <c r="M18" s="1">
        <f>ROUNDDOWN((E19-E18)/G18,0)</f>
        <v>2</v>
      </c>
      <c r="N18" s="125" t="s">
        <v>242</v>
      </c>
      <c r="O18" s="124" t="s">
        <v>243</v>
      </c>
      <c r="P18" s="124"/>
      <c r="Q18" s="128" t="s">
        <v>244</v>
      </c>
      <c r="R18" s="128"/>
      <c r="S18" s="1">
        <v>0</v>
      </c>
      <c r="T18" s="121"/>
      <c r="U18" s="121"/>
      <c r="W18" s="128" t="s">
        <v>245</v>
      </c>
      <c r="X18" s="128">
        <f>基础属性!C16+基础属性!C24+基础属性!C25</f>
        <v>27</v>
      </c>
      <c r="Y18" s="128" t="s">
        <v>246</v>
      </c>
      <c r="Z18" s="128"/>
    </row>
    <row r="19" ht="33" spans="1:21">
      <c r="A19" s="113">
        <v>18</v>
      </c>
      <c r="B19" s="114"/>
      <c r="C19" s="114"/>
      <c r="D19" s="115">
        <v>138.352477172077</v>
      </c>
      <c r="E19" s="1">
        <f>ROUNDUP(D19/4,0)</f>
        <v>35</v>
      </c>
      <c r="F19" s="1">
        <f>E20-E19</f>
        <v>5</v>
      </c>
      <c r="G19" s="1">
        <v>2</v>
      </c>
      <c r="I19" s="1">
        <v>10</v>
      </c>
      <c r="L19" s="128"/>
      <c r="M19" s="1">
        <f>ROUNDDOWN((E20-E19)/G19,0)</f>
        <v>2</v>
      </c>
      <c r="N19" s="125" t="s">
        <v>247</v>
      </c>
      <c r="O19" s="124" t="s">
        <v>248</v>
      </c>
      <c r="P19" s="124"/>
      <c r="Q19" s="128" t="s">
        <v>249</v>
      </c>
      <c r="R19" s="128"/>
      <c r="S19" s="1">
        <v>1</v>
      </c>
      <c r="T19" s="121" t="s">
        <v>250</v>
      </c>
      <c r="U19" s="121"/>
    </row>
    <row r="20" ht="33" spans="1:26">
      <c r="A20" s="113">
        <v>19</v>
      </c>
      <c r="B20" s="114"/>
      <c r="C20" s="114"/>
      <c r="D20" s="115">
        <v>157.805098241727</v>
      </c>
      <c r="E20" s="1">
        <f>ROUNDUP(D20/4,0)</f>
        <v>40</v>
      </c>
      <c r="F20" s="1">
        <f>E21-E20</f>
        <v>5</v>
      </c>
      <c r="G20" s="1">
        <v>2</v>
      </c>
      <c r="I20" s="1">
        <v>10</v>
      </c>
      <c r="L20" s="128"/>
      <c r="M20" s="1">
        <f>ROUNDDOWN((E21-E20)/G20,0)</f>
        <v>2</v>
      </c>
      <c r="N20" s="125" t="s">
        <v>251</v>
      </c>
      <c r="O20" s="124" t="s">
        <v>252</v>
      </c>
      <c r="P20" s="124"/>
      <c r="Q20" s="128" t="s">
        <v>253</v>
      </c>
      <c r="R20" s="128"/>
      <c r="S20" s="1">
        <v>0</v>
      </c>
      <c r="U20" s="1" t="s">
        <v>254</v>
      </c>
      <c r="W20" s="128" t="s">
        <v>255</v>
      </c>
      <c r="X20" s="128">
        <f>2*基础属性!F11</f>
        <v>34</v>
      </c>
      <c r="Y20" s="128" t="s">
        <v>256</v>
      </c>
      <c r="Z20" s="128"/>
    </row>
    <row r="21" ht="33" spans="1:27">
      <c r="A21" s="113">
        <v>20</v>
      </c>
      <c r="B21" s="106">
        <v>18</v>
      </c>
      <c r="C21" s="106">
        <v>2</v>
      </c>
      <c r="D21" s="115">
        <v>177.828176834533</v>
      </c>
      <c r="E21" s="1">
        <f>ROUNDUP(D21/4,0)</f>
        <v>45</v>
      </c>
      <c r="F21" s="1">
        <f>E22-E21</f>
        <v>7</v>
      </c>
      <c r="G21" s="1">
        <v>20</v>
      </c>
      <c r="H21" s="1">
        <v>0.334868910106652</v>
      </c>
      <c r="I21" s="1">
        <v>15</v>
      </c>
      <c r="J21" s="1">
        <f t="shared" ref="J21:J30" si="4">ROUNDUP(I21*H21,0)</f>
        <v>6</v>
      </c>
      <c r="L21" s="128" t="s">
        <v>257</v>
      </c>
      <c r="M21" s="1">
        <v>0</v>
      </c>
      <c r="N21" s="121"/>
      <c r="O21"/>
      <c r="P21"/>
      <c r="Q21"/>
      <c r="R21"/>
      <c r="S21" s="1">
        <f>E22-E21-M21-J21</f>
        <v>1</v>
      </c>
      <c r="T21" s="121" t="s">
        <v>258</v>
      </c>
      <c r="U21" s="121"/>
      <c r="V21" s="128" t="s">
        <v>259</v>
      </c>
      <c r="W21" s="128"/>
      <c r="X21" s="128"/>
      <c r="Y21" s="128"/>
      <c r="Z21" s="128"/>
      <c r="AA21" s="1" t="s">
        <v>260</v>
      </c>
    </row>
    <row r="22" spans="1:31">
      <c r="A22" s="113">
        <v>21</v>
      </c>
      <c r="B22" s="114"/>
      <c r="C22" s="114"/>
      <c r="D22" s="115">
        <v>207.966378744132</v>
      </c>
      <c r="E22" s="1">
        <f>ROUNDUP(D22/4,0)</f>
        <v>52</v>
      </c>
      <c r="F22" s="1">
        <f>E23-E22</f>
        <v>9</v>
      </c>
      <c r="G22" s="1">
        <v>20</v>
      </c>
      <c r="H22" s="1">
        <v>0.362091763330075</v>
      </c>
      <c r="I22" s="1">
        <v>15</v>
      </c>
      <c r="J22" s="1">
        <f>ROUNDUP(I22*H22,0)</f>
        <v>6</v>
      </c>
      <c r="L22" s="128"/>
      <c r="M22" s="1">
        <v>1</v>
      </c>
      <c r="N22" s="125" t="s">
        <v>261</v>
      </c>
      <c r="O22" s="1" t="s">
        <v>262</v>
      </c>
      <c r="Q22" s="128" t="s">
        <v>263</v>
      </c>
      <c r="R22" s="128"/>
      <c r="S22" s="1">
        <v>1</v>
      </c>
      <c r="T22" s="121" t="s">
        <v>264</v>
      </c>
      <c r="U22" s="121"/>
      <c r="AE22" s="132"/>
    </row>
    <row r="23" spans="1:31">
      <c r="A23" s="113">
        <v>22</v>
      </c>
      <c r="B23" s="114"/>
      <c r="C23" s="114"/>
      <c r="D23" s="115">
        <v>240.554637443839</v>
      </c>
      <c r="E23" s="1">
        <f>ROUNDUP(D23/4,0)</f>
        <v>61</v>
      </c>
      <c r="F23" s="1">
        <f>E24-E23</f>
        <v>9</v>
      </c>
      <c r="G23" s="1">
        <v>20</v>
      </c>
      <c r="H23" s="1">
        <v>0.402184639055247</v>
      </c>
      <c r="I23" s="1">
        <v>15</v>
      </c>
      <c r="J23" s="1">
        <f>ROUNDUP(I23*H23,0)</f>
        <v>7</v>
      </c>
      <c r="L23" s="128"/>
      <c r="M23" s="1">
        <v>1</v>
      </c>
      <c r="N23" s="125" t="s">
        <v>265</v>
      </c>
      <c r="O23" s="1" t="s">
        <v>266</v>
      </c>
      <c r="Q23" s="1" t="s">
        <v>194</v>
      </c>
      <c r="S23" s="1">
        <f>E24-E23-M23-J23</f>
        <v>1</v>
      </c>
      <c r="T23" s="121" t="s">
        <v>267</v>
      </c>
      <c r="U23" s="121"/>
      <c r="AE23" s="63"/>
    </row>
    <row r="24" spans="1:31">
      <c r="A24" s="113">
        <v>23</v>
      </c>
      <c r="B24" s="114"/>
      <c r="C24" s="114"/>
      <c r="D24" s="115">
        <v>276.751254958811</v>
      </c>
      <c r="E24" s="1">
        <f>ROUNDUP(D24/4,0)</f>
        <v>70</v>
      </c>
      <c r="F24" s="1">
        <f>E25-E24</f>
        <v>10</v>
      </c>
      <c r="G24" s="1">
        <v>20</v>
      </c>
      <c r="H24" s="1">
        <v>0.436296185029354</v>
      </c>
      <c r="I24" s="1">
        <v>15</v>
      </c>
      <c r="J24" s="1">
        <f>ROUNDUP(I24*H24,0)</f>
        <v>7</v>
      </c>
      <c r="L24" s="128"/>
      <c r="M24" s="1">
        <v>1</v>
      </c>
      <c r="N24" s="125" t="s">
        <v>268</v>
      </c>
      <c r="O24" s="1" t="s">
        <v>269</v>
      </c>
      <c r="Q24" s="129" t="s">
        <v>270</v>
      </c>
      <c r="R24" s="129"/>
      <c r="S24" s="1">
        <v>1</v>
      </c>
      <c r="T24" s="121" t="s">
        <v>271</v>
      </c>
      <c r="U24" s="121"/>
      <c r="W24" s="1" t="s">
        <v>272</v>
      </c>
      <c r="X24" s="1">
        <f>基础属性!C24*3+基础属性!C26</f>
        <v>25</v>
      </c>
      <c r="Y24" s="1" t="s">
        <v>273</v>
      </c>
      <c r="AE24" s="132"/>
    </row>
    <row r="25" spans="1:31">
      <c r="A25" s="113">
        <v>24</v>
      </c>
      <c r="B25" s="114"/>
      <c r="C25" s="114"/>
      <c r="D25" s="115">
        <v>316.017911611453</v>
      </c>
      <c r="E25" s="1">
        <f>ROUNDUP(D25/4,0)</f>
        <v>80</v>
      </c>
      <c r="F25" s="1">
        <f>E26-E25</f>
        <v>11</v>
      </c>
      <c r="G25" s="1">
        <v>20</v>
      </c>
      <c r="H25" s="1">
        <v>0.489077620921238</v>
      </c>
      <c r="I25" s="1">
        <v>15</v>
      </c>
      <c r="J25" s="1">
        <f>ROUNDUP(I25*H25,0)</f>
        <v>8</v>
      </c>
      <c r="L25" s="128"/>
      <c r="M25" s="1">
        <v>1</v>
      </c>
      <c r="N25" s="125" t="s">
        <v>274</v>
      </c>
      <c r="O25" s="1" t="s">
        <v>275</v>
      </c>
      <c r="Q25" s="1" t="s">
        <v>189</v>
      </c>
      <c r="S25" s="1">
        <v>1</v>
      </c>
      <c r="T25" s="125" t="s">
        <v>276</v>
      </c>
      <c r="U25" s="125"/>
      <c r="AE25" s="132"/>
    </row>
    <row r="26" ht="66" spans="1:31">
      <c r="A26" s="113">
        <v>25</v>
      </c>
      <c r="B26" s="114"/>
      <c r="C26" s="114"/>
      <c r="D26" s="115">
        <v>360.034897494364</v>
      </c>
      <c r="E26" s="1">
        <f>ROUNDUP(D26/4,0)</f>
        <v>91</v>
      </c>
      <c r="F26" s="1">
        <f>E27-E26</f>
        <v>11</v>
      </c>
      <c r="G26" s="1">
        <v>20</v>
      </c>
      <c r="H26" s="1">
        <v>0.52776676896071</v>
      </c>
      <c r="I26" s="1">
        <v>20</v>
      </c>
      <c r="J26" s="1">
        <f>ROUNDUP(I26*H26,0)</f>
        <v>11</v>
      </c>
      <c r="L26" s="128" t="s">
        <v>277</v>
      </c>
      <c r="M26" s="1">
        <f>ROUNDDOWN((E27-E26)/G26,0)</f>
        <v>0</v>
      </c>
      <c r="N26" s="121"/>
      <c r="O26"/>
      <c r="P26"/>
      <c r="Q26"/>
      <c r="R26"/>
      <c r="S26" s="1">
        <v>1</v>
      </c>
      <c r="T26" s="1" t="s">
        <v>278</v>
      </c>
      <c r="AE26" s="132"/>
    </row>
    <row r="27" spans="1:31">
      <c r="A27" s="113">
        <v>26</v>
      </c>
      <c r="B27" s="114"/>
      <c r="C27" s="114"/>
      <c r="D27" s="115">
        <v>407.533906700828</v>
      </c>
      <c r="E27" s="1">
        <f>ROUNDUP(D27/4,0)</f>
        <v>102</v>
      </c>
      <c r="F27" s="1">
        <f>E28-E27</f>
        <v>13</v>
      </c>
      <c r="G27" s="1">
        <v>20</v>
      </c>
      <c r="H27" s="1">
        <v>0.569516474490424</v>
      </c>
      <c r="I27" s="1">
        <v>20</v>
      </c>
      <c r="J27" s="1">
        <f>ROUNDUP(I27*H27,0)</f>
        <v>12</v>
      </c>
      <c r="L27" s="128"/>
      <c r="M27" s="1">
        <v>1</v>
      </c>
      <c r="N27" s="125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32"/>
    </row>
    <row r="28" spans="1:31">
      <c r="A28" s="113">
        <v>27</v>
      </c>
      <c r="B28" s="114"/>
      <c r="C28" s="114"/>
      <c r="D28" s="115">
        <v>458.790389404966</v>
      </c>
      <c r="E28" s="1">
        <f>ROUNDUP(D28/4,0)</f>
        <v>115</v>
      </c>
      <c r="F28" s="1">
        <f>E29-E28</f>
        <v>14</v>
      </c>
      <c r="G28" s="1">
        <v>20</v>
      </c>
      <c r="H28" s="1">
        <v>0.591613964598903</v>
      </c>
      <c r="I28" s="1">
        <v>20</v>
      </c>
      <c r="J28" s="1">
        <f>ROUNDUP(I28*H28,0)</f>
        <v>12</v>
      </c>
      <c r="L28" s="128"/>
      <c r="M28" s="1">
        <v>1</v>
      </c>
      <c r="N28" s="125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33"/>
    </row>
    <row r="29" spans="1:20">
      <c r="A29" s="113">
        <v>28</v>
      </c>
      <c r="B29" s="114"/>
      <c r="C29" s="114"/>
      <c r="D29" s="115">
        <v>512.035646218868</v>
      </c>
      <c r="E29" s="1">
        <f>ROUNDUP(D29/4,0)</f>
        <v>129</v>
      </c>
      <c r="F29" s="1">
        <f>E30-E29</f>
        <v>13</v>
      </c>
      <c r="G29" s="1">
        <v>20</v>
      </c>
      <c r="H29" s="1">
        <v>0.614568847058554</v>
      </c>
      <c r="I29" s="1">
        <v>20</v>
      </c>
      <c r="J29" s="1">
        <f>ROUNDUP(I29*H29,0)</f>
        <v>13</v>
      </c>
      <c r="L29" s="128"/>
      <c r="M29" s="1">
        <v>0</v>
      </c>
      <c r="N29" s="121"/>
      <c r="O29"/>
      <c r="P29"/>
      <c r="Q29"/>
      <c r="R29"/>
      <c r="S29" s="1">
        <v>1</v>
      </c>
      <c r="T29" s="1" t="s">
        <v>285</v>
      </c>
    </row>
    <row r="30" spans="1:25">
      <c r="A30" s="113">
        <v>29</v>
      </c>
      <c r="B30" s="114"/>
      <c r="C30" s="114"/>
      <c r="D30" s="115">
        <v>567.346842454138</v>
      </c>
      <c r="E30" s="1">
        <f>ROUNDUP(D30/4,0)</f>
        <v>142</v>
      </c>
      <c r="F30" s="1">
        <f>E31-E30</f>
        <v>15</v>
      </c>
      <c r="G30" s="1">
        <v>20</v>
      </c>
      <c r="H30" s="1">
        <v>0.638414389070323</v>
      </c>
      <c r="I30" s="1">
        <v>20</v>
      </c>
      <c r="J30" s="1">
        <f>ROUNDUP(I30*H30,0)</f>
        <v>13</v>
      </c>
      <c r="L30" s="128"/>
      <c r="M30" s="1">
        <v>1</v>
      </c>
      <c r="N30" s="125" t="s">
        <v>286</v>
      </c>
      <c r="O30" s="1" t="s">
        <v>287</v>
      </c>
      <c r="Q30" s="131" t="s">
        <v>288</v>
      </c>
      <c r="R30" s="131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ht="49.5" spans="1:21">
      <c r="A31" s="113">
        <v>30</v>
      </c>
      <c r="B31" s="106">
        <v>45</v>
      </c>
      <c r="C31" s="106">
        <f>B31/6</f>
        <v>7.5</v>
      </c>
      <c r="D31" s="115">
        <v>624.804137470467</v>
      </c>
      <c r="E31" s="1">
        <f>ROUNDUP(D31/4,0)</f>
        <v>157</v>
      </c>
      <c r="F31" s="1">
        <f>E32-E31</f>
        <v>18</v>
      </c>
      <c r="H31" s="1">
        <v>0.829080331792581</v>
      </c>
      <c r="I31" s="1">
        <v>22</v>
      </c>
      <c r="J31" s="1">
        <f t="shared" ref="J31:J50" si="5">ROUNDUP(H31*I31,0)</f>
        <v>19</v>
      </c>
      <c r="K31" s="1">
        <f t="shared" ref="K31:K50" si="6">F31-J31-S31-M31</f>
        <v>-3</v>
      </c>
      <c r="L31" s="128" t="s">
        <v>292</v>
      </c>
      <c r="M31" s="1">
        <v>1</v>
      </c>
      <c r="N31" s="121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20">
      <c r="A32" s="113">
        <v>31</v>
      </c>
      <c r="B32" s="114"/>
      <c r="C32" s="114"/>
      <c r="D32" s="115">
        <v>699.421367331799</v>
      </c>
      <c r="E32" s="1">
        <f>ROUNDUP(D32/4,0)</f>
        <v>175</v>
      </c>
      <c r="F32" s="1">
        <f>E33-E32</f>
        <v>26</v>
      </c>
      <c r="H32" s="1">
        <v>1.11995544895701</v>
      </c>
      <c r="I32" s="1">
        <v>22</v>
      </c>
      <c r="J32" s="1">
        <f>ROUNDUP(H32*I32,0)</f>
        <v>25</v>
      </c>
      <c r="K32" s="1">
        <f>F32-J32-S32-M32</f>
        <v>-1</v>
      </c>
      <c r="L32" s="128"/>
      <c r="M32" s="1">
        <v>1</v>
      </c>
      <c r="N32" s="121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0">
      <c r="A33" s="113">
        <v>32</v>
      </c>
      <c r="B33" s="114"/>
      <c r="C33" s="114"/>
      <c r="D33" s="115">
        <v>800.217357737929</v>
      </c>
      <c r="E33" s="1">
        <f>ROUNDUP(D33/4,0)</f>
        <v>201</v>
      </c>
      <c r="F33" s="1">
        <f>E34-E33</f>
        <v>33</v>
      </c>
      <c r="H33" s="1">
        <v>1.50304215442368</v>
      </c>
      <c r="I33" s="1">
        <v>22</v>
      </c>
      <c r="J33" s="1">
        <f>ROUNDUP(H33*I33,0)</f>
        <v>34</v>
      </c>
      <c r="K33" s="1">
        <f>F33-J33-S33-M33</f>
        <v>-3</v>
      </c>
      <c r="L33" s="128"/>
      <c r="M33" s="1">
        <v>1</v>
      </c>
      <c r="N33" s="121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>
      <c r="A34" s="113">
        <v>33</v>
      </c>
      <c r="B34" s="114"/>
      <c r="C34" s="114"/>
      <c r="D34" s="115">
        <v>935.491151636061</v>
      </c>
      <c r="E34" s="1">
        <f>ROUNDUP(D34/4,0)</f>
        <v>234</v>
      </c>
      <c r="F34" s="1">
        <f>E35-E34</f>
        <v>43</v>
      </c>
      <c r="H34" s="1">
        <v>1.90017819558407</v>
      </c>
      <c r="I34" s="1">
        <v>22</v>
      </c>
      <c r="J34" s="1">
        <f>ROUNDUP(H34*I34,0)</f>
        <v>42</v>
      </c>
      <c r="K34" s="1">
        <f>F34-J34-S34-M34</f>
        <v>-1</v>
      </c>
      <c r="L34" s="128"/>
      <c r="M34" s="1">
        <v>1</v>
      </c>
      <c r="N34" s="121" t="s">
        <v>305</v>
      </c>
      <c r="O34" s="1" t="s">
        <v>306</v>
      </c>
      <c r="Q34" s="129" t="s">
        <v>307</v>
      </c>
      <c r="R34" s="129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ht="33" spans="1:20">
      <c r="A35" s="113">
        <v>34</v>
      </c>
      <c r="B35" s="114"/>
      <c r="C35" s="114"/>
      <c r="D35" s="115">
        <v>1106.50718923863</v>
      </c>
      <c r="E35" s="1">
        <f>ROUNDUP(D35/4,0)</f>
        <v>277</v>
      </c>
      <c r="F35" s="1">
        <f>E36-E35</f>
        <v>54</v>
      </c>
      <c r="H35" s="1">
        <v>2.39066120819076</v>
      </c>
      <c r="I35" s="1">
        <v>22</v>
      </c>
      <c r="J35" s="1">
        <f>ROUNDUP(H35*I35,0)</f>
        <v>53</v>
      </c>
      <c r="K35" s="1">
        <f>F35-J35-S35-M35</f>
        <v>-1</v>
      </c>
      <c r="L35" s="128" t="s">
        <v>311</v>
      </c>
      <c r="M35" s="1">
        <v>1</v>
      </c>
      <c r="N35" s="121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0">
      <c r="A36" s="113">
        <v>35</v>
      </c>
      <c r="B36" s="114"/>
      <c r="C36" s="114"/>
      <c r="D36" s="115">
        <v>1321.66669797579</v>
      </c>
      <c r="E36" s="1">
        <f>ROUNDUP(D36/4,0)</f>
        <v>331</v>
      </c>
      <c r="F36" s="1">
        <f>E37-E36</f>
        <v>61</v>
      </c>
      <c r="H36" s="1">
        <v>2.73336765569638</v>
      </c>
      <c r="I36" s="1">
        <v>22</v>
      </c>
      <c r="J36" s="1">
        <f>ROUNDUP(H36*I36,0)</f>
        <v>61</v>
      </c>
      <c r="K36" s="1">
        <f>F36-J36-S36-M36</f>
        <v>-2</v>
      </c>
      <c r="M36" s="1">
        <v>1</v>
      </c>
      <c r="N36" s="121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0">
      <c r="A37" s="113">
        <v>36</v>
      </c>
      <c r="B37" s="114"/>
      <c r="C37" s="114"/>
      <c r="D37" s="115">
        <v>1567.66978698847</v>
      </c>
      <c r="E37" s="1">
        <f>ROUNDUP(D37/4,0)</f>
        <v>392</v>
      </c>
      <c r="F37" s="1">
        <f>E38-E37</f>
        <v>71</v>
      </c>
      <c r="H37" s="1">
        <v>3.12319879912427</v>
      </c>
      <c r="I37" s="1">
        <v>22</v>
      </c>
      <c r="J37" s="1">
        <f>ROUNDUP(H37*I37,0)</f>
        <v>69</v>
      </c>
      <c r="K37" s="1">
        <f>F37-J37-S37-M37</f>
        <v>0</v>
      </c>
      <c r="M37" s="1">
        <v>1</v>
      </c>
      <c r="N37" s="121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>
      <c r="A38" s="113">
        <v>37</v>
      </c>
      <c r="B38" s="114"/>
      <c r="C38" s="114"/>
      <c r="D38" s="115">
        <v>1848.75767890965</v>
      </c>
      <c r="E38" s="1">
        <f>ROUNDUP(D38/4,0)</f>
        <v>463</v>
      </c>
      <c r="F38" s="1">
        <f>E39-E38</f>
        <v>78</v>
      </c>
      <c r="H38" s="1">
        <v>3.45983478723233</v>
      </c>
      <c r="I38" s="1">
        <v>22</v>
      </c>
      <c r="J38" s="1">
        <f>ROUNDUP(H38*I38,0)</f>
        <v>77</v>
      </c>
      <c r="K38" s="1">
        <f>F38-J38-S38-M38</f>
        <v>-1</v>
      </c>
      <c r="M38" s="1">
        <v>1</v>
      </c>
      <c r="N38" s="121" t="s">
        <v>324</v>
      </c>
      <c r="O38" s="1" t="s">
        <v>325</v>
      </c>
      <c r="Q38" s="131" t="s">
        <v>326</v>
      </c>
      <c r="R38" s="131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1">
      <c r="A39" s="113">
        <v>38</v>
      </c>
      <c r="B39" s="114"/>
      <c r="C39" s="114"/>
      <c r="D39" s="115">
        <v>2160.14280976056</v>
      </c>
      <c r="E39" s="1">
        <f>ROUNDUP(D39/4,0)</f>
        <v>541</v>
      </c>
      <c r="F39" s="1">
        <f>E40-E39</f>
        <v>84</v>
      </c>
      <c r="H39" s="1">
        <v>3.73832894250277</v>
      </c>
      <c r="I39" s="1">
        <v>22</v>
      </c>
      <c r="J39" s="1">
        <f>ROUNDUP(H39*I39,0)</f>
        <v>83</v>
      </c>
      <c r="K39" s="1">
        <f>F39-J39-S39-M39</f>
        <v>-1</v>
      </c>
      <c r="M39" s="1">
        <v>1</v>
      </c>
      <c r="N39" s="121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0">
      <c r="A40" s="113">
        <v>39</v>
      </c>
      <c r="B40" s="114"/>
      <c r="C40" s="114"/>
      <c r="D40" s="115">
        <v>2496.59241458581</v>
      </c>
      <c r="E40" s="1">
        <f>ROUNDUP(D40/4,0)</f>
        <v>625</v>
      </c>
      <c r="F40" s="1">
        <f>E41-E40</f>
        <v>92</v>
      </c>
      <c r="H40" s="1">
        <v>4.08246617497966</v>
      </c>
      <c r="I40" s="1">
        <v>22</v>
      </c>
      <c r="J40" s="1">
        <f>ROUNDUP(H40*I40,0)</f>
        <v>90</v>
      </c>
      <c r="K40" s="1">
        <f>F40-J40-S40-M40</f>
        <v>0</v>
      </c>
      <c r="M40" s="1">
        <v>1</v>
      </c>
      <c r="N40" s="121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0">
      <c r="A41" s="113">
        <v>40</v>
      </c>
      <c r="B41" s="106">
        <v>225</v>
      </c>
      <c r="C41" s="106">
        <f>B41/6</f>
        <v>37.5</v>
      </c>
      <c r="D41" s="115">
        <v>2864.01437033398</v>
      </c>
      <c r="E41" s="1">
        <f>ROUNDUP(D41/4,0)</f>
        <v>717</v>
      </c>
      <c r="F41" s="1">
        <f>E42-E41</f>
        <v>100</v>
      </c>
      <c r="H41" s="1">
        <v>4.45692922294289</v>
      </c>
      <c r="I41" s="1">
        <v>22</v>
      </c>
      <c r="J41" s="1">
        <f>ROUNDUP(H41*I41,0)</f>
        <v>99</v>
      </c>
      <c r="K41" s="1">
        <f>F41-J41-S41-M41</f>
        <v>-1</v>
      </c>
      <c r="M41" s="1">
        <v>1</v>
      </c>
      <c r="N41" s="121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>
      <c r="A42" s="113">
        <v>41</v>
      </c>
      <c r="B42" s="114"/>
      <c r="C42" s="106"/>
      <c r="D42" s="115">
        <v>3265.13800039884</v>
      </c>
      <c r="E42" s="1">
        <f>ROUNDUP(D42/4,0)</f>
        <v>817</v>
      </c>
      <c r="F42" s="1">
        <f>E43-E42</f>
        <v>114</v>
      </c>
      <c r="H42" s="1">
        <v>5.07344593886253</v>
      </c>
      <c r="I42" s="1">
        <v>22</v>
      </c>
      <c r="J42" s="1">
        <f>ROUNDUP(H42*I42,0)</f>
        <v>112</v>
      </c>
      <c r="K42" s="1">
        <f>F42-J42-S42-M42</f>
        <v>0</v>
      </c>
      <c r="M42" s="1">
        <v>1</v>
      </c>
      <c r="N42" s="121" t="s">
        <v>341</v>
      </c>
      <c r="O42" s="1" t="s">
        <v>342</v>
      </c>
      <c r="Q42" s="129" t="s">
        <v>166</v>
      </c>
      <c r="R42" s="129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0">
      <c r="A43" s="113">
        <v>42</v>
      </c>
      <c r="B43" s="114"/>
      <c r="C43" s="106"/>
      <c r="D43" s="115">
        <v>3721.74813489647</v>
      </c>
      <c r="E43" s="1">
        <f>ROUNDUP(D43/4,0)</f>
        <v>931</v>
      </c>
      <c r="F43" s="1">
        <f>E44-E43</f>
        <v>129</v>
      </c>
      <c r="H43" s="1">
        <v>5.72788698614531</v>
      </c>
      <c r="I43" s="1">
        <v>22</v>
      </c>
      <c r="J43" s="1">
        <f>ROUNDUP(H43*I43,0)</f>
        <v>127</v>
      </c>
      <c r="K43" s="1">
        <f>F43-J43-S43-M43</f>
        <v>0</v>
      </c>
      <c r="M43" s="1">
        <v>1</v>
      </c>
      <c r="N43" s="121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0">
      <c r="A44" s="113">
        <v>43</v>
      </c>
      <c r="B44" s="114"/>
      <c r="C44" s="106"/>
      <c r="D44" s="115">
        <v>4237.25796364955</v>
      </c>
      <c r="E44" s="1">
        <f>ROUNDUP(D44/4,0)</f>
        <v>1060</v>
      </c>
      <c r="F44" s="1">
        <f>E45-E44</f>
        <v>146</v>
      </c>
      <c r="H44" s="1">
        <v>6.48394496573977</v>
      </c>
      <c r="I44" s="1">
        <v>22</v>
      </c>
      <c r="J44" s="1">
        <f>ROUNDUP(H44*I44,0)</f>
        <v>143</v>
      </c>
      <c r="K44" s="1">
        <f>F44-J44-S44-M44</f>
        <v>1</v>
      </c>
      <c r="M44" s="1">
        <v>1</v>
      </c>
      <c r="N44" s="121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0">
      <c r="A45" s="113">
        <v>44</v>
      </c>
      <c r="B45" s="114"/>
      <c r="C45" s="106"/>
      <c r="D45" s="115">
        <v>4820.81301056613</v>
      </c>
      <c r="E45" s="1">
        <f>ROUNDUP(D45/4,0)</f>
        <v>1206</v>
      </c>
      <c r="F45" s="1">
        <f>E46-E45</f>
        <v>162</v>
      </c>
      <c r="H45" s="1">
        <v>7.20219928329666</v>
      </c>
      <c r="I45" s="1">
        <v>22</v>
      </c>
      <c r="J45" s="1">
        <f>ROUNDUP(H45*I45,0)</f>
        <v>159</v>
      </c>
      <c r="K45" s="1">
        <f>F45-J45-S45-M45</f>
        <v>1</v>
      </c>
      <c r="M45" s="1">
        <v>1</v>
      </c>
      <c r="N45" s="121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>
      <c r="A46" s="113">
        <v>45</v>
      </c>
      <c r="B46" s="114"/>
      <c r="C46" s="106"/>
      <c r="D46" s="115">
        <v>5469.01094606283</v>
      </c>
      <c r="E46" s="1">
        <f>ROUNDUP(D46/4,0)</f>
        <v>1368</v>
      </c>
      <c r="F46" s="1">
        <f>E47-E46</f>
        <v>177</v>
      </c>
      <c r="H46" s="1">
        <v>7.87186864337694</v>
      </c>
      <c r="I46" s="1">
        <v>22</v>
      </c>
      <c r="J46" s="1">
        <f>ROUNDUP(H46*I46,0)</f>
        <v>174</v>
      </c>
      <c r="K46" s="1">
        <f>F46-J46-S46-M46</f>
        <v>1</v>
      </c>
      <c r="M46" s="1">
        <v>1</v>
      </c>
      <c r="N46" s="121" t="s">
        <v>356</v>
      </c>
      <c r="O46" s="1" t="s">
        <v>357</v>
      </c>
      <c r="Q46" s="131" t="s">
        <v>358</v>
      </c>
      <c r="R46" s="131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1">
      <c r="A47" s="113">
        <v>46</v>
      </c>
      <c r="B47" s="114"/>
      <c r="C47" s="106"/>
      <c r="D47" s="115">
        <v>6177.47912396675</v>
      </c>
      <c r="E47" s="1">
        <f>ROUNDUP(D47/4,0)</f>
        <v>1545</v>
      </c>
      <c r="F47" s="1">
        <f>E48-E47</f>
        <v>187</v>
      </c>
      <c r="H47" s="1">
        <v>8.33584250810093</v>
      </c>
      <c r="I47" s="1">
        <v>22</v>
      </c>
      <c r="J47" s="1">
        <f>ROUNDUP(H47*I47,0)</f>
        <v>184</v>
      </c>
      <c r="K47" s="1">
        <f>F47-J47-S47-M47</f>
        <v>1</v>
      </c>
      <c r="M47" s="1">
        <v>1</v>
      </c>
      <c r="N47" s="121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0">
      <c r="A48" s="113">
        <v>47</v>
      </c>
      <c r="B48" s="114"/>
      <c r="C48" s="106"/>
      <c r="D48" s="115">
        <v>6927.70494969584</v>
      </c>
      <c r="E48" s="1">
        <f>ROUNDUP(D48/4,0)</f>
        <v>1732</v>
      </c>
      <c r="F48" s="1">
        <f>E49-E48</f>
        <v>201</v>
      </c>
      <c r="H48" s="1">
        <v>8.89697844701244</v>
      </c>
      <c r="I48" s="1">
        <v>22</v>
      </c>
      <c r="J48" s="1">
        <f>ROUNDUP(H48*I48,0)</f>
        <v>196</v>
      </c>
      <c r="K48" s="1">
        <f>F48-J48-S48-M48</f>
        <v>3</v>
      </c>
      <c r="M48" s="1">
        <v>1</v>
      </c>
      <c r="N48" s="121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0">
      <c r="A49" s="113">
        <v>48</v>
      </c>
      <c r="B49" s="114"/>
      <c r="C49" s="106"/>
      <c r="D49" s="115">
        <v>7728.43300992695</v>
      </c>
      <c r="E49" s="1">
        <f>ROUNDUP(D49/4,0)</f>
        <v>1933</v>
      </c>
      <c r="F49" s="1">
        <f>E50-E49</f>
        <v>213</v>
      </c>
      <c r="H49" s="1">
        <v>9.49588783733359</v>
      </c>
      <c r="I49" s="1">
        <v>22</v>
      </c>
      <c r="J49" s="1">
        <f>ROUNDUP(H49*I49,0)</f>
        <v>209</v>
      </c>
      <c r="K49" s="1">
        <f>F49-J49-S49-M49</f>
        <v>2</v>
      </c>
      <c r="M49" s="1">
        <v>1</v>
      </c>
      <c r="N49" s="121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>
      <c r="A50" s="113">
        <v>49</v>
      </c>
      <c r="B50" s="114"/>
      <c r="C50" s="106"/>
      <c r="D50" s="115">
        <v>8583.06291528698</v>
      </c>
      <c r="E50" s="1">
        <f>ROUNDUP(D50/4,0)</f>
        <v>2146</v>
      </c>
      <c r="F50" s="1">
        <f>E51-E50</f>
        <v>228</v>
      </c>
      <c r="H50" s="1">
        <v>10.1351134383718</v>
      </c>
      <c r="I50" s="1">
        <v>22</v>
      </c>
      <c r="J50" s="1">
        <f>ROUNDUP(H50*I50,0)</f>
        <v>223</v>
      </c>
      <c r="K50" s="1">
        <f>F50-J50-S50-M50</f>
        <v>3</v>
      </c>
      <c r="M50" s="1">
        <v>1</v>
      </c>
      <c r="N50" s="121" t="s">
        <v>375</v>
      </c>
      <c r="O50" s="1" t="s">
        <v>325</v>
      </c>
      <c r="Q50" s="129" t="s">
        <v>376</v>
      </c>
      <c r="R50" s="129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="107" customFormat="1" ht="17.25" spans="1:9">
      <c r="A51" s="119">
        <v>50</v>
      </c>
      <c r="B51" s="120">
        <v>675</v>
      </c>
      <c r="C51" s="120">
        <f>B51/6</f>
        <v>112.5</v>
      </c>
      <c r="D51" s="115">
        <v>9495.22312474044</v>
      </c>
      <c r="E51" s="1">
        <f>ROUNDUP(D51/4,0)</f>
        <v>2374</v>
      </c>
      <c r="F51" s="1">
        <f>E52-E51</f>
        <v>241</v>
      </c>
      <c r="G51" s="1"/>
      <c r="I51" s="107">
        <v>22</v>
      </c>
    </row>
    <row r="52" spans="1:5">
      <c r="A52" s="113">
        <v>51</v>
      </c>
      <c r="B52" s="114"/>
      <c r="C52" s="106"/>
      <c r="D52" s="115">
        <v>10456.7125811476</v>
      </c>
      <c r="E52" s="1">
        <f>ROUNDUP(D52/4,0)</f>
        <v>2615</v>
      </c>
    </row>
    <row r="53" spans="1:5">
      <c r="A53" s="113">
        <v>52</v>
      </c>
      <c r="B53" s="114"/>
      <c r="C53" s="106"/>
      <c r="D53" s="115">
        <v>11464.3526344671</v>
      </c>
      <c r="E53" s="1">
        <f>ROUNDUP(D53/4,0)</f>
        <v>2867</v>
      </c>
    </row>
    <row r="54" spans="1:5">
      <c r="A54" s="113">
        <v>53</v>
      </c>
      <c r="B54" s="114"/>
      <c r="C54" s="106"/>
      <c r="D54" s="115">
        <v>12529.0008393409</v>
      </c>
      <c r="E54" s="1">
        <f>ROUNDUP(D54/4,0)</f>
        <v>3133</v>
      </c>
    </row>
    <row r="55" spans="1:5">
      <c r="A55" s="113">
        <v>54</v>
      </c>
      <c r="B55" s="114"/>
      <c r="C55" s="106"/>
      <c r="D55" s="115">
        <v>13663.8582379145</v>
      </c>
      <c r="E55" s="1">
        <f>ROUNDUP(D55/4,0)</f>
        <v>3416</v>
      </c>
    </row>
    <row r="56" spans="1:5">
      <c r="A56" s="113">
        <v>55</v>
      </c>
      <c r="B56" s="114"/>
      <c r="C56" s="106"/>
      <c r="D56" s="115">
        <v>14858.3717005499</v>
      </c>
      <c r="E56" s="1">
        <f>ROUNDUP(D56/4,0)</f>
        <v>3715</v>
      </c>
    </row>
    <row r="57" spans="1:5">
      <c r="A57" s="113">
        <v>56</v>
      </c>
      <c r="B57" s="114"/>
      <c r="C57" s="106"/>
      <c r="D57" s="115">
        <v>16123.5734020902</v>
      </c>
      <c r="E57" s="1">
        <f>ROUNDUP(D57/4,0)</f>
        <v>4031</v>
      </c>
    </row>
    <row r="58" spans="1:5">
      <c r="A58" s="113">
        <v>57</v>
      </c>
      <c r="B58" s="114"/>
      <c r="C58" s="106"/>
      <c r="D58" s="115">
        <v>17453.213395986</v>
      </c>
      <c r="E58" s="1">
        <f>ROUNDUP(D58/4,0)</f>
        <v>4364</v>
      </c>
    </row>
    <row r="59" spans="1:5">
      <c r="A59" s="113">
        <v>58</v>
      </c>
      <c r="B59" s="114"/>
      <c r="C59" s="106"/>
      <c r="D59" s="115">
        <v>18834.676827702</v>
      </c>
      <c r="E59" s="1">
        <f>ROUNDUP(D59/4,0)</f>
        <v>4709</v>
      </c>
    </row>
    <row r="60" spans="1:5">
      <c r="A60" s="113">
        <v>59</v>
      </c>
      <c r="B60" s="114"/>
      <c r="C60" s="106"/>
      <c r="D60" s="115">
        <v>20268.388758513</v>
      </c>
      <c r="E60" s="1">
        <f>ROUNDUP(D60/4,0)</f>
        <v>5068</v>
      </c>
    </row>
    <row r="61" spans="1:5">
      <c r="A61" s="113">
        <v>60</v>
      </c>
      <c r="B61" s="106">
        <v>1215</v>
      </c>
      <c r="C61" s="106">
        <f>B61/6</f>
        <v>202.5</v>
      </c>
      <c r="D61" s="115">
        <v>21754.5560385953</v>
      </c>
      <c r="E61" s="1">
        <f>ROUNDUP(D61/4,0)</f>
        <v>5439</v>
      </c>
    </row>
    <row r="62" spans="1:5">
      <c r="A62" s="113">
        <v>61</v>
      </c>
      <c r="B62" s="114"/>
      <c r="C62" s="106"/>
      <c r="D62" s="115">
        <v>23285.3241314311</v>
      </c>
      <c r="E62" s="1">
        <f>ROUNDUP(D62/4,0)</f>
        <v>5822</v>
      </c>
    </row>
    <row r="63" spans="1:5">
      <c r="A63" s="113">
        <v>62</v>
      </c>
      <c r="B63" s="114"/>
      <c r="C63" s="106"/>
      <c r="D63" s="115">
        <v>24871.5694623237</v>
      </c>
      <c r="E63" s="1">
        <f>ROUNDUP(D63/4,0)</f>
        <v>6218</v>
      </c>
    </row>
    <row r="64" spans="1:5">
      <c r="A64" s="113">
        <v>63</v>
      </c>
      <c r="B64" s="114"/>
      <c r="C64" s="106"/>
      <c r="D64" s="115">
        <v>26506.5540676536</v>
      </c>
      <c r="E64" s="1">
        <f>ROUNDUP(D64/4,0)</f>
        <v>6627</v>
      </c>
    </row>
    <row r="65" spans="1:5">
      <c r="A65" s="113">
        <v>64</v>
      </c>
      <c r="B65" s="114"/>
      <c r="C65" s="106"/>
      <c r="D65" s="115">
        <v>28197.2879651736</v>
      </c>
      <c r="E65" s="1">
        <f>ROUNDUP(D65/4,0)</f>
        <v>7050</v>
      </c>
    </row>
    <row r="66" spans="1:5">
      <c r="A66" s="113">
        <v>65</v>
      </c>
      <c r="B66" s="114"/>
      <c r="C66" s="106"/>
      <c r="D66" s="115">
        <v>29966.9672776957</v>
      </c>
      <c r="E66" s="1">
        <f>ROUNDUP(D66/4,0)</f>
        <v>7492</v>
      </c>
    </row>
    <row r="67" spans="1:5">
      <c r="A67" s="113">
        <v>66</v>
      </c>
      <c r="B67" s="114"/>
      <c r="C67" s="106"/>
      <c r="D67" s="115">
        <v>31821.0799692963</v>
      </c>
      <c r="E67" s="1">
        <f>ROUNDUP(D67/4,0)</f>
        <v>7956</v>
      </c>
    </row>
    <row r="68" spans="1:5">
      <c r="A68" s="113">
        <v>67</v>
      </c>
      <c r="B68" s="114"/>
      <c r="C68" s="106"/>
      <c r="D68" s="115">
        <v>33750.5174115742</v>
      </c>
      <c r="E68" s="1">
        <f t="shared" ref="E68:E100" si="7">ROUNDUP(D68/4,0)</f>
        <v>8438</v>
      </c>
    </row>
    <row r="69" spans="1:5">
      <c r="A69" s="113">
        <v>68</v>
      </c>
      <c r="B69" s="114"/>
      <c r="C69" s="106"/>
      <c r="D69" s="115">
        <v>35747.1526576643</v>
      </c>
      <c r="E69" s="1">
        <f>ROUNDUP(D69/4,0)</f>
        <v>8937</v>
      </c>
    </row>
    <row r="70" spans="1:5">
      <c r="A70" s="113">
        <v>69</v>
      </c>
      <c r="B70" s="114"/>
      <c r="C70" s="106"/>
      <c r="D70" s="115">
        <v>37801.8852554499</v>
      </c>
      <c r="E70" s="1">
        <f>ROUNDUP(D70/4,0)</f>
        <v>9451</v>
      </c>
    </row>
    <row r="71" spans="1:5">
      <c r="A71" s="113">
        <v>70</v>
      </c>
      <c r="B71" s="106">
        <v>1845</v>
      </c>
      <c r="C71" s="106">
        <f>B71/6</f>
        <v>307.5</v>
      </c>
      <c r="D71" s="115">
        <v>39911.610869178</v>
      </c>
      <c r="E71" s="1">
        <f>ROUNDUP(D71/4,0)</f>
        <v>9978</v>
      </c>
    </row>
    <row r="72" spans="1:5">
      <c r="A72" s="113">
        <v>71</v>
      </c>
      <c r="B72" s="114"/>
      <c r="C72" s="106"/>
      <c r="D72" s="115">
        <v>42097.4659800661</v>
      </c>
      <c r="E72" s="1">
        <f>ROUNDUP(D72/4,0)</f>
        <v>10525</v>
      </c>
    </row>
    <row r="73" spans="1:5">
      <c r="A73" s="113">
        <v>72</v>
      </c>
      <c r="B73" s="114"/>
      <c r="C73" s="106"/>
      <c r="D73" s="115">
        <v>44371.52663382</v>
      </c>
      <c r="E73" s="1">
        <f>ROUNDUP(D73/4,0)</f>
        <v>11093</v>
      </c>
    </row>
    <row r="74" spans="1:5">
      <c r="A74" s="113">
        <v>73</v>
      </c>
      <c r="B74" s="114"/>
      <c r="C74" s="106"/>
      <c r="D74" s="115">
        <v>46757.7730589899</v>
      </c>
      <c r="E74" s="1">
        <f>ROUNDUP(D74/4,0)</f>
        <v>11690</v>
      </c>
    </row>
    <row r="75" spans="1:5">
      <c r="A75" s="113">
        <v>74</v>
      </c>
      <c r="B75" s="114"/>
      <c r="C75" s="106"/>
      <c r="D75" s="115">
        <v>49292.1844747852</v>
      </c>
      <c r="E75" s="1">
        <f>ROUNDUP(D75/4,0)</f>
        <v>12324</v>
      </c>
    </row>
    <row r="76" spans="1:5">
      <c r="A76" s="113">
        <v>75</v>
      </c>
      <c r="B76" s="114"/>
      <c r="C76" s="106"/>
      <c r="D76" s="115">
        <v>51988.9656499346</v>
      </c>
      <c r="E76" s="1">
        <f>ROUNDUP(D76/4,0)</f>
        <v>12998</v>
      </c>
    </row>
    <row r="77" spans="1:5">
      <c r="A77" s="113">
        <v>76</v>
      </c>
      <c r="B77" s="114"/>
      <c r="C77" s="106"/>
      <c r="D77" s="115">
        <v>54869.1697060305</v>
      </c>
      <c r="E77" s="1">
        <f>ROUNDUP(D77/4,0)</f>
        <v>13718</v>
      </c>
    </row>
    <row r="78" spans="1:5">
      <c r="A78" s="113">
        <v>77</v>
      </c>
      <c r="B78" s="114"/>
      <c r="C78" s="106"/>
      <c r="D78" s="115">
        <v>57904.4338988351</v>
      </c>
      <c r="E78" s="1">
        <f>ROUNDUP(D78/4,0)</f>
        <v>14477</v>
      </c>
    </row>
    <row r="79" spans="1:5">
      <c r="A79" s="113">
        <v>78</v>
      </c>
      <c r="B79" s="114"/>
      <c r="C79" s="106"/>
      <c r="D79" s="115">
        <v>61083.8917227054</v>
      </c>
      <c r="E79" s="1">
        <f>ROUNDUP(D79/4,0)</f>
        <v>15271</v>
      </c>
    </row>
    <row r="80" spans="1:5">
      <c r="A80" s="113">
        <v>79</v>
      </c>
      <c r="B80" s="114"/>
      <c r="C80" s="106"/>
      <c r="D80" s="115">
        <v>64397.556973856</v>
      </c>
      <c r="E80" s="1">
        <f>ROUNDUP(D80/4,0)</f>
        <v>16100</v>
      </c>
    </row>
    <row r="81" spans="1:5">
      <c r="A81" s="113">
        <v>80</v>
      </c>
      <c r="B81" s="106">
        <v>2925</v>
      </c>
      <c r="C81" s="106">
        <f>B81/6</f>
        <v>487.5</v>
      </c>
      <c r="D81" s="115">
        <v>67817.6347732119</v>
      </c>
      <c r="E81" s="1">
        <f>ROUNDUP(D81/4,0)</f>
        <v>16955</v>
      </c>
    </row>
    <row r="82" spans="1:5">
      <c r="A82" s="113">
        <v>81</v>
      </c>
      <c r="B82" s="114"/>
      <c r="C82" s="106"/>
      <c r="D82" s="115">
        <v>71364.8014173899</v>
      </c>
      <c r="E82" s="1">
        <f>ROUNDUP(D82/4,0)</f>
        <v>17842</v>
      </c>
    </row>
    <row r="83" spans="1:5">
      <c r="A83" s="113">
        <v>82</v>
      </c>
      <c r="B83" s="114"/>
      <c r="C83" s="106"/>
      <c r="D83" s="115">
        <v>75051.6883809809</v>
      </c>
      <c r="E83" s="1">
        <f>ROUNDUP(D83/4,0)</f>
        <v>18763</v>
      </c>
    </row>
    <row r="84" spans="1:5">
      <c r="A84" s="113">
        <v>83</v>
      </c>
      <c r="B84" s="114"/>
      <c r="C84" s="106"/>
      <c r="D84" s="115">
        <v>78883.2084616211</v>
      </c>
      <c r="E84" s="1">
        <f>ROUNDUP(D84/4,0)</f>
        <v>19721</v>
      </c>
    </row>
    <row r="85" spans="1:5">
      <c r="A85" s="113">
        <v>84</v>
      </c>
      <c r="B85" s="114"/>
      <c r="C85" s="106"/>
      <c r="D85" s="115">
        <v>82866.1091760729</v>
      </c>
      <c r="E85" s="1">
        <f>ROUNDUP(D85/4,0)</f>
        <v>20717</v>
      </c>
    </row>
    <row r="86" spans="1:5">
      <c r="A86" s="113">
        <v>85</v>
      </c>
      <c r="B86" s="114"/>
      <c r="C86" s="106"/>
      <c r="D86" s="115">
        <v>87024.0225946711</v>
      </c>
      <c r="E86" s="1">
        <f>ROUNDUP(D86/4,0)</f>
        <v>21757</v>
      </c>
    </row>
    <row r="87" spans="1:5">
      <c r="A87" s="113">
        <v>86</v>
      </c>
      <c r="B87" s="114"/>
      <c r="C87" s="106"/>
      <c r="D87" s="115">
        <v>91340.8940271758</v>
      </c>
      <c r="E87" s="1">
        <f>ROUNDUP(D87/4,0)</f>
        <v>22836</v>
      </c>
    </row>
    <row r="88" spans="1:5">
      <c r="A88" s="113">
        <v>87</v>
      </c>
      <c r="B88" s="114"/>
      <c r="C88" s="106"/>
      <c r="D88" s="115">
        <v>95801.7915395946</v>
      </c>
      <c r="E88" s="1">
        <f>ROUNDUP(D88/4,0)</f>
        <v>23951</v>
      </c>
    </row>
    <row r="89" spans="1:5">
      <c r="A89" s="113">
        <v>88</v>
      </c>
      <c r="B89" s="114"/>
      <c r="C89" s="106"/>
      <c r="D89" s="115">
        <v>100389.888922157</v>
      </c>
      <c r="E89" s="1">
        <f>ROUNDUP(D89/4,0)</f>
        <v>25098</v>
      </c>
    </row>
    <row r="90" spans="1:5">
      <c r="A90" s="113">
        <v>89</v>
      </c>
      <c r="B90" s="114"/>
      <c r="C90" s="106"/>
      <c r="D90" s="115">
        <v>105093.69383146</v>
      </c>
      <c r="E90" s="1">
        <f>ROUNDUP(D90/4,0)</f>
        <v>26274</v>
      </c>
    </row>
    <row r="91" spans="1:5">
      <c r="A91" s="113">
        <v>90</v>
      </c>
      <c r="B91" s="106">
        <v>4095</v>
      </c>
      <c r="C91" s="106">
        <f>B91/6</f>
        <v>682.5</v>
      </c>
      <c r="D91" s="115">
        <v>109898.763553459</v>
      </c>
      <c r="E91" s="1">
        <f>ROUNDUP(D91/4,0)</f>
        <v>27475</v>
      </c>
    </row>
    <row r="92" spans="1:5">
      <c r="A92" s="113">
        <v>91</v>
      </c>
      <c r="B92" s="114"/>
      <c r="C92" s="106"/>
      <c r="D92" s="115">
        <v>114876.149481204</v>
      </c>
      <c r="E92" s="1">
        <f>ROUNDUP(D92/4,0)</f>
        <v>28720</v>
      </c>
    </row>
    <row r="93" spans="1:5">
      <c r="A93" s="113">
        <v>92</v>
      </c>
      <c r="B93" s="114"/>
      <c r="C93" s="106"/>
      <c r="D93" s="115">
        <v>120038.294222985</v>
      </c>
      <c r="E93" s="1">
        <f>ROUNDUP(D93/4,0)</f>
        <v>30010</v>
      </c>
    </row>
    <row r="94" spans="1:5">
      <c r="A94" s="113">
        <v>93</v>
      </c>
      <c r="B94" s="114"/>
      <c r="C94" s="106"/>
      <c r="D94" s="115">
        <v>125407.843510437</v>
      </c>
      <c r="E94" s="1">
        <f>ROUNDUP(D94/4,0)</f>
        <v>31352</v>
      </c>
    </row>
    <row r="95" spans="1:5">
      <c r="A95" s="113">
        <v>94</v>
      </c>
      <c r="B95" s="114"/>
      <c r="C95" s="106"/>
      <c r="D95" s="115">
        <v>131004.116321312</v>
      </c>
      <c r="E95" s="1">
        <f>ROUNDUP(D95/4,0)</f>
        <v>32752</v>
      </c>
    </row>
    <row r="96" spans="1:5">
      <c r="A96" s="113">
        <v>95</v>
      </c>
      <c r="B96" s="114"/>
      <c r="C96" s="106"/>
      <c r="D96" s="115">
        <v>136867.204031179</v>
      </c>
      <c r="E96" s="1">
        <f>ROUNDUP(D96/4,0)</f>
        <v>34217</v>
      </c>
    </row>
    <row r="97" spans="1:5">
      <c r="A97" s="113">
        <v>96</v>
      </c>
      <c r="B97" s="114"/>
      <c r="C97" s="106"/>
      <c r="D97" s="115">
        <v>142985.010016818</v>
      </c>
      <c r="E97" s="1">
        <f>ROUNDUP(D97/4,0)</f>
        <v>35747</v>
      </c>
    </row>
    <row r="98" spans="1:5">
      <c r="A98" s="113">
        <v>97</v>
      </c>
      <c r="B98" s="114"/>
      <c r="C98" s="106"/>
      <c r="D98" s="115">
        <v>149338.864626009</v>
      </c>
      <c r="E98" s="1">
        <f>ROUNDUP(D98/4,0)</f>
        <v>37335</v>
      </c>
    </row>
    <row r="99" spans="1:5">
      <c r="A99" s="113">
        <v>98</v>
      </c>
      <c r="B99" s="114"/>
      <c r="C99" s="106"/>
      <c r="D99" s="115">
        <v>155902.65748768</v>
      </c>
      <c r="E99" s="1">
        <f>ROUNDUP(D99/4,0)</f>
        <v>38976</v>
      </c>
    </row>
    <row r="100" spans="1:5">
      <c r="A100" s="113">
        <v>99</v>
      </c>
      <c r="B100" s="106">
        <v>6000</v>
      </c>
      <c r="C100" s="106">
        <f>B100/6</f>
        <v>1000</v>
      </c>
      <c r="D100" s="115">
        <v>162662.061015637</v>
      </c>
      <c r="E100" s="1">
        <f>ROUNDUP(D100/4,0)</f>
        <v>40666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W51:Y58"/>
  <sheetViews>
    <sheetView topLeftCell="C16" workbookViewId="0">
      <selection activeCell="Z40" sqref="Z40"/>
    </sheetView>
  </sheetViews>
  <sheetFormatPr defaultColWidth="9" defaultRowHeight="16.5"/>
  <cols>
    <col min="1" max="16384" width="9" style="1"/>
  </cols>
  <sheetData>
    <row r="51" spans="23:25">
      <c r="W51" s="96"/>
      <c r="X51" s="97" t="s">
        <v>380</v>
      </c>
      <c r="Y51" s="103"/>
    </row>
    <row r="52" spans="23:25">
      <c r="W52" s="98"/>
      <c r="X52" s="99"/>
      <c r="Y52" s="104"/>
    </row>
    <row r="53" spans="23:25">
      <c r="W53" s="100" t="s">
        <v>381</v>
      </c>
      <c r="X53" s="99"/>
      <c r="Y53" s="104"/>
    </row>
    <row r="54" spans="23:25">
      <c r="W54" s="100" t="s">
        <v>382</v>
      </c>
      <c r="X54" s="99"/>
      <c r="Y54" s="104"/>
    </row>
    <row r="55" spans="23:25">
      <c r="W55" s="100" t="s">
        <v>383</v>
      </c>
      <c r="X55" s="99"/>
      <c r="Y55" s="104"/>
    </row>
    <row r="56" spans="23:25">
      <c r="W56" s="100" t="s">
        <v>384</v>
      </c>
      <c r="X56" s="99"/>
      <c r="Y56" s="104"/>
    </row>
    <row r="57" spans="23:25">
      <c r="W57" s="100" t="s">
        <v>385</v>
      </c>
      <c r="X57" s="99"/>
      <c r="Y57" s="104"/>
    </row>
    <row r="58" ht="17.25" spans="23:25">
      <c r="W58" s="101"/>
      <c r="X58" s="102"/>
      <c r="Y58" s="105"/>
    </row>
  </sheetData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29"/>
  <sheetViews>
    <sheetView workbookViewId="0">
      <selection activeCell="G25" sqref="G25"/>
    </sheetView>
  </sheetViews>
  <sheetFormatPr defaultColWidth="9" defaultRowHeight="13.5" outlineLevelCol="5"/>
  <cols>
    <col min="2" max="2" width="27.875" customWidth="1"/>
    <col min="5" max="5" width="18.375" customWidth="1"/>
  </cols>
  <sheetData>
    <row r="2" ht="16.5" spans="6:6">
      <c r="F2" s="93" t="s">
        <v>386</v>
      </c>
    </row>
    <row r="3" ht="16.5" spans="6:6">
      <c r="F3" s="94" t="s">
        <v>387</v>
      </c>
    </row>
    <row r="4" ht="16.5" spans="1:6">
      <c r="A4" s="1" t="s">
        <v>388</v>
      </c>
      <c r="F4" s="95" t="s">
        <v>389</v>
      </c>
    </row>
    <row r="5" ht="16.5" spans="2:3">
      <c r="B5" s="1" t="s">
        <v>390</v>
      </c>
      <c r="C5" s="93">
        <v>5</v>
      </c>
    </row>
    <row r="6" ht="16.5" spans="2:3">
      <c r="B6" s="1" t="s">
        <v>391</v>
      </c>
      <c r="C6" s="94">
        <v>15</v>
      </c>
    </row>
    <row r="7" ht="16.5" spans="2:3">
      <c r="B7" s="1" t="s">
        <v>392</v>
      </c>
      <c r="C7" s="94">
        <v>3</v>
      </c>
    </row>
    <row r="8" ht="16.5" spans="2:3">
      <c r="B8" s="1" t="s">
        <v>393</v>
      </c>
      <c r="C8" s="93">
        <v>2</v>
      </c>
    </row>
    <row r="9" ht="16.5" spans="2:3">
      <c r="B9" s="1" t="s">
        <v>394</v>
      </c>
      <c r="C9" s="94">
        <v>12</v>
      </c>
    </row>
    <row r="10" ht="16.5" spans="2:6">
      <c r="B10" s="1" t="s">
        <v>395</v>
      </c>
      <c r="C10" s="94">
        <v>2</v>
      </c>
      <c r="E10" s="1" t="s">
        <v>396</v>
      </c>
      <c r="F10" s="95">
        <v>14</v>
      </c>
    </row>
    <row r="11" ht="16.5" spans="2:6">
      <c r="B11" s="1" t="s">
        <v>397</v>
      </c>
      <c r="C11" s="94">
        <v>5</v>
      </c>
      <c r="E11" s="1" t="s">
        <v>398</v>
      </c>
      <c r="F11" s="95">
        <v>17</v>
      </c>
    </row>
    <row r="12" ht="16.5" spans="2:6">
      <c r="B12" s="1" t="s">
        <v>399</v>
      </c>
      <c r="C12" s="94">
        <v>20</v>
      </c>
      <c r="E12" s="1" t="s">
        <v>400</v>
      </c>
      <c r="F12" s="95">
        <v>32</v>
      </c>
    </row>
    <row r="15" ht="16.5" spans="1:1">
      <c r="A15" s="1" t="s">
        <v>401</v>
      </c>
    </row>
    <row r="16" ht="16.5" spans="2:3">
      <c r="B16" s="1" t="s">
        <v>402</v>
      </c>
      <c r="C16" s="93">
        <v>2</v>
      </c>
    </row>
    <row r="17" ht="16.5" spans="2:3">
      <c r="B17" s="1" t="s">
        <v>403</v>
      </c>
      <c r="C17" s="93">
        <v>5</v>
      </c>
    </row>
    <row r="18" ht="16.5" spans="2:3">
      <c r="B18" s="1" t="s">
        <v>404</v>
      </c>
      <c r="C18" s="93">
        <v>10</v>
      </c>
    </row>
    <row r="19" ht="16.5" spans="2:3">
      <c r="B19" s="1" t="s">
        <v>405</v>
      </c>
      <c r="C19" s="93">
        <v>-5</v>
      </c>
    </row>
    <row r="20" ht="16.5" spans="2:3">
      <c r="B20" s="1" t="s">
        <v>406</v>
      </c>
      <c r="C20" s="93">
        <v>-10</v>
      </c>
    </row>
    <row r="23" ht="16.5" spans="1:1">
      <c r="A23" s="1" t="s">
        <v>407</v>
      </c>
    </row>
    <row r="24" ht="16.5" spans="2:3">
      <c r="B24" s="1" t="s">
        <v>408</v>
      </c>
      <c r="C24" s="93">
        <v>5</v>
      </c>
    </row>
    <row r="25" ht="16.5" spans="2:3">
      <c r="B25" s="1" t="s">
        <v>409</v>
      </c>
      <c r="C25" s="93">
        <v>20</v>
      </c>
    </row>
    <row r="26" ht="16.5" spans="2:3">
      <c r="B26" s="1" t="s">
        <v>403</v>
      </c>
      <c r="C26" s="93">
        <v>10</v>
      </c>
    </row>
    <row r="27" ht="16.5" spans="2:3">
      <c r="B27" s="1" t="s">
        <v>404</v>
      </c>
      <c r="C27" s="93">
        <v>15</v>
      </c>
    </row>
    <row r="28" ht="16.5" spans="2:3">
      <c r="B28" s="1" t="s">
        <v>405</v>
      </c>
      <c r="C28" s="93">
        <v>-10</v>
      </c>
    </row>
    <row r="29" ht="16.5" spans="2:3">
      <c r="B29" s="1" t="s">
        <v>406</v>
      </c>
      <c r="C29" s="93">
        <v>-15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tabSelected="1" zoomScale="80" zoomScaleNormal="80" topLeftCell="F20" workbookViewId="0">
      <selection activeCell="O48" sqref="O48"/>
    </sheetView>
  </sheetViews>
  <sheetFormatPr defaultColWidth="9" defaultRowHeight="16.5"/>
  <cols>
    <col min="1" max="1" width="9" style="1"/>
    <col min="2" max="2" width="17.375" style="2" customWidth="1"/>
    <col min="3" max="3" width="9.875" style="2" customWidth="1"/>
    <col min="4" max="4" width="33.625" style="2" customWidth="1"/>
    <col min="5" max="5" width="9" style="2"/>
    <col min="6" max="6" width="36.75" style="2" customWidth="1"/>
    <col min="7" max="7" width="12.75" style="2" customWidth="1"/>
    <col min="8" max="8" width="34" style="2" customWidth="1"/>
    <col min="9" max="9" width="14.375" style="1" customWidth="1"/>
    <col min="10" max="13" width="9" style="1"/>
    <col min="14" max="14" width="12.375" style="1" customWidth="1"/>
    <col min="15" max="15" width="31.375" style="1" customWidth="1"/>
    <col min="16" max="16384" width="9" style="1"/>
  </cols>
  <sheetData>
    <row r="1" spans="1:8">
      <c r="A1" s="3"/>
      <c r="B1" s="4"/>
      <c r="C1" s="5" t="s">
        <v>410</v>
      </c>
      <c r="D1" s="5" t="s">
        <v>411</v>
      </c>
      <c r="E1" s="5" t="s">
        <v>412</v>
      </c>
      <c r="F1" s="5" t="s">
        <v>411</v>
      </c>
      <c r="G1" s="5" t="s">
        <v>413</v>
      </c>
      <c r="H1" s="5" t="s">
        <v>411</v>
      </c>
    </row>
    <row r="2" spans="2:16">
      <c r="B2" s="4" t="s">
        <v>414</v>
      </c>
      <c r="C2" s="6"/>
      <c r="D2" s="6"/>
      <c r="E2" s="6"/>
      <c r="F2" s="6"/>
      <c r="G2" s="7" t="s">
        <v>415</v>
      </c>
      <c r="H2" s="8" t="str">
        <f t="shared" ref="H2:H33" si="0">VLOOKUP(G2,$N$8:$O$62,2,0)</f>
        <v>初始boss，神殿级别</v>
      </c>
      <c r="I2" s="1" t="s">
        <v>416</v>
      </c>
      <c r="M2" s="63" t="s">
        <v>417</v>
      </c>
      <c r="P2" s="1" t="s">
        <v>418</v>
      </c>
    </row>
    <row r="3" spans="1:18">
      <c r="A3" s="9" t="s">
        <v>419</v>
      </c>
      <c r="B3" s="10" t="s">
        <v>163</v>
      </c>
      <c r="C3" s="11" t="s">
        <v>369</v>
      </c>
      <c r="D3" s="12" t="str">
        <f>VLOOKUP(C3,$N$8:$O$61,2,0)</f>
        <v>红速法D（狸）</v>
      </c>
      <c r="E3" s="8" t="s">
        <v>420</v>
      </c>
      <c r="F3" s="12" t="str">
        <f t="shared" ref="F3:F34" si="1">VLOOKUP(E3,$N$8:$O$61,2,0)</f>
        <v>绿H (苗娃曼陀罗)</v>
      </c>
      <c r="G3" s="13" t="s">
        <v>369</v>
      </c>
      <c r="H3" s="12" t="str">
        <f>VLOOKUP(G3,$N$8:$O$62,2,0)</f>
        <v>红速法D（狸）</v>
      </c>
      <c r="N3" s="64" t="s">
        <v>421</v>
      </c>
      <c r="O3" s="1">
        <v>16</v>
      </c>
      <c r="Q3" s="91" t="s">
        <v>421</v>
      </c>
      <c r="R3" s="92">
        <v>13</v>
      </c>
    </row>
    <row r="4" spans="1:18">
      <c r="A4" s="9"/>
      <c r="B4" s="10" t="s">
        <v>170</v>
      </c>
      <c r="C4" s="11" t="s">
        <v>369</v>
      </c>
      <c r="D4" s="12" t="str">
        <f t="shared" ref="D4:D34" si="2">VLOOKUP(C4,$N$8:$O$61,2,0)</f>
        <v>红速法D（狸）</v>
      </c>
      <c r="E4" s="8" t="s">
        <v>303</v>
      </c>
      <c r="F4" s="12" t="str">
        <f>VLOOKUP(E4,$N$8:$O$61,2,0)</f>
        <v>蓝物D（温迪戈）雪怪或是汉尼拔 长着鹿脑袋的人</v>
      </c>
      <c r="G4" s="14" t="s">
        <v>422</v>
      </c>
      <c r="H4" s="12" t="str">
        <f>VLOOKUP(G4,$N$8:$O$62,2,0)</f>
        <v>红提升S (火刺壳 Fireshell)</v>
      </c>
      <c r="N4" s="64" t="s">
        <v>423</v>
      </c>
      <c r="O4" s="1">
        <v>19</v>
      </c>
      <c r="Q4" s="91" t="s">
        <v>423</v>
      </c>
      <c r="R4" s="92">
        <v>11</v>
      </c>
    </row>
    <row r="5" spans="1:18">
      <c r="A5" s="9"/>
      <c r="B5" s="10" t="s">
        <v>173</v>
      </c>
      <c r="C5" s="11" t="s">
        <v>422</v>
      </c>
      <c r="D5" s="12" t="str">
        <f>VLOOKUP(C5,$N$8:$O$61,2,0)</f>
        <v>红提升S (火刺壳 Fireshell)</v>
      </c>
      <c r="E5" s="8" t="s">
        <v>307</v>
      </c>
      <c r="F5" s="12" t="str">
        <f>VLOOKUP(E5,$N$8:$O$61,2,0)</f>
        <v>蓝控S（水鬼）</v>
      </c>
      <c r="G5" s="13" t="s">
        <v>376</v>
      </c>
      <c r="H5" s="12" t="str">
        <f>VLOOKUP(G5,$N$8:$O$62,2,0)</f>
        <v>红T（apodal_stone1)</v>
      </c>
      <c r="I5" s="1" t="s">
        <v>424</v>
      </c>
      <c r="N5" s="64" t="s">
        <v>425</v>
      </c>
      <c r="O5" s="1">
        <v>12</v>
      </c>
      <c r="Q5" s="91" t="s">
        <v>425</v>
      </c>
      <c r="R5" s="92">
        <v>9</v>
      </c>
    </row>
    <row r="6" spans="1:18">
      <c r="A6" s="9"/>
      <c r="B6" s="10" t="s">
        <v>178</v>
      </c>
      <c r="C6" s="11" t="s">
        <v>369</v>
      </c>
      <c r="D6" s="12" t="str">
        <f>VLOOKUP(C6,$N$8:$O$61,2,0)</f>
        <v>红速法D（狸）</v>
      </c>
      <c r="E6" s="8" t="s">
        <v>194</v>
      </c>
      <c r="F6" s="12" t="str">
        <f>VLOOKUP(E6,$N$8:$O$61,2,0)</f>
        <v>绿提升S（Melody Bulb）</v>
      </c>
      <c r="G6" s="15" t="s">
        <v>426</v>
      </c>
      <c r="H6" s="12" t="str">
        <f>VLOOKUP(G6,$N$8:$O$62,2,0)</f>
        <v>红物D (道成寺钟)</v>
      </c>
      <c r="I6" s="1" t="s">
        <v>427</v>
      </c>
      <c r="N6" s="64" t="s">
        <v>428</v>
      </c>
      <c r="O6" s="1">
        <v>8</v>
      </c>
      <c r="Q6" s="91" t="s">
        <v>428</v>
      </c>
      <c r="R6" s="92">
        <v>8</v>
      </c>
    </row>
    <row r="7" spans="1:13">
      <c r="A7" s="9"/>
      <c r="B7" s="10" t="s">
        <v>186</v>
      </c>
      <c r="C7" s="11" t="s">
        <v>376</v>
      </c>
      <c r="D7" s="12" t="str">
        <f>VLOOKUP(C7,$N$8:$O$61,2,0)</f>
        <v>红T（apodal_stone1)</v>
      </c>
      <c r="E7" s="8" t="s">
        <v>429</v>
      </c>
      <c r="F7" s="12" t="str">
        <f>VLOOKUP(E7,$N$8:$O$61,2,0)</f>
        <v>黑法D辅妨害S（ banshee女妖）</v>
      </c>
      <c r="G7" s="13" t="s">
        <v>420</v>
      </c>
      <c r="H7" s="12" t="str">
        <f>VLOOKUP(G7,$N$8:$O$62,2,0)</f>
        <v>绿H (苗娃曼陀罗)</v>
      </c>
      <c r="M7" s="63" t="s">
        <v>430</v>
      </c>
    </row>
    <row r="8" spans="1:15">
      <c r="A8" s="9"/>
      <c r="B8" s="10" t="s">
        <v>191</v>
      </c>
      <c r="C8" s="11" t="s">
        <v>431</v>
      </c>
      <c r="D8" s="12" t="str">
        <f>VLOOKUP(C8,$N$8:$O$61,2,0)</f>
        <v>蓝提升S河童</v>
      </c>
      <c r="E8" s="8" t="s">
        <v>322</v>
      </c>
      <c r="F8" s="12" t="str">
        <f>VLOOKUP(E8,$N$8:$O$61,2,0)</f>
        <v>蓝H（飞天）</v>
      </c>
      <c r="G8" s="13" t="s">
        <v>194</v>
      </c>
      <c r="H8" s="12" t="str">
        <f>VLOOKUP(G8,$N$8:$O$62,2,0)</f>
        <v>绿提升S（Melody Bulb）</v>
      </c>
      <c r="N8" s="65" t="s">
        <v>376</v>
      </c>
      <c r="O8" s="66" t="s">
        <v>432</v>
      </c>
    </row>
    <row r="9" spans="1:15">
      <c r="A9" s="9"/>
      <c r="B9" s="16" t="s">
        <v>433</v>
      </c>
      <c r="C9" s="14" t="s">
        <v>332</v>
      </c>
      <c r="D9" s="12" t="str">
        <f>VLOOKUP(C9,$N$8:$O$61,2,0)</f>
        <v>绿物D（花魄）flower spirit</v>
      </c>
      <c r="E9" s="8" t="s">
        <v>434</v>
      </c>
      <c r="F9" s="12" t="str">
        <f>VLOOKUP(E9,$N$8:$O$61,2,0)</f>
        <v>绿物D（潘神）</v>
      </c>
      <c r="G9" s="17" t="s">
        <v>189</v>
      </c>
      <c r="H9" s="12" t="str">
        <f>VLOOKUP(G9,$N$8:$O$62,2,0)</f>
        <v>黑法D(皮影)</v>
      </c>
      <c r="N9" s="65" t="s">
        <v>435</v>
      </c>
      <c r="O9" s="66" t="s">
        <v>436</v>
      </c>
    </row>
    <row r="10" ht="17.25" spans="1:16">
      <c r="A10" s="18"/>
      <c r="B10" s="19" t="s">
        <v>437</v>
      </c>
      <c r="C10" s="20" t="s">
        <v>263</v>
      </c>
      <c r="D10" s="21" t="str">
        <f>VLOOKUP(C10,$N$8:$O$61,2,0)</f>
        <v>绿物T（蜥蜴人）</v>
      </c>
      <c r="E10" s="22" t="s">
        <v>420</v>
      </c>
      <c r="F10" s="21" t="str">
        <f>VLOOKUP(E10,$N$8:$O$61,2,0)</f>
        <v>绿H (苗娃曼陀罗)</v>
      </c>
      <c r="G10" s="23" t="s">
        <v>438</v>
      </c>
      <c r="H10" s="21" t="str">
        <f>VLOOKUP(G10,$N$8:$O$62,2,0)</f>
        <v>Boss1</v>
      </c>
      <c r="N10" s="65" t="s">
        <v>422</v>
      </c>
      <c r="O10" s="67" t="s">
        <v>439</v>
      </c>
      <c r="P10" s="68" t="s">
        <v>440</v>
      </c>
    </row>
    <row r="11" spans="1:16">
      <c r="A11" s="9" t="s">
        <v>419</v>
      </c>
      <c r="B11" s="16" t="s">
        <v>441</v>
      </c>
      <c r="C11" s="14" t="s">
        <v>194</v>
      </c>
      <c r="D11" s="12" t="str">
        <f>VLOOKUP(C11,$N$8:$O$61,2,0)</f>
        <v>绿提升S（Melody Bulb）</v>
      </c>
      <c r="E11" s="8" t="s">
        <v>442</v>
      </c>
      <c r="F11" s="12" t="str">
        <f>VLOOKUP(E11,$N$8:$O$61,2,0)</f>
        <v>白主H辅驱S（哈皮）</v>
      </c>
      <c r="G11" s="24" t="s">
        <v>376</v>
      </c>
      <c r="H11" s="12" t="str">
        <f>VLOOKUP(G11,$N$8:$O$62,2,0)</f>
        <v>红T（apodal_stone1)</v>
      </c>
      <c r="N11" s="65" t="s">
        <v>443</v>
      </c>
      <c r="O11" s="67" t="s">
        <v>444</v>
      </c>
      <c r="P11" s="68" t="s">
        <v>445</v>
      </c>
    </row>
    <row r="12" spans="1:15">
      <c r="A12" s="9"/>
      <c r="B12" s="16" t="s">
        <v>446</v>
      </c>
      <c r="C12" s="14" t="s">
        <v>189</v>
      </c>
      <c r="D12" s="12" t="str">
        <f>VLOOKUP(C12,$N$8:$O$61,2,0)</f>
        <v>黑法D(皮影)</v>
      </c>
      <c r="E12" s="8" t="s">
        <v>420</v>
      </c>
      <c r="F12" s="12" t="str">
        <f>VLOOKUP(E12,$N$8:$O$61,2,0)</f>
        <v>绿H (苗娃曼陀罗)</v>
      </c>
      <c r="G12" s="24" t="s">
        <v>422</v>
      </c>
      <c r="H12" s="12" t="str">
        <f>VLOOKUP(G12,$N$8:$O$62,2,0)</f>
        <v>红提升S (火刺壳 Fireshell)</v>
      </c>
      <c r="I12" s="1" t="s">
        <v>447</v>
      </c>
      <c r="N12" s="69" t="s">
        <v>369</v>
      </c>
      <c r="O12" s="70" t="s">
        <v>448</v>
      </c>
    </row>
    <row r="13" spans="1:15">
      <c r="A13" s="9"/>
      <c r="B13" s="16" t="s">
        <v>449</v>
      </c>
      <c r="C13" s="14" t="s">
        <v>450</v>
      </c>
      <c r="D13" s="12" t="str">
        <f>VLOOKUP(C13,$N$8:$O$61,2,0)</f>
        <v>蓝法D（）蛙鬼</v>
      </c>
      <c r="E13" s="8" t="s">
        <v>303</v>
      </c>
      <c r="F13" s="12" t="str">
        <f>VLOOKUP(E13,$N$8:$O$61,2,0)</f>
        <v>蓝物D（温迪戈）雪怪或是汉尼拔 长着鹿脑袋的人</v>
      </c>
      <c r="G13" s="24" t="s">
        <v>450</v>
      </c>
      <c r="H13" s="12" t="str">
        <f>VLOOKUP(G13,$N$8:$O$62,2,0)</f>
        <v>蓝法D（）蛙鬼</v>
      </c>
      <c r="N13" s="69" t="s">
        <v>451</v>
      </c>
      <c r="O13" s="70" t="s">
        <v>448</v>
      </c>
    </row>
    <row r="14" spans="1:20">
      <c r="A14" s="9"/>
      <c r="B14" s="16" t="s">
        <v>452</v>
      </c>
      <c r="C14" s="14" t="s">
        <v>450</v>
      </c>
      <c r="D14" s="12" t="str">
        <f>VLOOKUP(C14,$N$8:$O$61,2,0)</f>
        <v>蓝法D（）蛙鬼</v>
      </c>
      <c r="E14" s="8" t="s">
        <v>307</v>
      </c>
      <c r="F14" s="12" t="str">
        <f>VLOOKUP(E14,$N$8:$O$61,2,0)</f>
        <v>蓝控S（水鬼）</v>
      </c>
      <c r="G14" s="25" t="s">
        <v>181</v>
      </c>
      <c r="H14" s="12" t="str">
        <f>VLOOKUP(G14,$N$8:$O$62,2,0)</f>
        <v>蓝妨害S（龙女）the Dragon Lady</v>
      </c>
      <c r="M14" s="71"/>
      <c r="N14" s="69" t="s">
        <v>450</v>
      </c>
      <c r="O14" s="64" t="s">
        <v>453</v>
      </c>
      <c r="P14" s="72" t="s">
        <v>454</v>
      </c>
      <c r="T14" s="68" t="s">
        <v>455</v>
      </c>
    </row>
    <row r="15" spans="1:20">
      <c r="A15" s="9"/>
      <c r="B15" s="16" t="s">
        <v>456</v>
      </c>
      <c r="C15" s="14" t="s">
        <v>303</v>
      </c>
      <c r="D15" s="12" t="str">
        <f>VLOOKUP(C15,$N$8:$O$61,2,0)</f>
        <v>蓝物D（温迪戈）雪怪或是汉尼拔 长着鹿脑袋的人</v>
      </c>
      <c r="E15" s="8" t="s">
        <v>457</v>
      </c>
      <c r="F15" s="12" t="str">
        <f>VLOOKUP(E15,$N$8:$O$61,2,0)</f>
        <v>黑物D（skinwalker 狼人）</v>
      </c>
      <c r="G15" s="24" t="s">
        <v>458</v>
      </c>
      <c r="H15" s="12" t="str">
        <f>VLOOKUP(G15,$N$8:$O$62,2,0)</f>
        <v>蓝T（冰岩）</v>
      </c>
      <c r="M15" s="71"/>
      <c r="N15" s="69" t="s">
        <v>459</v>
      </c>
      <c r="O15" s="64" t="s">
        <v>453</v>
      </c>
      <c r="P15" s="73" t="s">
        <v>460</v>
      </c>
      <c r="T15" s="68" t="s">
        <v>455</v>
      </c>
    </row>
    <row r="16" spans="1:16">
      <c r="A16" s="9"/>
      <c r="B16" s="16" t="s">
        <v>461</v>
      </c>
      <c r="C16" s="26" t="s">
        <v>376</v>
      </c>
      <c r="D16" s="12" t="str">
        <f>VLOOKUP(C16,$N$8:$O$61,2,0)</f>
        <v>红T（apodal_stone1)</v>
      </c>
      <c r="E16" s="8" t="s">
        <v>429</v>
      </c>
      <c r="F16" s="12" t="str">
        <f>VLOOKUP(E16,$N$8:$O$61,2,0)</f>
        <v>黑法D辅妨害S（ banshee女妖）</v>
      </c>
      <c r="G16" s="24" t="s">
        <v>431</v>
      </c>
      <c r="H16" s="12" t="str">
        <f>VLOOKUP(G16,$N$8:$O$62,2,0)</f>
        <v>蓝提升S河童</v>
      </c>
      <c r="N16" s="69" t="s">
        <v>458</v>
      </c>
      <c r="O16" s="74" t="s">
        <v>462</v>
      </c>
      <c r="P16" s="72" t="s">
        <v>463</v>
      </c>
    </row>
    <row r="17" spans="1:15">
      <c r="A17" s="9"/>
      <c r="B17" s="16" t="s">
        <v>464</v>
      </c>
      <c r="C17" s="26" t="s">
        <v>422</v>
      </c>
      <c r="D17" s="12" t="str">
        <f>VLOOKUP(C17,$N$8:$O$61,2,0)</f>
        <v>红提升S (火刺壳 Fireshell)</v>
      </c>
      <c r="E17" s="8" t="s">
        <v>322</v>
      </c>
      <c r="F17" s="12" t="str">
        <f>VLOOKUP(E17,$N$8:$O$61,2,0)</f>
        <v>蓝H（飞天）</v>
      </c>
      <c r="G17" s="27" t="s">
        <v>465</v>
      </c>
      <c r="H17" s="12" t="str">
        <f>VLOOKUP(G17,$N$8:$O$62,2,0)</f>
        <v>白D (嫦娥)</v>
      </c>
      <c r="N17" s="69" t="s">
        <v>466</v>
      </c>
      <c r="O17" s="74" t="s">
        <v>462</v>
      </c>
    </row>
    <row r="18" ht="17.25" spans="1:16">
      <c r="A18" s="18"/>
      <c r="B18" s="19" t="s">
        <v>467</v>
      </c>
      <c r="C18" s="28" t="s">
        <v>420</v>
      </c>
      <c r="D18" s="21" t="str">
        <f>VLOOKUP(C18,$N$8:$O$61,2,0)</f>
        <v>绿H (苗娃曼陀罗)</v>
      </c>
      <c r="E18" s="22" t="s">
        <v>468</v>
      </c>
      <c r="F18" s="21" t="str">
        <f>VLOOKUP(E18,$N$8:$O$61,2,0)</f>
        <v>黑妨害S（黑妨害S（凯瑞斯））</v>
      </c>
      <c r="G18" s="23" t="s">
        <v>469</v>
      </c>
      <c r="H18" s="21" t="str">
        <f>VLOOKUP(G18,$N$8:$O$62,2,0)</f>
        <v>Boss2</v>
      </c>
      <c r="I18" s="75" t="s">
        <v>470</v>
      </c>
      <c r="N18" s="76" t="s">
        <v>431</v>
      </c>
      <c r="O18" s="64" t="s">
        <v>471</v>
      </c>
      <c r="P18" s="72" t="s">
        <v>472</v>
      </c>
    </row>
    <row r="19" spans="1:16">
      <c r="A19" s="29" t="s">
        <v>473</v>
      </c>
      <c r="B19" s="30" t="s">
        <v>474</v>
      </c>
      <c r="C19" s="31" t="s">
        <v>332</v>
      </c>
      <c r="D19" s="32" t="str">
        <f>VLOOKUP(C19,$N$8:$O$61,2,0)</f>
        <v>绿物D（花魄）flower spirit</v>
      </c>
      <c r="E19" s="31" t="s">
        <v>270</v>
      </c>
      <c r="F19" s="32" t="str">
        <f>VLOOKUP(E19,$N$8:$O$61,2,0)</f>
        <v>蓝法T（阿穆特、）</v>
      </c>
      <c r="G19" s="33" t="s">
        <v>194</v>
      </c>
      <c r="H19" s="32" t="str">
        <f>VLOOKUP(G19,$N$8:$O$62,2,0)</f>
        <v>绿提升S（Melody Bulb）</v>
      </c>
      <c r="N19" s="76" t="s">
        <v>475</v>
      </c>
      <c r="O19" s="64" t="s">
        <v>471</v>
      </c>
      <c r="P19" s="72" t="s">
        <v>476</v>
      </c>
    </row>
    <row r="20" spans="1:15">
      <c r="A20" s="29"/>
      <c r="B20" s="30" t="s">
        <v>477</v>
      </c>
      <c r="C20" s="31" t="s">
        <v>332</v>
      </c>
      <c r="D20" s="32" t="str">
        <f>VLOOKUP(C20,$N$8:$O$61,2,0)</f>
        <v>绿物D（花魄）flower spirit</v>
      </c>
      <c r="E20" s="31" t="s">
        <v>457</v>
      </c>
      <c r="F20" s="32" t="str">
        <f>VLOOKUP(E20,$N$8:$O$61,2,0)</f>
        <v>黑物D（skinwalker 狼人）</v>
      </c>
      <c r="G20" s="34" t="s">
        <v>420</v>
      </c>
      <c r="H20" s="32" t="str">
        <f>VLOOKUP(G20,$N$8:$O$62,2,0)</f>
        <v>绿H (苗娃曼陀罗)</v>
      </c>
      <c r="N20" s="77" t="s">
        <v>332</v>
      </c>
      <c r="O20" s="64" t="s">
        <v>478</v>
      </c>
    </row>
    <row r="21" spans="1:15">
      <c r="A21" s="29"/>
      <c r="B21" s="30" t="s">
        <v>479</v>
      </c>
      <c r="C21" s="31" t="s">
        <v>263</v>
      </c>
      <c r="D21" s="32" t="str">
        <f>VLOOKUP(C21,$N$8:$O$61,2,0)</f>
        <v>绿物T（蜥蜴人）</v>
      </c>
      <c r="E21" s="31" t="s">
        <v>181</v>
      </c>
      <c r="F21" s="32" t="str">
        <f>VLOOKUP(E21,$N$8:$O$61,2,0)</f>
        <v>蓝妨害S（龙女）the Dragon Lady</v>
      </c>
      <c r="G21" s="33" t="s">
        <v>450</v>
      </c>
      <c r="H21" s="32" t="str">
        <f>VLOOKUP(G21,$N$8:$O$62,2,0)</f>
        <v>蓝法D（）蛙鬼</v>
      </c>
      <c r="I21" s="1" t="s">
        <v>480</v>
      </c>
      <c r="N21" s="69" t="s">
        <v>481</v>
      </c>
      <c r="O21" s="64" t="s">
        <v>478</v>
      </c>
    </row>
    <row r="22" spans="1:16">
      <c r="A22" s="29"/>
      <c r="B22" s="30" t="s">
        <v>482</v>
      </c>
      <c r="C22" s="31" t="s">
        <v>332</v>
      </c>
      <c r="D22" s="32" t="str">
        <f>VLOOKUP(C22,$N$8:$O$61,2,0)</f>
        <v>绿物D（花魄）flower spirit</v>
      </c>
      <c r="E22" s="35" t="s">
        <v>369</v>
      </c>
      <c r="F22" s="32" t="str">
        <f>VLOOKUP(E22,$N$8:$O$61,2,0)</f>
        <v>红速法D（狸）</v>
      </c>
      <c r="G22" s="36" t="s">
        <v>483</v>
      </c>
      <c r="H22" s="32" t="str">
        <f>VLOOKUP(G22,$N$8:$O$62,2,0)</f>
        <v>黑法dotD（络新妇）</v>
      </c>
      <c r="M22" s="71"/>
      <c r="N22" s="77" t="s">
        <v>263</v>
      </c>
      <c r="O22" s="78" t="s">
        <v>484</v>
      </c>
      <c r="P22" s="72" t="s">
        <v>485</v>
      </c>
    </row>
    <row r="23" spans="1:16">
      <c r="A23" s="29"/>
      <c r="B23" s="30" t="s">
        <v>486</v>
      </c>
      <c r="C23" s="31" t="s">
        <v>189</v>
      </c>
      <c r="D23" s="32" t="str">
        <f>VLOOKUP(C23,$N$8:$O$61,2,0)</f>
        <v>黑法D(皮影)</v>
      </c>
      <c r="E23" s="34" t="s">
        <v>303</v>
      </c>
      <c r="F23" s="32" t="str">
        <f>VLOOKUP(E23,$N$8:$O$61,2,0)</f>
        <v>蓝物D（温迪戈）雪怪或是汉尼拔 长着鹿脑袋的人</v>
      </c>
      <c r="G23" s="33" t="s">
        <v>458</v>
      </c>
      <c r="H23" s="32" t="str">
        <f>VLOOKUP(G23,$N$8:$O$62,2,0)</f>
        <v>蓝T（冰岩）</v>
      </c>
      <c r="M23" s="71"/>
      <c r="N23" s="69" t="s">
        <v>487</v>
      </c>
      <c r="O23" s="78" t="s">
        <v>488</v>
      </c>
      <c r="P23" s="72" t="s">
        <v>485</v>
      </c>
    </row>
    <row r="24" spans="1:16">
      <c r="A24" s="29"/>
      <c r="B24" s="30" t="s">
        <v>489</v>
      </c>
      <c r="C24" s="31" t="s">
        <v>263</v>
      </c>
      <c r="D24" s="32" t="str">
        <f>VLOOKUP(C24,$N$8:$O$61,2,0)</f>
        <v>绿物T（蜥蜴人）</v>
      </c>
      <c r="E24" s="31" t="s">
        <v>307</v>
      </c>
      <c r="F24" s="32" t="str">
        <f>VLOOKUP(E24,$N$8:$O$61,2,0)</f>
        <v>蓝控S（水鬼）</v>
      </c>
      <c r="G24" s="33" t="s">
        <v>369</v>
      </c>
      <c r="H24" s="32" t="str">
        <f>VLOOKUP(G24,$N$8:$O$62,2,0)</f>
        <v>红速法D（狸）</v>
      </c>
      <c r="M24" s="71"/>
      <c r="N24" s="77" t="s">
        <v>194</v>
      </c>
      <c r="O24" s="79" t="s">
        <v>490</v>
      </c>
      <c r="P24" s="80" t="s">
        <v>491</v>
      </c>
    </row>
    <row r="25" spans="1:16">
      <c r="A25" s="29"/>
      <c r="B25" s="30" t="s">
        <v>492</v>
      </c>
      <c r="C25" s="31" t="s">
        <v>166</v>
      </c>
      <c r="D25" s="32" t="str">
        <f>VLOOKUP(C25,$N$8:$O$61,2,0)</f>
        <v>白H (Momo)</v>
      </c>
      <c r="E25" s="31" t="s">
        <v>468</v>
      </c>
      <c r="F25" s="32" t="str">
        <f>VLOOKUP(E25,$N$8:$O$61,2,0)</f>
        <v>黑妨害S（黑妨害S（凯瑞斯））</v>
      </c>
      <c r="G25" s="33" t="s">
        <v>263</v>
      </c>
      <c r="H25" s="32" t="str">
        <f>VLOOKUP(G25,$N$8:$O$62,2,0)</f>
        <v>绿物T（蜥蜴人）</v>
      </c>
      <c r="M25" s="71"/>
      <c r="N25" s="77" t="s">
        <v>493</v>
      </c>
      <c r="O25" s="70" t="s">
        <v>490</v>
      </c>
      <c r="P25" s="80" t="s">
        <v>494</v>
      </c>
    </row>
    <row r="26" ht="17.25" spans="1:16">
      <c r="A26" s="29"/>
      <c r="B26" s="37" t="s">
        <v>495</v>
      </c>
      <c r="C26" s="38" t="s">
        <v>322</v>
      </c>
      <c r="D26" s="21" t="str">
        <f>VLOOKUP(C26,$N$8:$O$61,2,0)</f>
        <v>蓝H（飞天）</v>
      </c>
      <c r="E26" s="38" t="s">
        <v>181</v>
      </c>
      <c r="F26" s="21" t="str">
        <f>VLOOKUP(E26,$N$8:$O$61,2,0)</f>
        <v>蓝妨害S（龙女）the Dragon Lady</v>
      </c>
      <c r="G26" s="39" t="s">
        <v>496</v>
      </c>
      <c r="H26" s="21" t="str">
        <f>VLOOKUP(G26,$N$8:$O$62,2,0)</f>
        <v>绿（美杜莎）</v>
      </c>
      <c r="M26" s="71"/>
      <c r="N26" s="77" t="s">
        <v>189</v>
      </c>
      <c r="O26" s="2" t="s">
        <v>497</v>
      </c>
      <c r="P26" s="81" t="s">
        <v>498</v>
      </c>
    </row>
    <row r="27" spans="1:16">
      <c r="A27" s="40" t="s">
        <v>499</v>
      </c>
      <c r="B27" s="16" t="s">
        <v>500</v>
      </c>
      <c r="C27" s="41" t="s">
        <v>426</v>
      </c>
      <c r="D27" s="42" t="str">
        <f>VLOOKUP(C27,$N$8:$O$61,2,0)</f>
        <v>红物D (道成寺钟)</v>
      </c>
      <c r="E27" s="43" t="s">
        <v>270</v>
      </c>
      <c r="F27" s="44" t="str">
        <f>L49</f>
        <v>两面宿傩</v>
      </c>
      <c r="G27" s="45" t="s">
        <v>332</v>
      </c>
      <c r="H27" s="42" t="str">
        <f>VLOOKUP(G27,$N$8:$O$62,2,0)</f>
        <v>绿物D（花魄）flower spirit</v>
      </c>
      <c r="I27" s="82"/>
      <c r="M27" s="71"/>
      <c r="N27" s="69" t="s">
        <v>501</v>
      </c>
      <c r="O27" s="2" t="s">
        <v>497</v>
      </c>
      <c r="P27" s="80" t="s">
        <v>502</v>
      </c>
    </row>
    <row r="28" spans="1:15">
      <c r="A28" s="9"/>
      <c r="B28" s="16" t="s">
        <v>503</v>
      </c>
      <c r="C28" s="13" t="s">
        <v>426</v>
      </c>
      <c r="D28" s="12" t="str">
        <f>VLOOKUP(C28,$N$8:$O$61,2,0)</f>
        <v>红物D (道成寺钟)</v>
      </c>
      <c r="E28" s="46" t="s">
        <v>483</v>
      </c>
      <c r="F28" s="12" t="str">
        <f t="shared" ref="F28:F34" si="3">VLOOKUP(E28,$N$8:$O$61,2,0)</f>
        <v>黑法dotD（络新妇）</v>
      </c>
      <c r="G28" s="24" t="s">
        <v>263</v>
      </c>
      <c r="H28" s="12" t="str">
        <f>VLOOKUP(G28,$N$8:$O$62,2,0)</f>
        <v>绿物T（蜥蜴人）</v>
      </c>
      <c r="M28" s="71"/>
      <c r="N28" s="83" t="s">
        <v>175</v>
      </c>
      <c r="O28" s="1" t="s">
        <v>504</v>
      </c>
    </row>
    <row r="29" spans="1:15">
      <c r="A29" s="9"/>
      <c r="B29" s="47" t="s">
        <v>505</v>
      </c>
      <c r="C29" s="48" t="s">
        <v>457</v>
      </c>
      <c r="D29" s="49" t="str">
        <f>VLOOKUP(C29,$N$8:$O$61,2,0)</f>
        <v>黑物D（skinwalker 狼人）</v>
      </c>
      <c r="E29" s="50" t="s">
        <v>506</v>
      </c>
      <c r="F29" s="50" t="s">
        <v>507</v>
      </c>
      <c r="G29" s="24" t="s">
        <v>194</v>
      </c>
      <c r="H29" s="12" t="str">
        <f>VLOOKUP(G29,$N$8:$O$62,2,0)</f>
        <v>绿提升S（Melody Bulb）</v>
      </c>
      <c r="M29" s="71"/>
      <c r="N29" s="65" t="s">
        <v>508</v>
      </c>
      <c r="O29" s="1" t="s">
        <v>504</v>
      </c>
    </row>
    <row r="30" spans="1:15">
      <c r="A30" s="9"/>
      <c r="B30" s="16" t="s">
        <v>509</v>
      </c>
      <c r="C30" s="51" t="s">
        <v>429</v>
      </c>
      <c r="D30" s="12" t="str">
        <f>VLOOKUP(C30,$N$8:$O$61,2,0)</f>
        <v>黑法D辅妨害S（ banshee女妖）</v>
      </c>
      <c r="E30" s="52" t="s">
        <v>194</v>
      </c>
      <c r="F30" s="12" t="str">
        <f>VLOOKUP(E30,$N$8:$O$61,2,0)</f>
        <v>绿提升S（Melody Bulb）</v>
      </c>
      <c r="G30" s="25" t="s">
        <v>510</v>
      </c>
      <c r="H30" s="12" t="str">
        <f>VLOOKUP(G30,$N$8:$O$62,2,0)</f>
        <v>白提升S辅助hot 独角兽</v>
      </c>
      <c r="I30" s="1" t="s">
        <v>511</v>
      </c>
      <c r="N30" s="83" t="s">
        <v>348</v>
      </c>
      <c r="O30" s="1" t="s">
        <v>512</v>
      </c>
    </row>
    <row r="31" spans="1:15">
      <c r="A31" s="9"/>
      <c r="B31" s="16" t="s">
        <v>513</v>
      </c>
      <c r="C31" s="13" t="s">
        <v>369</v>
      </c>
      <c r="D31" s="12" t="str">
        <f>VLOOKUP(C31,$N$8:$O$61,2,0)</f>
        <v>红速法D（狸）</v>
      </c>
      <c r="E31" s="52" t="s">
        <v>322</v>
      </c>
      <c r="F31" s="1" t="s">
        <v>514</v>
      </c>
      <c r="G31" s="14" t="s">
        <v>166</v>
      </c>
      <c r="H31" s="12" t="str">
        <f>VLOOKUP(G31,$N$8:$O$62,2,0)</f>
        <v>白H (Momo)</v>
      </c>
      <c r="N31" s="77" t="s">
        <v>166</v>
      </c>
      <c r="O31" s="80" t="s">
        <v>515</v>
      </c>
    </row>
    <row r="32" spans="1:16">
      <c r="A32" s="9"/>
      <c r="B32" s="16" t="s">
        <v>516</v>
      </c>
      <c r="C32" s="13" t="s">
        <v>434</v>
      </c>
      <c r="D32" s="12" t="str">
        <f>VLOOKUP(C32,$N$8:$O$61,2,0)</f>
        <v>绿物D（潘神）</v>
      </c>
      <c r="E32" s="53" t="s">
        <v>369</v>
      </c>
      <c r="F32" s="12" t="str">
        <f>VLOOKUP(E32,$N$8:$O$61,2,0)</f>
        <v>红速法D（狸）</v>
      </c>
      <c r="G32" s="13" t="s">
        <v>303</v>
      </c>
      <c r="H32" s="12" t="str">
        <f>VLOOKUP(G32,$N$8:$O$62,2,0)</f>
        <v>蓝物D（温迪戈）雪怪或是汉尼拔 长着鹿脑袋的人</v>
      </c>
      <c r="N32" s="84" t="s">
        <v>420</v>
      </c>
      <c r="O32" s="64" t="s">
        <v>517</v>
      </c>
      <c r="P32" s="72" t="s">
        <v>518</v>
      </c>
    </row>
    <row r="33" spans="1:16">
      <c r="A33" s="9"/>
      <c r="B33" s="16" t="s">
        <v>519</v>
      </c>
      <c r="C33" s="13" t="s">
        <v>442</v>
      </c>
      <c r="D33" s="12" t="str">
        <f>VLOOKUP(C33,$N$8:$O$61,2,0)</f>
        <v>白主H辅驱S（哈皮）</v>
      </c>
      <c r="E33" s="52" t="s">
        <v>520</v>
      </c>
      <c r="F33" s="12" t="str">
        <f>VLOOKUP(E33,$N$8:$O$61,2,0)</f>
        <v>红T (红牛弥诺陶洛斯)</v>
      </c>
      <c r="G33" s="24" t="s">
        <v>420</v>
      </c>
      <c r="H33" s="12" t="str">
        <f>VLOOKUP(G33,$N$8:$O$62,2,0)</f>
        <v>绿H (苗娃曼陀罗)</v>
      </c>
      <c r="N33" s="85" t="s">
        <v>303</v>
      </c>
      <c r="O33" s="64" t="s">
        <v>521</v>
      </c>
      <c r="P33" s="1" t="s">
        <v>522</v>
      </c>
    </row>
    <row r="34" ht="17.25" spans="1:16">
      <c r="A34" s="18"/>
      <c r="B34" s="19" t="s">
        <v>523</v>
      </c>
      <c r="C34" s="54" t="s">
        <v>524</v>
      </c>
      <c r="D34" s="21" t="str">
        <f>VLOOKUP(C34,$N$8:$O$61,2,0)</f>
        <v>红法dot攻（伊芙利特）</v>
      </c>
      <c r="E34" s="55" t="s">
        <v>468</v>
      </c>
      <c r="F34" s="21" t="str">
        <f>VLOOKUP(E34,$N$8:$O$61,2,0)</f>
        <v>黑妨害S（黑妨害S（凯瑞斯））</v>
      </c>
      <c r="G34" s="39" t="s">
        <v>326</v>
      </c>
      <c r="H34" s="21" t="str">
        <f t="shared" ref="H34:H62" si="4">VLOOKUP(G34,$N$8:$O$62,2,0)</f>
        <v>红（Boss4）</v>
      </c>
      <c r="N34" s="4" t="s">
        <v>307</v>
      </c>
      <c r="O34" s="64" t="s">
        <v>525</v>
      </c>
      <c r="P34" s="1" t="s">
        <v>526</v>
      </c>
    </row>
    <row r="35" spans="1:15">
      <c r="A35" s="40" t="s">
        <v>527</v>
      </c>
      <c r="B35" s="10" t="s">
        <v>528</v>
      </c>
      <c r="C35" s="41" t="s">
        <v>442</v>
      </c>
      <c r="D35" s="42" t="str">
        <f t="shared" ref="D35:D62" si="5">VLOOKUP(C35,$N$8:$O$61,2,0)</f>
        <v>白主H辅驱S（哈皮）</v>
      </c>
      <c r="E35" s="43" t="s">
        <v>422</v>
      </c>
      <c r="F35" s="42" t="str">
        <f t="shared" ref="F35:F62" si="6">VLOOKUP(E35,$N$8:$O$61,2,0)</f>
        <v>红提升S (火刺壳 Fireshell)</v>
      </c>
      <c r="G35" s="41" t="s">
        <v>166</v>
      </c>
      <c r="H35" s="42" t="str">
        <f>VLOOKUP(G35,$N$8:$O$62,2,0)</f>
        <v>白H (Momo)</v>
      </c>
      <c r="M35" s="71"/>
      <c r="N35" s="84" t="s">
        <v>457</v>
      </c>
      <c r="O35" s="78" t="s">
        <v>529</v>
      </c>
    </row>
    <row r="36" spans="1:15">
      <c r="A36" s="9"/>
      <c r="B36" s="10" t="s">
        <v>261</v>
      </c>
      <c r="C36" s="13" t="s">
        <v>442</v>
      </c>
      <c r="D36" s="12" t="str">
        <f>VLOOKUP(C36,$N$8:$O$61,2,0)</f>
        <v>白主H辅驱S（哈皮）</v>
      </c>
      <c r="E36" s="8" t="s">
        <v>332</v>
      </c>
      <c r="F36" s="12" t="str">
        <f>VLOOKUP(E36,$N$8:$O$61,2,0)</f>
        <v>绿物D（花魄）flower spirit</v>
      </c>
      <c r="G36" s="13" t="s">
        <v>420</v>
      </c>
      <c r="H36" s="12" t="str">
        <f>VLOOKUP(G36,$N$8:$O$62,2,0)</f>
        <v>绿H (苗娃曼陀罗)</v>
      </c>
      <c r="N36" s="85" t="s">
        <v>429</v>
      </c>
      <c r="O36" s="64" t="s">
        <v>530</v>
      </c>
    </row>
    <row r="37" spans="1:15">
      <c r="A37" s="9"/>
      <c r="B37" s="10" t="s">
        <v>265</v>
      </c>
      <c r="C37" s="13" t="s">
        <v>465</v>
      </c>
      <c r="D37" s="12" t="str">
        <f>VLOOKUP(C37,$N$8:$O$61,2,0)</f>
        <v>白D (嫦娥)</v>
      </c>
      <c r="E37" s="8" t="s">
        <v>194</v>
      </c>
      <c r="F37" s="12" t="str">
        <f>VLOOKUP(E37,$N$8:$O$61,2,0)</f>
        <v>绿提升S（Melody Bulb）</v>
      </c>
      <c r="G37" s="48" t="s">
        <v>457</v>
      </c>
      <c r="H37" s="12" t="str">
        <f>VLOOKUP(G37,$N$8:$O$62,2,0)</f>
        <v>黑物D（skinwalker 狼人）</v>
      </c>
      <c r="M37" s="71"/>
      <c r="N37" s="84" t="s">
        <v>322</v>
      </c>
      <c r="O37" s="64" t="s">
        <v>531</v>
      </c>
    </row>
    <row r="38" spans="1:15">
      <c r="A38" s="9"/>
      <c r="B38" s="10" t="s">
        <v>268</v>
      </c>
      <c r="C38" s="13" t="s">
        <v>189</v>
      </c>
      <c r="D38" s="12" t="str">
        <f>VLOOKUP(C38,$N$8:$O$61,2,0)</f>
        <v>黑法D(皮影)</v>
      </c>
      <c r="E38" s="8" t="s">
        <v>175</v>
      </c>
      <c r="F38" s="12" t="str">
        <f>VLOOKUP(E38,$N$8:$O$61,2,0)</f>
        <v>黑妨害S Nightmare (梦魇兽)</v>
      </c>
      <c r="G38" s="56" t="s">
        <v>532</v>
      </c>
      <c r="H38" s="49" t="str">
        <f>VLOOKUP(G38,$N$8:$O$62,2,0)</f>
        <v>红S (波伊塔塔)</v>
      </c>
      <c r="I38" s="1" t="s">
        <v>533</v>
      </c>
      <c r="N38" s="85" t="s">
        <v>434</v>
      </c>
      <c r="O38" s="1" t="s">
        <v>534</v>
      </c>
    </row>
    <row r="39" spans="1:15">
      <c r="A39" s="9"/>
      <c r="B39" s="10" t="s">
        <v>274</v>
      </c>
      <c r="C39" s="13" t="s">
        <v>348</v>
      </c>
      <c r="D39" s="12" t="str">
        <f>VLOOKUP(C39,$N$8:$O$61,2,0)</f>
        <v>白提升S（伪天使)</v>
      </c>
      <c r="E39" s="8" t="s">
        <v>166</v>
      </c>
      <c r="F39" s="12" t="str">
        <f>VLOOKUP(E39,$N$8:$O$61,2,0)</f>
        <v>白H (Momo)</v>
      </c>
      <c r="G39" s="13" t="s">
        <v>457</v>
      </c>
      <c r="H39" s="12" t="str">
        <f>VLOOKUP(G39,$N$8:$O$62,2,0)</f>
        <v>黑物D（skinwalker 狼人）</v>
      </c>
      <c r="N39" s="85" t="s">
        <v>442</v>
      </c>
      <c r="O39" s="86" t="s">
        <v>535</v>
      </c>
    </row>
    <row r="40" spans="1:15">
      <c r="A40" s="9"/>
      <c r="B40" s="10" t="s">
        <v>279</v>
      </c>
      <c r="C40" s="13" t="s">
        <v>465</v>
      </c>
      <c r="D40" s="12" t="str">
        <f>VLOOKUP(C40,$N$8:$O$61,2,0)</f>
        <v>白D (嫦娥)</v>
      </c>
      <c r="E40" s="8" t="s">
        <v>483</v>
      </c>
      <c r="F40" s="12" t="str">
        <f>VLOOKUP(E40,$N$8:$O$61,2,0)</f>
        <v>黑法dotD（络新妇）</v>
      </c>
      <c r="G40" s="13" t="s">
        <v>429</v>
      </c>
      <c r="H40" s="12" t="str">
        <f>VLOOKUP(G40,$N$8:$O$62,2,0)</f>
        <v>黑法D辅妨害S（ banshee女妖）</v>
      </c>
      <c r="N40" s="4" t="s">
        <v>426</v>
      </c>
      <c r="O40" s="87" t="s">
        <v>536</v>
      </c>
    </row>
    <row r="41" spans="1:15">
      <c r="A41" s="9"/>
      <c r="B41" s="10" t="s">
        <v>282</v>
      </c>
      <c r="C41" s="13" t="s">
        <v>429</v>
      </c>
      <c r="D41" s="12" t="str">
        <f>VLOOKUP(C41,$N$8:$O$61,2,0)</f>
        <v>黑法D辅妨害S（ banshee女妖）</v>
      </c>
      <c r="E41" s="8" t="s">
        <v>468</v>
      </c>
      <c r="F41" s="12" t="str">
        <f>VLOOKUP(E41,$N$8:$O$61,2,0)</f>
        <v>黑妨害S（黑妨害S（凯瑞斯））</v>
      </c>
      <c r="G41" s="48" t="s">
        <v>442</v>
      </c>
      <c r="H41" s="12" t="str">
        <f>VLOOKUP(G41,$N$8:$O$62,2,0)</f>
        <v>白主H辅驱S（哈皮）</v>
      </c>
      <c r="N41" s="4" t="s">
        <v>532</v>
      </c>
      <c r="O41" s="87" t="s">
        <v>537</v>
      </c>
    </row>
    <row r="42" ht="17.25" spans="1:16">
      <c r="A42" s="18"/>
      <c r="B42" s="57" t="s">
        <v>286</v>
      </c>
      <c r="C42" s="28" t="s">
        <v>510</v>
      </c>
      <c r="D42" s="21" t="str">
        <f>VLOOKUP(C42,$N$8:$O$61,2,0)</f>
        <v>白提升S辅助hot 独角兽</v>
      </c>
      <c r="E42" s="22" t="s">
        <v>538</v>
      </c>
      <c r="F42" s="21" t="str">
        <f>VLOOKUP(E42,$N$8:$O$61,2,0)</f>
        <v>红速物D大天狗</v>
      </c>
      <c r="G42" s="23" t="s">
        <v>358</v>
      </c>
      <c r="H42" s="21" t="str">
        <f>VLOOKUP(G42,$N$8:$O$62,2,0)</f>
        <v>白（Boss5）</v>
      </c>
      <c r="N42" s="4" t="s">
        <v>520</v>
      </c>
      <c r="O42" s="87" t="s">
        <v>539</v>
      </c>
      <c r="P42" s="1" t="s">
        <v>540</v>
      </c>
    </row>
    <row r="43" spans="1:15">
      <c r="A43" s="40" t="s">
        <v>334</v>
      </c>
      <c r="B43" s="10" t="s">
        <v>293</v>
      </c>
      <c r="C43" s="41" t="s">
        <v>434</v>
      </c>
      <c r="D43" s="42" t="str">
        <f>VLOOKUP(C43,$N$8:$O$61,2,0)</f>
        <v>绿物D（潘神）</v>
      </c>
      <c r="E43" s="43" t="s">
        <v>420</v>
      </c>
      <c r="F43" s="42" t="str">
        <f>VLOOKUP(E43,$N$8:$O$61,2,0)</f>
        <v>绿H (苗娃曼陀罗)</v>
      </c>
      <c r="G43" s="41" t="s">
        <v>481</v>
      </c>
      <c r="H43" s="42" t="str">
        <f>VLOOKUP(G43,$N$8:$O$62,2,0)</f>
        <v>绿物D（花魄）flower spirit</v>
      </c>
      <c r="K43" s="1" t="s">
        <v>541</v>
      </c>
      <c r="L43" s="1" t="s">
        <v>542</v>
      </c>
      <c r="N43" s="4" t="s">
        <v>465</v>
      </c>
      <c r="O43" s="87" t="s">
        <v>543</v>
      </c>
    </row>
    <row r="44" spans="1:15">
      <c r="A44" s="9"/>
      <c r="B44" s="10" t="s">
        <v>297</v>
      </c>
      <c r="C44" s="13" t="s">
        <v>303</v>
      </c>
      <c r="D44" s="12" t="str">
        <f>VLOOKUP(C44,$N$8:$O$61,2,0)</f>
        <v>蓝物D（温迪戈）雪怪或是汉尼拔 长着鹿脑袋的人</v>
      </c>
      <c r="E44" s="8" t="s">
        <v>307</v>
      </c>
      <c r="F44" s="12" t="str">
        <f>VLOOKUP(E44,$N$8:$O$61,2,0)</f>
        <v>蓝控S（水鬼）</v>
      </c>
      <c r="G44" s="13" t="s">
        <v>263</v>
      </c>
      <c r="H44" s="12" t="str">
        <f>VLOOKUP(G44,$N$8:$O$62,2,0)</f>
        <v>绿物T（蜥蜴人）</v>
      </c>
      <c r="M44" s="1" t="s">
        <v>544</v>
      </c>
      <c r="N44" s="4" t="s">
        <v>545</v>
      </c>
      <c r="O44" s="88" t="s">
        <v>546</v>
      </c>
    </row>
    <row r="45" spans="1:16">
      <c r="A45" s="9"/>
      <c r="B45" s="10" t="s">
        <v>301</v>
      </c>
      <c r="C45" s="13" t="s">
        <v>369</v>
      </c>
      <c r="D45" s="12" t="str">
        <f>VLOOKUP(C45,$N$8:$O$61,2,0)</f>
        <v>红速法D（狸）</v>
      </c>
      <c r="E45" s="8" t="s">
        <v>457</v>
      </c>
      <c r="F45" s="12" t="str">
        <f>VLOOKUP(E45,$N$8:$O$61,2,0)</f>
        <v>黑物D（skinwalker 狼人）</v>
      </c>
      <c r="G45" s="13" t="s">
        <v>194</v>
      </c>
      <c r="H45" s="12" t="str">
        <f>VLOOKUP(G45,$N$8:$O$62,2,0)</f>
        <v>绿提升S（Melody Bulb）</v>
      </c>
      <c r="I45" s="1" t="s">
        <v>547</v>
      </c>
      <c r="K45" s="1" t="s">
        <v>548</v>
      </c>
      <c r="L45" s="1" t="s">
        <v>549</v>
      </c>
      <c r="N45" s="4" t="s">
        <v>510</v>
      </c>
      <c r="O45" s="64" t="s">
        <v>550</v>
      </c>
      <c r="P45" s="1" t="s">
        <v>551</v>
      </c>
    </row>
    <row r="46" spans="1:15">
      <c r="A46" s="9"/>
      <c r="B46" s="10" t="s">
        <v>305</v>
      </c>
      <c r="C46" s="13" t="s">
        <v>450</v>
      </c>
      <c r="D46" s="12" t="str">
        <f>VLOOKUP(C46,$N$8:$O$61,2,0)</f>
        <v>蓝法D（）蛙鬼</v>
      </c>
      <c r="E46" s="8" t="s">
        <v>429</v>
      </c>
      <c r="F46" s="12" t="str">
        <f>VLOOKUP(E46,$N$8:$O$61,2,0)</f>
        <v>黑法D辅妨害S（ banshee女妖）</v>
      </c>
      <c r="G46" s="15" t="s">
        <v>434</v>
      </c>
      <c r="H46" s="12" t="str">
        <f>VLOOKUP(G46,$N$8:$O$62,2,0)</f>
        <v>绿物D（潘神）</v>
      </c>
      <c r="L46" s="1" t="s">
        <v>552</v>
      </c>
      <c r="N46" s="85" t="s">
        <v>468</v>
      </c>
      <c r="O46" s="86" t="s">
        <v>553</v>
      </c>
    </row>
    <row r="47" spans="1:18">
      <c r="A47" s="9"/>
      <c r="B47" s="10" t="s">
        <v>312</v>
      </c>
      <c r="C47" s="13" t="s">
        <v>322</v>
      </c>
      <c r="D47" s="12" t="str">
        <f>VLOOKUP(C47,$N$8:$O$61,2,0)</f>
        <v>蓝H（飞天）</v>
      </c>
      <c r="E47" s="8" t="s">
        <v>434</v>
      </c>
      <c r="F47" s="12" t="str">
        <f>VLOOKUP(E47,$N$8:$O$61,2,0)</f>
        <v>绿物D（潘神）</v>
      </c>
      <c r="G47" s="13" t="s">
        <v>450</v>
      </c>
      <c r="H47" s="12" t="str">
        <f>VLOOKUP(G47,$N$8:$O$62,2,0)</f>
        <v>蓝法D（）蛙鬼</v>
      </c>
      <c r="J47" s="86"/>
      <c r="L47" s="1" t="s">
        <v>554</v>
      </c>
      <c r="M47" s="71"/>
      <c r="N47" s="84" t="s">
        <v>270</v>
      </c>
      <c r="O47" s="86" t="s">
        <v>555</v>
      </c>
      <c r="P47" s="1" t="s">
        <v>556</v>
      </c>
      <c r="Q47" s="1" t="s">
        <v>557</v>
      </c>
      <c r="R47" s="1" t="s">
        <v>558</v>
      </c>
    </row>
    <row r="48" spans="1:15">
      <c r="A48" s="9"/>
      <c r="B48" s="10" t="s">
        <v>316</v>
      </c>
      <c r="C48" s="13" t="s">
        <v>458</v>
      </c>
      <c r="D48" s="12" t="str">
        <f>VLOOKUP(C48,$N$8:$O$61,2,0)</f>
        <v>蓝T（冰岩）</v>
      </c>
      <c r="E48" s="8" t="s">
        <v>270</v>
      </c>
      <c r="F48" s="12" t="str">
        <f>VLOOKUP(E48,$N$8:$O$61,2,0)</f>
        <v>蓝法T（阿穆特、）</v>
      </c>
      <c r="G48" s="13" t="s">
        <v>175</v>
      </c>
      <c r="H48" s="12" t="str">
        <f>VLOOKUP(G48,$N$8:$O$62,2,0)</f>
        <v>黑妨害S Nightmare (梦魇兽)</v>
      </c>
      <c r="L48" s="1" t="s">
        <v>559</v>
      </c>
      <c r="M48" s="71"/>
      <c r="N48" s="4" t="s">
        <v>560</v>
      </c>
      <c r="O48" s="86" t="s">
        <v>555</v>
      </c>
    </row>
    <row r="49" spans="1:15">
      <c r="A49" s="9"/>
      <c r="B49" s="10" t="s">
        <v>320</v>
      </c>
      <c r="C49" s="13" t="s">
        <v>431</v>
      </c>
      <c r="D49" s="12" t="str">
        <f>VLOOKUP(C49,$N$8:$O$61,2,0)</f>
        <v>蓝提升S河童</v>
      </c>
      <c r="E49" s="8" t="s">
        <v>442</v>
      </c>
      <c r="F49" s="12" t="str">
        <f>VLOOKUP(E49,$N$8:$O$61,2,0)</f>
        <v>白主H辅驱S（哈皮）</v>
      </c>
      <c r="G49" s="48" t="s">
        <v>431</v>
      </c>
      <c r="H49" s="12" t="str">
        <f>VLOOKUP(G49,$N$8:$O$62,2,0)</f>
        <v>蓝提升S河童</v>
      </c>
      <c r="K49" s="1" t="s">
        <v>561</v>
      </c>
      <c r="L49" s="1" t="s">
        <v>562</v>
      </c>
      <c r="N49" s="77" t="s">
        <v>483</v>
      </c>
      <c r="O49" s="86" t="s">
        <v>563</v>
      </c>
    </row>
    <row r="50" ht="17.25" spans="1:15">
      <c r="A50" s="18"/>
      <c r="B50" s="57" t="s">
        <v>324</v>
      </c>
      <c r="C50" s="28" t="s">
        <v>332</v>
      </c>
      <c r="D50" s="21" t="str">
        <f>VLOOKUP(C50,$N$8:$O$61,2,0)</f>
        <v>绿物D（花魄）flower spirit</v>
      </c>
      <c r="E50" s="22" t="s">
        <v>263</v>
      </c>
      <c r="F50" s="21" t="str">
        <f>VLOOKUP(E50,$N$8:$O$61,2,0)</f>
        <v>绿物T（蜥蜴人）</v>
      </c>
      <c r="G50" s="23" t="s">
        <v>564</v>
      </c>
      <c r="H50" s="21" t="str">
        <f>VLOOKUP(G50,$N$8:$O$62,2,0)</f>
        <v>蓝（Boss6）</v>
      </c>
      <c r="N50" s="77" t="s">
        <v>181</v>
      </c>
      <c r="O50" s="89" t="s">
        <v>565</v>
      </c>
    </row>
    <row r="51" spans="1:15">
      <c r="A51" s="58" t="s">
        <v>566</v>
      </c>
      <c r="B51" s="16" t="s">
        <v>330</v>
      </c>
      <c r="C51" s="59" t="s">
        <v>189</v>
      </c>
      <c r="D51" s="42" t="str">
        <f>VLOOKUP(C51,$N$8:$O$61,2,0)</f>
        <v>黑法D(皮影)</v>
      </c>
      <c r="E51" s="43" t="s">
        <v>434</v>
      </c>
      <c r="F51" s="42" t="str">
        <f>VLOOKUP(E51,$N$8:$O$61,2,0)</f>
        <v>绿物D（潘神）</v>
      </c>
      <c r="G51" s="59" t="s">
        <v>429</v>
      </c>
      <c r="H51" s="42" t="str">
        <f>VLOOKUP(G51,$N$8:$O$62,2,0)</f>
        <v>黑法D辅妨害S（ banshee女妖）</v>
      </c>
      <c r="N51" s="83" t="s">
        <v>567</v>
      </c>
      <c r="O51" s="88" t="s">
        <v>568</v>
      </c>
    </row>
    <row r="52" spans="1:16">
      <c r="A52" s="9"/>
      <c r="B52" s="16" t="s">
        <v>335</v>
      </c>
      <c r="C52" s="13" t="s">
        <v>468</v>
      </c>
      <c r="D52" s="12" t="str">
        <f>VLOOKUP(C52,$N$8:$O$61,2,0)</f>
        <v>黑妨害S（黑妨害S（凯瑞斯））</v>
      </c>
      <c r="E52" s="49" t="s">
        <v>431</v>
      </c>
      <c r="F52" s="12" t="str">
        <f>VLOOKUP(E52,$N$8:$O$61,2,0)</f>
        <v>蓝提升S河童</v>
      </c>
      <c r="G52" s="24" t="s">
        <v>322</v>
      </c>
      <c r="H52" s="12" t="str">
        <f>VLOOKUP(G52,$N$8:$O$62,2,0)</f>
        <v>蓝H（飞天）</v>
      </c>
      <c r="K52" s="86" t="s">
        <v>506</v>
      </c>
      <c r="L52" s="86" t="s">
        <v>507</v>
      </c>
      <c r="M52" s="86"/>
      <c r="N52" s="83" t="s">
        <v>524</v>
      </c>
      <c r="O52" s="1" t="s">
        <v>569</v>
      </c>
      <c r="P52" s="88" t="s">
        <v>570</v>
      </c>
    </row>
    <row r="53" spans="1:15">
      <c r="A53" s="9"/>
      <c r="B53" s="16" t="s">
        <v>338</v>
      </c>
      <c r="C53" s="13" t="s">
        <v>429</v>
      </c>
      <c r="D53" s="12" t="str">
        <f>VLOOKUP(C53,$N$8:$O$61,2,0)</f>
        <v>黑法D辅妨害S（ banshee女妖）</v>
      </c>
      <c r="E53" s="8" t="s">
        <v>442</v>
      </c>
      <c r="F53" s="12" t="str">
        <f>VLOOKUP(E53,$N$8:$O$61,2,0)</f>
        <v>白主H辅驱S（哈皮）</v>
      </c>
      <c r="G53" s="13" t="s">
        <v>493</v>
      </c>
      <c r="H53" s="12" t="str">
        <f>VLOOKUP(G53,$N$8:$O$62,2,0)</f>
        <v>绿提升S（Melody Bulb）</v>
      </c>
      <c r="N53" s="83" t="s">
        <v>571</v>
      </c>
      <c r="O53" s="1" t="s">
        <v>572</v>
      </c>
    </row>
    <row r="54" spans="1:15">
      <c r="A54" s="9"/>
      <c r="B54" s="16" t="s">
        <v>341</v>
      </c>
      <c r="C54" s="13" t="s">
        <v>303</v>
      </c>
      <c r="D54" s="12" t="str">
        <f>VLOOKUP(C54,$N$8:$O$61,2,0)</f>
        <v>蓝物D（温迪戈）雪怪或是汉尼拔 长着鹿脑袋的人</v>
      </c>
      <c r="E54" s="8" t="s">
        <v>457</v>
      </c>
      <c r="F54" s="12" t="str">
        <f>VLOOKUP(E54,$N$8:$O$61,2,0)</f>
        <v>黑物D（skinwalker 狼人）</v>
      </c>
      <c r="G54" s="15" t="s">
        <v>560</v>
      </c>
      <c r="H54" s="12" t="str">
        <f>VLOOKUP(G54,$N$8:$O$62,2,0)</f>
        <v>蓝法T（阿穆特、）</v>
      </c>
      <c r="I54" s="1" t="s">
        <v>573</v>
      </c>
      <c r="N54" s="83" t="s">
        <v>538</v>
      </c>
      <c r="O54" s="1" t="s">
        <v>574</v>
      </c>
    </row>
    <row r="55" spans="1:15">
      <c r="A55" s="9"/>
      <c r="B55" s="16" t="s">
        <v>346</v>
      </c>
      <c r="C55" s="13" t="s">
        <v>457</v>
      </c>
      <c r="D55" s="12" t="str">
        <f>VLOOKUP(C55,$N$8:$O$61,2,0)</f>
        <v>黑物D（skinwalker 狼人）</v>
      </c>
      <c r="E55" s="8" t="s">
        <v>442</v>
      </c>
      <c r="F55" s="12" t="str">
        <f>VLOOKUP(E55,$N$8:$O$61,2,0)</f>
        <v>白主H辅驱S（哈皮）</v>
      </c>
      <c r="G55" s="13" t="s">
        <v>303</v>
      </c>
      <c r="H55" s="12" t="str">
        <f>VLOOKUP(G55,$N$8:$O$62,2,0)</f>
        <v>蓝物D（温迪戈）雪怪或是汉尼拔 长着鹿脑袋的人</v>
      </c>
      <c r="N55" s="65" t="s">
        <v>438</v>
      </c>
      <c r="O55" s="90" t="s">
        <v>575</v>
      </c>
    </row>
    <row r="56" spans="1:15">
      <c r="A56" s="9"/>
      <c r="B56" s="16" t="s">
        <v>350</v>
      </c>
      <c r="C56" s="13" t="s">
        <v>429</v>
      </c>
      <c r="D56" s="12" t="str">
        <f>VLOOKUP(C56,$N$8:$O$61,2,0)</f>
        <v>黑法D辅妨害S（ banshee女妖）</v>
      </c>
      <c r="E56" s="8" t="s">
        <v>369</v>
      </c>
      <c r="F56" s="12" t="str">
        <f>VLOOKUP(E56,$N$8:$O$61,2,0)</f>
        <v>红速法D（狸）</v>
      </c>
      <c r="G56" s="13" t="s">
        <v>501</v>
      </c>
      <c r="H56" s="12" t="str">
        <f>VLOOKUP(G56,$N$8:$O$62,2,0)</f>
        <v>黑法D(皮影)</v>
      </c>
      <c r="N56" s="65" t="s">
        <v>469</v>
      </c>
      <c r="O56" s="90" t="s">
        <v>576</v>
      </c>
    </row>
    <row r="57" spans="1:15">
      <c r="A57" s="9"/>
      <c r="B57" s="16" t="s">
        <v>353</v>
      </c>
      <c r="C57" s="13" t="s">
        <v>450</v>
      </c>
      <c r="D57" s="12" t="str">
        <f>VLOOKUP(C57,$N$8:$O$61,2,0)</f>
        <v>蓝法D（）蛙鬼</v>
      </c>
      <c r="E57" s="49" t="s">
        <v>420</v>
      </c>
      <c r="F57" s="12" t="str">
        <f>VLOOKUP(E57,$N$8:$O$61,2,0)</f>
        <v>绿H (苗娃曼陀罗)</v>
      </c>
      <c r="G57" s="11" t="s">
        <v>508</v>
      </c>
      <c r="H57" s="12" t="str">
        <f>VLOOKUP(G57,$N$8:$O$62,2,0)</f>
        <v>黑妨害S Nightmare (梦魇兽)</v>
      </c>
      <c r="N57" s="69" t="s">
        <v>496</v>
      </c>
      <c r="O57" s="90" t="s">
        <v>577</v>
      </c>
    </row>
    <row r="58" ht="17.25" spans="1:15">
      <c r="A58" s="18"/>
      <c r="B58" s="19" t="s">
        <v>356</v>
      </c>
      <c r="C58" s="28" t="s">
        <v>270</v>
      </c>
      <c r="D58" s="21" t="str">
        <f>VLOOKUP(C58,$N$8:$O$61,2,0)</f>
        <v>蓝法T（阿穆特、）</v>
      </c>
      <c r="E58" s="22" t="s">
        <v>434</v>
      </c>
      <c r="F58" s="21" t="str">
        <f>VLOOKUP(E58,$N$8:$O$61,2,0)</f>
        <v>绿物D（潘神）</v>
      </c>
      <c r="G58" s="23" t="s">
        <v>578</v>
      </c>
      <c r="H58" s="21" t="str">
        <f>VLOOKUP(G58,$N$8:$O$62,2,0)</f>
        <v>黑（冥河娃娃）</v>
      </c>
      <c r="N58" s="65" t="s">
        <v>326</v>
      </c>
      <c r="O58" s="90" t="s">
        <v>579</v>
      </c>
    </row>
    <row r="59" spans="1:15">
      <c r="A59" s="60" t="s">
        <v>580</v>
      </c>
      <c r="B59" s="61" t="s">
        <v>362</v>
      </c>
      <c r="C59" s="2" t="s">
        <v>426</v>
      </c>
      <c r="D59" s="32" t="str">
        <f>VLOOKUP(C59,$N$8:$O$61,2,0)</f>
        <v>红物D (道成寺钟)</v>
      </c>
      <c r="E59" s="34" t="s">
        <v>189</v>
      </c>
      <c r="F59" s="32" t="str">
        <f>VLOOKUP(E59,$N$8:$O$61,2,0)</f>
        <v>黑法D(皮影)</v>
      </c>
      <c r="G59" s="2" t="s">
        <v>420</v>
      </c>
      <c r="H59" s="32" t="str">
        <f>VLOOKUP(G59,$N$8:$O$62,2,0)</f>
        <v>绿H (苗娃曼陀罗)</v>
      </c>
      <c r="N59" s="65" t="s">
        <v>358</v>
      </c>
      <c r="O59" s="90" t="s">
        <v>581</v>
      </c>
    </row>
    <row r="60" spans="1:15">
      <c r="A60" s="60"/>
      <c r="B60" s="61" t="s">
        <v>367</v>
      </c>
      <c r="C60" s="2" t="s">
        <v>175</v>
      </c>
      <c r="D60" s="32" t="str">
        <f>VLOOKUP(C60,$N$8:$O$61,2,0)</f>
        <v>黑妨害S Nightmare (梦魇兽)</v>
      </c>
      <c r="E60" s="34" t="s">
        <v>348</v>
      </c>
      <c r="F60" s="32" t="str">
        <f>VLOOKUP(E60,$N$8:$O$61,2,0)</f>
        <v>白提升S（伪天使)</v>
      </c>
      <c r="G60" s="2" t="s">
        <v>451</v>
      </c>
      <c r="H60" s="32" t="str">
        <f>VLOOKUP(G60,$N$8:$O$62,2,0)</f>
        <v>红速法D（狸）</v>
      </c>
      <c r="N60" s="65" t="s">
        <v>564</v>
      </c>
      <c r="O60" s="90" t="s">
        <v>582</v>
      </c>
    </row>
    <row r="61" spans="1:15">
      <c r="A61" s="60"/>
      <c r="B61" s="61" t="s">
        <v>371</v>
      </c>
      <c r="C61" s="2" t="s">
        <v>465</v>
      </c>
      <c r="D61" s="32" t="str">
        <f>VLOOKUP(C61,$N$8:$O$61,2,0)</f>
        <v>白D (嫦娥)</v>
      </c>
      <c r="E61" s="34" t="s">
        <v>483</v>
      </c>
      <c r="F61" s="32" t="str">
        <f>VLOOKUP(E61,$N$8:$O$61,2,0)</f>
        <v>黑法dotD（络新妇）</v>
      </c>
      <c r="G61" s="2" t="s">
        <v>466</v>
      </c>
      <c r="H61" s="32" t="str">
        <f>VLOOKUP(G61,$N$8:$O$62,2,0)</f>
        <v>蓝T（冰岩）</v>
      </c>
      <c r="M61" s="71"/>
      <c r="N61" s="65" t="s">
        <v>578</v>
      </c>
      <c r="O61" s="90" t="s">
        <v>583</v>
      </c>
    </row>
    <row r="62" spans="1:15">
      <c r="A62" s="60"/>
      <c r="B62" s="61" t="s">
        <v>375</v>
      </c>
      <c r="C62" s="2" t="s">
        <v>181</v>
      </c>
      <c r="D62" s="32" t="str">
        <f>VLOOKUP(C62,$N$8:$O$61,2,0)</f>
        <v>蓝妨害S（龙女）the Dragon Lady</v>
      </c>
      <c r="E62" s="34" t="s">
        <v>510</v>
      </c>
      <c r="F62" s="32" t="str">
        <f>VLOOKUP(E62,$N$8:$O$61,2,0)</f>
        <v>白提升S辅助hot 独角兽</v>
      </c>
      <c r="G62" s="62" t="s">
        <v>510</v>
      </c>
      <c r="H62" s="32" t="str">
        <f>VLOOKUP(G62,$N$8:$O$62,2,0)</f>
        <v>白提升S辅助hot 独角兽</v>
      </c>
      <c r="I62" s="1" t="s">
        <v>584</v>
      </c>
      <c r="N62" s="65" t="s">
        <v>415</v>
      </c>
      <c r="O62" s="90" t="s">
        <v>585</v>
      </c>
    </row>
    <row r="63" ht="13.5" spans="1:1">
      <c r="A63" s="60"/>
    </row>
    <row r="64" spans="1:14">
      <c r="A64" s="60"/>
      <c r="N64" s="1" t="s">
        <v>586</v>
      </c>
    </row>
    <row r="65" spans="1:16">
      <c r="A65" s="60"/>
      <c r="O65" s="1" t="s">
        <v>587</v>
      </c>
      <c r="P65" s="1" t="s">
        <v>588</v>
      </c>
    </row>
    <row r="66" spans="1:16">
      <c r="A66" s="60"/>
      <c r="O66" s="1" t="s">
        <v>589</v>
      </c>
      <c r="P66" s="1" t="s">
        <v>590</v>
      </c>
    </row>
    <row r="67" spans="15:15">
      <c r="O67" s="1" t="s">
        <v>591</v>
      </c>
    </row>
    <row r="68" spans="7:15">
      <c r="G68" s="2" t="s">
        <v>592</v>
      </c>
      <c r="O68" s="1" t="s">
        <v>593</v>
      </c>
    </row>
    <row r="69" spans="7:16">
      <c r="G69" s="2" t="s">
        <v>594</v>
      </c>
      <c r="O69" s="1" t="s">
        <v>595</v>
      </c>
      <c r="P69" s="1" t="s">
        <v>596</v>
      </c>
    </row>
    <row r="70" spans="15:16">
      <c r="O70" s="1" t="s">
        <v>597</v>
      </c>
      <c r="P70" s="1" t="s">
        <v>598</v>
      </c>
    </row>
    <row r="71" spans="15:16">
      <c r="O71" s="1" t="s">
        <v>599</v>
      </c>
      <c r="P71" s="1" t="s">
        <v>600</v>
      </c>
    </row>
  </sheetData>
  <mergeCells count="8">
    <mergeCell ref="A3:A10"/>
    <mergeCell ref="A11:A18"/>
    <mergeCell ref="A19:A26"/>
    <mergeCell ref="A27:A34"/>
    <mergeCell ref="A35:A42"/>
    <mergeCell ref="A43:A50"/>
    <mergeCell ref="A51:A58"/>
    <mergeCell ref="A59:A6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产出投放规划</vt:lpstr>
      <vt:lpstr>玩家成长历程</vt:lpstr>
      <vt:lpstr>产出消耗流图</vt:lpstr>
      <vt:lpstr>基础属性</vt:lpstr>
      <vt:lpstr>副本怪物分布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hs002</cp:lastModifiedBy>
  <dcterms:created xsi:type="dcterms:W3CDTF">2015-04-25T02:17:00Z</dcterms:created>
  <dcterms:modified xsi:type="dcterms:W3CDTF">2015-07-27T13:07:27Z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