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7980" windowHeight="19460" tabRatio="500"/>
  </bookViews>
  <sheets>
    <sheet name="游戏范围" sheetId="2" r:id="rId1"/>
    <sheet name="问题" sheetId="4" r:id="rId2"/>
    <sheet name="版本计划" sheetId="1" r:id="rId3"/>
    <sheet name="策划规划" sheetId="3" r:id="rId4"/>
    <sheet name="里程碑2" sheetId="5" r:id="rId5"/>
    <sheet name="里程碑3" sheetId="6" r:id="rId6"/>
    <sheet name="里程碑4" sheetId="7" r:id="rId7"/>
    <sheet name="里程碑5" sheetId="8" r:id="rId8"/>
    <sheet name="里程碑6" sheetId="9" r:id="rId9"/>
    <sheet name="工作表1" sheetId="10" r:id="rId10"/>
  </sheets>
  <definedNames>
    <definedName name="_xlnm._FilterDatabase" localSheetId="0" hidden="1">游戏范围!$A$3:$AO$188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2" i="2" l="1"/>
  <c r="J146" i="2"/>
  <c r="O8" i="2"/>
  <c r="K146" i="2"/>
  <c r="L146" i="2"/>
  <c r="U48" i="5"/>
  <c r="S23" i="5"/>
  <c r="S48" i="5"/>
  <c r="O40" i="5"/>
  <c r="Z39" i="5"/>
  <c r="O39" i="5"/>
  <c r="O31" i="5"/>
  <c r="O21" i="5"/>
  <c r="O20" i="5"/>
  <c r="O19" i="5"/>
  <c r="N142" i="2"/>
  <c r="Q142" i="2"/>
  <c r="H145" i="2"/>
  <c r="J154" i="2"/>
  <c r="J155" i="2"/>
  <c r="J157" i="2"/>
  <c r="J158" i="2"/>
  <c r="J160" i="2"/>
  <c r="J161" i="2"/>
  <c r="J163" i="2"/>
  <c r="J164" i="2"/>
  <c r="J166" i="2"/>
  <c r="J168" i="2"/>
  <c r="J170" i="2"/>
  <c r="J171" i="2"/>
  <c r="J178" i="2"/>
  <c r="J180" i="2"/>
  <c r="J182" i="2"/>
  <c r="J184" i="2"/>
  <c r="H149" i="2"/>
  <c r="I153" i="2"/>
  <c r="J153" i="2"/>
  <c r="I156" i="2"/>
  <c r="J156" i="2"/>
  <c r="J159" i="2"/>
  <c r="J162" i="2"/>
  <c r="J165" i="2"/>
  <c r="J167" i="2"/>
  <c r="J169" i="2"/>
  <c r="J172" i="2"/>
  <c r="J173" i="2"/>
  <c r="J174" i="2"/>
  <c r="J175" i="2"/>
  <c r="J177" i="2"/>
  <c r="J179" i="2"/>
  <c r="J181" i="2"/>
  <c r="J183" i="2"/>
  <c r="H148" i="2"/>
  <c r="K142" i="2"/>
  <c r="X142" i="2"/>
  <c r="Y142" i="2"/>
  <c r="H147" i="2"/>
  <c r="R142" i="2"/>
  <c r="H146" i="2"/>
  <c r="H142" i="2"/>
  <c r="J4" i="2"/>
  <c r="J5" i="2"/>
  <c r="J6" i="2"/>
  <c r="J16" i="2"/>
  <c r="J22" i="2"/>
  <c r="J23" i="2"/>
  <c r="J28" i="2"/>
  <c r="J29" i="2"/>
  <c r="J30" i="2"/>
  <c r="J31" i="2"/>
  <c r="J34" i="2"/>
  <c r="J35" i="2"/>
  <c r="J37" i="2"/>
  <c r="J38" i="2"/>
  <c r="J40" i="2"/>
  <c r="J41" i="2"/>
  <c r="J42" i="2"/>
  <c r="J43" i="2"/>
  <c r="J44" i="2"/>
  <c r="J46" i="2"/>
  <c r="J47" i="2"/>
  <c r="J48" i="2"/>
  <c r="J52" i="2"/>
  <c r="J53" i="2"/>
  <c r="J54" i="2"/>
  <c r="J55" i="2"/>
  <c r="J56" i="2"/>
  <c r="J58" i="2"/>
  <c r="J59" i="2"/>
  <c r="J61" i="2"/>
  <c r="J62" i="2"/>
  <c r="J63" i="2"/>
  <c r="J64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8" i="2"/>
  <c r="J109" i="2"/>
  <c r="J110" i="2"/>
  <c r="J111" i="2"/>
  <c r="J112" i="2"/>
  <c r="J113" i="2"/>
  <c r="J121" i="2"/>
  <c r="J122" i="2"/>
  <c r="J123" i="2"/>
  <c r="J124" i="2"/>
  <c r="J126" i="2"/>
  <c r="J129" i="2"/>
  <c r="J130" i="2"/>
  <c r="J132" i="2"/>
  <c r="J133" i="2"/>
  <c r="J142" i="2"/>
  <c r="L142" i="2"/>
  <c r="M22" i="2"/>
  <c r="M29" i="2"/>
  <c r="M30" i="2"/>
  <c r="M31" i="2"/>
  <c r="M32" i="2"/>
  <c r="M34" i="2"/>
  <c r="M40" i="2"/>
  <c r="M41" i="2"/>
  <c r="M42" i="2"/>
  <c r="M43" i="2"/>
  <c r="M44" i="2"/>
  <c r="M48" i="2"/>
  <c r="M142" i="2"/>
  <c r="U142" i="2"/>
  <c r="W29" i="2"/>
  <c r="W30" i="2"/>
  <c r="W31" i="2"/>
  <c r="W35" i="2"/>
  <c r="W37" i="2"/>
  <c r="W40" i="2"/>
  <c r="W41" i="2"/>
  <c r="W42" i="2"/>
  <c r="W43" i="2"/>
  <c r="W46" i="2"/>
  <c r="W47" i="2"/>
  <c r="W48" i="2"/>
  <c r="W52" i="2"/>
  <c r="W53" i="2"/>
  <c r="W54" i="2"/>
  <c r="W55" i="2"/>
  <c r="W56" i="2"/>
  <c r="W57" i="2"/>
  <c r="W58" i="2"/>
  <c r="W59" i="2"/>
  <c r="W62" i="2"/>
  <c r="W63" i="2"/>
  <c r="W64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97" i="2"/>
  <c r="W98" i="2"/>
  <c r="W99" i="2"/>
  <c r="W100" i="2"/>
  <c r="W101" i="2"/>
  <c r="W102" i="2"/>
  <c r="W103" i="2"/>
  <c r="W104" i="2"/>
  <c r="W105" i="2"/>
  <c r="W106" i="2"/>
  <c r="W107" i="2"/>
  <c r="W109" i="2"/>
  <c r="W110" i="2"/>
  <c r="W111" i="2"/>
  <c r="W112" i="2"/>
  <c r="W142" i="2"/>
  <c r="H144" i="2"/>
  <c r="V142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F22" i="1"/>
  <c r="C24" i="1"/>
  <c r="C22" i="1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  <c r="G57" i="1"/>
  <c r="G56" i="1"/>
  <c r="K54" i="1"/>
</calcChain>
</file>

<file path=xl/comments1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<sst xmlns="http://schemas.openxmlformats.org/spreadsheetml/2006/main" count="2670" uniqueCount="860">
  <si>
    <t>分类</t>
    <phoneticPr fontId="3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</si>
  <si>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</si>
  <si>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</si>
  <si>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</si>
  <si>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3" type="noConversion"/>
  </si>
  <si>
    <t>1W1</t>
    <phoneticPr fontId="3" type="noConversion"/>
  </si>
  <si>
    <t>1W2</t>
  </si>
  <si>
    <t>1W3</t>
  </si>
  <si>
    <t>1W4</t>
  </si>
  <si>
    <t>1W5</t>
  </si>
  <si>
    <t>1W6</t>
  </si>
  <si>
    <t>1W7</t>
    <phoneticPr fontId="2" type="noConversion"/>
  </si>
  <si>
    <t>详细描述</t>
    <phoneticPr fontId="3" type="noConversion"/>
  </si>
  <si>
    <t>功能项</t>
    <phoneticPr fontId="7" type="noConversion"/>
  </si>
  <si>
    <t>功能项</t>
    <phoneticPr fontId="7" type="noConversion"/>
  </si>
  <si>
    <t>技能系统（服务器计算？对局内操作？）</t>
    <phoneticPr fontId="2" type="noConversion"/>
  </si>
  <si>
    <t>核心战斗-伤害公式计算</t>
    <phoneticPr fontId="2" type="noConversion"/>
  </si>
  <si>
    <t>功能项</t>
    <phoneticPr fontId="7" type="noConversion"/>
  </si>
  <si>
    <t>技能-大招操作</t>
    <phoneticPr fontId="2" type="noConversion"/>
  </si>
  <si>
    <t>主角属性，账号基础数据</t>
    <phoneticPr fontId="2" type="noConversion"/>
  </si>
  <si>
    <t>核心战斗-换宠</t>
    <phoneticPr fontId="2" type="noConversion"/>
  </si>
  <si>
    <t>功能项</t>
    <phoneticPr fontId="7" type="noConversion"/>
  </si>
  <si>
    <t>核心战斗-照妖镜</t>
    <phoneticPr fontId="2" type="noConversion"/>
  </si>
  <si>
    <t>功能项</t>
    <phoneticPr fontId="7" type="noConversion"/>
  </si>
  <si>
    <t>对局，技能动画表现</t>
    <phoneticPr fontId="2" type="noConversion"/>
  </si>
  <si>
    <t>功能项</t>
    <phoneticPr fontId="3" type="noConversion"/>
  </si>
  <si>
    <t>功能项</t>
    <phoneticPr fontId="2" type="noConversion"/>
  </si>
  <si>
    <t>功能项</t>
    <phoneticPr fontId="2" type="noConversion"/>
  </si>
  <si>
    <t>功能项</t>
    <phoneticPr fontId="7" type="noConversion"/>
  </si>
  <si>
    <t>副本</t>
    <phoneticPr fontId="2" type="noConversion"/>
  </si>
  <si>
    <t>任务</t>
    <phoneticPr fontId="2" type="noConversion"/>
  </si>
  <si>
    <t>抓宠、封妖</t>
    <phoneticPr fontId="2" type="noConversion"/>
  </si>
  <si>
    <t>开发工具</t>
    <phoneticPr fontId="7" type="noConversion"/>
  </si>
  <si>
    <t>关卡编辑器</t>
    <phoneticPr fontId="7" type="noConversion"/>
  </si>
  <si>
    <t>开发工具</t>
    <phoneticPr fontId="2" type="noConversion"/>
  </si>
  <si>
    <t>导表工具</t>
    <phoneticPr fontId="2" type="noConversion"/>
  </si>
  <si>
    <t>文档规范</t>
    <phoneticPr fontId="2" type="noConversion"/>
  </si>
  <si>
    <t>美术资源需求模板</t>
    <phoneticPr fontId="2" type="noConversion"/>
  </si>
  <si>
    <t>文档规范</t>
    <phoneticPr fontId="3" type="noConversion"/>
  </si>
  <si>
    <t>程序开发规范和约定</t>
    <phoneticPr fontId="2" type="noConversion"/>
  </si>
  <si>
    <t>文档</t>
    <phoneticPr fontId="2" type="noConversion"/>
  </si>
  <si>
    <t>版本自动打包、发布工具</t>
    <phoneticPr fontId="2" type="noConversion"/>
  </si>
  <si>
    <t>开发工具</t>
    <phoneticPr fontId="7" type="noConversion"/>
  </si>
  <si>
    <t>测试工具</t>
    <phoneticPr fontId="7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</si>
  <si>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</si>
  <si>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</si>
  <si>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</si>
  <si>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2" type="noConversion"/>
  </si>
  <si>
    <t>然后 为什么有阵型了，阵型是不是影响核心对局，比方 一定要先打掉中间的才能打左右的。</t>
  </si>
  <si>
    <t>zz</t>
    <phoneticPr fontId="2" type="noConversion"/>
  </si>
  <si>
    <t>ts</t>
    <phoneticPr fontId="2" type="noConversion"/>
  </si>
  <si>
    <t>有绝大部分优先级是2的，和少部分优先级为3的，应该是包括在第一次上线的版本内的。</t>
    <phoneticPr fontId="2" type="noConversion"/>
  </si>
  <si>
    <t>看了一下，优先级有一个问题。如果看优先级是1的，我感觉应该不能算是一个正式上线的版本，</t>
    <phoneticPr fontId="2" type="noConversion"/>
  </si>
  <si>
    <t>应该再稍微调整下优先级的顺序。</t>
    <phoneticPr fontId="2" type="noConversion"/>
  </si>
  <si>
    <t>模块</t>
    <phoneticPr fontId="2" type="noConversion"/>
  </si>
  <si>
    <t>宠物基础架构</t>
    <phoneticPr fontId="7" type="noConversion"/>
  </si>
  <si>
    <t>对局</t>
    <phoneticPr fontId="2" type="noConversion"/>
  </si>
  <si>
    <t>核心战斗-道具使用</t>
    <phoneticPr fontId="2" type="noConversion"/>
  </si>
  <si>
    <t>对局</t>
    <phoneticPr fontId="2" type="noConversion"/>
  </si>
  <si>
    <t>技能</t>
    <phoneticPr fontId="2" type="noConversion"/>
  </si>
  <si>
    <t>任务</t>
    <phoneticPr fontId="2" type="noConversion"/>
  </si>
  <si>
    <t>任务系统功能</t>
    <phoneticPr fontId="2" type="noConversion"/>
  </si>
  <si>
    <t>角色</t>
    <phoneticPr fontId="2" type="noConversion"/>
  </si>
  <si>
    <t>副本</t>
    <phoneticPr fontId="2" type="noConversion"/>
  </si>
  <si>
    <t>主流程</t>
    <phoneticPr fontId="2" type="noConversion"/>
  </si>
  <si>
    <t>副本基础逻辑</t>
    <phoneticPr fontId="2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</si>
  <si>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</si>
  <si>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</si>
  <si>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</si>
  <si>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</si>
  <si>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</si>
  <si>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</si>
  <si>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</si>
  <si>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</si>
  <si>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</si>
  <si>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2" type="noConversion"/>
  </si>
  <si>
    <t>道具</t>
    <phoneticPr fontId="2" type="noConversion"/>
  </si>
  <si>
    <t>主界面</t>
    <phoneticPr fontId="2" type="noConversion"/>
  </si>
  <si>
    <t>宠物</t>
    <phoneticPr fontId="2" type="noConversion"/>
  </si>
  <si>
    <t>核心功能</t>
    <phoneticPr fontId="2" type="noConversion"/>
  </si>
  <si>
    <t>创建、选择角色</t>
    <phoneticPr fontId="7" type="noConversion"/>
  </si>
  <si>
    <t>账号，登录</t>
    <phoneticPr fontId="2" type="noConversion"/>
  </si>
  <si>
    <t>服务器选择，服务器分流，公告</t>
    <phoneticPr fontId="2" type="noConversion"/>
  </si>
  <si>
    <t>系统设置</t>
    <phoneticPr fontId="2" type="noConversion"/>
  </si>
  <si>
    <t>指引界面-活动</t>
    <phoneticPr fontId="2" type="noConversion"/>
  </si>
  <si>
    <t>新手引导</t>
    <phoneticPr fontId="2" type="noConversion"/>
  </si>
  <si>
    <t>疲劳值</t>
    <phoneticPr fontId="2" type="noConversion"/>
  </si>
  <si>
    <t>背包</t>
    <phoneticPr fontId="2" type="noConversion"/>
  </si>
  <si>
    <t>道具系统-基础框架，包括装备</t>
    <phoneticPr fontId="2" type="noConversion"/>
  </si>
  <si>
    <t>NPC商店</t>
    <phoneticPr fontId="2" type="noConversion"/>
  </si>
  <si>
    <t>社交</t>
    <phoneticPr fontId="2" type="noConversion"/>
  </si>
  <si>
    <t>好友</t>
    <phoneticPr fontId="2" type="noConversion"/>
  </si>
  <si>
    <t>IM</t>
    <phoneticPr fontId="2" type="noConversion"/>
  </si>
  <si>
    <t>邮箱-主要用于系统发信</t>
    <phoneticPr fontId="2" type="noConversion"/>
  </si>
  <si>
    <t>公会</t>
    <phoneticPr fontId="2" type="noConversion"/>
  </si>
  <si>
    <t>拍卖行</t>
    <phoneticPr fontId="2" type="noConversion"/>
  </si>
  <si>
    <t>道具</t>
    <phoneticPr fontId="2" type="noConversion"/>
  </si>
  <si>
    <t>支付功能（各SDK接入）</t>
    <phoneticPr fontId="2" type="noConversion"/>
  </si>
  <si>
    <t>副本星级评价</t>
    <phoneticPr fontId="2" type="noConversion"/>
  </si>
  <si>
    <t>副本</t>
    <phoneticPr fontId="2" type="noConversion"/>
  </si>
  <si>
    <t>副本托管</t>
    <phoneticPr fontId="2" type="noConversion"/>
  </si>
  <si>
    <t>内容</t>
    <phoneticPr fontId="2" type="noConversion"/>
  </si>
  <si>
    <t>角色</t>
    <phoneticPr fontId="2" type="noConversion"/>
  </si>
  <si>
    <t>数值</t>
    <phoneticPr fontId="2" type="noConversion"/>
  </si>
  <si>
    <t>任务</t>
    <phoneticPr fontId="2" type="noConversion"/>
  </si>
  <si>
    <t>公会任务*20个</t>
    <phoneticPr fontId="2" type="noConversion"/>
  </si>
  <si>
    <t>宠物</t>
    <phoneticPr fontId="2" type="noConversion"/>
  </si>
  <si>
    <t>特殊进化任务32个</t>
    <phoneticPr fontId="7" type="noConversion"/>
  </si>
  <si>
    <t>女身体</t>
    <phoneticPr fontId="7" type="noConversion"/>
  </si>
  <si>
    <t>女头（付费）*3</t>
    <phoneticPr fontId="7" type="noConversion"/>
  </si>
  <si>
    <t>活动</t>
    <phoneticPr fontId="7" type="noConversion"/>
  </si>
  <si>
    <t>NPC</t>
    <phoneticPr fontId="2" type="noConversion"/>
  </si>
  <si>
    <t>场景</t>
    <phoneticPr fontId="2" type="noConversion"/>
  </si>
  <si>
    <t>宠物装备</t>
    <phoneticPr fontId="2" type="noConversion"/>
  </si>
  <si>
    <t>装备</t>
    <phoneticPr fontId="2" type="noConversion"/>
  </si>
  <si>
    <t>装备</t>
    <phoneticPr fontId="2" type="noConversion"/>
  </si>
  <si>
    <t>男头（免费）*3</t>
    <phoneticPr fontId="7" type="noConversion"/>
  </si>
  <si>
    <t>男头（付费）*3</t>
    <phoneticPr fontId="7" type="noConversion"/>
  </si>
  <si>
    <t>女头（免费）*3</t>
    <phoneticPr fontId="7" type="noConversion"/>
  </si>
  <si>
    <t>副本*6组</t>
    <phoneticPr fontId="7" type="noConversion"/>
  </si>
  <si>
    <t>对局*10个</t>
    <phoneticPr fontId="7" type="noConversion"/>
  </si>
  <si>
    <t>村落*1个（8个建筑物）</t>
    <phoneticPr fontId="7" type="noConversion"/>
  </si>
  <si>
    <t>宠物-100-200件</t>
    <phoneticPr fontId="7" type="noConversion"/>
  </si>
  <si>
    <t>角色10套以下</t>
    <phoneticPr fontId="7" type="noConversion"/>
  </si>
  <si>
    <t>美术</t>
    <phoneticPr fontId="2" type="noConversion"/>
  </si>
  <si>
    <t>社交</t>
    <phoneticPr fontId="2" type="noConversion"/>
  </si>
  <si>
    <t>排行榜</t>
    <phoneticPr fontId="2" type="noConversion"/>
  </si>
  <si>
    <t>宠物图鉴</t>
    <phoneticPr fontId="2" type="noConversion"/>
  </si>
  <si>
    <t>宠物进化</t>
    <phoneticPr fontId="2" type="noConversion"/>
  </si>
  <si>
    <t>宠物合成（炼妖）</t>
    <phoneticPr fontId="2" type="noConversion"/>
  </si>
  <si>
    <t>宠物装备强化</t>
    <phoneticPr fontId="2" type="noConversion"/>
  </si>
  <si>
    <t>宠物装备进阶</t>
    <phoneticPr fontId="2" type="noConversion"/>
  </si>
  <si>
    <t>宠物装备宝石</t>
    <phoneticPr fontId="2" type="noConversion"/>
  </si>
  <si>
    <t>宠物技能升级</t>
    <phoneticPr fontId="2" type="noConversion"/>
  </si>
  <si>
    <t>神秘地图（抽卡）</t>
    <phoneticPr fontId="2" type="noConversion"/>
  </si>
  <si>
    <t>玩家装备套装系统</t>
    <phoneticPr fontId="2" type="noConversion"/>
  </si>
  <si>
    <t>音乐</t>
    <phoneticPr fontId="2" type="noConversion"/>
  </si>
  <si>
    <t>音效</t>
    <phoneticPr fontId="2" type="noConversion"/>
  </si>
  <si>
    <t>签到</t>
    <phoneticPr fontId="2" type="noConversion"/>
  </si>
  <si>
    <t>答题</t>
    <phoneticPr fontId="2" type="noConversion"/>
  </si>
  <si>
    <t>通天塔</t>
    <phoneticPr fontId="2" type="noConversion"/>
  </si>
  <si>
    <t>竞技场</t>
    <phoneticPr fontId="2" type="noConversion"/>
  </si>
  <si>
    <t>擂台</t>
    <phoneticPr fontId="2" type="noConversion"/>
  </si>
  <si>
    <t>公会战</t>
    <phoneticPr fontId="2" type="noConversion"/>
  </si>
  <si>
    <t>大冒险</t>
    <phoneticPr fontId="2" type="noConversion"/>
  </si>
  <si>
    <t>BossRush</t>
    <phoneticPr fontId="2" type="noConversion"/>
  </si>
  <si>
    <t>家园</t>
    <phoneticPr fontId="2" type="noConversion"/>
  </si>
  <si>
    <t>世界boss</t>
    <phoneticPr fontId="2" type="noConversion"/>
  </si>
  <si>
    <t>活动</t>
    <phoneticPr fontId="2" type="noConversion"/>
  </si>
  <si>
    <t>文档</t>
    <phoneticPr fontId="2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</si>
  <si>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</si>
  <si>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</si>
  <si>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</si>
  <si>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配置</t>
    <phoneticPr fontId="2" type="noConversion"/>
  </si>
  <si>
    <t>音乐音效</t>
    <phoneticPr fontId="2" type="noConversion"/>
  </si>
  <si>
    <t>发布流程</t>
    <phoneticPr fontId="2" type="noConversion"/>
  </si>
  <si>
    <t>运营工具</t>
    <phoneticPr fontId="2" type="noConversion"/>
  </si>
  <si>
    <t>功能项</t>
    <phoneticPr fontId="2" type="noConversion"/>
  </si>
  <si>
    <t>没有美术表现。设计贴近世界观</t>
    <phoneticPr fontId="2" type="noConversion"/>
  </si>
  <si>
    <t>除了妲己暂时没有，可能会用人形宠当NPC</t>
    <phoneticPr fontId="2" type="noConversion"/>
  </si>
  <si>
    <t>技能</t>
    <phoneticPr fontId="3" type="noConversion"/>
  </si>
  <si>
    <t>AI</t>
    <phoneticPr fontId="3" type="noConversion"/>
  </si>
  <si>
    <t>其他</t>
    <phoneticPr fontId="2" type="noConversion"/>
  </si>
  <si>
    <t>10套（勤奋5+倾向5）</t>
    <phoneticPr fontId="3" type="noConversion"/>
  </si>
  <si>
    <t>物攻*6</t>
    <phoneticPr fontId="2" type="noConversion"/>
  </si>
  <si>
    <t>法攻*15</t>
    <phoneticPr fontId="2" type="noConversion"/>
  </si>
  <si>
    <t>buff or debuff*14</t>
    <phoneticPr fontId="2" type="noConversion"/>
  </si>
  <si>
    <t>其他*2</t>
    <phoneticPr fontId="2" type="noConversion"/>
  </si>
  <si>
    <t>大招*23 （操作表现几套？）</t>
    <phoneticPr fontId="2" type="noConversion"/>
  </si>
  <si>
    <t>boss技能*16</t>
    <phoneticPr fontId="2" type="noConversion"/>
  </si>
  <si>
    <t>队长+友情*36</t>
    <phoneticPr fontId="2" type="noConversion"/>
  </si>
  <si>
    <t>CP技能（待设计第一期不强需求）</t>
    <phoneticPr fontId="2" type="noConversion"/>
  </si>
  <si>
    <t>副本结算功能</t>
    <phoneticPr fontId="2" type="noConversion"/>
  </si>
  <si>
    <t>活动</t>
    <phoneticPr fontId="3" type="noConversion"/>
  </si>
  <si>
    <t>已加</t>
    <phoneticPr fontId="2" type="noConversion"/>
  </si>
  <si>
    <t>A:</t>
    <phoneticPr fontId="2" type="noConversion"/>
  </si>
  <si>
    <t>A:</t>
    <phoneticPr fontId="2" type="noConversion"/>
  </si>
  <si>
    <t>A:</t>
    <phoneticPr fontId="2" type="noConversion"/>
  </si>
  <si>
    <t>模块</t>
    <phoneticPr fontId="7" type="noConversion"/>
  </si>
  <si>
    <t>细分</t>
    <phoneticPr fontId="7" type="noConversion"/>
  </si>
  <si>
    <t>功能简述</t>
    <phoneticPr fontId="7" type="noConversion"/>
  </si>
  <si>
    <t>优先级</t>
    <phoneticPr fontId="7" type="noConversion"/>
  </si>
  <si>
    <t>文档</t>
    <phoneticPr fontId="7" type="noConversion"/>
  </si>
  <si>
    <t>开发</t>
    <phoneticPr fontId="7" type="noConversion"/>
  </si>
  <si>
    <t>UI</t>
    <phoneticPr fontId="7" type="noConversion"/>
  </si>
  <si>
    <t>模型</t>
    <phoneticPr fontId="7" type="noConversion"/>
  </si>
  <si>
    <t>特效</t>
    <phoneticPr fontId="7" type="noConversion"/>
  </si>
  <si>
    <t>音效/音乐</t>
    <phoneticPr fontId="7" type="noConversion"/>
  </si>
  <si>
    <t>配置</t>
    <phoneticPr fontId="7" type="noConversion"/>
  </si>
  <si>
    <t>核心部分</t>
    <phoneticPr fontId="7" type="noConversion"/>
  </si>
  <si>
    <t>副本</t>
    <phoneticPr fontId="7" type="noConversion"/>
  </si>
  <si>
    <t>基础逻辑</t>
    <phoneticPr fontId="7" type="noConversion"/>
  </si>
  <si>
    <t>副本结算</t>
    <phoneticPr fontId="7" type="noConversion"/>
  </si>
  <si>
    <t>对局</t>
    <phoneticPr fontId="7" type="noConversion"/>
  </si>
  <si>
    <t>照妖镜</t>
    <phoneticPr fontId="7" type="noConversion"/>
  </si>
  <si>
    <t>道具使用</t>
    <phoneticPr fontId="7" type="noConversion"/>
  </si>
  <si>
    <t>技能系统</t>
    <phoneticPr fontId="7" type="noConversion"/>
  </si>
  <si>
    <t>宠物捕获</t>
  </si>
  <si>
    <t>任务系统</t>
    <phoneticPr fontId="7" type="noConversion"/>
  </si>
  <si>
    <t>村落基础功能</t>
    <phoneticPr fontId="7" type="noConversion"/>
  </si>
  <si>
    <t>宠物基础架构</t>
    <phoneticPr fontId="7" type="noConversion"/>
  </si>
  <si>
    <t>角色基础架构</t>
    <phoneticPr fontId="7" type="noConversion"/>
  </si>
  <si>
    <t>基础功能</t>
    <phoneticPr fontId="7" type="noConversion"/>
  </si>
  <si>
    <t>主界面</t>
    <phoneticPr fontId="7" type="noConversion"/>
  </si>
  <si>
    <t>疲劳值</t>
    <phoneticPr fontId="7" type="noConversion"/>
  </si>
  <si>
    <t>10分钟恢复1点，每天120点，1~30级随等级成长从20点涨到120点</t>
    <phoneticPr fontId="7" type="noConversion"/>
  </si>
  <si>
    <t>背包</t>
    <phoneticPr fontId="7" type="noConversion"/>
  </si>
  <si>
    <t>道具（包括装备）基础架构</t>
    <phoneticPr fontId="7" type="noConversion"/>
  </si>
  <si>
    <t>托管</t>
    <phoneticPr fontId="7" type="noConversion"/>
  </si>
  <si>
    <t>个人信息界面（及宠物UI）</t>
    <phoneticPr fontId="7" type="noConversion"/>
  </si>
  <si>
    <t>服务器分流</t>
    <phoneticPr fontId="7" type="noConversion"/>
  </si>
  <si>
    <t>创建角色、角色选择</t>
    <phoneticPr fontId="7" type="noConversion"/>
  </si>
  <si>
    <t>登录流程（及账号创建）</t>
    <phoneticPr fontId="7" type="noConversion"/>
  </si>
  <si>
    <t>商城</t>
    <phoneticPr fontId="7" type="noConversion"/>
  </si>
  <si>
    <t>好友</t>
    <phoneticPr fontId="7" type="noConversion"/>
  </si>
  <si>
    <t>包括好友助战和友情值系统</t>
    <phoneticPr fontId="7" type="noConversion"/>
  </si>
  <si>
    <t>npc商店</t>
    <phoneticPr fontId="7" type="noConversion"/>
  </si>
  <si>
    <t>排行榜</t>
    <phoneticPr fontId="7" type="noConversion"/>
  </si>
  <si>
    <t>副本星级系统（包含自动战斗）</t>
    <phoneticPr fontId="7" type="noConversion"/>
  </si>
  <si>
    <t>宠物图鉴</t>
    <phoneticPr fontId="7" type="noConversion"/>
  </si>
  <si>
    <t>活动指引界面</t>
    <phoneticPr fontId="7" type="noConversion"/>
  </si>
  <si>
    <t>运营活动接口</t>
    <phoneticPr fontId="7" type="noConversion"/>
  </si>
  <si>
    <t>新手引导</t>
    <phoneticPr fontId="7" type="noConversion"/>
  </si>
  <si>
    <t>强制引导</t>
    <phoneticPr fontId="7" type="noConversion"/>
  </si>
  <si>
    <t>公会</t>
    <phoneticPr fontId="7" type="noConversion"/>
  </si>
  <si>
    <t>拍卖行</t>
    <phoneticPr fontId="7" type="noConversion"/>
  </si>
  <si>
    <t>邮箱</t>
    <phoneticPr fontId="7" type="noConversion"/>
  </si>
  <si>
    <t>音量，音效及画质调节</t>
  </si>
  <si>
    <t>支付功能</t>
  </si>
  <si>
    <t>渠道sdk+ios</t>
  </si>
  <si>
    <t>系统</t>
    <phoneticPr fontId="7" type="noConversion"/>
  </si>
  <si>
    <t>vip</t>
    <phoneticPr fontId="7" type="noConversion"/>
  </si>
  <si>
    <t>宠物升星</t>
    <phoneticPr fontId="7" type="noConversion"/>
  </si>
  <si>
    <t>宠物进化</t>
    <phoneticPr fontId="7" type="noConversion"/>
  </si>
  <si>
    <t>宠物合成（炼妖）</t>
    <phoneticPr fontId="7" type="noConversion"/>
  </si>
  <si>
    <t>宠物繁殖（交互）</t>
    <phoneticPr fontId="7" type="noConversion"/>
  </si>
  <si>
    <t>个性化，4级或5级坑，异步交互玩法，同种怪物才能</t>
    <phoneticPr fontId="7" type="noConversion"/>
  </si>
  <si>
    <t>宠物装备</t>
    <phoneticPr fontId="7" type="noConversion"/>
  </si>
  <si>
    <t>一类宠物对应1套装备，一共6类宠物：物攻敏，法攻敏，物攻防，法攻防，纯防，纯力，均衡</t>
    <phoneticPr fontId="7" type="noConversion"/>
  </si>
  <si>
    <t>宠物装备强化</t>
    <phoneticPr fontId="7" type="noConversion"/>
  </si>
  <si>
    <t>宠物装备进阶</t>
    <phoneticPr fontId="7" type="noConversion"/>
  </si>
  <si>
    <t>宠物装备宝石</t>
    <phoneticPr fontId="7" type="noConversion"/>
  </si>
  <si>
    <t>宠物装备洗炼</t>
    <phoneticPr fontId="7" type="noConversion"/>
  </si>
  <si>
    <t>宠物技能升级</t>
    <phoneticPr fontId="7" type="noConversion"/>
  </si>
  <si>
    <t>1级坑，延长游戏寿命，花费金钱升级技能</t>
    <phoneticPr fontId="7" type="noConversion"/>
  </si>
  <si>
    <t>神秘地图（抽卡）</t>
    <phoneticPr fontId="7" type="noConversion"/>
  </si>
  <si>
    <t>购买宝图可以探索，内含道具或者宠物</t>
    <phoneticPr fontId="7" type="noConversion"/>
  </si>
  <si>
    <t>阵型</t>
    <phoneticPr fontId="7" type="noConversion"/>
  </si>
  <si>
    <t>玩家装备套装系统</t>
    <phoneticPr fontId="7" type="noConversion"/>
  </si>
  <si>
    <t>3级坑，固定一套装备产出对队伍的增益属性及队长技能。使用好友宠物时可以享受其队长技能</t>
    <phoneticPr fontId="7" type="noConversion"/>
  </si>
  <si>
    <t>活动</t>
    <phoneticPr fontId="7" type="noConversion"/>
  </si>
  <si>
    <t>签到</t>
    <phoneticPr fontId="7" type="noConversion"/>
  </si>
  <si>
    <t>产出rmb代币，宠物魂魄，金钱，疲劳药，装备强化材料</t>
    <phoneticPr fontId="7" type="noConversion"/>
  </si>
  <si>
    <t>答题</t>
    <phoneticPr fontId="7" type="noConversion"/>
  </si>
  <si>
    <t>产出经验，费费脑子，灌输世界观</t>
    <phoneticPr fontId="7" type="noConversion"/>
  </si>
  <si>
    <t>通天塔</t>
    <phoneticPr fontId="7" type="noConversion"/>
  </si>
  <si>
    <t>挂机刷经验玩法，随机副本，随机同等级段怪物，根据等级变换随机组</t>
    <phoneticPr fontId="7" type="noConversion"/>
  </si>
  <si>
    <t>竞技场</t>
    <phoneticPr fontId="7" type="noConversion"/>
  </si>
  <si>
    <t>异步交互玩法，产出专有宠物魂魄，宠物装备</t>
    <phoneticPr fontId="7" type="noConversion"/>
  </si>
  <si>
    <t>狩猎场</t>
    <phoneticPr fontId="7" type="noConversion"/>
  </si>
  <si>
    <t>擂台</t>
    <phoneticPr fontId="7" type="noConversion"/>
  </si>
  <si>
    <t>异步交互玩法，占领擂台越长时间，收益越高，产出专有货币，可以换专有宠物魂魄</t>
    <phoneticPr fontId="7" type="noConversion"/>
  </si>
  <si>
    <t>公会战</t>
    <phoneticPr fontId="7" type="noConversion"/>
  </si>
  <si>
    <t>异步交互玩法，大量产出宠物经验及宠物装备强化材料，高阶装备胚子，宝石，公会之间布阵互相攻击</t>
    <phoneticPr fontId="7" type="noConversion"/>
  </si>
  <si>
    <t>公会副本</t>
    <phoneticPr fontId="7" type="noConversion"/>
  </si>
  <si>
    <t>交互玩法，推大boss，或者合理完成一个探索副本（每人进去一定时间，按照探索度来判定完成），产生宝石，装备强化材料</t>
    <phoneticPr fontId="7" type="noConversion"/>
  </si>
  <si>
    <t>稀有探索玩法</t>
    <phoneticPr fontId="7" type="noConversion"/>
  </si>
  <si>
    <t>大冒险</t>
    <phoneticPr fontId="7" type="noConversion"/>
  </si>
  <si>
    <t>种菜玩法，但是时间在30分钟~2小时为主，少量10小时及以上任务，类似wow的要塞任务</t>
    <phoneticPr fontId="7" type="noConversion"/>
  </si>
  <si>
    <t>BossRush</t>
    <phoneticPr fontId="7" type="noConversion"/>
  </si>
  <si>
    <t>挨个打boss，产出洗炼材料</t>
    <phoneticPr fontId="7" type="noConversion"/>
  </si>
  <si>
    <t>家园</t>
    <phoneticPr fontId="7" type="noConversion"/>
  </si>
  <si>
    <t>主要作为基础作物产出，建筑物种类固定，个数有限，位置固定，可以升级</t>
    <phoneticPr fontId="7" type="noConversion"/>
  </si>
  <si>
    <t>世界boss</t>
    <phoneticPr fontId="7" type="noConversion"/>
  </si>
  <si>
    <t>同步副本，每人带2个宠物（1主1备），3人一组打boss，产出稀有宠物魂魄</t>
    <phoneticPr fontId="7" type="noConversion"/>
  </si>
  <si>
    <t>地藏宫殿</t>
    <phoneticPr fontId="7" type="noConversion"/>
  </si>
  <si>
    <t>同步副本+pvp。趟地图，寻宝，第一个人拿到寻到宝物后转为pvp互车，产出装备</t>
    <phoneticPr fontId="7" type="noConversion"/>
  </si>
  <si>
    <t>内容</t>
    <phoneticPr fontId="7" type="noConversion"/>
  </si>
  <si>
    <t>等级</t>
    <phoneticPr fontId="7" type="noConversion"/>
  </si>
  <si>
    <t>1~99级</t>
    <phoneticPr fontId="7" type="noConversion"/>
  </si>
  <si>
    <t>技能</t>
    <phoneticPr fontId="7" type="noConversion"/>
  </si>
  <si>
    <t>物攻</t>
    <phoneticPr fontId="7" type="noConversion"/>
  </si>
  <si>
    <t>√</t>
    <phoneticPr fontId="7" type="noConversion"/>
  </si>
  <si>
    <t>法攻</t>
    <phoneticPr fontId="7" type="noConversion"/>
  </si>
  <si>
    <t>buff or debuff</t>
    <phoneticPr fontId="7" type="noConversion"/>
  </si>
  <si>
    <t>√</t>
    <phoneticPr fontId="7" type="noConversion"/>
  </si>
  <si>
    <t>大招</t>
    <phoneticPr fontId="7" type="noConversion"/>
  </si>
  <si>
    <t>√</t>
    <phoneticPr fontId="7" type="noConversion"/>
  </si>
  <si>
    <t>其他</t>
    <phoneticPr fontId="7" type="noConversion"/>
  </si>
  <si>
    <t>boss技能</t>
    <phoneticPr fontId="7" type="noConversion"/>
  </si>
  <si>
    <t>被动技能</t>
    <phoneticPr fontId="7" type="noConversion"/>
  </si>
  <si>
    <t>极少量需求比如盾</t>
    <phoneticPr fontId="7" type="noConversion"/>
  </si>
  <si>
    <t>队长+友情</t>
    <phoneticPr fontId="7" type="noConversion"/>
  </si>
  <si>
    <t>无</t>
    <phoneticPr fontId="7" type="noConversion"/>
  </si>
  <si>
    <t>CP技能</t>
    <phoneticPr fontId="7" type="noConversion"/>
  </si>
  <si>
    <t>待设计第一期不强需求</t>
    <phoneticPr fontId="7" type="noConversion"/>
  </si>
  <si>
    <t>AI</t>
    <phoneticPr fontId="7" type="noConversion"/>
  </si>
  <si>
    <t>10(勤奋5+倾向5）</t>
    <phoneticPr fontId="7" type="noConversion"/>
  </si>
  <si>
    <t>副本</t>
    <phoneticPr fontId="7" type="noConversion"/>
  </si>
  <si>
    <t>普通难度</t>
    <phoneticPr fontId="7" type="noConversion"/>
  </si>
  <si>
    <t>150个，主要构成为4个世界，每个世界2个区域，每个区域8个副本，其中有2个boss为主，6个相对均衡。副本对局数量3~6个，副本房间数量4*4~7*7。</t>
    <phoneticPr fontId="7" type="noConversion"/>
  </si>
  <si>
    <t>困难难度</t>
    <phoneticPr fontId="7" type="noConversion"/>
  </si>
  <si>
    <t>150个，又普通副本复用。Boss为主关卡部分技能重设，突出boss玩法，产出怪物魂魄，装备材料</t>
    <phoneticPr fontId="7" type="noConversion"/>
  </si>
  <si>
    <t>任务</t>
    <phoneticPr fontId="7" type="noConversion"/>
  </si>
  <si>
    <t>主线任务</t>
    <phoneticPr fontId="7" type="noConversion"/>
  </si>
  <si>
    <t>150个，引导主线剧情</t>
    <phoneticPr fontId="7" type="noConversion"/>
  </si>
  <si>
    <t>支线任务</t>
    <phoneticPr fontId="7" type="noConversion"/>
  </si>
  <si>
    <t>150个，引导困难副本</t>
    <phoneticPr fontId="7" type="noConversion"/>
  </si>
  <si>
    <t>日常任务</t>
    <phoneticPr fontId="7" type="noConversion"/>
  </si>
  <si>
    <t>100个，每个等级段10个</t>
    <phoneticPr fontId="7" type="noConversion"/>
  </si>
  <si>
    <t>公会任务</t>
    <phoneticPr fontId="7" type="noConversion"/>
  </si>
  <si>
    <t>20个</t>
    <phoneticPr fontId="7" type="noConversion"/>
  </si>
  <si>
    <t>特殊进化任务</t>
    <phoneticPr fontId="7" type="noConversion"/>
  </si>
  <si>
    <t>32个8*4</t>
    <phoneticPr fontId="7" type="noConversion"/>
  </si>
  <si>
    <t>宠物</t>
    <phoneticPr fontId="7" type="noConversion"/>
  </si>
  <si>
    <t>boss进化</t>
    <phoneticPr fontId="7" type="noConversion"/>
  </si>
  <si>
    <t>boss</t>
    <phoneticPr fontId="7" type="noConversion"/>
  </si>
  <si>
    <t>高阶人型</t>
    <phoneticPr fontId="7" type="noConversion"/>
  </si>
  <si>
    <t>高阶兽型</t>
    <phoneticPr fontId="7" type="noConversion"/>
  </si>
  <si>
    <t>普通兽型</t>
    <phoneticPr fontId="7" type="noConversion"/>
  </si>
  <si>
    <t>纯材料</t>
    <phoneticPr fontId="7" type="noConversion"/>
  </si>
  <si>
    <t>进化配方设计</t>
    <phoneticPr fontId="7" type="noConversion"/>
  </si>
  <si>
    <t>8个，主要针对的是特殊进化任务</t>
    <phoneticPr fontId="7" type="noConversion"/>
  </si>
  <si>
    <t>npc</t>
    <phoneticPr fontId="7" type="noConversion"/>
  </si>
  <si>
    <t>妲己</t>
    <phoneticPr fontId="7" type="noConversion"/>
  </si>
  <si>
    <t>角色</t>
    <phoneticPr fontId="7" type="noConversion"/>
  </si>
  <si>
    <t>男身体</t>
    <phoneticPr fontId="7" type="noConversion"/>
  </si>
  <si>
    <t>男头（免费）</t>
    <phoneticPr fontId="7" type="noConversion"/>
  </si>
  <si>
    <t>男头（付费）</t>
    <phoneticPr fontId="7" type="noConversion"/>
  </si>
  <si>
    <t>女身体</t>
    <phoneticPr fontId="7" type="noConversion"/>
  </si>
  <si>
    <t>女头（免费）</t>
    <phoneticPr fontId="7" type="noConversion"/>
  </si>
  <si>
    <t>女头（付费）</t>
    <phoneticPr fontId="7" type="noConversion"/>
  </si>
  <si>
    <t>场景</t>
    <phoneticPr fontId="7" type="noConversion"/>
  </si>
  <si>
    <t>副本</t>
    <phoneticPr fontId="7" type="noConversion"/>
  </si>
  <si>
    <t>6组</t>
    <phoneticPr fontId="7" type="noConversion"/>
  </si>
  <si>
    <t>10个</t>
    <phoneticPr fontId="7" type="noConversion"/>
  </si>
  <si>
    <t>活动</t>
    <phoneticPr fontId="7" type="noConversion"/>
  </si>
  <si>
    <t>1周原画</t>
    <phoneticPr fontId="7" type="noConversion"/>
  </si>
  <si>
    <t>1周3D</t>
    <phoneticPr fontId="7" type="noConversion"/>
  </si>
  <si>
    <t>2~3天装配</t>
    <phoneticPr fontId="7" type="noConversion"/>
  </si>
  <si>
    <t>村落</t>
    <phoneticPr fontId="7" type="noConversion"/>
  </si>
  <si>
    <t>1个，8个建筑物</t>
    <phoneticPr fontId="7" type="noConversion"/>
  </si>
  <si>
    <t>100~200件</t>
    <phoneticPr fontId="7" type="noConversion"/>
  </si>
  <si>
    <t>角色装备</t>
    <phoneticPr fontId="7" type="noConversion"/>
  </si>
  <si>
    <t>10套以下</t>
    <phoneticPr fontId="7" type="noConversion"/>
  </si>
  <si>
    <t>算上男女总数</t>
    <phoneticPr fontId="7" type="noConversion"/>
  </si>
  <si>
    <t>开发工具</t>
    <phoneticPr fontId="7" type="noConversion"/>
  </si>
  <si>
    <t>kathy</t>
    <phoneticPr fontId="2" type="noConversion"/>
  </si>
  <si>
    <t>优先级2的内容偏多，需要再细分一下先后顺序</t>
    <phoneticPr fontId="2" type="noConversion"/>
  </si>
  <si>
    <t>状态</t>
    <phoneticPr fontId="3" type="noConversion"/>
  </si>
  <si>
    <t>被动技能*30（怪物倾向性设计）</t>
    <phoneticPr fontId="2" type="noConversion"/>
  </si>
  <si>
    <t>高阶人型*15（3D、动作、特效）</t>
    <phoneticPr fontId="7" type="noConversion"/>
  </si>
  <si>
    <t>普通兽型*30（3D、动作、特效）</t>
    <phoneticPr fontId="7" type="noConversion"/>
  </si>
  <si>
    <t>纯材料*3（3D、动作、特效）</t>
    <phoneticPr fontId="7" type="noConversion"/>
  </si>
  <si>
    <t>boss*8（3D、动作、特效）</t>
    <phoneticPr fontId="7" type="noConversion"/>
  </si>
  <si>
    <t>高阶兽型*7（3D、动作、特效）</t>
    <phoneticPr fontId="7" type="noConversion"/>
  </si>
  <si>
    <t>boss进化*3（3D、动作、特效）</t>
    <phoneticPr fontId="7" type="noConversion"/>
  </si>
  <si>
    <t>进化配方设计*8（3D、动作、特效）</t>
    <phoneticPr fontId="7" type="noConversion"/>
  </si>
  <si>
    <t>√</t>
    <phoneticPr fontId="3" type="noConversion"/>
  </si>
  <si>
    <t>规划介绍，有对系统不明确的地方统一一下思想</t>
    <phoneticPr fontId="2" type="noConversion"/>
  </si>
  <si>
    <t>优先级调整，按制作顺序规划，进行统一</t>
    <phoneticPr fontId="2" type="noConversion"/>
  </si>
  <si>
    <t>统一游戏内容范围</t>
    <phoneticPr fontId="2" type="noConversion"/>
  </si>
  <si>
    <t>其他疑问讨论</t>
    <phoneticPr fontId="2" type="noConversion"/>
  </si>
  <si>
    <t>会后各自填写时间</t>
    <phoneticPr fontId="2" type="noConversion"/>
  </si>
  <si>
    <t>策划</t>
    <phoneticPr fontId="2" type="noConversion"/>
  </si>
  <si>
    <t>程序</t>
    <phoneticPr fontId="2" type="noConversion"/>
  </si>
  <si>
    <t>测试</t>
    <phoneticPr fontId="2" type="noConversion"/>
  </si>
  <si>
    <t>美术</t>
    <phoneticPr fontId="2" type="noConversion"/>
  </si>
  <si>
    <t>PM</t>
    <phoneticPr fontId="2" type="noConversion"/>
  </si>
  <si>
    <t>讨论</t>
    <phoneticPr fontId="2" type="noConversion"/>
  </si>
  <si>
    <t>妲己</t>
    <phoneticPr fontId="7" type="noConversion"/>
  </si>
  <si>
    <t>男身体</t>
    <phoneticPr fontId="7" type="noConversion"/>
  </si>
  <si>
    <t>宠物升星</t>
    <phoneticPr fontId="2" type="noConversion"/>
  </si>
  <si>
    <t>活动</t>
    <phoneticPr fontId="2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</si>
  <si>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7" type="noConversion"/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</si>
  <si>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  <phoneticPr fontId="7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</si>
  <si>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7" type="noConversion"/>
  </si>
  <si>
    <t>问题补充</t>
    <phoneticPr fontId="2" type="noConversion"/>
  </si>
  <si>
    <t>宠物品质表现打算如何做？套在什么属性上</t>
    <phoneticPr fontId="2" type="noConversion"/>
  </si>
  <si>
    <t>品级只代表稀有度，不能直接反应宠物数值</t>
    <phoneticPr fontId="2" type="noConversion"/>
  </si>
  <si>
    <t>宠物进化途径需要xw，小星确认，统一进化方式</t>
    <phoneticPr fontId="2" type="noConversion"/>
  </si>
  <si>
    <t>4级坑，部分属性可以重新roll随机属性</t>
    <phoneticPr fontId="7" type="noConversion"/>
  </si>
  <si>
    <t>个性化，4级坑倾向选择，每件装备可以打1~3个宝石孔，形状随机，宝石分为1~n级别，N个类别，每类别对应1组属性，每级别对应具体值</t>
    <phoneticPr fontId="7" type="noConversion"/>
  </si>
  <si>
    <t>宠物装备宝石合成</t>
    <phoneticPr fontId="2" type="noConversion"/>
  </si>
  <si>
    <t>3级坑，建立在宠物装备强化的基础上，强化到一定程度后通过进阶变化品质</t>
    <phoneticPr fontId="7" type="noConversion"/>
  </si>
  <si>
    <t>装备强化、进阶属性变化通过公式还是配表实现？</t>
    <phoneticPr fontId="2" type="noConversion"/>
  </si>
  <si>
    <t>zz推荐公式</t>
    <phoneticPr fontId="2" type="noConversion"/>
  </si>
  <si>
    <t>各种合成考虑</t>
    <phoneticPr fontId="2" type="noConversion"/>
  </si>
  <si>
    <t>角色有队长技能，宠物没有队长技能，可以选择给好友哪个宠物用，但队长技能是通过角色装备确定的</t>
    <phoneticPr fontId="2" type="noConversion"/>
  </si>
  <si>
    <t>队长技能需要展示，但不需要加成到怪物属性上进行展示</t>
    <phoneticPr fontId="2" type="noConversion"/>
  </si>
  <si>
    <t>宠物和队长的被动加成是否需要直接展示在怪物属性上？</t>
    <phoneticPr fontId="2" type="noConversion"/>
  </si>
  <si>
    <t>xw：不需要显示</t>
    <phoneticPr fontId="2" type="noConversion"/>
  </si>
  <si>
    <t>被动技能的加成计算需要回归到伤害公式</t>
    <phoneticPr fontId="2" type="noConversion"/>
  </si>
  <si>
    <t>个性化，炼妖，合成道具（基础生活需求）和稀有物种（r非r差异性）。相对进化来说产出结果是随机的，稀有物种的产出渠道</t>
    <phoneticPr fontId="7" type="noConversion"/>
  </si>
  <si>
    <t>2级坑延长游戏寿命，每类宠物固定类型装备，一个装备可以从头强化到位，没啥选择。强化需要材料和金钱</t>
    <phoneticPr fontId="7" type="noConversion"/>
  </si>
  <si>
    <t>UI摆放需要考虑分辨率问题</t>
    <phoneticPr fontId="2" type="noConversion"/>
  </si>
  <si>
    <t>需要注意缩放问题</t>
    <phoneticPr fontId="2" type="noConversion"/>
  </si>
  <si>
    <t>只有系统邮件</t>
    <phoneticPr fontId="2" type="noConversion"/>
  </si>
  <si>
    <t>3D展示</t>
    <phoneticPr fontId="2" type="noConversion"/>
  </si>
  <si>
    <t>2级坑，阵型要求：种类，性别，固定怪物，五行，站位（高级）。先选怪，后选阵，怪物匹配后阵型效果才能生效</t>
    <phoneticPr fontId="7" type="noConversion"/>
  </si>
  <si>
    <t>阵型加成需要回归到伤害公式</t>
    <phoneticPr fontId="2" type="noConversion"/>
  </si>
  <si>
    <t>考虑各功能、活动UI复用情况</t>
    <phoneticPr fontId="2" type="noConversion"/>
  </si>
  <si>
    <t>标记类内容的逻辑需要在伤害公式中统一规划（如：无敌，反弹等状态）</t>
    <phoneticPr fontId="2" type="noConversion"/>
  </si>
  <si>
    <t>UI基础样式最好给一些参考，能协助估算时间</t>
    <phoneticPr fontId="2" type="noConversion"/>
  </si>
  <si>
    <t>给美术和程序</t>
    <phoneticPr fontId="2" type="noConversion"/>
  </si>
  <si>
    <t>角色原画大概需要2个月的时间</t>
    <phoneticPr fontId="2" type="noConversion"/>
  </si>
  <si>
    <t>副本选择</t>
    <phoneticPr fontId="2" type="noConversion"/>
  </si>
  <si>
    <t>副本</t>
    <phoneticPr fontId="3" type="noConversion"/>
  </si>
  <si>
    <t>副本选择</t>
    <phoneticPr fontId="3" type="noConversion"/>
  </si>
  <si>
    <t>4月30日下午</t>
    <phoneticPr fontId="2" type="noConversion"/>
  </si>
  <si>
    <t>测试</t>
    <phoneticPr fontId="3" type="noConversion"/>
  </si>
  <si>
    <t>文档分析</t>
    <phoneticPr fontId="3" type="noConversion"/>
  </si>
  <si>
    <t>√</t>
    <phoneticPr fontId="3" type="noConversion"/>
  </si>
  <si>
    <t>0..25</t>
    <phoneticPr fontId="3" type="noConversion"/>
  </si>
  <si>
    <t>用例</t>
    <phoneticPr fontId="3" type="noConversion"/>
  </si>
  <si>
    <t>QA备注</t>
    <phoneticPr fontId="3" type="noConversion"/>
  </si>
  <si>
    <t>认为只是宠物相关的基础内容，不包含各种宠物相关的功能</t>
    <phoneticPr fontId="3" type="noConversion"/>
  </si>
  <si>
    <t>包含补充开发内容和添加log</t>
    <phoneticPr fontId="3" type="noConversion"/>
  </si>
  <si>
    <t>√</t>
    <phoneticPr fontId="3" type="noConversion"/>
  </si>
  <si>
    <t>只包含抓宠的道具使用</t>
    <phoneticPr fontId="3" type="noConversion"/>
  </si>
  <si>
    <t>用例和测试放到每个本和怪身上具体测试</t>
    <phoneticPr fontId="3" type="noConversion"/>
  </si>
  <si>
    <t>按照xw说的非常简单的技能逻辑</t>
    <phoneticPr fontId="3" type="noConversion"/>
  </si>
  <si>
    <t>文档分析和用例只考虑了文档修改部分</t>
    <phoneticPr fontId="3" type="noConversion"/>
  </si>
  <si>
    <t>不包含套装配置测试</t>
    <phoneticPr fontId="3" type="noConversion"/>
  </si>
  <si>
    <t>不包含装备内容配置测试</t>
    <phoneticPr fontId="3" type="noConversion"/>
  </si>
  <si>
    <t>缺少副本内容条目，时间估算在这里</t>
    <phoneticPr fontId="3" type="noConversion"/>
  </si>
  <si>
    <t>测试时间不可预估</t>
    <phoneticPr fontId="3" type="noConversion"/>
  </si>
  <si>
    <t>也许可以不用测试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</si>
  <si>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</si>
  <si>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客户端开发</t>
    <phoneticPr fontId="2" type="noConversion"/>
  </si>
  <si>
    <t>#</t>
    <phoneticPr fontId="3" type="noConversion"/>
  </si>
  <si>
    <t>服务器开发</t>
    <phoneticPr fontId="3" type="noConversion"/>
  </si>
  <si>
    <t>开发备注</t>
    <phoneticPr fontId="3" type="noConversion"/>
  </si>
  <si>
    <t>目前看来被抓宠封妖完全包括了</t>
    <phoneticPr fontId="3" type="noConversion"/>
  </si>
  <si>
    <t>非同步pve</t>
    <phoneticPr fontId="3" type="noConversion"/>
  </si>
  <si>
    <t>我们内部测试帐号，不包括各个渠道</t>
    <phoneticPr fontId="3" type="noConversion"/>
  </si>
  <si>
    <t>活动功能框架</t>
    <phoneticPr fontId="3" type="noConversion"/>
  </si>
  <si>
    <t>同步玩法重新写</t>
    <phoneticPr fontId="3" type="noConversion"/>
  </si>
  <si>
    <t>基于同步玩法</t>
    <phoneticPr fontId="3" type="noConversion"/>
  </si>
  <si>
    <t>不是太清楚，接入量未知</t>
    <phoneticPr fontId="3" type="noConversion"/>
  </si>
  <si>
    <t>是否是gm工具？</t>
    <phoneticPr fontId="3" type="noConversion"/>
  </si>
  <si>
    <t>几种表格未知</t>
    <phoneticPr fontId="3" type="noConversion"/>
  </si>
  <si>
    <t>人天*1.5，debug时间，和很多不确定因素，包括一些卡点，未知的文档，以及文档反馈修改</t>
    <phoneticPr fontId="3" type="noConversion"/>
  </si>
  <si>
    <t>不包括ui动画效果(后面的ui都不包括ui特效)</t>
    <phoneticPr fontId="3" type="noConversion"/>
  </si>
  <si>
    <t>√</t>
  </si>
  <si>
    <t>数值</t>
    <phoneticPr fontId="3" type="noConversion"/>
  </si>
  <si>
    <t>文档反馈</t>
    <phoneticPr fontId="3" type="noConversion"/>
  </si>
  <si>
    <t>数值反馈</t>
    <phoneticPr fontId="3" type="noConversion"/>
  </si>
  <si>
    <t>狩猎场 （这个是不是更是亮点，可以优先做？）</t>
    <phoneticPr fontId="2" type="noConversion"/>
  </si>
  <si>
    <t>探索性玩法，单机，产出稀有宠物稀有材料。随机副本。3个道具合成1个道具，决定随机内容及奖励</t>
    <phoneticPr fontId="7" type="noConversion"/>
  </si>
  <si>
    <t>功能项</t>
    <phoneticPr fontId="3" type="noConversion"/>
  </si>
  <si>
    <t>地藏宫殿</t>
    <phoneticPr fontId="2" type="noConversion"/>
  </si>
  <si>
    <t>宠物阵型</t>
    <phoneticPr fontId="2" type="noConversion"/>
  </si>
  <si>
    <t>宠物繁殖（交互）</t>
    <phoneticPr fontId="2" type="noConversion"/>
  </si>
  <si>
    <t>活动</t>
    <phoneticPr fontId="2" type="noConversion"/>
  </si>
  <si>
    <t>公会副本</t>
    <phoneticPr fontId="2" type="noConversion"/>
  </si>
  <si>
    <t>配置bug修复</t>
    <phoneticPr fontId="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</si>
  <si>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</si>
  <si>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</si>
  <si>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</si>
  <si>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</si>
  <si>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</si>
  <si>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t>客户端缩减后</t>
    <phoneticPr fontId="3" type="noConversion"/>
  </si>
  <si>
    <t>服务器缩减后</t>
    <phoneticPr fontId="3" type="noConversion"/>
  </si>
  <si>
    <t>策划配置缩减后</t>
    <phoneticPr fontId="3" type="noConversion"/>
  </si>
  <si>
    <t>策划时间</t>
    <phoneticPr fontId="3" type="noConversion"/>
  </si>
  <si>
    <t>程序时间-缩减前</t>
    <phoneticPr fontId="3" type="noConversion"/>
  </si>
  <si>
    <t>程序时间-缩减后</t>
    <phoneticPr fontId="3" type="noConversion"/>
  </si>
  <si>
    <t>核心乐趣点</t>
    <phoneticPr fontId="3" type="noConversion"/>
  </si>
  <si>
    <t>战斗乐趣</t>
    <phoneticPr fontId="3" type="noConversion"/>
  </si>
  <si>
    <t>照妖镜，探索，寻宝</t>
    <phoneticPr fontId="3" type="noConversion"/>
  </si>
  <si>
    <t>欣赏</t>
    <phoneticPr fontId="3" type="noConversion"/>
  </si>
  <si>
    <t>收集</t>
    <phoneticPr fontId="3" type="noConversion"/>
  </si>
  <si>
    <t>协作-社交</t>
    <phoneticPr fontId="3" type="noConversion"/>
  </si>
  <si>
    <t>随便杀戮，自我挑战（操作）</t>
    <phoneticPr fontId="3" type="noConversion"/>
  </si>
  <si>
    <t>好运气， 感觉聪明</t>
    <phoneticPr fontId="3" type="noConversion"/>
  </si>
  <si>
    <t>欣赏故事</t>
    <phoneticPr fontId="3" type="noConversion"/>
  </si>
  <si>
    <t>收集成就，独一无二</t>
    <phoneticPr fontId="3" type="noConversion"/>
  </si>
  <si>
    <t>某些同步玩法</t>
    <phoneticPr fontId="3" type="noConversion"/>
  </si>
  <si>
    <t>任意行为，欣赏美术</t>
    <phoneticPr fontId="3" type="noConversion"/>
  </si>
  <si>
    <t>探险</t>
    <phoneticPr fontId="3" type="noConversion"/>
  </si>
  <si>
    <t>画风/表现</t>
    <phoneticPr fontId="3" type="noConversion"/>
  </si>
  <si>
    <t>协作</t>
    <phoneticPr fontId="3" type="noConversion"/>
  </si>
  <si>
    <t>第一个版本</t>
    <phoneticPr fontId="3" type="noConversion"/>
  </si>
  <si>
    <t>第二个版本</t>
    <phoneticPr fontId="3" type="noConversion"/>
  </si>
  <si>
    <t>第三个版本</t>
    <phoneticPr fontId="3" type="noConversion"/>
  </si>
  <si>
    <t>第四个版本</t>
    <phoneticPr fontId="3" type="noConversion"/>
  </si>
  <si>
    <t>第五个版本</t>
    <phoneticPr fontId="3" type="noConversion"/>
  </si>
  <si>
    <t>第六个版本</t>
    <phoneticPr fontId="3" type="noConversion"/>
  </si>
  <si>
    <t>第七个版本</t>
    <phoneticPr fontId="3" type="noConversion"/>
  </si>
  <si>
    <t>体验核心战斗操作乐趣</t>
  </si>
  <si>
    <t>扩展副本乐趣</t>
  </si>
  <si>
    <t>体验基础单独成长乐趣</t>
  </si>
  <si>
    <t>体验收集的乐趣</t>
    <phoneticPr fontId="3" type="noConversion"/>
  </si>
  <si>
    <t>体验交互</t>
    <phoneticPr fontId="3" type="noConversion"/>
  </si>
  <si>
    <t>体验总体成长/付费</t>
    <phoneticPr fontId="3" type="noConversion"/>
  </si>
  <si>
    <t>PVP相关</t>
    <phoneticPr fontId="3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</si>
  <si>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</si>
  <si>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</si>
  <si>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</si>
  <si>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3" type="noConversion"/>
  </si>
  <si>
    <t>进一步验证+背包后的对局节奏</t>
    <phoneticPr fontId="3" type="noConversion"/>
  </si>
  <si>
    <t>各种挂机玩法，对之前的体验影响</t>
    <phoneticPr fontId="3" type="noConversion"/>
  </si>
  <si>
    <t>确定核心战斗操作乐趣点（大招/照妖镜）， 扩展点（大招）， 和易用性（照妖镜/使用道具）+ 抓宠。</t>
    <phoneticPr fontId="3" type="noConversion"/>
  </si>
  <si>
    <t>确定副本寻宝和对局的节奏感。</t>
  </si>
  <si>
    <t xml:space="preserve">核心战斗相关功能 </t>
    <phoneticPr fontId="3" type="noConversion"/>
  </si>
  <si>
    <t>副本相关功能</t>
    <phoneticPr fontId="3" type="noConversion"/>
  </si>
  <si>
    <t>村落任务邮箱</t>
    <phoneticPr fontId="3" type="noConversion"/>
  </si>
  <si>
    <t>宠物扩展坑</t>
    <phoneticPr fontId="3" type="noConversion"/>
  </si>
  <si>
    <t>村落，交互， 活动</t>
    <phoneticPr fontId="3" type="noConversion"/>
  </si>
  <si>
    <t>宠物基础功能</t>
    <phoneticPr fontId="3" type="noConversion"/>
  </si>
  <si>
    <t>3-4个对局</t>
    <phoneticPr fontId="3" type="noConversion"/>
  </si>
  <si>
    <t>N个副本</t>
    <phoneticPr fontId="3" type="noConversion"/>
  </si>
  <si>
    <t>副本， 任务，美术 50% 60小时</t>
    <phoneticPr fontId="3" type="noConversion"/>
  </si>
  <si>
    <t>副本， 任务，美术 30%</t>
    <phoneticPr fontId="3" type="noConversion"/>
  </si>
  <si>
    <t>宠物基础架构</t>
    <phoneticPr fontId="3" type="noConversion"/>
  </si>
  <si>
    <t>副本基础逻辑</t>
    <phoneticPr fontId="19" type="noConversion"/>
  </si>
  <si>
    <t>角色、宠物界面</t>
    <phoneticPr fontId="19" type="noConversion"/>
  </si>
  <si>
    <t>宠物图鉴</t>
    <phoneticPr fontId="19" type="noConversion"/>
  </si>
  <si>
    <t>好友</t>
    <phoneticPr fontId="19" type="noConversion"/>
  </si>
  <si>
    <t>商城</t>
    <phoneticPr fontId="19" type="noConversion"/>
  </si>
  <si>
    <t>竞技场</t>
    <phoneticPr fontId="19" type="noConversion"/>
  </si>
  <si>
    <t>拍卖行</t>
    <phoneticPr fontId="19" type="noConversion"/>
  </si>
  <si>
    <t>副本结算功能</t>
    <phoneticPr fontId="19" type="noConversion"/>
  </si>
  <si>
    <t>宠物装备</t>
    <phoneticPr fontId="19" type="noConversion"/>
  </si>
  <si>
    <t>宠物阵型</t>
    <phoneticPr fontId="19" type="noConversion"/>
  </si>
  <si>
    <t>IM</t>
    <phoneticPr fontId="19" type="noConversion"/>
  </si>
  <si>
    <t>VIP</t>
    <phoneticPr fontId="19" type="noConversion"/>
  </si>
  <si>
    <t>擂台</t>
    <phoneticPr fontId="19" type="noConversion"/>
  </si>
  <si>
    <t>核心战斗-伤害公式计算</t>
    <phoneticPr fontId="19" type="noConversion"/>
  </si>
  <si>
    <t>副本选择</t>
    <phoneticPr fontId="3" type="noConversion"/>
  </si>
  <si>
    <t>宠物装备强化</t>
    <phoneticPr fontId="19" type="noConversion"/>
  </si>
  <si>
    <t>宠物装备进阶</t>
    <phoneticPr fontId="19" type="noConversion"/>
  </si>
  <si>
    <t>公会</t>
    <phoneticPr fontId="19" type="noConversion"/>
  </si>
  <si>
    <t>签到</t>
    <phoneticPr fontId="19" type="noConversion"/>
  </si>
  <si>
    <t>核心战斗流程（进程，战斗，AI）</t>
    <phoneticPr fontId="19" type="noConversion"/>
  </si>
  <si>
    <t>副本挂机玩法</t>
  </si>
  <si>
    <t>宠物升星</t>
    <phoneticPr fontId="19" type="noConversion"/>
  </si>
  <si>
    <t>宠物装备宝石</t>
    <phoneticPr fontId="19" type="noConversion"/>
  </si>
  <si>
    <t>指引界面-活动</t>
    <phoneticPr fontId="19" type="noConversion"/>
  </si>
  <si>
    <t>答题</t>
    <phoneticPr fontId="19" type="noConversion"/>
  </si>
  <si>
    <t>核心战斗-基础UI</t>
    <phoneticPr fontId="19" type="noConversion"/>
  </si>
  <si>
    <t>副本托管</t>
    <phoneticPr fontId="19" type="noConversion"/>
  </si>
  <si>
    <t>宠物进化</t>
    <phoneticPr fontId="19" type="noConversion"/>
  </si>
  <si>
    <t>玩家装备套装系统</t>
    <phoneticPr fontId="19" type="noConversion"/>
  </si>
  <si>
    <t>狩猎场</t>
    <phoneticPr fontId="3" type="noConversion"/>
  </si>
  <si>
    <t>系统设置</t>
    <phoneticPr fontId="19" type="noConversion"/>
  </si>
  <si>
    <t>核心战斗-换宠</t>
    <phoneticPr fontId="19" type="noConversion"/>
  </si>
  <si>
    <t>核心战斗-道具使用</t>
    <phoneticPr fontId="19" type="noConversion"/>
  </si>
  <si>
    <t>宠物技能升级</t>
    <phoneticPr fontId="19" type="noConversion"/>
  </si>
  <si>
    <t>NPC商店</t>
    <phoneticPr fontId="19" type="noConversion"/>
  </si>
  <si>
    <t>通天塔</t>
    <phoneticPr fontId="19" type="noConversion"/>
  </si>
  <si>
    <t>核心战斗-照妖镜</t>
    <phoneticPr fontId="19" type="noConversion"/>
  </si>
  <si>
    <t>背包</t>
    <phoneticPr fontId="19" type="noConversion"/>
  </si>
  <si>
    <t>村落基础功能</t>
    <phoneticPr fontId="19" type="noConversion"/>
  </si>
  <si>
    <t>新手引导</t>
    <phoneticPr fontId="19" type="noConversion"/>
  </si>
  <si>
    <t>道具系统-基础框架，包括装备</t>
    <phoneticPr fontId="19" type="noConversion"/>
  </si>
  <si>
    <t>任务系统功能</t>
    <phoneticPr fontId="19" type="noConversion"/>
  </si>
  <si>
    <t>副本星级评价</t>
    <phoneticPr fontId="19" type="noConversion"/>
  </si>
  <si>
    <t>大冒险</t>
    <phoneticPr fontId="19" type="noConversion"/>
  </si>
  <si>
    <t>抓宠、封妖</t>
    <phoneticPr fontId="19" type="noConversion"/>
  </si>
  <si>
    <t>邮箱-主要用于系统发信</t>
    <phoneticPr fontId="19" type="noConversion"/>
  </si>
  <si>
    <t>账号，登录</t>
    <phoneticPr fontId="19" type="noConversion"/>
  </si>
  <si>
    <t>BossRush</t>
    <phoneticPr fontId="19" type="noConversion"/>
  </si>
  <si>
    <t>稀有探索玩法</t>
    <phoneticPr fontId="19" type="noConversion"/>
  </si>
  <si>
    <t>对局，技能动画表现</t>
    <phoneticPr fontId="19" type="noConversion"/>
  </si>
  <si>
    <t>疲劳值</t>
    <phoneticPr fontId="19" type="noConversion"/>
  </si>
  <si>
    <t>家园</t>
    <phoneticPr fontId="19" type="noConversion"/>
  </si>
  <si>
    <t>技能系统（服务器计算？对局内操作？）</t>
    <phoneticPr fontId="19" type="noConversion"/>
  </si>
  <si>
    <t>创建、选择角色</t>
    <phoneticPr fontId="19" type="noConversion"/>
  </si>
  <si>
    <t>宠物繁殖（交互）</t>
    <phoneticPr fontId="19" type="noConversion"/>
  </si>
  <si>
    <t>技能-大招操作 x 4</t>
    <phoneticPr fontId="19" type="noConversion"/>
  </si>
  <si>
    <t>主角属性，账号基础数据</t>
    <phoneticPr fontId="19" type="noConversion"/>
  </si>
  <si>
    <t>宠物合成（炼妖）</t>
    <phoneticPr fontId="19" type="noConversion"/>
  </si>
  <si>
    <t>主界面</t>
    <phoneticPr fontId="19" type="noConversion"/>
  </si>
  <si>
    <t>宠物装备洗炼</t>
    <phoneticPr fontId="19" type="noConversion"/>
  </si>
  <si>
    <t>神秘地图（抽卡）</t>
    <phoneticPr fontId="19" type="noConversion"/>
  </si>
  <si>
    <t>导表工具</t>
    <phoneticPr fontId="19" type="noConversion"/>
  </si>
  <si>
    <t>服务器选择，服务器分流，公告</t>
    <phoneticPr fontId="19" type="noConversion"/>
  </si>
  <si>
    <t>测试工具</t>
    <phoneticPr fontId="19" type="noConversion"/>
  </si>
  <si>
    <t>运营工具</t>
    <phoneticPr fontId="19" type="noConversion"/>
  </si>
  <si>
    <t>支付功能（各SDK接入）</t>
    <phoneticPr fontId="19" type="noConversion"/>
  </si>
  <si>
    <t>版本自动打包、发布工具</t>
    <phoneticPr fontId="19" type="noConversion"/>
  </si>
  <si>
    <t>发布流程</t>
    <phoneticPr fontId="19" type="noConversion"/>
  </si>
  <si>
    <t>副本编辑器</t>
    <phoneticPr fontId="3" type="noConversion"/>
  </si>
  <si>
    <t>美术编辑器</t>
    <phoneticPr fontId="19" type="noConversion"/>
  </si>
  <si>
    <t>程序开发规范和约定</t>
    <phoneticPr fontId="19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</si>
  <si>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</si>
  <si>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</si>
  <si>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</si>
  <si>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3" type="noConversion"/>
  </si>
  <si>
    <t>2. 社交</t>
    <phoneticPr fontId="3" type="noConversion"/>
  </si>
  <si>
    <t>3. 村落</t>
    <phoneticPr fontId="3" type="noConversion"/>
  </si>
  <si>
    <t>4. 角色</t>
    <phoneticPr fontId="3" type="noConversion"/>
  </si>
  <si>
    <t>副本基础逻辑</t>
    <phoneticPr fontId="3" type="noConversion"/>
  </si>
  <si>
    <t>宠物（除优先级4）</t>
    <phoneticPr fontId="3" type="noConversion"/>
  </si>
  <si>
    <t>副本内容（未拆分对局和副本时间）</t>
    <phoneticPr fontId="3" type="noConversion"/>
  </si>
  <si>
    <t>对局</t>
    <phoneticPr fontId="3" type="noConversion"/>
  </si>
  <si>
    <t>副本美术（副本场景 6组）</t>
    <phoneticPr fontId="3" type="noConversion"/>
  </si>
  <si>
    <t>背包+道具</t>
    <phoneticPr fontId="3" type="noConversion"/>
  </si>
  <si>
    <t>副本美术（对局场景）</t>
    <phoneticPr fontId="3" type="noConversion"/>
  </si>
  <si>
    <t>副本美术（怪物）</t>
    <phoneticPr fontId="3" type="noConversion"/>
  </si>
  <si>
    <t>技能内容</t>
    <phoneticPr fontId="3" type="noConversion"/>
  </si>
  <si>
    <t>主流程</t>
    <phoneticPr fontId="3" type="noConversion"/>
  </si>
  <si>
    <t>新手引导</t>
    <phoneticPr fontId="3" type="noConversion"/>
  </si>
  <si>
    <t>任务内容</t>
    <phoneticPr fontId="3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</si>
  <si>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</si>
  <si>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</si>
  <si>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</si>
  <si>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</si>
  <si>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</si>
  <si>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</si>
  <si>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小珍</t>
    <phoneticPr fontId="3" type="noConversion"/>
  </si>
  <si>
    <t>帅帅</t>
    <phoneticPr fontId="3" type="noConversion"/>
  </si>
  <si>
    <t>服务器时间算在结算了</t>
    <phoneticPr fontId="3" type="noConversion"/>
  </si>
  <si>
    <t>村落</t>
    <phoneticPr fontId="3" type="noConversion"/>
  </si>
  <si>
    <t>村落功能</t>
    <phoneticPr fontId="3" type="noConversion"/>
  </si>
  <si>
    <t>功能项</t>
    <phoneticPr fontId="3" type="noConversion"/>
  </si>
  <si>
    <t>不确定服务器什么功能</t>
    <phoneticPr fontId="3" type="noConversion"/>
  </si>
  <si>
    <t>角色、宠物是否有额外服务器功能？</t>
    <phoneticPr fontId="3" type="noConversion"/>
  </si>
  <si>
    <t>是否和装备功能重合？</t>
    <phoneticPr fontId="3" type="noConversion"/>
  </si>
  <si>
    <t>小珍</t>
    <phoneticPr fontId="3" type="noConversion"/>
  </si>
  <si>
    <t>指引每日基础副本次数，困难副本次数，pvp次数--txHD活动界面</t>
    <phoneticPr fontId="7" type="noConversion"/>
  </si>
  <si>
    <t>服务器分工</t>
    <phoneticPr fontId="3" type="noConversion"/>
  </si>
  <si>
    <t>2015年04月28日讨论问题</t>
    <phoneticPr fontId="2" type="noConversion"/>
  </si>
  <si>
    <t>策划分工</t>
    <phoneticPr fontId="3" type="noConversion"/>
  </si>
  <si>
    <t>测试分工</t>
    <phoneticPr fontId="3" type="noConversion"/>
  </si>
  <si>
    <t>内容</t>
    <phoneticPr fontId="3" type="noConversion"/>
  </si>
  <si>
    <t>装备</t>
    <phoneticPr fontId="3" type="noConversion"/>
  </si>
  <si>
    <t>道具</t>
    <phoneticPr fontId="3" type="noConversion"/>
  </si>
  <si>
    <t>Avatar</t>
    <phoneticPr fontId="3" type="noConversion"/>
  </si>
  <si>
    <t>内容</t>
    <phoneticPr fontId="3" type="noConversion"/>
  </si>
  <si>
    <t>宠物</t>
    <phoneticPr fontId="3" type="noConversion"/>
  </si>
  <si>
    <t>宠物表现、技能、数值</t>
    <phoneticPr fontId="3" type="noConversion"/>
  </si>
  <si>
    <t>雪姬</t>
  </si>
  <si>
    <t>雪姬</t>
    <phoneticPr fontId="3" type="noConversion"/>
  </si>
  <si>
    <t>小星</t>
  </si>
  <si>
    <t>雪姬</t>
    <phoneticPr fontId="3" type="noConversion"/>
  </si>
  <si>
    <t>胖子</t>
    <phoneticPr fontId="3" type="noConversion"/>
  </si>
  <si>
    <t>胖子</t>
  </si>
  <si>
    <t>xw</t>
  </si>
  <si>
    <t>雪姬</t>
    <phoneticPr fontId="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</si>
  <si>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7" type="noConversion"/>
  </si>
  <si>
    <t>xw</t>
    <phoneticPr fontId="3" type="noConversion"/>
  </si>
  <si>
    <t>xw</t>
    <phoneticPr fontId="3" type="noConversion"/>
  </si>
  <si>
    <t>胖子</t>
    <phoneticPr fontId="3" type="noConversion"/>
  </si>
  <si>
    <t>角色、宠物界面（包括上阵宠物选择）</t>
    <phoneticPr fontId="2" type="noConversion"/>
  </si>
  <si>
    <t>客户端分工</t>
    <phoneticPr fontId="3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</si>
  <si>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</si>
  <si>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</si>
  <si>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</si>
  <si>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</si>
  <si>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</si>
  <si>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</si>
  <si>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</si>
  <si>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</si>
  <si>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</si>
  <si>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</si>
  <si>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</si>
  <si>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</si>
  <si>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</si>
  <si>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</si>
  <si>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</si>
  <si>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</si>
  <si>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</si>
  <si>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</si>
  <si>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ts</t>
    <phoneticPr fontId="3" type="noConversion"/>
  </si>
  <si>
    <t>雷神</t>
    <phoneticPr fontId="3" type="noConversion"/>
  </si>
  <si>
    <t>ts，雷神</t>
    <phoneticPr fontId="3" type="noConversion"/>
  </si>
  <si>
    <t>雷神</t>
    <phoneticPr fontId="3" type="noConversion"/>
  </si>
  <si>
    <t>ts</t>
    <phoneticPr fontId="3" type="noConversion"/>
  </si>
  <si>
    <t>雷神，ts</t>
    <phoneticPr fontId="3" type="noConversion"/>
  </si>
  <si>
    <t>测试时间</t>
    <phoneticPr fontId="3" type="noConversion"/>
  </si>
  <si>
    <t>角色装备10套以下</t>
    <phoneticPr fontId="3" type="noConversion"/>
  </si>
  <si>
    <t>装备内容包括属性（进化等）100-200件</t>
    <phoneticPr fontId="3" type="noConversion"/>
  </si>
  <si>
    <t>zz</t>
    <phoneticPr fontId="3" type="noConversion"/>
  </si>
  <si>
    <t>文生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</si>
  <si>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</si>
  <si>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</si>
  <si>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</si>
  <si>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</si>
  <si>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</si>
  <si>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</si>
  <si>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</si>
  <si>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zz，文生</t>
    <phoneticPr fontId="3" type="noConversion"/>
  </si>
  <si>
    <t>zz</t>
    <phoneticPr fontId="3" type="noConversion"/>
  </si>
  <si>
    <t>zz，文生</t>
    <phoneticPr fontId="3" type="noConversion"/>
  </si>
  <si>
    <t>确认以下内容做到什么程度</t>
    <phoneticPr fontId="2" type="noConversion"/>
  </si>
  <si>
    <t>内容项</t>
    <phoneticPr fontId="2" type="noConversion"/>
  </si>
  <si>
    <t>副本</t>
    <phoneticPr fontId="2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</si>
  <si>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</si>
  <si>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</si>
  <si>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</si>
  <si>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</si>
  <si>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</si>
  <si>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</si>
  <si>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</si>
  <si>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</si>
  <si>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</si>
  <si>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7" type="noConversion"/>
  </si>
  <si>
    <t>普通难度*5</t>
    <phoneticPr fontId="2" type="noConversion"/>
  </si>
  <si>
    <t>美术</t>
    <phoneticPr fontId="2" type="noConversion"/>
  </si>
  <si>
    <t>普通难度*N</t>
    <phoneticPr fontId="7" type="noConversion"/>
  </si>
  <si>
    <t>美术</t>
    <phoneticPr fontId="7" type="noConversion"/>
  </si>
  <si>
    <t>服务器选择，服务器分流，公告</t>
    <phoneticPr fontId="19" type="noConversion"/>
  </si>
  <si>
    <t>2015年05月11日讨论问题</t>
    <phoneticPr fontId="2" type="noConversion"/>
  </si>
  <si>
    <t>程序、策划需要考虑不能全职的问题，策划文档和测试有些时间预估偏乐观</t>
    <phoneticPr fontId="2" type="noConversion"/>
  </si>
  <si>
    <t>确认是否有遗漏内容</t>
    <phoneticPr fontId="2" type="noConversion"/>
  </si>
  <si>
    <t>每个里程碑结束时，体验修改内容时间预留</t>
    <phoneticPr fontId="2" type="noConversion"/>
  </si>
  <si>
    <t>确认是否有工作排期上的瓶颈问题</t>
    <phoneticPr fontId="2" type="noConversion"/>
  </si>
  <si>
    <t>激活码-邀请福利等运营相关活动</t>
    <phoneticPr fontId="3" type="noConversion"/>
  </si>
  <si>
    <t>角色</t>
    <phoneticPr fontId="3" type="noConversion"/>
  </si>
  <si>
    <t>角色10套以下</t>
    <phoneticPr fontId="7" type="noConversion"/>
  </si>
  <si>
    <t>角色套装4套*2性别</t>
    <phoneticPr fontId="3" type="noConversion"/>
  </si>
  <si>
    <t>角色-头6*2性别</t>
    <phoneticPr fontId="3" type="noConversion"/>
  </si>
  <si>
    <t>角色-NPC-妲己</t>
    <phoneticPr fontId="3" type="noConversion"/>
  </si>
  <si>
    <t>确认工期变更原因，有些工期和工作看起来不匹配的内容讨论</t>
    <phoneticPr fontId="2" type="noConversion"/>
  </si>
  <si>
    <t>xw介绍删减内容</t>
    <phoneticPr fontId="2" type="noConversion"/>
  </si>
  <si>
    <t>会议内容</t>
    <phoneticPr fontId="2" type="noConversion"/>
  </si>
  <si>
    <t>副本*6组</t>
    <phoneticPr fontId="3" type="noConversion"/>
  </si>
  <si>
    <t>对局*10个</t>
    <phoneticPr fontId="3" type="noConversion"/>
  </si>
  <si>
    <t>村落*1个</t>
    <phoneticPr fontId="3" type="noConversion"/>
  </si>
  <si>
    <t>活动*1个</t>
    <phoneticPr fontId="3" type="noConversion"/>
  </si>
  <si>
    <t>纯材料</t>
    <phoneticPr fontId="3" type="noConversion"/>
  </si>
  <si>
    <t>角色*2性别</t>
    <phoneticPr fontId="3" type="noConversion"/>
  </si>
  <si>
    <t>估算工期，确认仍需删减或添加的功能</t>
    <phoneticPr fontId="2" type="noConversion"/>
  </si>
  <si>
    <t>图标-技能</t>
    <phoneticPr fontId="3" type="noConversion"/>
  </si>
  <si>
    <t>图标-道具120-160</t>
    <phoneticPr fontId="3" type="noConversion"/>
  </si>
  <si>
    <t>美术</t>
    <phoneticPr fontId="3" type="noConversion"/>
  </si>
  <si>
    <t>UI</t>
    <phoneticPr fontId="3" type="noConversion"/>
  </si>
  <si>
    <t>怪物头像</t>
    <phoneticPr fontId="3" type="noConversion"/>
  </si>
  <si>
    <t>原画</t>
    <phoneticPr fontId="3" type="noConversion"/>
  </si>
  <si>
    <t>总人天</t>
    <phoneticPr fontId="3" type="noConversion"/>
  </si>
  <si>
    <t>美术原画</t>
    <phoneticPr fontId="3" type="noConversion"/>
  </si>
  <si>
    <t>美术外包</t>
    <phoneticPr fontId="3" type="noConversion"/>
  </si>
  <si>
    <t>内容</t>
    <phoneticPr fontId="3" type="noConversion"/>
  </si>
  <si>
    <t>村落</t>
    <phoneticPr fontId="3" type="noConversion"/>
  </si>
  <si>
    <t>村落配置</t>
    <phoneticPr fontId="3" type="noConversion"/>
  </si>
  <si>
    <t>兼容性测试，性能测试</t>
    <phoneticPr fontId="3" type="noConversion"/>
  </si>
  <si>
    <t>场景制作方法讨论</t>
    <phoneticPr fontId="2" type="noConversion"/>
  </si>
  <si>
    <t>一套场景：</t>
    <phoneticPr fontId="2" type="noConversion"/>
  </si>
  <si>
    <t>地表</t>
    <phoneticPr fontId="2" type="noConversion"/>
  </si>
  <si>
    <t>物件</t>
    <phoneticPr fontId="2" type="noConversion"/>
  </si>
  <si>
    <t>墙</t>
    <phoneticPr fontId="2" type="noConversion"/>
  </si>
  <si>
    <t>机关</t>
    <phoneticPr fontId="2" type="noConversion"/>
  </si>
  <si>
    <t>至少2种贴图</t>
    <phoneticPr fontId="2" type="noConversion"/>
  </si>
  <si>
    <t>至少7种</t>
    <phoneticPr fontId="2" type="noConversion"/>
  </si>
  <si>
    <t>2种门，1个机关</t>
    <phoneticPr fontId="2" type="noConversion"/>
  </si>
  <si>
    <t>副本-照妖镜</t>
    <phoneticPr fontId="3" type="noConversion"/>
  </si>
  <si>
    <t>核心战斗-UI</t>
    <phoneticPr fontId="2" type="noConversion"/>
  </si>
  <si>
    <t>对局结算内容是服务器计算后发给客户端还是客户端通知服务器？抓宠道具消耗如何处理？</t>
    <phoneticPr fontId="2" type="noConversion"/>
  </si>
  <si>
    <t>对局掉落表现</t>
    <phoneticPr fontId="3" type="noConversion"/>
  </si>
  <si>
    <t>主流程</t>
    <phoneticPr fontId="3" type="noConversion"/>
  </si>
  <si>
    <t>账号，登录，注册，切换账号</t>
    <phoneticPr fontId="2" type="noConversion"/>
  </si>
  <si>
    <t>断线处理</t>
    <phoneticPr fontId="3" type="noConversion"/>
  </si>
  <si>
    <t>抽卡</t>
    <phoneticPr fontId="2" type="noConversion"/>
  </si>
  <si>
    <t>战力，pvp(全服，好友）</t>
    <phoneticPr fontId="2" type="noConversion"/>
  </si>
  <si>
    <t>创建角色</t>
    <phoneticPr fontId="7" type="noConversion"/>
  </si>
  <si>
    <t>技能-大招操作*6</t>
    <phoneticPr fontId="2" type="noConversion"/>
  </si>
  <si>
    <t>狩猎场</t>
    <phoneticPr fontId="2" type="noConversion"/>
  </si>
  <si>
    <t>核心战斗-AI</t>
    <phoneticPr fontId="3" type="noConversion"/>
  </si>
  <si>
    <t>核心战斗流程（进程，战斗）</t>
    <phoneticPr fontId="7" type="noConversion"/>
  </si>
  <si>
    <t>称号系统--vip，竞技场</t>
    <phoneticPr fontId="3" type="noConversion"/>
  </si>
  <si>
    <t>充值返利</t>
    <phoneticPr fontId="3" type="noConversion"/>
  </si>
  <si>
    <t>月卡</t>
    <phoneticPr fontId="3" type="noConversion"/>
  </si>
  <si>
    <t>zz</t>
    <phoneticPr fontId="2" type="noConversion"/>
  </si>
  <si>
    <t>大招表现</t>
    <phoneticPr fontId="2" type="noConversion"/>
  </si>
  <si>
    <t>村落</t>
    <phoneticPr fontId="2" type="noConversion"/>
  </si>
  <si>
    <t>副本托管</t>
    <phoneticPr fontId="2" type="noConversion"/>
  </si>
  <si>
    <t>答题</t>
    <phoneticPr fontId="2" type="noConversion"/>
  </si>
  <si>
    <t>bossrush</t>
    <phoneticPr fontId="2" type="noConversion"/>
  </si>
  <si>
    <t>主角换装</t>
    <phoneticPr fontId="2" type="noConversion"/>
  </si>
  <si>
    <t>公会-基础管理，任务（放在任务界面），商店</t>
    <phoneticPr fontId="2" type="noConversion"/>
  </si>
  <si>
    <t>服务器</t>
    <phoneticPr fontId="2" type="noConversion"/>
  </si>
  <si>
    <t>客户端</t>
    <phoneticPr fontId="2" type="noConversion"/>
  </si>
  <si>
    <t>宠物进化</t>
    <phoneticPr fontId="2" type="noConversion"/>
  </si>
  <si>
    <t>狩猎场</t>
    <phoneticPr fontId="2" type="noConversion"/>
  </si>
  <si>
    <t>主角只留等级、形象，加两个主角</t>
    <phoneticPr fontId="2" type="noConversion"/>
  </si>
  <si>
    <t>玩家装备套装系统</t>
    <phoneticPr fontId="2" type="noConversion"/>
  </si>
  <si>
    <t>主角界面</t>
    <phoneticPr fontId="2" type="noConversion"/>
  </si>
  <si>
    <t>功能项</t>
    <phoneticPr fontId="3" type="noConversion"/>
  </si>
  <si>
    <t>其他</t>
    <phoneticPr fontId="3" type="noConversion"/>
  </si>
  <si>
    <t>副本</t>
    <phoneticPr fontId="3" type="noConversion"/>
  </si>
  <si>
    <t>序号</t>
    <phoneticPr fontId="3" type="noConversion"/>
  </si>
  <si>
    <t>活动</t>
    <phoneticPr fontId="3" type="noConversion"/>
  </si>
  <si>
    <t>其他</t>
    <phoneticPr fontId="3" type="noConversion"/>
  </si>
  <si>
    <t>版本检测，更新功能</t>
    <phoneticPr fontId="2" type="noConversion"/>
  </si>
  <si>
    <t>主流程</t>
    <phoneticPr fontId="2" type="noConversion"/>
  </si>
  <si>
    <t>loading界面</t>
    <phoneticPr fontId="2" type="noConversion"/>
  </si>
  <si>
    <t>主流程</t>
    <phoneticPr fontId="2" type="noConversion"/>
  </si>
  <si>
    <t>消息推送功能（百度推送？）</t>
    <phoneticPr fontId="2" type="noConversion"/>
  </si>
  <si>
    <t>主流程</t>
    <phoneticPr fontId="2" type="noConversion"/>
  </si>
  <si>
    <t>通知--家园、大冒险、邮箱</t>
    <phoneticPr fontId="2" type="noConversion"/>
  </si>
  <si>
    <t>功能项</t>
    <phoneticPr fontId="3" type="noConversion"/>
  </si>
  <si>
    <t>道具</t>
    <phoneticPr fontId="3" type="noConversion"/>
  </si>
  <si>
    <t>背包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</si>
  <si>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</si>
  <si>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</si>
  <si>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</si>
  <si>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雷神</t>
    <phoneticPr fontId="3" type="noConversion"/>
  </si>
  <si>
    <t>道具</t>
    <phoneticPr fontId="3" type="noConversion"/>
  </si>
  <si>
    <t>道具系统-基础框架，包括装备，包括货币</t>
    <phoneticPr fontId="3" type="noConversion"/>
  </si>
  <si>
    <t>文生</t>
    <phoneticPr fontId="3" type="noConversion"/>
  </si>
  <si>
    <t>帅帅</t>
    <phoneticPr fontId="3" type="noConversion"/>
  </si>
  <si>
    <t>ts</t>
    <phoneticPr fontId="3" type="noConversion"/>
  </si>
  <si>
    <t>功能项</t>
    <phoneticPr fontId="3" type="noConversion"/>
  </si>
  <si>
    <t>道具</t>
    <phoneticPr fontId="3" type="noConversion"/>
  </si>
  <si>
    <t>玩家装备套装系统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</si>
  <si>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</si>
  <si>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</si>
  <si>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</si>
  <si>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是否和装备功能重合？</t>
    <phoneticPr fontId="3" type="noConversion"/>
  </si>
  <si>
    <t>ts</t>
    <phoneticPr fontId="3" type="noConversion"/>
  </si>
  <si>
    <t>不包含套装配置测试</t>
    <phoneticPr fontId="3" type="noConversion"/>
  </si>
  <si>
    <t>宠物装备</t>
    <phoneticPr fontId="3" type="noConversion"/>
  </si>
  <si>
    <t>小星</t>
    <phoneticPr fontId="3" type="noConversion"/>
  </si>
  <si>
    <t>zz</t>
    <phoneticPr fontId="3" type="noConversion"/>
  </si>
  <si>
    <t>不包含装备内容配置测试</t>
    <phoneticPr fontId="3" type="noConversion"/>
  </si>
  <si>
    <t>道具</t>
    <phoneticPr fontId="3" type="noConversion"/>
  </si>
  <si>
    <t>宠物装备强化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</si>
  <si>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</si>
  <si>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</si>
  <si>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</si>
  <si>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宠物装备进阶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</si>
  <si>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</si>
  <si>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</si>
  <si>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</si>
  <si>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宠物装备宝石</t>
    <phoneticPr fontId="3" type="noConversion"/>
  </si>
  <si>
    <t>商城</t>
    <phoneticPr fontId="3" type="noConversion"/>
  </si>
  <si>
    <t>胖子</t>
    <phoneticPr fontId="3" type="noConversion"/>
  </si>
  <si>
    <t>文生</t>
    <phoneticPr fontId="3" type="noConversion"/>
  </si>
  <si>
    <t>帅帅</t>
    <phoneticPr fontId="3" type="noConversion"/>
  </si>
  <si>
    <t>不包括支付、渠道等</t>
    <phoneticPr fontId="3" type="noConversion"/>
  </si>
  <si>
    <t>雷神</t>
    <phoneticPr fontId="3" type="noConversion"/>
  </si>
  <si>
    <t>NPC商店</t>
    <phoneticPr fontId="3" type="noConversion"/>
  </si>
  <si>
    <t>胖子</t>
    <phoneticPr fontId="3" type="noConversion"/>
  </si>
  <si>
    <t>文生</t>
    <phoneticPr fontId="3" type="noConversion"/>
  </si>
  <si>
    <t>VIP</t>
    <phoneticPr fontId="3" type="noConversion"/>
  </si>
  <si>
    <t>文生</t>
    <phoneticPr fontId="3" type="noConversion"/>
  </si>
  <si>
    <t>帅帅</t>
    <phoneticPr fontId="3" type="noConversion"/>
  </si>
  <si>
    <t>道具</t>
    <phoneticPr fontId="3" type="noConversion"/>
  </si>
  <si>
    <t>总计</t>
    <phoneticPr fontId="3" type="noConversion"/>
  </si>
  <si>
    <t xml:space="preserve"> </t>
    <phoneticPr fontId="3" type="noConversion"/>
  </si>
  <si>
    <t>道具-宝箱，钥匙，体力，双倍</t>
    <phoneticPr fontId="3" type="noConversion"/>
  </si>
  <si>
    <t>宝箱，钥匙，体力，双倍</t>
    <phoneticPr fontId="3" type="noConversion"/>
  </si>
  <si>
    <t>副本基础逻辑</t>
    <phoneticPr fontId="2" type="noConversion"/>
  </si>
  <si>
    <t>角色</t>
    <phoneticPr fontId="3" type="noConversion"/>
  </si>
  <si>
    <t>Avatar</t>
    <phoneticPr fontId="3" type="noConversion"/>
  </si>
  <si>
    <t>道具</t>
    <phoneticPr fontId="2" type="noConversion"/>
  </si>
  <si>
    <t>宠物装备洗炼</t>
    <phoneticPr fontId="2" type="noConversion"/>
  </si>
  <si>
    <t>其他</t>
    <phoneticPr fontId="2" type="noConversion"/>
  </si>
  <si>
    <t>敏感词、屏蔽词</t>
    <phoneticPr fontId="2" type="noConversion"/>
  </si>
  <si>
    <t>通天塔-简化</t>
    <phoneticPr fontId="2" type="noConversion"/>
  </si>
  <si>
    <t>任务-简化</t>
    <phoneticPr fontId="2" type="noConversion"/>
  </si>
  <si>
    <t>村落功能（UI表现）</t>
    <phoneticPr fontId="3" type="noConversion"/>
  </si>
  <si>
    <t>稀有探索玩法</t>
    <phoneticPr fontId="2" type="noConversion"/>
  </si>
  <si>
    <t>稀有探索玩法</t>
    <phoneticPr fontId="2" type="noConversion"/>
  </si>
  <si>
    <r>
      <t>限时间开放，</t>
    </r>
    <r>
      <rPr>
        <sz val="11"/>
        <color theme="0" tint="-0.34998626667073579"/>
        <rFont val="微软雅黑"/>
        <charset val="134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7" type="noConversion"/>
  </si>
  <si>
    <t>宠物界面（包括上阵宠物选择）</t>
    <phoneticPr fontId="2" type="noConversion"/>
  </si>
  <si>
    <t>角色界面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</si>
</sst>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 x14ac:knownFonts="1"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4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0" tint="-0.249977111117893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52">
    <xf numFmtId="0" fontId="0" fillId="0" borderId="0"/>
    <xf numFmtId="0" fontId="1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/>
    <xf numFmtId="0" fontId="9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4" fillId="4" borderId="0" xfId="0" applyFont="1" applyFill="1" applyAlignment="1">
      <alignment vertical="center"/>
    </xf>
    <xf numFmtId="58" fontId="0" fillId="0" borderId="0" xfId="0" applyNumberFormat="1"/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1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/>
    </xf>
    <xf numFmtId="0" fontId="17" fillId="0" borderId="1" xfId="1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left" wrapText="1"/>
    </xf>
    <xf numFmtId="0" fontId="17" fillId="0" borderId="1" xfId="0" applyFont="1" applyBorder="1" applyAlignment="1">
      <alignment horizontal="center" vertical="top"/>
    </xf>
    <xf numFmtId="0" fontId="18" fillId="0" borderId="0" xfId="0" applyFont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 applyAlignment="1">
      <alignment wrapText="1"/>
    </xf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14" xfId="0" applyFont="1" applyBorder="1"/>
    <xf numFmtId="0" fontId="18" fillId="0" borderId="15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14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" fillId="0" borderId="16" xfId="1" applyFont="1" applyFill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" fillId="0" borderId="11" xfId="1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6" fillId="0" borderId="16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6" fillId="2" borderId="1" xfId="1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1" fillId="0" borderId="5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76" fontId="1" fillId="0" borderId="0" xfId="0" applyNumberFormat="1" applyFont="1" applyBorder="1" applyAlignment="1">
      <alignment horizontal="center" vertical="center"/>
    </xf>
    <xf numFmtId="0" fontId="18" fillId="0" borderId="16" xfId="0" applyFont="1" applyBorder="1" applyAlignment="1"/>
    <xf numFmtId="0" fontId="6" fillId="0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8" fillId="0" borderId="0" xfId="0" applyFont="1" applyBorder="1" applyAlignment="1"/>
    <xf numFmtId="0" fontId="18" fillId="0" borderId="11" xfId="0" applyFont="1" applyBorder="1" applyAlignment="1"/>
    <xf numFmtId="0" fontId="20" fillId="0" borderId="8" xfId="0" applyFont="1" applyBorder="1" applyAlignme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" fontId="21" fillId="0" borderId="5" xfId="0" applyNumberFormat="1" applyFont="1" applyBorder="1" applyAlignment="1">
      <alignment vertical="center"/>
    </xf>
    <xf numFmtId="16" fontId="8" fillId="0" borderId="5" xfId="0" applyNumberFormat="1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wrapText="1"/>
    </xf>
    <xf numFmtId="0" fontId="21" fillId="0" borderId="21" xfId="0" applyFont="1" applyBorder="1" applyAlignment="1">
      <alignment vertical="center"/>
    </xf>
    <xf numFmtId="16" fontId="21" fillId="0" borderId="21" xfId="0" applyNumberFormat="1" applyFont="1" applyBorder="1" applyAlignment="1">
      <alignment vertical="center"/>
    </xf>
    <xf numFmtId="16" fontId="8" fillId="0" borderId="21" xfId="0" applyNumberFormat="1" applyFont="1" applyBorder="1" applyAlignment="1">
      <alignment vertical="center"/>
    </xf>
    <xf numFmtId="0" fontId="16" fillId="5" borderId="21" xfId="0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6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" fontId="1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6" fillId="0" borderId="2" xfId="1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58" fontId="1" fillId="0" borderId="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176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652">
    <cellStyle name="常规 2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</cellStyles>
  <dxfs count="11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6"/>
  <sheetViews>
    <sheetView tabSelected="1" zoomScale="115" zoomScaleNormal="115" zoomScalePageLayoutView="115" workbookViewId="0">
      <pane xSplit="6" ySplit="3" topLeftCell="H18" activePane="bottomRight" state="frozen"/>
      <selection pane="topRight" activeCell="F1" sqref="F1"/>
      <selection pane="bottomLeft" activeCell="A4" sqref="A4"/>
      <selection pane="bottomRight" activeCell="H18" sqref="H18"/>
    </sheetView>
  </sheetViews>
  <sheetFormatPr baseColWidth="10" defaultColWidth="10.7109375" defaultRowHeight="17" x14ac:dyDescent="0"/>
  <cols>
    <col min="1" max="1" width="10.7109375" style="32" customWidth="1"/>
    <col min="2" max="2" width="6.42578125" style="191" customWidth="1"/>
    <col min="3" max="3" width="7.140625" style="107" bestFit="1" customWidth="1"/>
    <col min="4" max="4" width="7.140625" style="107" customWidth="1"/>
    <col min="5" max="5" width="34.85546875" style="32" customWidth="1"/>
    <col min="6" max="6" width="5.7109375" style="107" customWidth="1"/>
    <col min="7" max="7" width="5.7109375" style="107" hidden="1" customWidth="1"/>
    <col min="8" max="8" width="8.85546875" style="107" customWidth="1"/>
    <col min="9" max="9" width="7.28515625" style="107" customWidth="1"/>
    <col min="10" max="10" width="7.42578125" style="107" customWidth="1"/>
    <col min="11" max="11" width="8" style="107" customWidth="1"/>
    <col min="12" max="13" width="5.7109375" style="107" customWidth="1"/>
    <col min="14" max="14" width="7.42578125" style="107" customWidth="1"/>
    <col min="15" max="16" width="9.42578125" style="107" customWidth="1"/>
    <col min="17" max="17" width="8.42578125" style="107" customWidth="1"/>
    <col min="18" max="19" width="10.28515625" style="107" customWidth="1"/>
    <col min="20" max="20" width="22.140625" style="32" bestFit="1" customWidth="1"/>
    <col min="21" max="26" width="5.7109375" style="107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>
      <c r="A3" s="3"/>
      <c r="B3" s="38" t="s">
        <v>783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349</v>
      </c>
      <c r="H3" s="38" t="s">
        <v>149</v>
      </c>
      <c r="I3" s="38" t="s">
        <v>625</v>
      </c>
      <c r="J3" s="38" t="s">
        <v>446</v>
      </c>
      <c r="K3" s="38" t="s">
        <v>411</v>
      </c>
      <c r="L3" s="38" t="s">
        <v>445</v>
      </c>
      <c r="M3" s="38" t="s">
        <v>447</v>
      </c>
      <c r="N3" s="38" t="s">
        <v>429</v>
      </c>
      <c r="O3" s="38" t="s">
        <v>462</v>
      </c>
      <c r="P3" s="38" t="s">
        <v>647</v>
      </c>
      <c r="Q3" s="38" t="s">
        <v>431</v>
      </c>
      <c r="R3" s="38" t="s">
        <v>463</v>
      </c>
      <c r="S3" s="38" t="s">
        <v>623</v>
      </c>
      <c r="T3" s="4" t="s">
        <v>432</v>
      </c>
      <c r="U3" s="38" t="s">
        <v>153</v>
      </c>
      <c r="V3" s="38" t="s">
        <v>464</v>
      </c>
      <c r="W3" s="38" t="s">
        <v>456</v>
      </c>
      <c r="X3" s="38" t="s">
        <v>414</v>
      </c>
      <c r="Y3" s="38" t="s">
        <v>410</v>
      </c>
      <c r="Z3" s="38" t="s">
        <v>626</v>
      </c>
      <c r="AA3" s="4" t="s">
        <v>415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>
      <c r="A4" s="181" t="s">
        <v>79</v>
      </c>
      <c r="B4" s="181">
        <v>1</v>
      </c>
      <c r="C4" s="43" t="s">
        <v>13</v>
      </c>
      <c r="D4" s="43" t="s">
        <v>78</v>
      </c>
      <c r="E4" s="193" t="s">
        <v>55</v>
      </c>
      <c r="F4" s="43">
        <v>1</v>
      </c>
      <c r="G4" s="43"/>
      <c r="H4" s="43">
        <v>2</v>
      </c>
      <c r="I4" s="105" t="s">
        <v>636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675</v>
      </c>
      <c r="Q4" s="43">
        <v>2</v>
      </c>
      <c r="R4" s="43">
        <v>2</v>
      </c>
      <c r="S4" s="43" t="s">
        <v>612</v>
      </c>
      <c r="T4" s="43"/>
      <c r="U4" s="43"/>
      <c r="V4" s="43"/>
      <c r="W4" s="43"/>
      <c r="X4" s="43">
        <v>1.5</v>
      </c>
      <c r="Y4" s="43">
        <v>1</v>
      </c>
      <c r="Z4" s="43" t="s">
        <v>666</v>
      </c>
      <c r="AA4" s="35" t="s">
        <v>416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>
      <c r="A5" s="123"/>
      <c r="B5" s="181">
        <v>2</v>
      </c>
      <c r="C5" s="43" t="s">
        <v>13</v>
      </c>
      <c r="D5" s="43" t="s">
        <v>62</v>
      </c>
      <c r="E5" s="193" t="s">
        <v>19</v>
      </c>
      <c r="F5" s="43">
        <v>1</v>
      </c>
      <c r="G5" s="43"/>
      <c r="H5" s="43">
        <v>2</v>
      </c>
      <c r="I5" s="105" t="s">
        <v>636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677</v>
      </c>
      <c r="Q5" s="43">
        <v>2</v>
      </c>
      <c r="R5" s="43">
        <v>2</v>
      </c>
      <c r="S5" s="43" t="s">
        <v>613</v>
      </c>
      <c r="T5" s="43"/>
      <c r="U5" s="43"/>
      <c r="V5" s="43"/>
      <c r="W5" s="43"/>
      <c r="X5" s="43">
        <v>0.5</v>
      </c>
      <c r="Y5" s="43">
        <v>0.5</v>
      </c>
      <c r="Z5" s="43" t="s">
        <v>666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>
      <c r="A6" s="123"/>
      <c r="B6" s="181">
        <v>3</v>
      </c>
      <c r="C6" s="44" t="s">
        <v>14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636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678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666</v>
      </c>
      <c r="AA6" s="35" t="s">
        <v>417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>
      <c r="A7" s="123"/>
      <c r="B7" s="181">
        <v>4</v>
      </c>
      <c r="C7" s="44" t="s">
        <v>13</v>
      </c>
      <c r="D7" s="44" t="s">
        <v>56</v>
      </c>
      <c r="E7" s="8" t="s">
        <v>761</v>
      </c>
      <c r="F7" s="43">
        <v>1</v>
      </c>
      <c r="G7" s="43"/>
      <c r="H7" s="43" t="s">
        <v>358</v>
      </c>
      <c r="I7" s="44" t="s">
        <v>636</v>
      </c>
      <c r="J7" s="43" t="s">
        <v>358</v>
      </c>
      <c r="K7" s="43" t="s">
        <v>412</v>
      </c>
      <c r="L7" s="43"/>
      <c r="M7" s="43"/>
      <c r="N7" s="43">
        <v>12</v>
      </c>
      <c r="O7" s="51">
        <v>6</v>
      </c>
      <c r="P7" s="43" t="s">
        <v>679</v>
      </c>
      <c r="Q7" s="43"/>
      <c r="R7" s="43"/>
      <c r="S7" s="43"/>
      <c r="T7" s="43"/>
      <c r="U7" s="43"/>
      <c r="V7" s="43"/>
      <c r="W7" s="43"/>
      <c r="X7" s="43" t="s">
        <v>418</v>
      </c>
      <c r="Y7" s="43">
        <v>2</v>
      </c>
      <c r="Z7" s="43" t="s">
        <v>667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>
      <c r="A8" s="123"/>
      <c r="B8" s="181">
        <v>5</v>
      </c>
      <c r="C8" s="44" t="s">
        <v>13</v>
      </c>
      <c r="D8" s="44" t="s">
        <v>56</v>
      </c>
      <c r="E8" s="8" t="s">
        <v>760</v>
      </c>
      <c r="F8" s="43">
        <v>1</v>
      </c>
      <c r="G8" s="43"/>
      <c r="H8" s="43"/>
      <c r="I8" s="44" t="s">
        <v>636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>
      <c r="A9" s="123"/>
      <c r="B9" s="181">
        <v>6</v>
      </c>
      <c r="C9" s="44" t="s">
        <v>14</v>
      </c>
      <c r="D9" s="44" t="s">
        <v>56</v>
      </c>
      <c r="E9" s="8" t="s">
        <v>749</v>
      </c>
      <c r="F9" s="43">
        <v>1</v>
      </c>
      <c r="G9" s="43"/>
      <c r="H9" s="43" t="s">
        <v>358</v>
      </c>
      <c r="I9" s="44" t="s">
        <v>636</v>
      </c>
      <c r="J9" s="43" t="s">
        <v>358</v>
      </c>
      <c r="K9" s="43" t="s">
        <v>412</v>
      </c>
      <c r="L9" s="43"/>
      <c r="M9" s="43"/>
      <c r="N9" s="43">
        <v>1</v>
      </c>
      <c r="O9" s="51">
        <v>6</v>
      </c>
      <c r="P9" s="43" t="s">
        <v>679</v>
      </c>
      <c r="Q9" s="43"/>
      <c r="R9" s="43"/>
      <c r="S9" s="43"/>
      <c r="T9" s="35" t="s">
        <v>443</v>
      </c>
      <c r="U9" s="43"/>
      <c r="V9" s="43"/>
      <c r="W9" s="43"/>
      <c r="X9" s="43" t="s">
        <v>418</v>
      </c>
      <c r="Y9" s="43">
        <v>0.25</v>
      </c>
      <c r="Z9" s="43" t="s">
        <v>667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>
      <c r="A10" s="123"/>
      <c r="B10" s="181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358</v>
      </c>
      <c r="I10" s="105" t="s">
        <v>634</v>
      </c>
      <c r="J10" s="43" t="s">
        <v>358</v>
      </c>
      <c r="K10" s="43" t="s">
        <v>412</v>
      </c>
      <c r="L10" s="43"/>
      <c r="M10" s="43"/>
      <c r="N10" s="43">
        <v>2</v>
      </c>
      <c r="O10" s="43">
        <v>2</v>
      </c>
      <c r="P10" s="43" t="s">
        <v>679</v>
      </c>
      <c r="Q10" s="43"/>
      <c r="R10" s="43"/>
      <c r="S10" s="43"/>
      <c r="T10" s="43"/>
      <c r="U10" s="43"/>
      <c r="V10" s="43"/>
      <c r="W10" s="43"/>
      <c r="X10" s="43" t="s">
        <v>418</v>
      </c>
      <c r="Y10" s="43">
        <v>0.5</v>
      </c>
      <c r="Z10" s="43" t="s">
        <v>667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>
      <c r="A11" s="123"/>
      <c r="B11" s="181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358</v>
      </c>
      <c r="I11" s="105" t="s">
        <v>634</v>
      </c>
      <c r="J11" s="43" t="s">
        <v>358</v>
      </c>
      <c r="K11" s="43" t="s">
        <v>412</v>
      </c>
      <c r="L11" s="43"/>
      <c r="M11" s="43"/>
      <c r="N11" s="43">
        <v>12</v>
      </c>
      <c r="O11" s="51">
        <v>6</v>
      </c>
      <c r="P11" s="43" t="s">
        <v>679</v>
      </c>
      <c r="Q11" s="43"/>
      <c r="R11" s="43"/>
      <c r="S11" s="43"/>
      <c r="T11" s="43"/>
      <c r="U11" s="43"/>
      <c r="V11" s="43"/>
      <c r="W11" s="43"/>
      <c r="X11" s="43" t="s">
        <v>418</v>
      </c>
      <c r="Y11" s="43">
        <v>0.5</v>
      </c>
      <c r="Z11" s="43" t="s">
        <v>667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>
      <c r="A12" s="123"/>
      <c r="B12" s="181">
        <v>9</v>
      </c>
      <c r="C12" s="44" t="s">
        <v>14</v>
      </c>
      <c r="D12" s="44" t="s">
        <v>56</v>
      </c>
      <c r="E12" s="8" t="s">
        <v>57</v>
      </c>
      <c r="F12" s="43">
        <v>1</v>
      </c>
      <c r="G12" s="43"/>
      <c r="H12" s="43" t="s">
        <v>358</v>
      </c>
      <c r="I12" s="44" t="s">
        <v>635</v>
      </c>
      <c r="J12" s="43" t="s">
        <v>358</v>
      </c>
      <c r="K12" s="43" t="s">
        <v>412</v>
      </c>
      <c r="L12" s="43"/>
      <c r="M12" s="43"/>
      <c r="N12" s="43">
        <v>0</v>
      </c>
      <c r="O12" s="43">
        <v>0</v>
      </c>
      <c r="P12" s="43" t="s">
        <v>678</v>
      </c>
      <c r="Q12" s="43"/>
      <c r="R12" s="43"/>
      <c r="S12" s="43"/>
      <c r="T12" s="51" t="s">
        <v>433</v>
      </c>
      <c r="U12" s="43"/>
      <c r="V12" s="43"/>
      <c r="W12" s="43"/>
      <c r="X12" s="43">
        <v>0.5</v>
      </c>
      <c r="Y12" s="43">
        <v>0.5</v>
      </c>
      <c r="Z12" s="43" t="s">
        <v>667</v>
      </c>
      <c r="AA12" s="35" t="s">
        <v>419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>
      <c r="A13" s="123"/>
      <c r="B13" s="181">
        <v>10</v>
      </c>
      <c r="C13" s="202" t="s">
        <v>26</v>
      </c>
      <c r="D13" s="202" t="s">
        <v>58</v>
      </c>
      <c r="E13" s="194" t="s">
        <v>31</v>
      </c>
      <c r="F13" s="43">
        <v>1</v>
      </c>
      <c r="G13" s="43"/>
      <c r="H13" s="43" t="s">
        <v>358</v>
      </c>
      <c r="I13" s="105" t="s">
        <v>637</v>
      </c>
      <c r="J13" s="43" t="s">
        <v>358</v>
      </c>
      <c r="K13" s="43" t="s">
        <v>412</v>
      </c>
      <c r="L13" s="43"/>
      <c r="M13" s="43"/>
      <c r="N13" s="43">
        <v>12</v>
      </c>
      <c r="O13" s="43">
        <v>12</v>
      </c>
      <c r="P13" s="43" t="s">
        <v>678</v>
      </c>
      <c r="Q13" s="43"/>
      <c r="R13" s="43"/>
      <c r="S13" s="43"/>
      <c r="T13" s="43" t="s">
        <v>614</v>
      </c>
      <c r="U13" s="43"/>
      <c r="V13" s="43"/>
      <c r="W13" s="43"/>
      <c r="X13" s="43">
        <v>1</v>
      </c>
      <c r="Y13" s="43">
        <v>1.5</v>
      </c>
      <c r="Z13" s="43" t="s">
        <v>667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>
      <c r="A14" s="123"/>
      <c r="B14" s="181">
        <v>11</v>
      </c>
      <c r="C14" s="43" t="s">
        <v>23</v>
      </c>
      <c r="D14" s="202" t="s">
        <v>58</v>
      </c>
      <c r="E14" s="193" t="s">
        <v>24</v>
      </c>
      <c r="F14" s="43">
        <v>1</v>
      </c>
      <c r="G14" s="43"/>
      <c r="H14" s="43" t="s">
        <v>358</v>
      </c>
      <c r="I14" s="105" t="s">
        <v>634</v>
      </c>
      <c r="J14" s="43" t="s">
        <v>358</v>
      </c>
      <c r="K14" s="43" t="s">
        <v>412</v>
      </c>
      <c r="L14" s="43"/>
      <c r="M14" s="43"/>
      <c r="N14" s="43">
        <v>12</v>
      </c>
      <c r="O14" s="51">
        <v>3</v>
      </c>
      <c r="P14" s="43" t="s">
        <v>678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667</v>
      </c>
      <c r="AA14" s="35" t="s">
        <v>420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>
      <c r="A15" s="123"/>
      <c r="B15" s="181">
        <v>12</v>
      </c>
      <c r="C15" s="43" t="s">
        <v>14</v>
      </c>
      <c r="D15" s="43" t="s">
        <v>59</v>
      </c>
      <c r="E15" s="193" t="s">
        <v>15</v>
      </c>
      <c r="F15" s="43">
        <v>1</v>
      </c>
      <c r="G15" s="43"/>
      <c r="H15" s="43" t="s">
        <v>358</v>
      </c>
      <c r="I15" s="44" t="s">
        <v>636</v>
      </c>
      <c r="J15" s="43" t="s">
        <v>358</v>
      </c>
      <c r="K15" s="43">
        <v>0.25</v>
      </c>
      <c r="L15" s="43"/>
      <c r="M15" s="43"/>
      <c r="N15" s="43">
        <v>4</v>
      </c>
      <c r="O15" s="43">
        <v>4</v>
      </c>
      <c r="P15" s="43" t="s">
        <v>678</v>
      </c>
      <c r="Q15" s="43"/>
      <c r="R15" s="43"/>
      <c r="S15" s="43"/>
      <c r="T15" s="43"/>
      <c r="U15" s="43"/>
      <c r="V15" s="43"/>
      <c r="W15" s="43"/>
      <c r="X15" s="43" t="s">
        <v>418</v>
      </c>
      <c r="Y15" s="43">
        <v>2</v>
      </c>
      <c r="Z15" s="43" t="s">
        <v>667</v>
      </c>
      <c r="AA15" s="35" t="s">
        <v>421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>
      <c r="A16" s="123"/>
      <c r="B16" s="181">
        <v>13</v>
      </c>
      <c r="C16" s="44" t="s">
        <v>17</v>
      </c>
      <c r="D16" s="44" t="s">
        <v>59</v>
      </c>
      <c r="E16" s="193" t="s">
        <v>758</v>
      </c>
      <c r="F16" s="43">
        <v>1</v>
      </c>
      <c r="G16" s="43"/>
      <c r="H16" s="43">
        <v>2</v>
      </c>
      <c r="I16" s="105" t="s">
        <v>636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678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667</v>
      </c>
      <c r="AA16" s="35" t="s">
        <v>422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>
      <c r="A17" s="123"/>
      <c r="B17" s="181">
        <v>14</v>
      </c>
      <c r="C17" s="202" t="s">
        <v>25</v>
      </c>
      <c r="D17" s="202" t="s">
        <v>63</v>
      </c>
      <c r="E17" s="193" t="s">
        <v>845</v>
      </c>
      <c r="F17" s="43">
        <v>1</v>
      </c>
      <c r="G17" s="43"/>
      <c r="H17" s="43" t="s">
        <v>358</v>
      </c>
      <c r="I17" s="105" t="s">
        <v>634</v>
      </c>
      <c r="J17" s="43" t="s">
        <v>358</v>
      </c>
      <c r="K17" s="43" t="s">
        <v>412</v>
      </c>
      <c r="L17" s="43"/>
      <c r="M17" s="43"/>
      <c r="N17" s="43">
        <v>36</v>
      </c>
      <c r="O17" s="51">
        <v>24</v>
      </c>
      <c r="P17" s="43" t="s">
        <v>675</v>
      </c>
      <c r="Q17" s="43">
        <v>3</v>
      </c>
      <c r="R17" s="43">
        <v>3</v>
      </c>
      <c r="S17" s="43" t="s">
        <v>612</v>
      </c>
      <c r="T17" s="43" t="s">
        <v>434</v>
      </c>
      <c r="U17" s="43"/>
      <c r="V17" s="43"/>
      <c r="W17" s="43"/>
      <c r="X17" s="43">
        <v>3</v>
      </c>
      <c r="Y17" s="43">
        <v>4</v>
      </c>
      <c r="Z17" s="43" t="s">
        <v>666</v>
      </c>
      <c r="AA17" s="43"/>
      <c r="AB17" s="43"/>
      <c r="AC17" s="43"/>
      <c r="AD17" s="43"/>
      <c r="AE17" s="43"/>
      <c r="AF17" s="3"/>
      <c r="AG17" s="8"/>
      <c r="AH17" s="95"/>
      <c r="AI17" s="9"/>
      <c r="AJ17" s="11"/>
      <c r="AK17" s="11"/>
      <c r="AL17" s="8"/>
      <c r="AM17" s="11"/>
      <c r="AN17" s="11"/>
      <c r="AO17" s="10"/>
    </row>
    <row r="18" spans="1:41" customFormat="1">
      <c r="A18" s="123"/>
      <c r="B18" s="181">
        <v>15</v>
      </c>
      <c r="C18" s="44" t="s">
        <v>13</v>
      </c>
      <c r="D18" s="202" t="s">
        <v>782</v>
      </c>
      <c r="E18" s="195" t="s">
        <v>748</v>
      </c>
      <c r="F18" s="43">
        <v>1</v>
      </c>
      <c r="G18" s="43"/>
      <c r="H18" s="43"/>
      <c r="I18" s="105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95"/>
      <c r="AI18" s="9"/>
      <c r="AJ18" s="11"/>
      <c r="AK18" s="11"/>
      <c r="AL18" s="8"/>
      <c r="AM18" s="11"/>
      <c r="AN18" s="11"/>
      <c r="AO18" s="10"/>
    </row>
    <row r="19" spans="1:41" customFormat="1">
      <c r="A19" s="123"/>
      <c r="B19" s="181">
        <v>16</v>
      </c>
      <c r="C19" s="44" t="s">
        <v>27</v>
      </c>
      <c r="D19" s="44" t="s">
        <v>63</v>
      </c>
      <c r="E19" s="8" t="s">
        <v>172</v>
      </c>
      <c r="F19" s="43">
        <v>1</v>
      </c>
      <c r="G19" s="43"/>
      <c r="H19" s="43" t="s">
        <v>358</v>
      </c>
      <c r="I19" s="105" t="s">
        <v>634</v>
      </c>
      <c r="J19" s="43" t="s">
        <v>358</v>
      </c>
      <c r="K19" s="43" t="s">
        <v>412</v>
      </c>
      <c r="L19" s="43"/>
      <c r="M19" s="43"/>
      <c r="N19" s="43">
        <v>3</v>
      </c>
      <c r="O19" s="43">
        <v>3</v>
      </c>
      <c r="P19" s="43" t="s">
        <v>675</v>
      </c>
      <c r="Q19" s="43">
        <v>5</v>
      </c>
      <c r="R19" s="51">
        <v>8</v>
      </c>
      <c r="S19" s="43" t="s">
        <v>612</v>
      </c>
      <c r="T19" s="43"/>
      <c r="U19" s="43"/>
      <c r="V19" s="43"/>
      <c r="W19" s="43"/>
      <c r="X19" s="43">
        <v>1</v>
      </c>
      <c r="Y19" s="43">
        <v>1.5</v>
      </c>
      <c r="Z19" s="43" t="s">
        <v>667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70"/>
      <c r="AN19" s="11"/>
      <c r="AO19" s="10"/>
    </row>
    <row r="20" spans="1:41" customFormat="1">
      <c r="A20" s="123"/>
      <c r="B20" s="181">
        <v>17</v>
      </c>
      <c r="C20" s="43" t="s">
        <v>23</v>
      </c>
      <c r="D20" s="202" t="s">
        <v>99</v>
      </c>
      <c r="E20" s="196" t="s">
        <v>751</v>
      </c>
      <c r="F20" s="43">
        <v>1</v>
      </c>
      <c r="G20" s="43"/>
      <c r="H20" s="43">
        <v>1</v>
      </c>
      <c r="I20" s="105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>
      <c r="A21" s="125"/>
      <c r="B21" s="181">
        <v>18</v>
      </c>
      <c r="C21" s="44" t="s">
        <v>25</v>
      </c>
      <c r="D21" s="44" t="s">
        <v>407</v>
      </c>
      <c r="E21" s="194" t="s">
        <v>408</v>
      </c>
      <c r="F21" s="43">
        <v>2</v>
      </c>
      <c r="G21" s="43"/>
      <c r="H21" s="43" t="s">
        <v>444</v>
      </c>
      <c r="I21" s="105" t="s">
        <v>639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675</v>
      </c>
      <c r="Q21" s="43">
        <v>1</v>
      </c>
      <c r="R21" s="43">
        <v>1</v>
      </c>
      <c r="S21" s="43" t="s">
        <v>612</v>
      </c>
      <c r="T21" s="43"/>
      <c r="U21" s="43"/>
      <c r="V21" s="43"/>
      <c r="W21" s="43"/>
      <c r="X21" s="43">
        <v>0.5</v>
      </c>
      <c r="Y21" s="43">
        <v>2</v>
      </c>
      <c r="Z21" s="43" t="s">
        <v>666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>
      <c r="A22" s="125"/>
      <c r="B22" s="181">
        <v>19</v>
      </c>
      <c r="C22" s="44" t="s">
        <v>25</v>
      </c>
      <c r="D22" s="44" t="s">
        <v>99</v>
      </c>
      <c r="E22" s="194" t="s">
        <v>98</v>
      </c>
      <c r="F22" s="43">
        <v>2</v>
      </c>
      <c r="G22" s="43"/>
      <c r="H22" s="43">
        <v>3</v>
      </c>
      <c r="I22" s="105" t="s">
        <v>639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680</v>
      </c>
      <c r="Q22" s="43">
        <v>2</v>
      </c>
      <c r="R22" s="43">
        <v>2</v>
      </c>
      <c r="S22" s="43" t="s">
        <v>612</v>
      </c>
      <c r="T22" s="43"/>
      <c r="U22" s="43"/>
      <c r="V22" s="43"/>
      <c r="W22" s="43"/>
      <c r="X22" s="43">
        <v>1</v>
      </c>
      <c r="Y22" s="43">
        <v>2</v>
      </c>
      <c r="Z22" s="43" t="s">
        <v>667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>
      <c r="A23" s="125"/>
      <c r="B23" s="181">
        <v>20</v>
      </c>
      <c r="C23" s="44" t="s">
        <v>25</v>
      </c>
      <c r="D23" s="205" t="s">
        <v>99</v>
      </c>
      <c r="E23" s="206" t="s">
        <v>100</v>
      </c>
      <c r="F23" s="207">
        <v>2</v>
      </c>
      <c r="G23" s="43"/>
      <c r="H23" s="43">
        <v>3</v>
      </c>
      <c r="I23" s="105" t="s">
        <v>634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675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668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s="45" customFormat="1">
      <c r="A24" s="152"/>
      <c r="B24" s="181">
        <v>21</v>
      </c>
      <c r="C24" s="44" t="s">
        <v>25</v>
      </c>
      <c r="D24" s="202" t="s">
        <v>60</v>
      </c>
      <c r="E24" s="194" t="s">
        <v>61</v>
      </c>
      <c r="F24" s="43">
        <v>1</v>
      </c>
      <c r="G24" s="43"/>
      <c r="H24" s="43" t="s">
        <v>358</v>
      </c>
      <c r="I24" s="108" t="s">
        <v>638</v>
      </c>
      <c r="J24" s="43" t="s">
        <v>358</v>
      </c>
      <c r="K24" s="43" t="s">
        <v>412</v>
      </c>
      <c r="L24" s="43"/>
      <c r="M24" s="43"/>
      <c r="N24" s="43">
        <v>24</v>
      </c>
      <c r="O24" s="51">
        <v>6</v>
      </c>
      <c r="P24" s="43" t="s">
        <v>676</v>
      </c>
      <c r="Q24" s="43">
        <v>30</v>
      </c>
      <c r="R24" s="51">
        <v>12</v>
      </c>
      <c r="S24" s="43" t="s">
        <v>612</v>
      </c>
      <c r="T24" s="43"/>
      <c r="U24" s="43"/>
      <c r="V24" s="43"/>
      <c r="W24" s="43"/>
      <c r="X24" s="43">
        <v>1.5</v>
      </c>
      <c r="Y24" s="43">
        <v>4</v>
      </c>
      <c r="Z24" s="43" t="s">
        <v>666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 s="45" customFormat="1">
      <c r="A25" s="156"/>
      <c r="B25" s="181">
        <v>22</v>
      </c>
      <c r="C25" s="44" t="s">
        <v>25</v>
      </c>
      <c r="D25" s="202" t="s">
        <v>615</v>
      </c>
      <c r="E25" s="195" t="s">
        <v>854</v>
      </c>
      <c r="F25" s="43">
        <v>2</v>
      </c>
      <c r="G25" s="43"/>
      <c r="H25" s="43"/>
      <c r="I25" s="161" t="s">
        <v>645</v>
      </c>
      <c r="J25" s="161"/>
      <c r="K25" s="43"/>
      <c r="L25" s="43"/>
      <c r="M25" s="43"/>
      <c r="N25" s="43">
        <v>6</v>
      </c>
      <c r="O25" s="51"/>
      <c r="P25" s="43"/>
      <c r="Q25" s="43"/>
      <c r="R25" s="100">
        <v>3</v>
      </c>
      <c r="S25" s="43" t="s">
        <v>613</v>
      </c>
      <c r="T25" s="43" t="s">
        <v>618</v>
      </c>
      <c r="U25" s="43"/>
      <c r="V25" s="43"/>
      <c r="W25" s="43"/>
      <c r="X25" s="43"/>
      <c r="Y25" s="43"/>
      <c r="Z25" s="43" t="s">
        <v>666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>
      <c r="A26" s="125"/>
      <c r="B26" s="181">
        <v>23</v>
      </c>
      <c r="C26" s="44" t="s">
        <v>25</v>
      </c>
      <c r="D26" s="203" t="s">
        <v>99</v>
      </c>
      <c r="E26" s="197" t="s">
        <v>452</v>
      </c>
      <c r="F26" s="50">
        <v>4</v>
      </c>
      <c r="G26" s="43"/>
      <c r="H26" s="106"/>
      <c r="I26" s="176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s="45" customFormat="1">
      <c r="A27" s="152"/>
      <c r="B27" s="181">
        <v>24</v>
      </c>
      <c r="C27" s="44" t="s">
        <v>25</v>
      </c>
      <c r="D27" s="44" t="s">
        <v>106</v>
      </c>
      <c r="E27" s="194" t="s">
        <v>858</v>
      </c>
      <c r="F27" s="43">
        <v>2</v>
      </c>
      <c r="G27" s="43"/>
      <c r="H27" s="43"/>
      <c r="I27" s="105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612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>
      <c r="A28" s="125"/>
      <c r="B28" s="181">
        <v>25</v>
      </c>
      <c r="C28" s="44" t="s">
        <v>25</v>
      </c>
      <c r="D28" s="44" t="s">
        <v>106</v>
      </c>
      <c r="E28" s="194" t="s">
        <v>127</v>
      </c>
      <c r="F28" s="43">
        <v>3</v>
      </c>
      <c r="G28" s="43"/>
      <c r="H28" s="43">
        <v>1</v>
      </c>
      <c r="I28" s="105" t="s">
        <v>636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680</v>
      </c>
      <c r="Q28" s="43">
        <v>1</v>
      </c>
      <c r="R28" s="43">
        <v>1</v>
      </c>
      <c r="S28" s="43" t="s">
        <v>612</v>
      </c>
      <c r="T28" s="43"/>
      <c r="U28" s="43"/>
      <c r="V28" s="43"/>
      <c r="W28" s="43"/>
      <c r="X28" s="43">
        <v>0.5</v>
      </c>
      <c r="Y28" s="43">
        <v>1</v>
      </c>
      <c r="Z28" s="43" t="s">
        <v>666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>
      <c r="A29" s="125"/>
      <c r="B29" s="181">
        <v>26</v>
      </c>
      <c r="C29" s="44" t="s">
        <v>25</v>
      </c>
      <c r="D29" s="44" t="s">
        <v>106</v>
      </c>
      <c r="E29" s="194" t="s">
        <v>372</v>
      </c>
      <c r="F29" s="43">
        <v>2</v>
      </c>
      <c r="G29" s="43"/>
      <c r="H29" s="43">
        <v>3</v>
      </c>
      <c r="I29" s="105" t="s">
        <v>636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675</v>
      </c>
      <c r="Q29" s="43">
        <v>1</v>
      </c>
      <c r="R29" s="43">
        <v>1</v>
      </c>
      <c r="S29" s="43" t="s">
        <v>612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666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>
      <c r="A30" s="125"/>
      <c r="B30" s="181">
        <v>27</v>
      </c>
      <c r="C30" s="44" t="s">
        <v>25</v>
      </c>
      <c r="D30" s="205" t="s">
        <v>106</v>
      </c>
      <c r="E30" s="206" t="s">
        <v>128</v>
      </c>
      <c r="F30" s="207">
        <v>2</v>
      </c>
      <c r="G30" s="43"/>
      <c r="H30" s="43">
        <v>3</v>
      </c>
      <c r="I30" s="105" t="s">
        <v>636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675</v>
      </c>
      <c r="Q30" s="43">
        <v>1</v>
      </c>
      <c r="R30" s="51">
        <v>0</v>
      </c>
      <c r="S30" s="43" t="s">
        <v>612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666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>
      <c r="A31" s="125"/>
      <c r="B31" s="181">
        <v>28</v>
      </c>
      <c r="C31" s="44" t="s">
        <v>25</v>
      </c>
      <c r="D31" s="44" t="s">
        <v>78</v>
      </c>
      <c r="E31" s="194" t="s">
        <v>133</v>
      </c>
      <c r="F31" s="43">
        <v>3</v>
      </c>
      <c r="G31" s="43"/>
      <c r="H31" s="43">
        <v>3</v>
      </c>
      <c r="I31" s="105" t="s">
        <v>636</v>
      </c>
      <c r="J31" s="43">
        <f>H31*0.2</f>
        <v>0.60000000000000009</v>
      </c>
      <c r="K31" s="43" t="s">
        <v>413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675</v>
      </c>
      <c r="Q31" s="43">
        <v>1</v>
      </c>
      <c r="R31" s="43">
        <v>1</v>
      </c>
      <c r="S31" s="43" t="s">
        <v>612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666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>
      <c r="A32" s="125"/>
      <c r="B32" s="181">
        <v>29</v>
      </c>
      <c r="C32" s="44" t="s">
        <v>25</v>
      </c>
      <c r="D32" s="203" t="s">
        <v>78</v>
      </c>
      <c r="E32" s="197" t="s">
        <v>129</v>
      </c>
      <c r="F32" s="50">
        <v>4</v>
      </c>
      <c r="G32" s="43"/>
      <c r="H32" s="106"/>
      <c r="I32" s="106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>
      <c r="A33" s="125"/>
      <c r="B33" s="181">
        <v>30</v>
      </c>
      <c r="C33" s="44" t="s">
        <v>25</v>
      </c>
      <c r="D33" s="203" t="s">
        <v>78</v>
      </c>
      <c r="E33" s="197" t="s">
        <v>453</v>
      </c>
      <c r="F33" s="50">
        <v>4</v>
      </c>
      <c r="G33" s="43"/>
      <c r="H33" s="106"/>
      <c r="I33" s="106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>
      <c r="A34" s="125"/>
      <c r="B34" s="181">
        <v>31</v>
      </c>
      <c r="C34" s="44" t="s">
        <v>25</v>
      </c>
      <c r="D34" s="44" t="s">
        <v>62</v>
      </c>
      <c r="E34" s="194" t="s">
        <v>86</v>
      </c>
      <c r="F34" s="43">
        <v>2</v>
      </c>
      <c r="G34" s="43"/>
      <c r="H34" s="43">
        <v>2</v>
      </c>
      <c r="I34" s="105" t="s">
        <v>636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681</v>
      </c>
      <c r="Q34" s="43">
        <v>1</v>
      </c>
      <c r="R34" s="43">
        <v>1</v>
      </c>
      <c r="S34" s="43" t="s">
        <v>613</v>
      </c>
      <c r="T34" s="43"/>
      <c r="U34" s="43"/>
      <c r="V34" s="43"/>
      <c r="W34" s="43"/>
      <c r="X34" s="43">
        <v>0.25</v>
      </c>
      <c r="Y34" s="43">
        <v>0.5</v>
      </c>
      <c r="Z34" s="43" t="s">
        <v>666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>
      <c r="A35" s="125"/>
      <c r="B35" s="181">
        <v>32</v>
      </c>
      <c r="C35" s="44" t="s">
        <v>25</v>
      </c>
      <c r="D35" s="44" t="s">
        <v>62</v>
      </c>
      <c r="E35" s="194" t="s">
        <v>859</v>
      </c>
      <c r="F35" s="43">
        <v>2</v>
      </c>
      <c r="G35" s="43"/>
      <c r="H35" s="43">
        <v>1</v>
      </c>
      <c r="I35" s="105" t="s">
        <v>639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676</v>
      </c>
      <c r="Q35" s="43"/>
      <c r="R35" s="51">
        <v>0</v>
      </c>
      <c r="S35" s="43" t="s">
        <v>612</v>
      </c>
      <c r="T35" s="51" t="s">
        <v>619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667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s="45" customFormat="1">
      <c r="B36" s="181">
        <v>33</v>
      </c>
      <c r="C36" s="44" t="s">
        <v>25</v>
      </c>
      <c r="D36" s="44" t="s">
        <v>711</v>
      </c>
      <c r="E36" s="179" t="s">
        <v>762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>
      <c r="A37" s="125"/>
      <c r="B37" s="181">
        <v>34</v>
      </c>
      <c r="C37" s="44" t="s">
        <v>793</v>
      </c>
      <c r="D37" s="44" t="s">
        <v>794</v>
      </c>
      <c r="E37" s="8" t="s">
        <v>795</v>
      </c>
      <c r="F37" s="44">
        <v>2</v>
      </c>
      <c r="G37" s="44"/>
      <c r="H37" s="44">
        <v>2</v>
      </c>
      <c r="I37" s="44" t="s">
        <v>796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797</v>
      </c>
      <c r="Q37" s="44">
        <v>10</v>
      </c>
      <c r="R37" s="44">
        <v>6</v>
      </c>
      <c r="S37" s="44" t="s">
        <v>798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799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>
      <c r="A38" s="125"/>
      <c r="B38" s="181">
        <v>35</v>
      </c>
      <c r="C38" s="44" t="s">
        <v>450</v>
      </c>
      <c r="D38" s="44" t="s">
        <v>800</v>
      </c>
      <c r="E38" s="8" t="s">
        <v>801</v>
      </c>
      <c r="F38" s="44">
        <v>2</v>
      </c>
      <c r="G38" s="44"/>
      <c r="H38" s="44">
        <v>3</v>
      </c>
      <c r="I38" s="44" t="s">
        <v>796</v>
      </c>
      <c r="J38" s="44">
        <f>H38*0.2</f>
        <v>0.60000000000000009</v>
      </c>
      <c r="K38" s="44" t="s">
        <v>358</v>
      </c>
      <c r="L38" s="44"/>
      <c r="M38" s="44"/>
      <c r="N38" s="44">
        <v>12</v>
      </c>
      <c r="O38" s="44">
        <v>12</v>
      </c>
      <c r="P38" s="44" t="s">
        <v>802</v>
      </c>
      <c r="Q38" s="44">
        <v>18</v>
      </c>
      <c r="R38" s="44">
        <v>18</v>
      </c>
      <c r="S38" s="44" t="s">
        <v>803</v>
      </c>
      <c r="T38" s="8"/>
      <c r="U38" s="44"/>
      <c r="V38" s="44"/>
      <c r="W38" s="44"/>
      <c r="X38" s="44">
        <v>1.5</v>
      </c>
      <c r="Y38" s="44">
        <v>2</v>
      </c>
      <c r="Z38" s="44" t="s">
        <v>804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 s="45" customFormat="1">
      <c r="B39" s="181">
        <v>36</v>
      </c>
      <c r="C39" s="44" t="s">
        <v>450</v>
      </c>
      <c r="D39" s="44" t="s">
        <v>840</v>
      </c>
      <c r="E39" s="179" t="s">
        <v>843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>
      <c r="A40" s="125"/>
      <c r="B40" s="181">
        <v>37</v>
      </c>
      <c r="C40" s="44" t="s">
        <v>805</v>
      </c>
      <c r="D40" s="44" t="s">
        <v>806</v>
      </c>
      <c r="E40" s="8" t="s">
        <v>807</v>
      </c>
      <c r="F40" s="44">
        <v>3</v>
      </c>
      <c r="G40" s="44"/>
      <c r="H40" s="44">
        <v>2</v>
      </c>
      <c r="I40" s="44" t="s">
        <v>808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809</v>
      </c>
      <c r="Q40" s="44">
        <v>2</v>
      </c>
      <c r="R40" s="51">
        <v>0</v>
      </c>
      <c r="S40" s="44" t="s">
        <v>810</v>
      </c>
      <c r="T40" s="8" t="s">
        <v>811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812</v>
      </c>
      <c r="AA40" s="8" t="s">
        <v>813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>
      <c r="A41" s="125"/>
      <c r="B41" s="181">
        <v>38</v>
      </c>
      <c r="C41" s="44" t="s">
        <v>805</v>
      </c>
      <c r="D41" s="44" t="s">
        <v>806</v>
      </c>
      <c r="E41" s="8" t="s">
        <v>814</v>
      </c>
      <c r="F41" s="44">
        <v>2</v>
      </c>
      <c r="G41" s="44"/>
      <c r="H41" s="44">
        <v>3</v>
      </c>
      <c r="I41" s="44" t="s">
        <v>815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816</v>
      </c>
      <c r="Q41" s="44">
        <v>1</v>
      </c>
      <c r="R41" s="44">
        <v>1</v>
      </c>
      <c r="S41" s="44" t="s">
        <v>810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812</v>
      </c>
      <c r="AA41" s="8" t="s">
        <v>817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>
      <c r="A42" s="125"/>
      <c r="B42" s="181">
        <v>39</v>
      </c>
      <c r="C42" s="44" t="s">
        <v>450</v>
      </c>
      <c r="D42" s="44" t="s">
        <v>818</v>
      </c>
      <c r="E42" s="8" t="s">
        <v>819</v>
      </c>
      <c r="F42" s="44">
        <v>2</v>
      </c>
      <c r="G42" s="44"/>
      <c r="H42" s="44">
        <v>3</v>
      </c>
      <c r="I42" s="44" t="s">
        <v>796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820</v>
      </c>
      <c r="Q42" s="44">
        <v>1</v>
      </c>
      <c r="R42" s="44">
        <v>1</v>
      </c>
      <c r="S42" s="44" t="s">
        <v>821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822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>
      <c r="A43" s="125"/>
      <c r="B43" s="181">
        <v>40</v>
      </c>
      <c r="C43" s="44" t="s">
        <v>450</v>
      </c>
      <c r="D43" s="44" t="s">
        <v>800</v>
      </c>
      <c r="E43" s="8" t="s">
        <v>823</v>
      </c>
      <c r="F43" s="44">
        <v>3</v>
      </c>
      <c r="G43" s="44"/>
      <c r="H43" s="44">
        <v>3</v>
      </c>
      <c r="I43" s="44" t="s">
        <v>796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824</v>
      </c>
      <c r="Q43" s="44">
        <v>1</v>
      </c>
      <c r="R43" s="44">
        <v>1</v>
      </c>
      <c r="S43" s="44" t="s">
        <v>825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826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>
      <c r="A44" s="125"/>
      <c r="B44" s="181">
        <v>41</v>
      </c>
      <c r="C44" s="44" t="s">
        <v>450</v>
      </c>
      <c r="D44" s="44" t="s">
        <v>800</v>
      </c>
      <c r="E44" s="8" t="s">
        <v>827</v>
      </c>
      <c r="F44" s="44">
        <v>3</v>
      </c>
      <c r="G44" s="44"/>
      <c r="H44" s="44">
        <v>3</v>
      </c>
      <c r="I44" s="44" t="s">
        <v>796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824</v>
      </c>
      <c r="Q44" s="44">
        <v>1</v>
      </c>
      <c r="R44" s="44">
        <v>1</v>
      </c>
      <c r="S44" s="44" t="s">
        <v>825</v>
      </c>
      <c r="T44" s="8"/>
      <c r="U44" s="44"/>
      <c r="V44" s="44"/>
      <c r="W44" s="44"/>
      <c r="X44" s="44">
        <v>0.5</v>
      </c>
      <c r="Y44" s="44">
        <v>1</v>
      </c>
      <c r="Z44" s="44" t="s">
        <v>826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>
      <c r="A45" s="125"/>
      <c r="B45" s="181">
        <v>42</v>
      </c>
      <c r="C45" s="44" t="s">
        <v>450</v>
      </c>
      <c r="D45" s="204" t="s">
        <v>848</v>
      </c>
      <c r="E45" s="197" t="s">
        <v>849</v>
      </c>
      <c r="F45" s="204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>
      <c r="A46" s="125"/>
      <c r="B46" s="181">
        <v>43</v>
      </c>
      <c r="C46" s="44" t="s">
        <v>450</v>
      </c>
      <c r="D46" s="44" t="s">
        <v>800</v>
      </c>
      <c r="E46" s="8" t="s">
        <v>828</v>
      </c>
      <c r="F46" s="44">
        <v>2</v>
      </c>
      <c r="G46" s="44"/>
      <c r="H46" s="44">
        <v>1.5</v>
      </c>
      <c r="I46" s="44" t="s">
        <v>829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830</v>
      </c>
      <c r="Q46" s="44">
        <v>3</v>
      </c>
      <c r="R46" s="44">
        <v>3</v>
      </c>
      <c r="S46" s="44" t="s">
        <v>831</v>
      </c>
      <c r="T46" s="8" t="s">
        <v>832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833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>
      <c r="A47" s="125"/>
      <c r="B47" s="181">
        <v>44</v>
      </c>
      <c r="C47" s="44" t="s">
        <v>450</v>
      </c>
      <c r="D47" s="44" t="s">
        <v>800</v>
      </c>
      <c r="E47" s="8" t="s">
        <v>834</v>
      </c>
      <c r="F47" s="44">
        <v>3</v>
      </c>
      <c r="G47" s="44"/>
      <c r="H47" s="44">
        <v>1</v>
      </c>
      <c r="I47" s="44" t="s">
        <v>835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836</v>
      </c>
      <c r="Q47" s="44">
        <v>2</v>
      </c>
      <c r="R47" s="44">
        <v>2</v>
      </c>
      <c r="S47" s="44" t="s">
        <v>798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799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>
      <c r="A48" s="125"/>
      <c r="B48" s="181">
        <v>45</v>
      </c>
      <c r="C48" s="44" t="s">
        <v>450</v>
      </c>
      <c r="D48" s="44" t="s">
        <v>800</v>
      </c>
      <c r="E48" s="8" t="s">
        <v>837</v>
      </c>
      <c r="F48" s="44">
        <v>2</v>
      </c>
      <c r="G48" s="44"/>
      <c r="H48" s="44">
        <v>1</v>
      </c>
      <c r="I48" s="44" t="s">
        <v>829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838</v>
      </c>
      <c r="Q48" s="44">
        <v>3</v>
      </c>
      <c r="R48" s="44">
        <v>3</v>
      </c>
      <c r="S48" s="44" t="s">
        <v>839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833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s="45" customFormat="1">
      <c r="B49" s="181">
        <v>46</v>
      </c>
      <c r="C49" s="44" t="s">
        <v>450</v>
      </c>
      <c r="D49" s="44" t="s">
        <v>800</v>
      </c>
      <c r="E49" s="179" t="s">
        <v>763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s="45" customFormat="1">
      <c r="B50" s="181">
        <v>47</v>
      </c>
      <c r="C50" s="44" t="s">
        <v>450</v>
      </c>
      <c r="D50" s="44" t="s">
        <v>800</v>
      </c>
      <c r="E50" s="179" t="s">
        <v>764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>
      <c r="A51" s="125"/>
      <c r="B51" s="181">
        <v>48</v>
      </c>
      <c r="C51" s="44" t="s">
        <v>450</v>
      </c>
      <c r="D51" s="203" t="s">
        <v>76</v>
      </c>
      <c r="E51" s="197" t="s">
        <v>95</v>
      </c>
      <c r="F51" s="50">
        <v>4</v>
      </c>
      <c r="G51" s="43"/>
      <c r="H51" s="106"/>
      <c r="I51" s="106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>
      <c r="A52" s="125"/>
      <c r="B52" s="181">
        <v>49</v>
      </c>
      <c r="C52" s="44" t="s">
        <v>26</v>
      </c>
      <c r="D52" s="44" t="s">
        <v>90</v>
      </c>
      <c r="E52" s="194" t="s">
        <v>92</v>
      </c>
      <c r="F52" s="43">
        <v>2</v>
      </c>
      <c r="G52" s="43"/>
      <c r="H52" s="43">
        <v>2</v>
      </c>
      <c r="I52" s="105" t="s">
        <v>634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682</v>
      </c>
      <c r="Q52" s="43">
        <v>10</v>
      </c>
      <c r="R52" s="51">
        <v>5</v>
      </c>
      <c r="S52" s="43" t="s">
        <v>613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669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>
      <c r="A53" s="125"/>
      <c r="B53" s="181">
        <v>50</v>
      </c>
      <c r="C53" s="44" t="s">
        <v>26</v>
      </c>
      <c r="D53" s="44" t="s">
        <v>90</v>
      </c>
      <c r="E53" s="194" t="s">
        <v>93</v>
      </c>
      <c r="F53" s="43">
        <v>2</v>
      </c>
      <c r="G53" s="43"/>
      <c r="H53" s="43">
        <v>1.5</v>
      </c>
      <c r="I53" s="105" t="s">
        <v>634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675</v>
      </c>
      <c r="Q53" s="43">
        <v>2</v>
      </c>
      <c r="R53" s="51">
        <v>4</v>
      </c>
      <c r="S53" s="43" t="s">
        <v>613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670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>
      <c r="A54" s="125"/>
      <c r="B54" s="181">
        <v>51</v>
      </c>
      <c r="C54" s="44" t="s">
        <v>26</v>
      </c>
      <c r="D54" s="44" t="s">
        <v>90</v>
      </c>
      <c r="E54" s="194" t="s">
        <v>91</v>
      </c>
      <c r="F54" s="43">
        <v>3</v>
      </c>
      <c r="G54" s="43"/>
      <c r="H54" s="43">
        <v>2</v>
      </c>
      <c r="I54" s="105" t="s">
        <v>634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676</v>
      </c>
      <c r="Q54" s="43">
        <v>6</v>
      </c>
      <c r="R54" s="43">
        <v>6</v>
      </c>
      <c r="S54" s="43" t="s">
        <v>612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669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>
      <c r="A55" s="125"/>
      <c r="B55" s="181">
        <v>52</v>
      </c>
      <c r="C55" s="44" t="s">
        <v>26</v>
      </c>
      <c r="D55" s="44" t="s">
        <v>90</v>
      </c>
      <c r="E55" s="194" t="s">
        <v>772</v>
      </c>
      <c r="F55" s="43">
        <v>3</v>
      </c>
      <c r="G55" s="43"/>
      <c r="H55" s="43">
        <v>1.5</v>
      </c>
      <c r="I55" s="105" t="s">
        <v>639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676</v>
      </c>
      <c r="Q55" s="43">
        <v>18</v>
      </c>
      <c r="R55" s="51">
        <v>12</v>
      </c>
      <c r="S55" s="43" t="s">
        <v>613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669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>
      <c r="A56" s="125"/>
      <c r="B56" s="181">
        <v>53</v>
      </c>
      <c r="C56" s="44" t="s">
        <v>26</v>
      </c>
      <c r="D56" s="44" t="s">
        <v>125</v>
      </c>
      <c r="E56" s="194" t="s">
        <v>126</v>
      </c>
      <c r="F56" s="43">
        <v>3</v>
      </c>
      <c r="G56" s="43"/>
      <c r="H56" s="43">
        <v>1.5</v>
      </c>
      <c r="I56" s="105" t="s">
        <v>639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676</v>
      </c>
      <c r="Q56" s="43">
        <v>12</v>
      </c>
      <c r="R56" s="43">
        <v>12</v>
      </c>
      <c r="S56" s="43" t="s">
        <v>612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670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>
      <c r="A57" s="125"/>
      <c r="B57" s="181">
        <v>54</v>
      </c>
      <c r="C57" s="37" t="s">
        <v>28</v>
      </c>
      <c r="D57" s="37" t="s">
        <v>64</v>
      </c>
      <c r="E57" s="198" t="s">
        <v>757</v>
      </c>
      <c r="F57" s="43">
        <v>2</v>
      </c>
      <c r="G57" s="43"/>
      <c r="H57" s="43" t="s">
        <v>444</v>
      </c>
      <c r="I57" s="108" t="s">
        <v>636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676</v>
      </c>
      <c r="Q57" s="43">
        <v>3</v>
      </c>
      <c r="R57" s="51">
        <v>1</v>
      </c>
      <c r="S57" s="43" t="s">
        <v>613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670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>
      <c r="A58" s="125"/>
      <c r="B58" s="181">
        <v>55</v>
      </c>
      <c r="C58" s="44" t="s">
        <v>25</v>
      </c>
      <c r="D58" s="44" t="s">
        <v>64</v>
      </c>
      <c r="E58" s="199" t="s">
        <v>77</v>
      </c>
      <c r="F58" s="43">
        <v>2</v>
      </c>
      <c r="G58" s="43"/>
      <c r="H58" s="43">
        <v>1</v>
      </c>
      <c r="I58" s="173" t="s">
        <v>639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676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670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>
      <c r="A59" s="125"/>
      <c r="B59" s="181">
        <v>56</v>
      </c>
      <c r="C59" s="44" t="s">
        <v>25</v>
      </c>
      <c r="D59" s="44" t="s">
        <v>64</v>
      </c>
      <c r="E59" s="194" t="s">
        <v>753</v>
      </c>
      <c r="F59" s="43">
        <v>2</v>
      </c>
      <c r="G59" s="43"/>
      <c r="H59" s="43">
        <v>0.5</v>
      </c>
      <c r="I59" s="105" t="s">
        <v>639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676</v>
      </c>
      <c r="Q59" s="43">
        <v>1</v>
      </c>
      <c r="R59" s="51">
        <v>5</v>
      </c>
      <c r="S59" s="43" t="s">
        <v>613</v>
      </c>
      <c r="T59" s="43" t="s">
        <v>435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670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>
      <c r="A60" s="125"/>
      <c r="B60" s="181">
        <v>57</v>
      </c>
      <c r="C60" s="44" t="s">
        <v>780</v>
      </c>
      <c r="D60" s="44" t="s">
        <v>752</v>
      </c>
      <c r="E60" s="195" t="s">
        <v>754</v>
      </c>
      <c r="F60" s="43">
        <v>3</v>
      </c>
      <c r="G60" s="43"/>
      <c r="H60" s="43"/>
      <c r="I60" s="105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>
      <c r="A61" s="125"/>
      <c r="B61" s="181">
        <v>58</v>
      </c>
      <c r="C61" s="44" t="s">
        <v>25</v>
      </c>
      <c r="D61" s="44" t="s">
        <v>64</v>
      </c>
      <c r="E61" s="194" t="s">
        <v>82</v>
      </c>
      <c r="F61" s="43">
        <v>2</v>
      </c>
      <c r="G61" s="43"/>
      <c r="H61" s="43">
        <v>3</v>
      </c>
      <c r="I61" s="105" t="s">
        <v>640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676</v>
      </c>
      <c r="Q61" s="43">
        <v>6</v>
      </c>
      <c r="R61" s="43">
        <v>6</v>
      </c>
      <c r="S61" s="43" t="s">
        <v>613</v>
      </c>
      <c r="T61" s="43"/>
      <c r="U61" s="43"/>
      <c r="V61" s="43"/>
      <c r="W61" s="40"/>
      <c r="X61" s="43">
        <v>0.5</v>
      </c>
      <c r="Y61" s="43">
        <v>1</v>
      </c>
      <c r="Z61" s="43" t="s">
        <v>670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>
      <c r="A62" s="125"/>
      <c r="B62" s="181">
        <v>59</v>
      </c>
      <c r="C62" s="44" t="s">
        <v>25</v>
      </c>
      <c r="D62" s="44" t="s">
        <v>64</v>
      </c>
      <c r="E62" s="194" t="s">
        <v>83</v>
      </c>
      <c r="F62" s="43">
        <v>3</v>
      </c>
      <c r="G62" s="43"/>
      <c r="H62" s="43">
        <v>0.5</v>
      </c>
      <c r="I62" s="105" t="s">
        <v>639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675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669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>
      <c r="A63" s="125"/>
      <c r="B63" s="181">
        <v>60</v>
      </c>
      <c r="C63" s="44" t="s">
        <v>25</v>
      </c>
      <c r="D63" s="44" t="s">
        <v>64</v>
      </c>
      <c r="E63" s="194" t="s">
        <v>84</v>
      </c>
      <c r="F63" s="43">
        <v>3</v>
      </c>
      <c r="G63" s="43"/>
      <c r="H63" s="43">
        <v>1</v>
      </c>
      <c r="I63" s="105" t="s">
        <v>639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675</v>
      </c>
      <c r="Q63" s="43">
        <v>2</v>
      </c>
      <c r="R63" s="43">
        <v>2</v>
      </c>
      <c r="S63" s="43" t="s">
        <v>621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669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>
      <c r="A64" s="125"/>
      <c r="B64" s="181">
        <v>61</v>
      </c>
      <c r="C64" s="44" t="s">
        <v>25</v>
      </c>
      <c r="D64" s="44" t="s">
        <v>64</v>
      </c>
      <c r="E64" s="194" t="s">
        <v>85</v>
      </c>
      <c r="F64" s="43">
        <v>3</v>
      </c>
      <c r="G64" s="43"/>
      <c r="H64" s="43">
        <v>2</v>
      </c>
      <c r="I64" s="105" t="s">
        <v>639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675</v>
      </c>
      <c r="Q64" s="43">
        <v>2</v>
      </c>
      <c r="R64" s="43">
        <v>2</v>
      </c>
      <c r="S64" s="43" t="s">
        <v>621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669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 s="45" customFormat="1">
      <c r="B65" s="181">
        <v>62</v>
      </c>
      <c r="C65" s="44" t="s">
        <v>25</v>
      </c>
      <c r="D65" s="44" t="s">
        <v>64</v>
      </c>
      <c r="E65" s="179" t="s">
        <v>786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>
      <c r="B66" s="181">
        <v>63</v>
      </c>
      <c r="C66" s="44" t="s">
        <v>25</v>
      </c>
      <c r="D66" s="44" t="s">
        <v>787</v>
      </c>
      <c r="E66" s="179" t="s">
        <v>788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s="45" customFormat="1">
      <c r="B67" s="181">
        <v>64</v>
      </c>
      <c r="C67" s="44" t="s">
        <v>25</v>
      </c>
      <c r="D67" s="44" t="s">
        <v>789</v>
      </c>
      <c r="E67" s="179" t="s">
        <v>790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>
      <c r="B68" s="181">
        <v>65</v>
      </c>
      <c r="C68" s="44" t="s">
        <v>25</v>
      </c>
      <c r="D68" s="44" t="s">
        <v>791</v>
      </c>
      <c r="E68" s="179" t="s">
        <v>792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 s="45" customFormat="1">
      <c r="B69" s="181">
        <v>66</v>
      </c>
      <c r="C69" s="44" t="s">
        <v>25</v>
      </c>
      <c r="D69" s="44" t="s">
        <v>850</v>
      </c>
      <c r="E69" s="179" t="s">
        <v>851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>
      <c r="A70" s="125" t="s">
        <v>173</v>
      </c>
      <c r="B70" s="181">
        <v>67</v>
      </c>
      <c r="C70" s="44" t="s">
        <v>25</v>
      </c>
      <c r="D70" s="44" t="s">
        <v>373</v>
      </c>
      <c r="E70" s="194" t="s">
        <v>755</v>
      </c>
      <c r="F70" s="43">
        <v>3</v>
      </c>
      <c r="G70" s="43"/>
      <c r="H70" s="43">
        <v>2</v>
      </c>
      <c r="I70" s="105" t="s">
        <v>634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676</v>
      </c>
      <c r="Q70" s="43">
        <v>2</v>
      </c>
      <c r="R70" s="43">
        <v>2</v>
      </c>
      <c r="S70" s="43" t="s">
        <v>613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667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>
      <c r="A71" s="32"/>
      <c r="B71" s="181">
        <v>68</v>
      </c>
      <c r="C71" s="44" t="s">
        <v>25</v>
      </c>
      <c r="D71" s="44" t="s">
        <v>148</v>
      </c>
      <c r="E71" s="194" t="s">
        <v>138</v>
      </c>
      <c r="F71" s="43">
        <v>2</v>
      </c>
      <c r="G71" s="43"/>
      <c r="H71" s="43">
        <v>0.5</v>
      </c>
      <c r="I71" s="105" t="s">
        <v>639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676</v>
      </c>
      <c r="Q71" s="43">
        <v>6</v>
      </c>
      <c r="R71" s="43">
        <v>6</v>
      </c>
      <c r="S71" s="43" t="s">
        <v>612</v>
      </c>
      <c r="T71" s="43" t="s">
        <v>436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669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>
      <c r="A72" s="125"/>
      <c r="B72" s="181">
        <v>69</v>
      </c>
      <c r="C72" s="44" t="s">
        <v>25</v>
      </c>
      <c r="D72" s="205" t="s">
        <v>148</v>
      </c>
      <c r="E72" s="206" t="s">
        <v>139</v>
      </c>
      <c r="F72" s="207">
        <v>2</v>
      </c>
      <c r="G72" s="43"/>
      <c r="H72" s="43">
        <v>1.5</v>
      </c>
      <c r="I72" s="105" t="s">
        <v>634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676</v>
      </c>
      <c r="Q72" s="43">
        <v>3</v>
      </c>
      <c r="R72" s="43">
        <v>3</v>
      </c>
      <c r="S72" s="43" t="s">
        <v>612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667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>
      <c r="A73" s="125"/>
      <c r="B73" s="181">
        <v>70</v>
      </c>
      <c r="C73" s="44" t="s">
        <v>25</v>
      </c>
      <c r="D73" s="44" t="s">
        <v>148</v>
      </c>
      <c r="E73" s="194" t="s">
        <v>140</v>
      </c>
      <c r="F73" s="43">
        <v>2</v>
      </c>
      <c r="G73" s="43"/>
      <c r="H73" s="43">
        <v>4</v>
      </c>
      <c r="I73" s="105" t="s">
        <v>634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675</v>
      </c>
      <c r="Q73" s="43">
        <v>2</v>
      </c>
      <c r="R73" s="51">
        <v>3</v>
      </c>
      <c r="S73" s="43" t="s">
        <v>613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667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>
      <c r="A74" s="125"/>
      <c r="B74" s="181">
        <v>71</v>
      </c>
      <c r="C74" s="44" t="s">
        <v>25</v>
      </c>
      <c r="D74" s="44" t="s">
        <v>148</v>
      </c>
      <c r="E74" s="194" t="s">
        <v>141</v>
      </c>
      <c r="F74" s="43">
        <v>2</v>
      </c>
      <c r="G74" s="43"/>
      <c r="H74" s="43">
        <v>2</v>
      </c>
      <c r="I74" s="105" t="s">
        <v>639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676</v>
      </c>
      <c r="Q74" s="43">
        <v>2</v>
      </c>
      <c r="R74" s="51">
        <v>5</v>
      </c>
      <c r="S74" s="43" t="s">
        <v>612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666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>
      <c r="A75" s="125"/>
      <c r="B75" s="181">
        <v>72</v>
      </c>
      <c r="C75" s="44" t="s">
        <v>25</v>
      </c>
      <c r="D75" s="205" t="s">
        <v>148</v>
      </c>
      <c r="E75" s="206" t="s">
        <v>145</v>
      </c>
      <c r="F75" s="207">
        <v>2</v>
      </c>
      <c r="G75" s="43"/>
      <c r="H75" s="43">
        <v>3</v>
      </c>
      <c r="I75" s="105" t="s">
        <v>634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675</v>
      </c>
      <c r="Q75" s="43">
        <v>2</v>
      </c>
      <c r="R75" s="51">
        <v>0</v>
      </c>
      <c r="S75" s="43" t="s">
        <v>613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667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 s="45" customFormat="1">
      <c r="A76" s="125"/>
      <c r="B76" s="181">
        <v>73</v>
      </c>
      <c r="C76" s="44" t="s">
        <v>25</v>
      </c>
      <c r="D76" s="40" t="s">
        <v>148</v>
      </c>
      <c r="E76" s="198" t="s">
        <v>855</v>
      </c>
      <c r="F76" s="43">
        <v>2</v>
      </c>
      <c r="G76" s="43"/>
      <c r="H76" s="43">
        <v>3</v>
      </c>
      <c r="I76" s="105" t="s">
        <v>634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676</v>
      </c>
      <c r="Q76" s="43">
        <v>2</v>
      </c>
      <c r="R76" s="51">
        <v>3</v>
      </c>
      <c r="S76" s="43" t="s">
        <v>612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667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>
      <c r="A77" s="125"/>
      <c r="B77" s="181">
        <v>74</v>
      </c>
      <c r="C77" s="44" t="s">
        <v>25</v>
      </c>
      <c r="D77" s="205" t="s">
        <v>148</v>
      </c>
      <c r="E77" s="206" t="s">
        <v>759</v>
      </c>
      <c r="F77" s="207">
        <v>3</v>
      </c>
      <c r="G77" s="43"/>
      <c r="H77" s="43">
        <v>2</v>
      </c>
      <c r="I77" s="105" t="s">
        <v>639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675</v>
      </c>
      <c r="Q77" s="43">
        <v>3</v>
      </c>
      <c r="R77" s="51">
        <v>0</v>
      </c>
      <c r="S77" s="43" t="s">
        <v>612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667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>
      <c r="A78" s="125"/>
      <c r="B78" s="181">
        <v>75</v>
      </c>
      <c r="C78" s="44" t="s">
        <v>25</v>
      </c>
      <c r="D78" s="208" t="s">
        <v>148</v>
      </c>
      <c r="E78" s="206" t="s">
        <v>142</v>
      </c>
      <c r="F78" s="208">
        <v>3</v>
      </c>
      <c r="G78" s="43"/>
      <c r="H78" s="43">
        <v>1.5</v>
      </c>
      <c r="I78" s="105" t="s">
        <v>639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683</v>
      </c>
      <c r="Q78" s="43">
        <v>2</v>
      </c>
      <c r="R78" s="51">
        <v>0</v>
      </c>
      <c r="S78" s="43" t="s">
        <v>612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667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>
      <c r="A79" s="125"/>
      <c r="B79" s="181">
        <v>76</v>
      </c>
      <c r="C79" s="44" t="s">
        <v>25</v>
      </c>
      <c r="D79" s="203" t="s">
        <v>148</v>
      </c>
      <c r="E79" s="197" t="s">
        <v>143</v>
      </c>
      <c r="F79" s="50">
        <v>3</v>
      </c>
      <c r="G79" s="43"/>
      <c r="H79" s="43">
        <v>4</v>
      </c>
      <c r="I79" s="105" t="s">
        <v>634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>
      <c r="A80" s="125"/>
      <c r="B80" s="181">
        <v>77</v>
      </c>
      <c r="C80" s="44" t="s">
        <v>25</v>
      </c>
      <c r="D80" s="203" t="s">
        <v>454</v>
      </c>
      <c r="E80" s="197" t="s">
        <v>455</v>
      </c>
      <c r="F80" s="50">
        <v>2</v>
      </c>
      <c r="G80" s="43"/>
      <c r="H80" s="43">
        <v>4</v>
      </c>
      <c r="I80" s="105" t="s">
        <v>634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425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>
      <c r="A81" s="125"/>
      <c r="B81" s="181">
        <v>78</v>
      </c>
      <c r="C81" s="44" t="s">
        <v>25</v>
      </c>
      <c r="D81" s="44" t="s">
        <v>148</v>
      </c>
      <c r="E81" s="194" t="s">
        <v>144</v>
      </c>
      <c r="F81" s="43">
        <v>3</v>
      </c>
      <c r="G81" s="43"/>
      <c r="H81" s="43">
        <v>2</v>
      </c>
      <c r="I81" s="109" t="s">
        <v>639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675</v>
      </c>
      <c r="Q81" s="43">
        <v>3</v>
      </c>
      <c r="R81" s="51">
        <v>4</v>
      </c>
      <c r="S81" s="43" t="s">
        <v>612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666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>
      <c r="A82" s="125"/>
      <c r="B82" s="181">
        <v>79</v>
      </c>
      <c r="C82" s="44" t="s">
        <v>25</v>
      </c>
      <c r="D82" s="205" t="s">
        <v>148</v>
      </c>
      <c r="E82" s="206" t="s">
        <v>146</v>
      </c>
      <c r="F82" s="207">
        <v>3</v>
      </c>
      <c r="G82" s="43"/>
      <c r="H82" s="43">
        <v>2</v>
      </c>
      <c r="I82" s="109" t="s">
        <v>639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676</v>
      </c>
      <c r="Q82" s="43">
        <v>2</v>
      </c>
      <c r="R82" s="51">
        <v>0</v>
      </c>
      <c r="S82" s="43" t="s">
        <v>613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667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>
      <c r="A83" s="125"/>
      <c r="B83" s="181">
        <v>80</v>
      </c>
      <c r="C83" s="44" t="s">
        <v>25</v>
      </c>
      <c r="D83" s="50" t="s">
        <v>148</v>
      </c>
      <c r="E83" s="197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437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>
      <c r="A84" s="125"/>
      <c r="B84" s="181">
        <v>81</v>
      </c>
      <c r="C84" s="44" t="s">
        <v>25</v>
      </c>
      <c r="D84" s="50" t="s">
        <v>148</v>
      </c>
      <c r="E84" s="197" t="s">
        <v>451</v>
      </c>
      <c r="F84" s="50">
        <v>4</v>
      </c>
      <c r="G84" s="40"/>
      <c r="H84" s="40"/>
      <c r="I84" s="155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438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>
      <c r="B85" s="181">
        <v>82</v>
      </c>
      <c r="C85" s="44" t="s">
        <v>26</v>
      </c>
      <c r="D85" s="181" t="s">
        <v>784</v>
      </c>
      <c r="E85" s="178" t="s">
        <v>710</v>
      </c>
      <c r="F85" s="181">
        <v>3</v>
      </c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77"/>
      <c r="U85" s="181"/>
      <c r="V85" s="181"/>
      <c r="W85" s="181"/>
      <c r="X85" s="181"/>
      <c r="Y85" s="181"/>
      <c r="Z85" s="181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</row>
    <row r="86" spans="1:41" customFormat="1">
      <c r="A86" s="153"/>
      <c r="B86" s="181">
        <v>83</v>
      </c>
      <c r="C86" s="44" t="s">
        <v>26</v>
      </c>
      <c r="D86" s="44" t="s">
        <v>162</v>
      </c>
      <c r="E86" s="194" t="s">
        <v>97</v>
      </c>
      <c r="F86" s="43">
        <v>3</v>
      </c>
      <c r="G86" s="43"/>
      <c r="H86" s="43"/>
      <c r="I86" s="109" t="s">
        <v>640</v>
      </c>
      <c r="J86" s="43"/>
      <c r="K86" s="43">
        <v>0.5</v>
      </c>
      <c r="L86" s="43"/>
      <c r="M86" s="43"/>
      <c r="N86" s="43" t="s">
        <v>430</v>
      </c>
      <c r="O86" s="43" t="s">
        <v>430</v>
      </c>
      <c r="P86" s="43" t="s">
        <v>684</v>
      </c>
      <c r="Q86" s="43" t="s">
        <v>430</v>
      </c>
      <c r="R86" s="43" t="s">
        <v>430</v>
      </c>
      <c r="S86" s="43" t="s">
        <v>613</v>
      </c>
      <c r="T86" s="43" t="s">
        <v>439</v>
      </c>
      <c r="U86" s="43"/>
      <c r="V86" s="43"/>
      <c r="W86" s="43"/>
      <c r="X86" s="43">
        <v>1</v>
      </c>
      <c r="Y86" s="43"/>
      <c r="Z86" s="43" t="s">
        <v>666</v>
      </c>
      <c r="AA86" s="35" t="s">
        <v>426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>
      <c r="A87" s="153"/>
      <c r="B87" s="181">
        <v>84</v>
      </c>
      <c r="C87" s="44" t="s">
        <v>157</v>
      </c>
      <c r="D87" s="44" t="s">
        <v>44</v>
      </c>
      <c r="E87" s="193" t="s">
        <v>156</v>
      </c>
      <c r="F87" s="40">
        <v>3</v>
      </c>
      <c r="G87" s="40"/>
      <c r="H87" s="40"/>
      <c r="I87" s="154" t="s">
        <v>640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685</v>
      </c>
      <c r="Q87" s="40">
        <v>30</v>
      </c>
      <c r="R87" s="51">
        <v>20</v>
      </c>
      <c r="S87" s="40" t="s">
        <v>613</v>
      </c>
      <c r="T87" s="40" t="s">
        <v>440</v>
      </c>
      <c r="U87" s="40"/>
      <c r="V87" s="40"/>
      <c r="W87" s="40"/>
      <c r="X87" s="40">
        <v>2</v>
      </c>
      <c r="Y87" s="40">
        <v>3</v>
      </c>
      <c r="Z87" s="40" t="s">
        <v>666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>
      <c r="A88" s="157"/>
      <c r="B88" s="181">
        <v>85</v>
      </c>
      <c r="C88" s="43" t="s">
        <v>36</v>
      </c>
      <c r="D88" s="43" t="s">
        <v>781</v>
      </c>
      <c r="E88" s="198" t="s">
        <v>37</v>
      </c>
      <c r="F88" s="39">
        <v>1</v>
      </c>
      <c r="G88" s="39"/>
      <c r="H88" s="39">
        <v>2</v>
      </c>
      <c r="I88" s="105" t="s">
        <v>640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>
      <c r="A89" s="156"/>
      <c r="B89" s="181">
        <v>86</v>
      </c>
      <c r="C89" s="202" t="s">
        <v>38</v>
      </c>
      <c r="D89" s="43" t="s">
        <v>781</v>
      </c>
      <c r="E89" s="193" t="s">
        <v>39</v>
      </c>
      <c r="F89" s="40">
        <v>2</v>
      </c>
      <c r="G89" s="40"/>
      <c r="H89" s="40"/>
      <c r="I89" s="105" t="s">
        <v>640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>
      <c r="A90" s="156"/>
      <c r="B90" s="181">
        <v>87</v>
      </c>
      <c r="C90" s="44" t="s">
        <v>40</v>
      </c>
      <c r="D90" s="43" t="s">
        <v>781</v>
      </c>
      <c r="E90" s="193" t="s">
        <v>155</v>
      </c>
      <c r="F90" s="40">
        <v>2</v>
      </c>
      <c r="G90" s="40"/>
      <c r="H90" s="40"/>
      <c r="I90" s="105" t="s">
        <v>640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>
      <c r="A91" s="157"/>
      <c r="B91" s="181">
        <v>88</v>
      </c>
      <c r="C91" s="37" t="s">
        <v>32</v>
      </c>
      <c r="D91" s="43" t="s">
        <v>781</v>
      </c>
      <c r="E91" s="198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427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>
      <c r="A92" s="156"/>
      <c r="B92" s="181">
        <v>89</v>
      </c>
      <c r="C92" s="37" t="s">
        <v>34</v>
      </c>
      <c r="D92" s="43" t="s">
        <v>781</v>
      </c>
      <c r="E92" s="198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686</v>
      </c>
      <c r="Q92" s="39"/>
      <c r="R92" s="39"/>
      <c r="S92" s="39"/>
      <c r="T92" s="39" t="s">
        <v>441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>
      <c r="A93" s="156"/>
      <c r="B93" s="181">
        <v>90</v>
      </c>
      <c r="C93" s="44" t="s">
        <v>34</v>
      </c>
      <c r="D93" s="43" t="s">
        <v>781</v>
      </c>
      <c r="E93" s="193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>
      <c r="B94" s="181">
        <v>91</v>
      </c>
      <c r="C94" s="37" t="s">
        <v>42</v>
      </c>
      <c r="D94" s="44" t="s">
        <v>44</v>
      </c>
      <c r="E94" s="194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676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>
      <c r="B95" s="181">
        <v>92</v>
      </c>
      <c r="C95" s="37" t="s">
        <v>410</v>
      </c>
      <c r="D95" s="44" t="s">
        <v>785</v>
      </c>
      <c r="E95" s="177" t="s">
        <v>738</v>
      </c>
      <c r="F95" s="37"/>
      <c r="G95" s="44"/>
      <c r="H95" s="181"/>
      <c r="I95" s="37"/>
      <c r="J95" s="44"/>
      <c r="K95" s="181"/>
      <c r="L95" s="37"/>
      <c r="M95" s="44"/>
      <c r="N95" s="181"/>
      <c r="O95" s="37"/>
      <c r="P95" s="44"/>
      <c r="Q95" s="181"/>
      <c r="R95" s="37"/>
      <c r="S95" s="44"/>
      <c r="T95" s="177"/>
      <c r="U95" s="37"/>
      <c r="V95" s="44"/>
      <c r="W95" s="181"/>
      <c r="X95" s="37"/>
      <c r="Y95" s="44"/>
      <c r="Z95" s="181"/>
      <c r="AA95" s="17"/>
      <c r="AB95" s="8"/>
      <c r="AC95" s="177"/>
      <c r="AD95" s="17"/>
      <c r="AE95" s="8"/>
      <c r="AF95" s="177"/>
      <c r="AG95" s="17"/>
      <c r="AH95" s="8"/>
      <c r="AI95" s="177"/>
      <c r="AJ95" s="17"/>
      <c r="AK95" s="8"/>
      <c r="AL95" s="177"/>
      <c r="AM95" s="17"/>
      <c r="AN95" s="8"/>
      <c r="AO95" s="177"/>
    </row>
    <row r="96" spans="1:41" s="45" customFormat="1">
      <c r="B96" s="181">
        <v>200</v>
      </c>
      <c r="C96" s="43" t="s">
        <v>101</v>
      </c>
      <c r="D96" s="43" t="s">
        <v>103</v>
      </c>
      <c r="E96" s="196" t="s">
        <v>642</v>
      </c>
      <c r="F96" s="40"/>
      <c r="G96" s="40"/>
      <c r="H96" s="40"/>
      <c r="I96" s="131"/>
      <c r="J96" s="161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 s="45" customFormat="1">
      <c r="A97" s="156"/>
      <c r="B97" s="181">
        <v>201</v>
      </c>
      <c r="C97" s="43" t="s">
        <v>101</v>
      </c>
      <c r="D97" s="43" t="s">
        <v>99</v>
      </c>
      <c r="E97" s="200" t="s">
        <v>460</v>
      </c>
      <c r="F97" s="40">
        <v>2</v>
      </c>
      <c r="G97" s="40"/>
      <c r="H97" s="40"/>
      <c r="I97" s="105" t="s">
        <v>639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671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>
      <c r="A98" s="157"/>
      <c r="B98" s="181">
        <v>202</v>
      </c>
      <c r="C98" s="43" t="s">
        <v>101</v>
      </c>
      <c r="D98" s="43" t="s">
        <v>99</v>
      </c>
      <c r="E98" s="200" t="s">
        <v>461</v>
      </c>
      <c r="F98" s="39">
        <v>3</v>
      </c>
      <c r="G98" s="39"/>
      <c r="H98" s="39"/>
      <c r="I98" s="105" t="s">
        <v>639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671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>
      <c r="A99" s="156"/>
      <c r="B99" s="181">
        <v>203</v>
      </c>
      <c r="C99" s="43" t="s">
        <v>101</v>
      </c>
      <c r="D99" s="43" t="s">
        <v>161</v>
      </c>
      <c r="E99" s="198" t="s">
        <v>163</v>
      </c>
      <c r="F99" s="37">
        <v>2</v>
      </c>
      <c r="G99" s="39"/>
      <c r="H99" s="39"/>
      <c r="I99" s="105" t="s">
        <v>639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667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>
      <c r="A100" s="156"/>
      <c r="B100" s="181">
        <v>204</v>
      </c>
      <c r="C100" s="43" t="s">
        <v>101</v>
      </c>
      <c r="D100" s="43" t="s">
        <v>160</v>
      </c>
      <c r="E100" s="198" t="s">
        <v>164</v>
      </c>
      <c r="F100" s="37">
        <v>2</v>
      </c>
      <c r="G100" s="39"/>
      <c r="H100" s="39"/>
      <c r="I100" s="105" t="s">
        <v>636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667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>
      <c r="A101" s="156"/>
      <c r="B101" s="181">
        <v>205</v>
      </c>
      <c r="C101" s="43" t="s">
        <v>101</v>
      </c>
      <c r="D101" s="43" t="s">
        <v>160</v>
      </c>
      <c r="E101" s="198" t="s">
        <v>165</v>
      </c>
      <c r="F101" s="37">
        <v>2</v>
      </c>
      <c r="G101" s="39"/>
      <c r="H101" s="39"/>
      <c r="I101" s="105" t="s">
        <v>636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667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>
      <c r="A102" s="156"/>
      <c r="B102" s="181">
        <v>206</v>
      </c>
      <c r="C102" s="43" t="s">
        <v>101</v>
      </c>
      <c r="D102" s="43" t="s">
        <v>160</v>
      </c>
      <c r="E102" s="198" t="s">
        <v>166</v>
      </c>
      <c r="F102" s="37">
        <v>2</v>
      </c>
      <c r="G102" s="39"/>
      <c r="H102" s="39"/>
      <c r="I102" s="105" t="s">
        <v>636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667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>
      <c r="A103" s="156"/>
      <c r="B103" s="181">
        <v>207</v>
      </c>
      <c r="C103" s="43" t="s">
        <v>101</v>
      </c>
      <c r="D103" s="43" t="s">
        <v>160</v>
      </c>
      <c r="E103" s="198" t="s">
        <v>168</v>
      </c>
      <c r="F103" s="37">
        <v>2</v>
      </c>
      <c r="G103" s="39"/>
      <c r="H103" s="39"/>
      <c r="I103" s="105" t="s">
        <v>636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667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>
      <c r="A104" s="156"/>
      <c r="B104" s="181">
        <v>208</v>
      </c>
      <c r="C104" s="43" t="s">
        <v>101</v>
      </c>
      <c r="D104" s="43" t="s">
        <v>160</v>
      </c>
      <c r="E104" s="198" t="s">
        <v>167</v>
      </c>
      <c r="F104" s="37">
        <v>2</v>
      </c>
      <c r="G104" s="39"/>
      <c r="H104" s="39"/>
      <c r="I104" s="105" t="s">
        <v>636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667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>
      <c r="A105" s="156"/>
      <c r="B105" s="181">
        <v>209</v>
      </c>
      <c r="C105" s="43" t="s">
        <v>101</v>
      </c>
      <c r="D105" s="43" t="s">
        <v>160</v>
      </c>
      <c r="E105" s="198" t="s">
        <v>170</v>
      </c>
      <c r="F105" s="37">
        <v>2</v>
      </c>
      <c r="G105" s="39"/>
      <c r="H105" s="39"/>
      <c r="I105" s="105" t="s">
        <v>636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667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>
      <c r="A106"/>
      <c r="B106" s="181">
        <v>210</v>
      </c>
      <c r="C106" s="43" t="s">
        <v>101</v>
      </c>
      <c r="D106" s="43" t="s">
        <v>160</v>
      </c>
      <c r="E106" s="198" t="s">
        <v>169</v>
      </c>
      <c r="F106" s="37">
        <v>3</v>
      </c>
      <c r="G106" s="39"/>
      <c r="H106" s="39"/>
      <c r="I106" s="105" t="s">
        <v>636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667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>
      <c r="A107"/>
      <c r="B107" s="181">
        <v>211</v>
      </c>
      <c r="C107" s="43" t="s">
        <v>101</v>
      </c>
      <c r="D107" s="43" t="s">
        <v>160</v>
      </c>
      <c r="E107" s="198" t="s">
        <v>350</v>
      </c>
      <c r="F107" s="37">
        <v>3</v>
      </c>
      <c r="G107" s="39"/>
      <c r="H107" s="39"/>
      <c r="I107" s="105" t="s">
        <v>636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667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>
      <c r="A108"/>
      <c r="B108" s="181">
        <v>212</v>
      </c>
      <c r="C108" s="43" t="s">
        <v>101</v>
      </c>
      <c r="D108" s="43" t="s">
        <v>160</v>
      </c>
      <c r="E108" s="198" t="s">
        <v>171</v>
      </c>
      <c r="F108" s="37">
        <v>4</v>
      </c>
      <c r="G108" s="39"/>
      <c r="H108" s="39"/>
      <c r="I108" s="155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106"/>
      <c r="V108" s="106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>
      <c r="A109" s="156"/>
      <c r="B109" s="181">
        <v>213</v>
      </c>
      <c r="C109" s="43" t="s">
        <v>101</v>
      </c>
      <c r="D109" s="43" t="s">
        <v>104</v>
      </c>
      <c r="E109" s="200" t="s">
        <v>457</v>
      </c>
      <c r="F109" s="40">
        <v>2</v>
      </c>
      <c r="G109" s="40"/>
      <c r="H109" s="43">
        <v>18</v>
      </c>
      <c r="I109" s="105" t="s">
        <v>641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668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>
      <c r="A110" s="156"/>
      <c r="B110" s="181">
        <v>214</v>
      </c>
      <c r="C110" s="43" t="s">
        <v>101</v>
      </c>
      <c r="D110" s="43" t="s">
        <v>104</v>
      </c>
      <c r="E110" s="200" t="s">
        <v>458</v>
      </c>
      <c r="F110" s="40">
        <v>2</v>
      </c>
      <c r="G110" s="40"/>
      <c r="H110" s="43">
        <v>9</v>
      </c>
      <c r="I110" s="105" t="s">
        <v>637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668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>
      <c r="A111" s="156"/>
      <c r="B111" s="181">
        <v>215</v>
      </c>
      <c r="C111" s="43" t="s">
        <v>101</v>
      </c>
      <c r="D111" s="43" t="s">
        <v>104</v>
      </c>
      <c r="E111" s="200" t="s">
        <v>459</v>
      </c>
      <c r="F111" s="40">
        <v>2</v>
      </c>
      <c r="G111" s="40"/>
      <c r="H111" s="43">
        <v>18</v>
      </c>
      <c r="I111" s="105" t="s">
        <v>634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668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>
      <c r="B112" s="181">
        <v>216</v>
      </c>
      <c r="C112" s="43" t="s">
        <v>101</v>
      </c>
      <c r="D112" s="50" t="s">
        <v>30</v>
      </c>
      <c r="E112" s="197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>
      <c r="B113" s="181">
        <v>217</v>
      </c>
      <c r="C113" s="43" t="s">
        <v>101</v>
      </c>
      <c r="D113" s="43" t="s">
        <v>30</v>
      </c>
      <c r="E113" s="193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666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>
      <c r="A114" s="157"/>
      <c r="B114" s="181">
        <v>218</v>
      </c>
      <c r="C114" s="43" t="s">
        <v>627</v>
      </c>
      <c r="D114" s="43" t="s">
        <v>846</v>
      </c>
      <c r="E114" s="196" t="s">
        <v>847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s="45" customFormat="1">
      <c r="A115" s="157"/>
      <c r="B115" s="181">
        <v>219</v>
      </c>
      <c r="C115" s="43" t="s">
        <v>631</v>
      </c>
      <c r="D115" s="43" t="s">
        <v>632</v>
      </c>
      <c r="E115" s="196" t="s">
        <v>633</v>
      </c>
      <c r="F115" s="40"/>
      <c r="G115" s="40"/>
      <c r="H115" s="40"/>
      <c r="I115" s="162"/>
      <c r="J115" s="161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s="45" customFormat="1">
      <c r="A116" s="157"/>
      <c r="B116" s="181">
        <v>220</v>
      </c>
      <c r="C116" s="43" t="s">
        <v>735</v>
      </c>
      <c r="D116" s="43" t="s">
        <v>736</v>
      </c>
      <c r="E116" s="196" t="s">
        <v>737</v>
      </c>
      <c r="F116" s="40"/>
      <c r="G116" s="40"/>
      <c r="H116" s="40"/>
      <c r="I116" s="162"/>
      <c r="J116" s="161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 s="45" customFormat="1">
      <c r="A117" s="157"/>
      <c r="B117" s="181">
        <v>221</v>
      </c>
      <c r="C117" s="43" t="s">
        <v>627</v>
      </c>
      <c r="D117" s="43" t="s">
        <v>629</v>
      </c>
      <c r="E117" s="104" t="s">
        <v>844</v>
      </c>
      <c r="F117" s="40"/>
      <c r="G117" s="40"/>
      <c r="H117" s="40"/>
      <c r="I117" s="162"/>
      <c r="J117" s="161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s="45" customFormat="1">
      <c r="A118"/>
      <c r="B118" s="181">
        <v>222</v>
      </c>
      <c r="C118" s="43" t="s">
        <v>627</v>
      </c>
      <c r="D118" s="43" t="s">
        <v>628</v>
      </c>
      <c r="E118" s="196" t="s">
        <v>674</v>
      </c>
      <c r="F118" s="40"/>
      <c r="G118" s="40"/>
      <c r="H118" s="40"/>
      <c r="I118" s="162"/>
      <c r="J118" s="161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>
      <c r="A119"/>
      <c r="B119" s="181">
        <v>223</v>
      </c>
      <c r="C119" s="43" t="s">
        <v>627</v>
      </c>
      <c r="D119" s="43" t="s">
        <v>628</v>
      </c>
      <c r="E119" s="201" t="s">
        <v>673</v>
      </c>
      <c r="F119" s="40"/>
      <c r="G119" s="159"/>
      <c r="H119" s="40"/>
      <c r="I119" s="162"/>
      <c r="J119" s="161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s="45" customFormat="1">
      <c r="A120"/>
      <c r="B120" s="181"/>
      <c r="C120" s="43"/>
      <c r="D120" s="43"/>
      <c r="E120" s="6"/>
      <c r="F120" s="158"/>
      <c r="G120" s="159"/>
      <c r="H120" s="40"/>
      <c r="I120" s="162"/>
      <c r="J120" s="161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31"/>
      <c r="AA120" s="131"/>
      <c r="AB120" s="131"/>
      <c r="AC120" s="131"/>
      <c r="AD120" s="131"/>
      <c r="AE120" s="131"/>
      <c r="AF120" s="163"/>
      <c r="AG120" s="148"/>
      <c r="AH120" s="148"/>
      <c r="AI120" s="148"/>
      <c r="AJ120" s="164"/>
      <c r="AK120" s="165"/>
      <c r="AL120" s="165"/>
      <c r="AM120" s="148"/>
      <c r="AN120" s="148"/>
      <c r="AO120" s="149"/>
    </row>
    <row r="121" spans="1:41" s="45" customFormat="1">
      <c r="A121" s="156"/>
      <c r="B121" s="181">
        <v>400</v>
      </c>
      <c r="C121" s="43" t="s">
        <v>124</v>
      </c>
      <c r="D121" s="44" t="s">
        <v>106</v>
      </c>
      <c r="E121" s="193" t="s">
        <v>351</v>
      </c>
      <c r="F121" s="183">
        <v>2</v>
      </c>
      <c r="G121" s="184"/>
      <c r="H121" s="37">
        <v>4.5</v>
      </c>
      <c r="I121" s="160" t="s">
        <v>644</v>
      </c>
      <c r="J121" s="161">
        <f>H121*0.2</f>
        <v>0.9</v>
      </c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63"/>
      <c r="AG121" s="129"/>
      <c r="AH121" s="165"/>
      <c r="AI121" s="148"/>
      <c r="AJ121" s="148"/>
      <c r="AK121" s="163"/>
      <c r="AL121" s="165"/>
      <c r="AM121" s="165"/>
      <c r="AN121" s="165"/>
      <c r="AO121" s="166"/>
    </row>
    <row r="122" spans="1:41">
      <c r="A122" s="156"/>
      <c r="B122" s="181">
        <v>401</v>
      </c>
      <c r="C122" s="43" t="s">
        <v>124</v>
      </c>
      <c r="D122" s="44" t="s">
        <v>106</v>
      </c>
      <c r="E122" s="193" t="s">
        <v>352</v>
      </c>
      <c r="F122" s="44">
        <v>2</v>
      </c>
      <c r="G122" s="44"/>
      <c r="H122" s="43">
        <v>9</v>
      </c>
      <c r="I122" s="105" t="s">
        <v>643</v>
      </c>
      <c r="J122" s="43">
        <f>H122*0.2</f>
        <v>1.8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23"/>
      <c r="AH122" s="23"/>
      <c r="AI122" s="8"/>
      <c r="AJ122" s="8"/>
      <c r="AK122" s="8"/>
      <c r="AL122" s="8"/>
      <c r="AM122" s="8"/>
      <c r="AN122" s="8"/>
      <c r="AO122" s="10"/>
    </row>
    <row r="123" spans="1:41">
      <c r="A123" s="156"/>
      <c r="B123" s="181">
        <v>402</v>
      </c>
      <c r="C123" s="43" t="s">
        <v>124</v>
      </c>
      <c r="D123" s="44" t="s">
        <v>106</v>
      </c>
      <c r="E123" s="193" t="s">
        <v>353</v>
      </c>
      <c r="F123" s="44">
        <v>2</v>
      </c>
      <c r="G123" s="44"/>
      <c r="H123" s="43">
        <v>1</v>
      </c>
      <c r="I123" s="105" t="s">
        <v>643</v>
      </c>
      <c r="J123" s="43">
        <f>H123*0.2</f>
        <v>0.2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3"/>
      <c r="AG123" s="8"/>
      <c r="AH123" s="8"/>
      <c r="AI123" s="8"/>
      <c r="AJ123" s="8"/>
      <c r="AK123" s="8"/>
      <c r="AL123" s="8"/>
      <c r="AM123" s="8"/>
      <c r="AN123" s="8"/>
      <c r="AO123" s="10"/>
    </row>
    <row r="124" spans="1:41" customFormat="1">
      <c r="A124" s="157"/>
      <c r="B124" s="181">
        <v>403</v>
      </c>
      <c r="C124" s="43" t="s">
        <v>124</v>
      </c>
      <c r="D124" s="44" t="s">
        <v>106</v>
      </c>
      <c r="E124" s="193" t="s">
        <v>354</v>
      </c>
      <c r="F124" s="39">
        <v>3</v>
      </c>
      <c r="G124" s="39"/>
      <c r="H124" s="37">
        <v>2.5</v>
      </c>
      <c r="I124" s="105" t="s">
        <v>643</v>
      </c>
      <c r="J124" s="43">
        <f>H124*0.2</f>
        <v>0.5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"/>
      <c r="AG124" s="22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>
      <c r="A125" s="157"/>
      <c r="B125" s="181">
        <v>404</v>
      </c>
      <c r="C125" s="43" t="s">
        <v>124</v>
      </c>
      <c r="D125" s="44" t="s">
        <v>106</v>
      </c>
      <c r="E125" s="193" t="s">
        <v>356</v>
      </c>
      <c r="F125" s="44">
        <v>4</v>
      </c>
      <c r="G125" s="44"/>
      <c r="H125" s="44"/>
      <c r="I125" s="44"/>
      <c r="J125" s="43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16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>
      <c r="A126" s="157"/>
      <c r="B126" s="181">
        <v>405</v>
      </c>
      <c r="C126" s="43" t="s">
        <v>124</v>
      </c>
      <c r="D126" s="44" t="s">
        <v>106</v>
      </c>
      <c r="E126" s="193" t="s">
        <v>355</v>
      </c>
      <c r="F126" s="44">
        <v>3</v>
      </c>
      <c r="G126" s="44"/>
      <c r="H126" s="43">
        <v>2</v>
      </c>
      <c r="I126" s="105" t="s">
        <v>643</v>
      </c>
      <c r="J126" s="43">
        <f>H126*0.2</f>
        <v>0.4</v>
      </c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8"/>
      <c r="AH126" s="16"/>
      <c r="AI126" s="8"/>
      <c r="AJ126" s="8"/>
      <c r="AK126" s="3"/>
      <c r="AL126" s="16"/>
      <c r="AM126" s="16"/>
      <c r="AN126" s="16"/>
      <c r="AO126" s="6"/>
    </row>
    <row r="127" spans="1:41" customFormat="1">
      <c r="A127" s="157"/>
      <c r="B127" s="181">
        <v>406</v>
      </c>
      <c r="C127" s="43" t="s">
        <v>124</v>
      </c>
      <c r="D127" s="44" t="s">
        <v>106</v>
      </c>
      <c r="E127" s="193" t="s">
        <v>357</v>
      </c>
      <c r="F127" s="44">
        <v>4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>
      <c r="A128" s="156"/>
      <c r="B128" s="181">
        <v>407</v>
      </c>
      <c r="C128" s="43" t="s">
        <v>124</v>
      </c>
      <c r="D128" s="44" t="s">
        <v>111</v>
      </c>
      <c r="E128" s="193" t="s">
        <v>370</v>
      </c>
      <c r="F128" s="44">
        <v>2</v>
      </c>
      <c r="G128" s="44"/>
      <c r="H128" s="44"/>
      <c r="I128" s="44"/>
      <c r="J128" s="43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8"/>
      <c r="AJ128" s="8"/>
      <c r="AK128" s="8"/>
      <c r="AL128" s="8"/>
      <c r="AM128" s="8"/>
      <c r="AN128" s="8"/>
      <c r="AO128" s="10"/>
    </row>
    <row r="129" spans="1:41" customFormat="1">
      <c r="A129" s="156"/>
      <c r="B129" s="181">
        <v>408</v>
      </c>
      <c r="C129" s="43" t="s">
        <v>124</v>
      </c>
      <c r="D129" s="44" t="s">
        <v>102</v>
      </c>
      <c r="E129" s="193" t="s">
        <v>371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23"/>
      <c r="AJ129" s="8"/>
      <c r="AK129" s="8"/>
      <c r="AL129" s="8"/>
      <c r="AM129" s="8"/>
      <c r="AN129" s="8"/>
      <c r="AO129" s="10"/>
    </row>
    <row r="130" spans="1:41" customFormat="1">
      <c r="A130" s="156"/>
      <c r="B130" s="181">
        <v>409</v>
      </c>
      <c r="C130" s="43" t="s">
        <v>124</v>
      </c>
      <c r="D130" s="44" t="s">
        <v>102</v>
      </c>
      <c r="E130" s="193" t="s">
        <v>116</v>
      </c>
      <c r="F130" s="44">
        <v>2</v>
      </c>
      <c r="G130" s="44"/>
      <c r="H130" s="43">
        <v>1</v>
      </c>
      <c r="I130" s="43"/>
      <c r="J130" s="43">
        <f>H130*0.2</f>
        <v>0.2</v>
      </c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3"/>
      <c r="AG130" s="23"/>
      <c r="AH130" s="23"/>
      <c r="AI130" s="8"/>
      <c r="AJ130" s="23"/>
      <c r="AK130" s="23"/>
      <c r="AL130" s="8"/>
      <c r="AM130" s="8"/>
      <c r="AN130" s="8"/>
      <c r="AO130" s="10"/>
    </row>
    <row r="131" spans="1:41" customFormat="1">
      <c r="B131" s="181">
        <v>410</v>
      </c>
      <c r="C131" s="43" t="s">
        <v>124</v>
      </c>
      <c r="D131" s="44" t="s">
        <v>102</v>
      </c>
      <c r="E131" s="193" t="s">
        <v>117</v>
      </c>
      <c r="F131" s="44">
        <v>3</v>
      </c>
      <c r="G131" s="44"/>
      <c r="H131" s="43"/>
      <c r="I131" s="43"/>
      <c r="J131" s="43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>
      <c r="A132" s="156"/>
      <c r="B132" s="181">
        <v>411</v>
      </c>
      <c r="C132" s="43" t="s">
        <v>124</v>
      </c>
      <c r="D132" s="44" t="s">
        <v>102</v>
      </c>
      <c r="E132" s="193" t="s">
        <v>108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>
      <c r="A133" s="156"/>
      <c r="B133" s="181">
        <v>412</v>
      </c>
      <c r="C133" s="43" t="s">
        <v>124</v>
      </c>
      <c r="D133" s="44" t="s">
        <v>102</v>
      </c>
      <c r="E133" s="193" t="s">
        <v>118</v>
      </c>
      <c r="F133" s="44">
        <v>2</v>
      </c>
      <c r="G133" s="44"/>
      <c r="H133" s="43">
        <v>1</v>
      </c>
      <c r="I133" s="43"/>
      <c r="J133" s="43">
        <f>H133*0.2</f>
        <v>0.2</v>
      </c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23"/>
      <c r="AH133" s="23"/>
      <c r="AI133" s="8"/>
      <c r="AJ133" s="8"/>
      <c r="AK133" s="8"/>
      <c r="AL133" s="8"/>
      <c r="AM133" s="8"/>
      <c r="AN133" s="8"/>
      <c r="AO133" s="10"/>
    </row>
    <row r="134" spans="1:41">
      <c r="A134"/>
      <c r="B134" s="181">
        <v>413</v>
      </c>
      <c r="C134" s="43" t="s">
        <v>124</v>
      </c>
      <c r="D134" s="44" t="s">
        <v>102</v>
      </c>
      <c r="E134" s="193" t="s">
        <v>109</v>
      </c>
      <c r="F134" s="44">
        <v>3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>
      <c r="A135" s="156"/>
      <c r="B135" s="181">
        <v>414</v>
      </c>
      <c r="C135" s="43" t="s">
        <v>124</v>
      </c>
      <c r="D135" s="44" t="s">
        <v>112</v>
      </c>
      <c r="E135" s="193" t="s">
        <v>119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>
      <c r="A136" s="156"/>
      <c r="B136" s="181">
        <v>415</v>
      </c>
      <c r="C136" s="43" t="s">
        <v>124</v>
      </c>
      <c r="D136" s="44" t="s">
        <v>112</v>
      </c>
      <c r="E136" s="193" t="s">
        <v>120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>
      <c r="A137" s="156"/>
      <c r="B137" s="181">
        <v>416</v>
      </c>
      <c r="C137" s="43" t="s">
        <v>124</v>
      </c>
      <c r="D137" s="44" t="s">
        <v>112</v>
      </c>
      <c r="E137" s="193" t="s">
        <v>110</v>
      </c>
      <c r="F137" s="40">
        <v>2</v>
      </c>
      <c r="G137" s="44"/>
      <c r="H137" s="44"/>
      <c r="I137" s="44"/>
      <c r="J137" s="43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customFormat="1" ht="16" customHeight="1">
      <c r="A138" s="156"/>
      <c r="B138" s="181">
        <v>417</v>
      </c>
      <c r="C138" s="43" t="s">
        <v>124</v>
      </c>
      <c r="D138" s="44" t="s">
        <v>112</v>
      </c>
      <c r="E138" s="193" t="s">
        <v>121</v>
      </c>
      <c r="F138" s="42">
        <v>2</v>
      </c>
      <c r="G138" s="42"/>
      <c r="H138" s="42"/>
      <c r="I138" s="42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8"/>
      <c r="AG138" s="8"/>
      <c r="AH138" s="8"/>
      <c r="AI138" s="8"/>
      <c r="AJ138" s="8"/>
      <c r="AK138" s="8"/>
      <c r="AL138" s="8"/>
      <c r="AM138" s="8"/>
      <c r="AN138" s="8"/>
      <c r="AO138" s="25"/>
    </row>
    <row r="139" spans="1:41" customFormat="1">
      <c r="A139" s="45"/>
      <c r="B139" s="181">
        <v>418</v>
      </c>
      <c r="C139" s="43" t="s">
        <v>124</v>
      </c>
      <c r="D139" s="44" t="s">
        <v>114</v>
      </c>
      <c r="E139" s="193" t="s">
        <v>122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8"/>
      <c r="AH139" s="8"/>
      <c r="AI139" s="8"/>
      <c r="AJ139" s="8"/>
      <c r="AK139" s="8"/>
      <c r="AL139" s="8"/>
      <c r="AM139" s="8"/>
      <c r="AN139" s="8"/>
      <c r="AO139" s="10"/>
    </row>
    <row r="140" spans="1:41" s="45" customFormat="1">
      <c r="B140" s="181">
        <v>419</v>
      </c>
      <c r="C140" s="43" t="s">
        <v>124</v>
      </c>
      <c r="D140" s="42" t="s">
        <v>115</v>
      </c>
      <c r="E140" s="193" t="s">
        <v>712</v>
      </c>
      <c r="F140" s="44"/>
      <c r="G140" s="116"/>
      <c r="H140" s="44"/>
      <c r="I140" s="147"/>
      <c r="J140" s="161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47"/>
      <c r="AA140" s="147"/>
      <c r="AB140" s="147"/>
      <c r="AC140" s="147"/>
      <c r="AD140" s="147"/>
      <c r="AE140" s="147"/>
      <c r="AF140" s="148"/>
      <c r="AG140" s="164"/>
      <c r="AH140" s="164"/>
      <c r="AI140" s="148"/>
      <c r="AJ140" s="148"/>
      <c r="AK140" s="148"/>
      <c r="AL140" s="148"/>
      <c r="AM140" s="148"/>
      <c r="AN140" s="148"/>
      <c r="AO140" s="149"/>
    </row>
    <row r="141" spans="1:41" s="45" customFormat="1">
      <c r="B141" s="181">
        <v>450</v>
      </c>
      <c r="C141" s="43"/>
      <c r="D141" s="42"/>
      <c r="E141" s="193"/>
      <c r="F141" s="167"/>
      <c r="G141" s="116"/>
      <c r="H141" s="44"/>
      <c r="I141" s="147"/>
      <c r="J141" s="161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47"/>
      <c r="AA141" s="147"/>
      <c r="AB141" s="147"/>
      <c r="AC141" s="147"/>
      <c r="AD141" s="147"/>
      <c r="AE141" s="147"/>
      <c r="AF141" s="148"/>
      <c r="AG141" s="164"/>
      <c r="AH141" s="164"/>
      <c r="AI141" s="148"/>
      <c r="AJ141" s="148"/>
      <c r="AK141" s="148"/>
      <c r="AL141" s="148"/>
      <c r="AM141" s="148"/>
      <c r="AN141" s="148"/>
      <c r="AO141" s="149"/>
    </row>
    <row r="142" spans="1:41" s="45" customFormat="1" ht="45">
      <c r="B142" s="189">
        <v>451</v>
      </c>
      <c r="C142" s="44"/>
      <c r="D142" s="44"/>
      <c r="E142" s="192" t="s">
        <v>841</v>
      </c>
      <c r="F142" s="167"/>
      <c r="G142" s="116"/>
      <c r="H142" s="44">
        <f>SUM(H1:H140)</f>
        <v>192.5</v>
      </c>
      <c r="I142" s="147"/>
      <c r="J142" s="147">
        <f>SUM(J1:J140)</f>
        <v>38.550000000000018</v>
      </c>
      <c r="K142" s="147">
        <f>SUM(K1:K140)*1.5</f>
        <v>86.625</v>
      </c>
      <c r="L142" s="147">
        <f>SUM(L1:L140)</f>
        <v>19.5</v>
      </c>
      <c r="M142" s="147">
        <f>SUM(M1:M140)</f>
        <v>9.75</v>
      </c>
      <c r="N142" s="147">
        <f>SUM(N1:N140)*1.5</f>
        <v>736.5</v>
      </c>
      <c r="O142" s="174">
        <f>SUM(O1:O140)*1.5</f>
        <v>405.75</v>
      </c>
      <c r="P142" s="147"/>
      <c r="Q142" s="147">
        <f>SUM(Q1:Q140)*1.5</f>
        <v>471</v>
      </c>
      <c r="R142" s="174">
        <f>SUM(R1:R140)*1.5</f>
        <v>303</v>
      </c>
      <c r="S142" s="161"/>
      <c r="T142" s="187" t="s">
        <v>442</v>
      </c>
      <c r="U142" s="147">
        <f>SUM(U1:U140)</f>
        <v>297</v>
      </c>
      <c r="V142" s="174">
        <f>SUM(V1:V140)</f>
        <v>201.5</v>
      </c>
      <c r="W142" s="147">
        <f>SUM(W1:W140)</f>
        <v>74.25</v>
      </c>
      <c r="X142" s="147">
        <f>SUM(X1:X140)*1.3</f>
        <v>136.82500000000002</v>
      </c>
      <c r="Y142" s="147">
        <f>SUM(Y1:Y140)*2</f>
        <v>408</v>
      </c>
      <c r="Z142" s="147"/>
      <c r="AA142" s="180" t="s">
        <v>665</v>
      </c>
      <c r="AB142" s="147" t="s">
        <v>842</v>
      </c>
      <c r="AC142" s="147"/>
      <c r="AD142" s="147"/>
      <c r="AE142" s="147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1" s="45" customFormat="1">
      <c r="B143" s="181">
        <v>452</v>
      </c>
      <c r="C143" s="44"/>
      <c r="D143" s="44"/>
      <c r="E143" s="10"/>
      <c r="F143" s="167"/>
      <c r="G143" s="116"/>
      <c r="H143" s="44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61"/>
      <c r="T143" s="175"/>
      <c r="U143" s="147"/>
      <c r="V143" s="174"/>
      <c r="W143" s="147"/>
      <c r="X143" s="147"/>
      <c r="Y143" s="147"/>
      <c r="Z143" s="147"/>
      <c r="AA143" s="180"/>
      <c r="AB143" s="147"/>
      <c r="AC143" s="147"/>
      <c r="AD143" s="147"/>
      <c r="AE143" s="147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1" s="45" customFormat="1">
      <c r="B144" s="189">
        <v>453</v>
      </c>
      <c r="C144" s="43"/>
      <c r="D144" s="42"/>
      <c r="E144" s="177" t="s">
        <v>465</v>
      </c>
      <c r="F144" s="177"/>
      <c r="G144" s="177"/>
      <c r="H144" s="177">
        <f>H142+J142+L142+M142+U142+W142</f>
        <v>631.54999999999995</v>
      </c>
      <c r="I144" s="147"/>
      <c r="J144" s="161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>
      <c r="A145" s="45"/>
      <c r="B145" s="181">
        <v>454</v>
      </c>
      <c r="C145" s="43"/>
      <c r="D145" s="42"/>
      <c r="E145" s="177" t="s">
        <v>466</v>
      </c>
      <c r="F145" s="177"/>
      <c r="G145" s="177"/>
      <c r="H145" s="177">
        <f>N142+Q142</f>
        <v>1207.5</v>
      </c>
      <c r="I145" s="44"/>
      <c r="J145" s="43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4"/>
      <c r="AA145" s="44"/>
      <c r="AB145" s="44"/>
      <c r="AC145" s="44"/>
      <c r="AD145" s="44"/>
      <c r="AE145" s="44"/>
      <c r="AF145" s="8"/>
      <c r="AG145" s="23"/>
      <c r="AH145" s="23"/>
      <c r="AI145" s="8"/>
      <c r="AJ145" s="8"/>
      <c r="AK145" s="8"/>
      <c r="AL145" s="8"/>
      <c r="AM145" s="8"/>
      <c r="AN145" s="8"/>
      <c r="AO145" s="10"/>
    </row>
    <row r="146" spans="1:41" s="45" customFormat="1">
      <c r="A146" s="156"/>
      <c r="B146" s="189">
        <v>455</v>
      </c>
      <c r="C146" s="43"/>
      <c r="D146" s="44"/>
      <c r="E146" s="177" t="s">
        <v>467</v>
      </c>
      <c r="F146" s="177"/>
      <c r="G146" s="177"/>
      <c r="H146" s="177">
        <f>O142+R142</f>
        <v>708.75</v>
      </c>
      <c r="I146" s="114"/>
      <c r="J146" s="114">
        <f>O142</f>
        <v>405.75</v>
      </c>
      <c r="K146" s="147">
        <f>J146/2</f>
        <v>202.875</v>
      </c>
      <c r="L146" s="147">
        <f>K146/5.5</f>
        <v>36.886363636363633</v>
      </c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</row>
    <row r="147" spans="1:41" s="45" customFormat="1">
      <c r="A147" s="152"/>
      <c r="B147" s="181">
        <v>456</v>
      </c>
      <c r="C147" s="44"/>
      <c r="D147" s="44"/>
      <c r="E147" s="177" t="s">
        <v>672</v>
      </c>
      <c r="F147" s="177"/>
      <c r="G147" s="177"/>
      <c r="H147" s="177">
        <f>K142+X142+Y142</f>
        <v>631.45000000000005</v>
      </c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3"/>
      <c r="AG147" s="165"/>
      <c r="AH147" s="148"/>
      <c r="AI147" s="148"/>
      <c r="AJ147" s="148"/>
      <c r="AK147" s="148"/>
      <c r="AL147" s="165"/>
      <c r="AM147" s="165"/>
      <c r="AN147" s="165"/>
      <c r="AO147" s="166"/>
    </row>
    <row r="148" spans="1:41">
      <c r="B148" s="189">
        <v>457</v>
      </c>
      <c r="C148" s="44"/>
      <c r="D148" s="44"/>
      <c r="E148" s="177" t="s">
        <v>733</v>
      </c>
      <c r="F148" s="177"/>
      <c r="G148" s="177"/>
      <c r="H148" s="188">
        <f>J153+J156+J159+J162+J165+J167+J169+J172+J173+J174+J175+J176+J177+J179+J181+J183</f>
        <v>382.25</v>
      </c>
      <c r="I148" s="160"/>
      <c r="J148" s="16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63"/>
      <c r="AG148" s="165"/>
      <c r="AH148" s="165"/>
      <c r="AI148" s="165"/>
      <c r="AJ148" s="148"/>
      <c r="AK148" s="148"/>
      <c r="AL148" s="165"/>
      <c r="AM148" s="165"/>
      <c r="AN148" s="165"/>
      <c r="AO148" s="166"/>
    </row>
    <row r="149" spans="1:41">
      <c r="A149"/>
      <c r="B149" s="181">
        <v>458</v>
      </c>
      <c r="C149" s="43"/>
      <c r="D149" s="43"/>
      <c r="E149" s="177" t="s">
        <v>734</v>
      </c>
      <c r="F149" s="177"/>
      <c r="G149" s="177"/>
      <c r="H149" s="188">
        <f>J154+J155+J157+J158+J160+J161+J163+J164+J166+J168+J170+J171+J178+J180+J182+J184</f>
        <v>1323</v>
      </c>
      <c r="I149" s="162"/>
      <c r="J149" s="16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63"/>
      <c r="AG149" s="148"/>
      <c r="AH149" s="148"/>
      <c r="AI149" s="148"/>
      <c r="AJ149" s="164"/>
      <c r="AK149" s="165"/>
      <c r="AL149" s="165"/>
      <c r="AM149" s="148"/>
      <c r="AN149" s="148"/>
      <c r="AO149" s="149"/>
    </row>
    <row r="150" spans="1:41" s="45" customFormat="1">
      <c r="B150" s="189"/>
      <c r="C150" s="44"/>
      <c r="D150" s="44"/>
      <c r="E150" s="10"/>
      <c r="F150" s="167"/>
      <c r="G150" s="116"/>
      <c r="H150" s="44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61"/>
      <c r="T150" s="175"/>
      <c r="U150" s="147"/>
      <c r="V150" s="174"/>
      <c r="W150" s="147"/>
      <c r="X150" s="147"/>
      <c r="Y150" s="147"/>
      <c r="Z150" s="147"/>
      <c r="AA150" s="180"/>
      <c r="AB150" s="147"/>
      <c r="AC150" s="147"/>
      <c r="AD150" s="147"/>
      <c r="AE150" s="147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</row>
    <row r="151" spans="1:41" s="45" customFormat="1">
      <c r="B151" s="189"/>
      <c r="C151" s="44"/>
      <c r="D151" s="44"/>
      <c r="E151" s="10"/>
      <c r="F151" s="167"/>
      <c r="G151" s="116"/>
      <c r="H151" s="44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61"/>
      <c r="T151" s="175"/>
      <c r="U151" s="147"/>
      <c r="V151" s="174"/>
      <c r="W151" s="147"/>
      <c r="X151" s="147"/>
      <c r="Y151" s="147"/>
      <c r="Z151" s="147"/>
      <c r="AA151" s="180"/>
      <c r="AB151" s="147"/>
      <c r="AC151" s="147"/>
      <c r="AD151" s="147"/>
      <c r="AE151" s="147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</row>
    <row r="152" spans="1:41" s="45" customFormat="1">
      <c r="A152" s="156"/>
      <c r="B152" s="190">
        <v>500</v>
      </c>
      <c r="C152" s="44"/>
      <c r="D152" s="44" t="s">
        <v>648</v>
      </c>
      <c r="E152" s="10"/>
      <c r="F152" s="167" t="s">
        <v>649</v>
      </c>
      <c r="G152" s="116"/>
      <c r="H152" s="44" t="s">
        <v>650</v>
      </c>
      <c r="I152" s="147" t="s">
        <v>651</v>
      </c>
      <c r="J152" s="114" t="s">
        <v>732</v>
      </c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8"/>
      <c r="AG152" s="164"/>
      <c r="AH152" s="164"/>
      <c r="AI152" s="148"/>
      <c r="AJ152" s="148"/>
      <c r="AK152" s="148"/>
      <c r="AL152" s="148"/>
      <c r="AM152" s="148"/>
      <c r="AN152" s="148"/>
      <c r="AO152" s="149"/>
    </row>
    <row r="153" spans="1:41" s="45" customFormat="1">
      <c r="B153" s="190">
        <v>501</v>
      </c>
      <c r="C153" s="43" t="s">
        <v>652</v>
      </c>
      <c r="D153" s="42" t="s">
        <v>653</v>
      </c>
      <c r="E153" s="194" t="s">
        <v>654</v>
      </c>
      <c r="F153" s="167" t="s">
        <v>655</v>
      </c>
      <c r="G153" s="185"/>
      <c r="H153" s="44">
        <v>3</v>
      </c>
      <c r="I153" s="114">
        <f>33-6</f>
        <v>27</v>
      </c>
      <c r="J153" s="114">
        <f t="shared" ref="J153:J175" si="4">I153*H153</f>
        <v>81</v>
      </c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</row>
    <row r="154" spans="1:41" s="45" customFormat="1">
      <c r="B154" s="190">
        <v>502</v>
      </c>
      <c r="C154" s="43" t="s">
        <v>652</v>
      </c>
      <c r="D154" s="42" t="s">
        <v>653</v>
      </c>
      <c r="E154" s="194" t="s">
        <v>654</v>
      </c>
      <c r="F154" s="44" t="s">
        <v>656</v>
      </c>
      <c r="G154" s="44"/>
      <c r="H154" s="44">
        <v>9</v>
      </c>
      <c r="I154" s="114" t="s">
        <v>657</v>
      </c>
      <c r="J154" s="114">
        <f t="shared" si="4"/>
        <v>270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s="45" customFormat="1">
      <c r="B155" s="190">
        <v>503</v>
      </c>
      <c r="C155" s="43" t="s">
        <v>652</v>
      </c>
      <c r="D155" s="42" t="s">
        <v>653</v>
      </c>
      <c r="E155" s="194" t="s">
        <v>654</v>
      </c>
      <c r="F155" s="44" t="s">
        <v>658</v>
      </c>
      <c r="G155" s="44"/>
      <c r="H155" s="44">
        <v>12</v>
      </c>
      <c r="I155" s="114" t="s">
        <v>657</v>
      </c>
      <c r="J155" s="114">
        <f t="shared" si="4"/>
        <v>360</v>
      </c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8"/>
      <c r="AG155" s="164"/>
      <c r="AH155" s="164"/>
      <c r="AI155" s="148"/>
      <c r="AJ155" s="148"/>
      <c r="AK155" s="148"/>
      <c r="AL155" s="148"/>
      <c r="AM155" s="148"/>
      <c r="AN155" s="148"/>
      <c r="AO155" s="149"/>
    </row>
    <row r="156" spans="1:41" s="45" customFormat="1">
      <c r="B156" s="190">
        <v>504</v>
      </c>
      <c r="C156" s="43" t="s">
        <v>652</v>
      </c>
      <c r="D156" s="42" t="s">
        <v>653</v>
      </c>
      <c r="E156" s="10" t="s">
        <v>659</v>
      </c>
      <c r="F156" s="167" t="s">
        <v>655</v>
      </c>
      <c r="G156" s="44"/>
      <c r="H156" s="44">
        <v>1</v>
      </c>
      <c r="I156" s="114">
        <f>33-6</f>
        <v>27</v>
      </c>
      <c r="J156" s="114">
        <f t="shared" si="4"/>
        <v>27</v>
      </c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8"/>
      <c r="AG156" s="164"/>
      <c r="AH156" s="164"/>
      <c r="AI156" s="148"/>
      <c r="AJ156" s="148"/>
      <c r="AK156" s="148"/>
      <c r="AL156" s="148"/>
      <c r="AM156" s="148"/>
      <c r="AN156" s="148"/>
      <c r="AO156" s="149"/>
    </row>
    <row r="157" spans="1:41">
      <c r="A157" s="45"/>
      <c r="B157" s="190">
        <v>505</v>
      </c>
      <c r="C157" s="43" t="s">
        <v>652</v>
      </c>
      <c r="D157" s="42" t="s">
        <v>653</v>
      </c>
      <c r="E157" s="10" t="s">
        <v>659</v>
      </c>
      <c r="F157" s="44" t="s">
        <v>656</v>
      </c>
      <c r="G157" s="44"/>
      <c r="H157" s="44">
        <v>5</v>
      </c>
      <c r="I157" s="111">
        <v>30</v>
      </c>
      <c r="J157" s="111">
        <f t="shared" si="4"/>
        <v>150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s="45" customFormat="1">
      <c r="B158" s="190">
        <v>506</v>
      </c>
      <c r="C158" s="43" t="s">
        <v>652</v>
      </c>
      <c r="D158" s="42" t="s">
        <v>653</v>
      </c>
      <c r="E158" s="10" t="s">
        <v>659</v>
      </c>
      <c r="F158" s="44" t="s">
        <v>658</v>
      </c>
      <c r="G158" s="44"/>
      <c r="H158" s="44">
        <v>7</v>
      </c>
      <c r="I158" s="114">
        <v>30</v>
      </c>
      <c r="J158" s="114">
        <f t="shared" si="4"/>
        <v>210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>
      <c r="A159" s="45"/>
      <c r="B159" s="190">
        <v>507</v>
      </c>
      <c r="C159" s="43" t="s">
        <v>652</v>
      </c>
      <c r="D159" s="42" t="s">
        <v>653</v>
      </c>
      <c r="E159" s="194" t="s">
        <v>723</v>
      </c>
      <c r="F159" s="44" t="s">
        <v>655</v>
      </c>
      <c r="G159" s="44"/>
      <c r="H159" s="44">
        <v>1</v>
      </c>
      <c r="I159" s="111">
        <v>3</v>
      </c>
      <c r="J159" s="111">
        <f t="shared" si="4"/>
        <v>3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>
      <c r="A160" s="45"/>
      <c r="B160" s="190">
        <v>508</v>
      </c>
      <c r="C160" s="43" t="s">
        <v>652</v>
      </c>
      <c r="D160" s="42" t="s">
        <v>653</v>
      </c>
      <c r="E160" s="194" t="s">
        <v>723</v>
      </c>
      <c r="F160" s="44" t="s">
        <v>656</v>
      </c>
      <c r="G160" s="44"/>
      <c r="H160" s="44">
        <v>5</v>
      </c>
      <c r="I160" s="111">
        <v>3</v>
      </c>
      <c r="J160" s="111">
        <f t="shared" si="4"/>
        <v>15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12"/>
      <c r="U160" s="44"/>
      <c r="V160" s="44"/>
      <c r="W160" s="44"/>
      <c r="X160" s="44"/>
      <c r="Y160" s="44"/>
      <c r="Z160" s="44"/>
      <c r="AA160" s="12"/>
      <c r="AB160" s="12"/>
      <c r="AC160" s="12"/>
      <c r="AD160" s="12"/>
      <c r="AE160" s="12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s="45" customFormat="1">
      <c r="B161" s="190">
        <v>509</v>
      </c>
      <c r="C161" s="43" t="s">
        <v>652</v>
      </c>
      <c r="D161" s="42" t="s">
        <v>653</v>
      </c>
      <c r="E161" s="194" t="s">
        <v>723</v>
      </c>
      <c r="F161" s="44" t="s">
        <v>658</v>
      </c>
      <c r="G161" s="44"/>
      <c r="H161" s="44">
        <v>7</v>
      </c>
      <c r="I161" s="114">
        <v>3</v>
      </c>
      <c r="J161" s="114">
        <f t="shared" si="4"/>
        <v>21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>
      <c r="A162" s="45"/>
      <c r="B162" s="190">
        <v>510</v>
      </c>
      <c r="C162" s="43" t="s">
        <v>652</v>
      </c>
      <c r="D162" s="42" t="s">
        <v>653</v>
      </c>
      <c r="E162" s="194" t="s">
        <v>724</v>
      </c>
      <c r="F162" s="44" t="s">
        <v>655</v>
      </c>
      <c r="G162" s="44"/>
      <c r="H162" s="44">
        <v>0</v>
      </c>
      <c r="I162" s="111">
        <v>2</v>
      </c>
      <c r="J162" s="111">
        <f t="shared" si="4"/>
        <v>0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>
      <c r="A163" s="45"/>
      <c r="B163" s="190">
        <v>511</v>
      </c>
      <c r="C163" s="43" t="s">
        <v>652</v>
      </c>
      <c r="D163" s="42" t="s">
        <v>653</v>
      </c>
      <c r="E163" s="194" t="s">
        <v>724</v>
      </c>
      <c r="F163" s="44" t="s">
        <v>656</v>
      </c>
      <c r="G163" s="44"/>
      <c r="H163" s="44">
        <v>9</v>
      </c>
      <c r="I163" s="111">
        <v>1</v>
      </c>
      <c r="J163" s="111">
        <f t="shared" si="4"/>
        <v>9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12"/>
      <c r="U163" s="44"/>
      <c r="V163" s="44"/>
      <c r="W163" s="44"/>
      <c r="X163" s="44"/>
      <c r="Y163" s="44"/>
      <c r="Z163" s="44"/>
      <c r="AA163" s="12"/>
      <c r="AB163" s="12"/>
      <c r="AC163" s="12"/>
      <c r="AD163" s="12"/>
      <c r="AE163" s="12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>
      <c r="B164" s="190">
        <v>512</v>
      </c>
      <c r="C164" s="43" t="s">
        <v>652</v>
      </c>
      <c r="D164" s="42" t="s">
        <v>653</v>
      </c>
      <c r="E164" s="194" t="s">
        <v>724</v>
      </c>
      <c r="F164" s="44" t="s">
        <v>658</v>
      </c>
      <c r="G164" s="44"/>
      <c r="H164" s="151"/>
      <c r="I164" s="114">
        <v>2</v>
      </c>
      <c r="J164" s="114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>
      <c r="A165" s="45"/>
      <c r="B165" s="190">
        <v>513</v>
      </c>
      <c r="C165" s="43" t="s">
        <v>652</v>
      </c>
      <c r="D165" s="42" t="s">
        <v>711</v>
      </c>
      <c r="E165" s="194" t="s">
        <v>713</v>
      </c>
      <c r="F165" s="44" t="s">
        <v>655</v>
      </c>
      <c r="G165" s="44"/>
      <c r="H165" s="44">
        <v>3</v>
      </c>
      <c r="I165" s="111">
        <v>8</v>
      </c>
      <c r="J165" s="111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>
      <c r="B166" s="190">
        <v>514</v>
      </c>
      <c r="C166" s="43" t="s">
        <v>652</v>
      </c>
      <c r="D166" s="42" t="s">
        <v>711</v>
      </c>
      <c r="E166" s="194" t="s">
        <v>713</v>
      </c>
      <c r="F166" s="44" t="s">
        <v>656</v>
      </c>
      <c r="G166" s="44"/>
      <c r="H166" s="44">
        <v>9</v>
      </c>
      <c r="I166" s="111">
        <v>8</v>
      </c>
      <c r="J166" s="111">
        <f t="shared" si="4"/>
        <v>72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12"/>
      <c r="U166" s="44"/>
      <c r="V166" s="44"/>
      <c r="W166" s="44"/>
      <c r="X166" s="44"/>
      <c r="Y166" s="44"/>
      <c r="Z166" s="44"/>
      <c r="AA166" s="12"/>
      <c r="AB166" s="12"/>
      <c r="AC166" s="12"/>
      <c r="AD166" s="12"/>
      <c r="AE166" s="12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s="45" customFormat="1">
      <c r="B167" s="190">
        <v>515</v>
      </c>
      <c r="C167" s="43" t="s">
        <v>652</v>
      </c>
      <c r="D167" s="42" t="s">
        <v>711</v>
      </c>
      <c r="E167" s="194" t="s">
        <v>714</v>
      </c>
      <c r="F167" s="44" t="s">
        <v>655</v>
      </c>
      <c r="G167" s="44"/>
      <c r="H167" s="44">
        <v>0</v>
      </c>
      <c r="I167" s="114">
        <v>12</v>
      </c>
      <c r="J167" s="114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>
      <c r="A168" s="45"/>
      <c r="B168" s="190">
        <v>516</v>
      </c>
      <c r="C168" s="43" t="s">
        <v>652</v>
      </c>
      <c r="D168" s="42" t="s">
        <v>711</v>
      </c>
      <c r="E168" s="194" t="s">
        <v>714</v>
      </c>
      <c r="F168" s="44" t="s">
        <v>656</v>
      </c>
      <c r="G168" s="44"/>
      <c r="H168" s="44">
        <v>2</v>
      </c>
      <c r="I168" s="111">
        <v>12</v>
      </c>
      <c r="J168" s="111">
        <f t="shared" si="4"/>
        <v>24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>
      <c r="A169" s="45"/>
      <c r="B169" s="190">
        <v>517</v>
      </c>
      <c r="C169" s="43" t="s">
        <v>652</v>
      </c>
      <c r="D169" s="42" t="s">
        <v>711</v>
      </c>
      <c r="E169" s="194" t="s">
        <v>715</v>
      </c>
      <c r="F169" s="44" t="s">
        <v>655</v>
      </c>
      <c r="G169" s="44"/>
      <c r="H169" s="44">
        <v>0</v>
      </c>
      <c r="I169" s="111">
        <v>1</v>
      </c>
      <c r="J169" s="111">
        <f t="shared" si="4"/>
        <v>0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12"/>
      <c r="U169" s="44"/>
      <c r="V169" s="44"/>
      <c r="W169" s="44"/>
      <c r="X169" s="44"/>
      <c r="Y169" s="44"/>
      <c r="Z169" s="44"/>
      <c r="AA169" s="12"/>
      <c r="AB169" s="12"/>
      <c r="AC169" s="12"/>
      <c r="AD169" s="12"/>
      <c r="AE169" s="12"/>
      <c r="AF169" s="8"/>
      <c r="AG169" s="8"/>
      <c r="AH169" s="8"/>
      <c r="AI169" s="8"/>
      <c r="AJ169" s="8"/>
      <c r="AK169" s="8"/>
      <c r="AL169" s="8"/>
      <c r="AM169" s="8"/>
      <c r="AN169" s="8"/>
      <c r="AO169" s="10"/>
    </row>
    <row r="170" spans="1:41" s="45" customFormat="1">
      <c r="B170" s="190">
        <v>518</v>
      </c>
      <c r="C170" s="43" t="s">
        <v>652</v>
      </c>
      <c r="D170" s="42" t="s">
        <v>711</v>
      </c>
      <c r="E170" s="194" t="s">
        <v>715</v>
      </c>
      <c r="F170" s="44" t="s">
        <v>656</v>
      </c>
      <c r="G170" s="44"/>
      <c r="H170" s="44">
        <v>0</v>
      </c>
      <c r="I170" s="114">
        <v>1</v>
      </c>
      <c r="J170" s="114">
        <f t="shared" si="4"/>
        <v>0</v>
      </c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8"/>
      <c r="AG170" s="8"/>
      <c r="AH170" s="8"/>
      <c r="AI170" s="8"/>
      <c r="AJ170" s="8"/>
      <c r="AK170" s="8"/>
      <c r="AL170" s="8"/>
      <c r="AM170" s="8"/>
      <c r="AN170" s="8"/>
      <c r="AO170" s="10"/>
    </row>
    <row r="171" spans="1:41">
      <c r="A171" s="45"/>
      <c r="B171" s="190">
        <v>519</v>
      </c>
      <c r="C171" s="43" t="s">
        <v>652</v>
      </c>
      <c r="D171" s="42" t="s">
        <v>711</v>
      </c>
      <c r="E171" s="194" t="s">
        <v>715</v>
      </c>
      <c r="F171" s="44" t="s">
        <v>658</v>
      </c>
      <c r="G171" s="44"/>
      <c r="H171" s="151">
        <v>12</v>
      </c>
      <c r="I171" s="111">
        <v>1</v>
      </c>
      <c r="J171" s="111">
        <f t="shared" si="4"/>
        <v>12</v>
      </c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8"/>
      <c r="AG171" s="8"/>
      <c r="AH171" s="8"/>
      <c r="AI171" s="8"/>
      <c r="AJ171" s="8"/>
      <c r="AK171" s="8"/>
      <c r="AL171" s="8"/>
      <c r="AM171" s="8"/>
      <c r="AN171" s="8"/>
      <c r="AO171" s="10"/>
    </row>
    <row r="172" spans="1:41" s="45" customFormat="1">
      <c r="A172" s="156"/>
      <c r="B172" s="190">
        <v>520</v>
      </c>
      <c r="C172" s="43" t="s">
        <v>652</v>
      </c>
      <c r="D172" s="44" t="s">
        <v>661</v>
      </c>
      <c r="E172" s="10" t="s">
        <v>662</v>
      </c>
      <c r="F172" s="150" t="s">
        <v>655</v>
      </c>
      <c r="G172" s="44"/>
      <c r="H172" s="44">
        <v>5</v>
      </c>
      <c r="I172" s="114"/>
      <c r="J172" s="114">
        <f t="shared" si="4"/>
        <v>0</v>
      </c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1"/>
    </row>
    <row r="173" spans="1:41">
      <c r="A173" s="156"/>
      <c r="B173" s="190">
        <v>521</v>
      </c>
      <c r="C173" s="43" t="s">
        <v>652</v>
      </c>
      <c r="D173" s="44" t="s">
        <v>661</v>
      </c>
      <c r="E173" s="10" t="s">
        <v>663</v>
      </c>
      <c r="F173" s="150" t="s">
        <v>655</v>
      </c>
      <c r="G173" s="44"/>
      <c r="H173" s="44">
        <v>2</v>
      </c>
      <c r="I173" s="111">
        <v>35</v>
      </c>
      <c r="J173" s="111">
        <f t="shared" si="4"/>
        <v>70</v>
      </c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</row>
    <row r="174" spans="1:41" s="45" customFormat="1">
      <c r="A174" s="156"/>
      <c r="B174" s="190">
        <v>522</v>
      </c>
      <c r="C174" s="43" t="s">
        <v>652</v>
      </c>
      <c r="D174" s="44" t="s">
        <v>661</v>
      </c>
      <c r="E174" s="10" t="s">
        <v>726</v>
      </c>
      <c r="F174" s="150" t="s">
        <v>655</v>
      </c>
      <c r="G174" s="44"/>
      <c r="H174" s="44">
        <v>0.25</v>
      </c>
      <c r="I174" s="114">
        <v>189</v>
      </c>
      <c r="J174" s="114">
        <f t="shared" si="4"/>
        <v>47.25</v>
      </c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</row>
    <row r="175" spans="1:41" s="45" customFormat="1">
      <c r="A175" s="156"/>
      <c r="B175" s="190">
        <v>523</v>
      </c>
      <c r="C175" s="43" t="s">
        <v>652</v>
      </c>
      <c r="D175" s="44" t="s">
        <v>661</v>
      </c>
      <c r="E175" s="10" t="s">
        <v>727</v>
      </c>
      <c r="F175" s="150" t="s">
        <v>655</v>
      </c>
      <c r="G175" s="44"/>
      <c r="H175" s="44">
        <v>0.25</v>
      </c>
      <c r="I175" s="111">
        <v>160</v>
      </c>
      <c r="J175" s="111">
        <f t="shared" si="4"/>
        <v>40</v>
      </c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</row>
    <row r="176" spans="1:41">
      <c r="A176" s="156"/>
      <c r="B176" s="190">
        <v>524</v>
      </c>
      <c r="C176" s="43" t="s">
        <v>728</v>
      </c>
      <c r="D176" s="44" t="s">
        <v>729</v>
      </c>
      <c r="E176" s="10" t="s">
        <v>730</v>
      </c>
      <c r="F176" s="150" t="s">
        <v>731</v>
      </c>
      <c r="G176" s="44"/>
      <c r="H176" s="44"/>
      <c r="I176" s="111">
        <v>63</v>
      </c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</row>
    <row r="177" spans="1:41">
      <c r="A177" s="156"/>
      <c r="B177" s="190">
        <v>525</v>
      </c>
      <c r="C177" s="43" t="s">
        <v>652</v>
      </c>
      <c r="D177" s="44" t="s">
        <v>660</v>
      </c>
      <c r="E177" s="194" t="s">
        <v>719</v>
      </c>
      <c r="F177" s="44" t="s">
        <v>655</v>
      </c>
      <c r="G177" s="44"/>
      <c r="H177" s="151">
        <v>5</v>
      </c>
      <c r="I177" s="168">
        <v>6</v>
      </c>
      <c r="J177" s="111">
        <f t="shared" ref="J177:J184" si="5">I177*H177</f>
        <v>30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>
      <c r="A178" s="156"/>
      <c r="B178" s="190">
        <v>526</v>
      </c>
      <c r="C178" s="43" t="s">
        <v>652</v>
      </c>
      <c r="D178" s="44" t="s">
        <v>660</v>
      </c>
      <c r="E178" s="194" t="s">
        <v>719</v>
      </c>
      <c r="F178" s="44" t="s">
        <v>656</v>
      </c>
      <c r="G178" s="44"/>
      <c r="H178" s="151">
        <v>10</v>
      </c>
      <c r="I178" s="114">
        <v>6</v>
      </c>
      <c r="J178" s="114">
        <f t="shared" si="5"/>
        <v>60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>
      <c r="A179" s="156"/>
      <c r="B179" s="190">
        <v>527</v>
      </c>
      <c r="C179" s="43" t="s">
        <v>652</v>
      </c>
      <c r="D179" s="44" t="s">
        <v>660</v>
      </c>
      <c r="E179" s="194" t="s">
        <v>720</v>
      </c>
      <c r="F179" s="150" t="s">
        <v>655</v>
      </c>
      <c r="G179" s="155"/>
      <c r="H179" s="44">
        <v>5</v>
      </c>
      <c r="I179" s="114">
        <v>10</v>
      </c>
      <c r="J179" s="114">
        <f t="shared" si="5"/>
        <v>50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>
      <c r="A180" s="156"/>
      <c r="B180" s="190">
        <v>528</v>
      </c>
      <c r="C180" s="43" t="s">
        <v>652</v>
      </c>
      <c r="D180" s="44" t="s">
        <v>660</v>
      </c>
      <c r="E180" s="194" t="s">
        <v>720</v>
      </c>
      <c r="F180" s="150" t="s">
        <v>656</v>
      </c>
      <c r="G180" s="155"/>
      <c r="H180" s="44">
        <v>10</v>
      </c>
      <c r="I180" s="114">
        <v>10</v>
      </c>
      <c r="J180" s="114">
        <f t="shared" si="5"/>
        <v>100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>
      <c r="A181" s="156"/>
      <c r="B181" s="190">
        <v>529</v>
      </c>
      <c r="C181" s="43" t="s">
        <v>652</v>
      </c>
      <c r="D181" s="44" t="s">
        <v>660</v>
      </c>
      <c r="E181" s="8" t="s">
        <v>722</v>
      </c>
      <c r="F181" s="150" t="s">
        <v>655</v>
      </c>
      <c r="G181" s="155"/>
      <c r="H181" s="44">
        <v>5</v>
      </c>
      <c r="I181" s="114">
        <v>1</v>
      </c>
      <c r="J181" s="114">
        <f t="shared" si="5"/>
        <v>5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>
      <c r="A182" s="156"/>
      <c r="B182" s="190">
        <v>530</v>
      </c>
      <c r="C182" s="43" t="s">
        <v>652</v>
      </c>
      <c r="D182" s="44" t="s">
        <v>660</v>
      </c>
      <c r="E182" s="8" t="s">
        <v>722</v>
      </c>
      <c r="F182" s="150" t="s">
        <v>656</v>
      </c>
      <c r="G182" s="155"/>
      <c r="H182" s="44">
        <v>10</v>
      </c>
      <c r="I182" s="114">
        <v>1</v>
      </c>
      <c r="J182" s="114">
        <f t="shared" si="5"/>
        <v>10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>
      <c r="A183" s="156"/>
      <c r="B183" s="190">
        <v>531</v>
      </c>
      <c r="C183" s="43" t="s">
        <v>652</v>
      </c>
      <c r="D183" s="44" t="s">
        <v>660</v>
      </c>
      <c r="E183" s="8" t="s">
        <v>721</v>
      </c>
      <c r="F183" s="150" t="s">
        <v>655</v>
      </c>
      <c r="G183" s="44"/>
      <c r="H183" s="44">
        <v>5</v>
      </c>
      <c r="I183" s="111">
        <v>1</v>
      </c>
      <c r="J183" s="111">
        <f t="shared" si="5"/>
        <v>5</v>
      </c>
      <c r="K183" s="44"/>
      <c r="L183" s="44"/>
      <c r="M183" s="44"/>
      <c r="N183" s="44"/>
      <c r="O183" s="44"/>
      <c r="P183" s="44"/>
      <c r="Q183" s="44"/>
      <c r="R183" s="44"/>
      <c r="S183" s="44"/>
      <c r="T183" s="12"/>
      <c r="U183" s="44"/>
      <c r="V183" s="44"/>
      <c r="W183" s="44"/>
      <c r="X183" s="44"/>
      <c r="Y183" s="44"/>
      <c r="Z183" s="44"/>
      <c r="AA183" s="12"/>
      <c r="AB183" s="12"/>
      <c r="AC183" s="12"/>
      <c r="AD183" s="12"/>
      <c r="AE183" s="12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>
      <c r="A184" s="156"/>
      <c r="B184" s="190">
        <v>532</v>
      </c>
      <c r="C184" s="43" t="s">
        <v>652</v>
      </c>
      <c r="D184" s="44" t="s">
        <v>660</v>
      </c>
      <c r="E184" s="8" t="s">
        <v>721</v>
      </c>
      <c r="F184" s="150" t="s">
        <v>656</v>
      </c>
      <c r="G184" s="44"/>
      <c r="H184" s="44">
        <v>10</v>
      </c>
      <c r="I184" s="114">
        <v>1</v>
      </c>
      <c r="J184" s="114">
        <f t="shared" si="5"/>
        <v>10</v>
      </c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 customFormat="1">
      <c r="A185" s="45"/>
      <c r="B185" s="189">
        <v>600</v>
      </c>
      <c r="C185" s="44" t="s">
        <v>136</v>
      </c>
      <c r="D185" s="44"/>
      <c r="E185" s="194"/>
      <c r="F185" s="44"/>
      <c r="G185" s="44"/>
      <c r="H185" s="44"/>
      <c r="I185" s="44"/>
      <c r="J185" s="43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8"/>
      <c r="AG185" s="23"/>
      <c r="AH185" s="23"/>
      <c r="AI185" s="8"/>
      <c r="AJ185" s="8"/>
      <c r="AK185" s="8"/>
      <c r="AL185" s="8"/>
      <c r="AM185" s="8"/>
      <c r="AN185" s="8"/>
      <c r="AO185" s="10"/>
    </row>
    <row r="186" spans="1:41" s="45" customFormat="1">
      <c r="B186" s="189">
        <v>601</v>
      </c>
      <c r="C186" s="44" t="s">
        <v>137</v>
      </c>
      <c r="D186" s="44"/>
      <c r="E186" s="10"/>
      <c r="F186" s="44"/>
      <c r="G186" s="44"/>
      <c r="H186" s="44"/>
      <c r="I186" s="147"/>
      <c r="J186" s="161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>
      <c r="A187" s="45"/>
      <c r="B187" s="181"/>
      <c r="C187" s="37"/>
      <c r="D187" s="44"/>
      <c r="E187" s="177"/>
      <c r="F187" s="37"/>
      <c r="G187" s="44"/>
      <c r="H187" s="181"/>
      <c r="I187" s="37"/>
      <c r="J187" s="44"/>
      <c r="K187" s="181"/>
      <c r="L187" s="37"/>
      <c r="M187" s="44"/>
      <c r="N187" s="181"/>
      <c r="O187" s="37"/>
      <c r="P187" s="44"/>
      <c r="Q187" s="181"/>
      <c r="R187" s="37"/>
      <c r="S187" s="44"/>
      <c r="T187" s="177"/>
      <c r="U187" s="37"/>
      <c r="V187" s="44"/>
      <c r="W187" s="181"/>
      <c r="X187" s="37"/>
      <c r="Y187" s="44"/>
      <c r="Z187" s="181"/>
      <c r="AA187" s="17"/>
      <c r="AB187" s="8"/>
      <c r="AC187" s="177"/>
      <c r="AD187" s="17"/>
      <c r="AE187" s="8"/>
      <c r="AF187" s="177"/>
      <c r="AG187" s="17"/>
      <c r="AH187" s="8"/>
      <c r="AI187" s="177"/>
      <c r="AJ187" s="17"/>
      <c r="AK187" s="8"/>
      <c r="AL187" s="177"/>
      <c r="AM187" s="17"/>
      <c r="AN187" s="8"/>
      <c r="AO187" s="177"/>
    </row>
    <row r="188" spans="1:41" s="45" customFormat="1">
      <c r="B188" s="189"/>
      <c r="C188" s="44"/>
      <c r="D188" s="44"/>
      <c r="E188" s="177"/>
      <c r="F188" s="177"/>
      <c r="G188" s="177"/>
      <c r="H188" s="177"/>
      <c r="I188" s="147"/>
      <c r="J188" s="161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</row>
    <row r="189" spans="1:41">
      <c r="B189" s="189"/>
      <c r="C189" s="43"/>
      <c r="D189" s="44"/>
      <c r="E189" s="10"/>
      <c r="F189" s="150"/>
      <c r="G189" s="44"/>
      <c r="H189" s="44"/>
      <c r="I189" s="155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</row>
    <row r="190" spans="1:41" s="45" customFormat="1">
      <c r="B190" s="191"/>
      <c r="C190" s="116"/>
      <c r="D190" s="116"/>
      <c r="E190" s="115"/>
      <c r="F190" s="116"/>
      <c r="G190" s="116"/>
      <c r="H190" s="116"/>
      <c r="I190" s="182"/>
      <c r="J190" s="118"/>
      <c r="K190" s="107"/>
      <c r="L190" s="107"/>
      <c r="M190" s="107"/>
      <c r="N190" s="107"/>
      <c r="O190" s="107"/>
      <c r="P190" s="107"/>
      <c r="Q190" s="107"/>
      <c r="R190" s="107"/>
      <c r="S190" s="107"/>
      <c r="U190" s="107"/>
      <c r="V190" s="107"/>
      <c r="W190" s="107"/>
      <c r="X190" s="107"/>
      <c r="Y190" s="107"/>
      <c r="Z190" s="107"/>
    </row>
    <row r="191" spans="1:41" s="45" customFormat="1">
      <c r="B191" s="191"/>
      <c r="C191" s="116"/>
      <c r="D191" s="116"/>
      <c r="E191" s="115"/>
      <c r="F191" s="116"/>
      <c r="G191" s="116"/>
      <c r="H191" s="116"/>
      <c r="I191" s="182"/>
      <c r="J191" s="118"/>
      <c r="K191" s="107"/>
      <c r="L191" s="107"/>
      <c r="M191" s="107"/>
      <c r="N191" s="107"/>
      <c r="O191" s="107"/>
      <c r="P191" s="107"/>
      <c r="Q191" s="107"/>
      <c r="R191" s="107"/>
      <c r="S191" s="107"/>
      <c r="U191" s="107"/>
      <c r="V191" s="107"/>
      <c r="W191" s="107"/>
      <c r="X191" s="107"/>
      <c r="Y191" s="107"/>
      <c r="Z191" s="107"/>
    </row>
    <row r="192" spans="1:41" s="45" customFormat="1">
      <c r="B192" s="191"/>
      <c r="C192" s="116"/>
      <c r="D192" s="116"/>
      <c r="E192" s="115"/>
      <c r="F192" s="116"/>
      <c r="G192" s="116"/>
      <c r="H192" s="116"/>
      <c r="I192" s="182"/>
      <c r="J192" s="118"/>
      <c r="K192" s="107"/>
      <c r="L192" s="107"/>
      <c r="M192" s="107"/>
      <c r="N192" s="107"/>
      <c r="O192" s="107"/>
      <c r="P192" s="107"/>
      <c r="Q192" s="107"/>
      <c r="R192" s="107"/>
      <c r="S192" s="107"/>
      <c r="U192" s="107"/>
      <c r="V192" s="107"/>
      <c r="W192" s="107"/>
      <c r="X192" s="107"/>
      <c r="Y192" s="107"/>
      <c r="Z192" s="107"/>
    </row>
    <row r="193" spans="2:26" s="45" customFormat="1">
      <c r="B193" s="191"/>
      <c r="C193" s="116"/>
      <c r="D193" s="116"/>
      <c r="E193" s="115"/>
      <c r="F193" s="116"/>
      <c r="G193" s="116"/>
      <c r="H193" s="116"/>
      <c r="I193" s="182"/>
      <c r="J193" s="118"/>
      <c r="K193" s="107"/>
      <c r="L193" s="107"/>
      <c r="M193" s="107"/>
      <c r="N193" s="107"/>
      <c r="O193" s="107"/>
      <c r="P193" s="107"/>
      <c r="Q193" s="107"/>
      <c r="R193" s="107"/>
      <c r="S193" s="107"/>
      <c r="U193" s="107"/>
      <c r="V193" s="107"/>
      <c r="W193" s="107"/>
      <c r="X193" s="107"/>
      <c r="Y193" s="107"/>
      <c r="Z193" s="107"/>
    </row>
    <row r="198" spans="2:26" s="45" customFormat="1">
      <c r="B198" s="191"/>
      <c r="C198" s="107"/>
      <c r="D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U198" s="107"/>
      <c r="V198" s="107"/>
      <c r="W198" s="107"/>
      <c r="X198" s="107"/>
      <c r="Y198" s="107"/>
      <c r="Z198" s="107"/>
    </row>
    <row r="199" spans="2:26" s="45" customFormat="1">
      <c r="B199" s="191"/>
      <c r="C199" s="107"/>
      <c r="D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U199" s="107"/>
      <c r="V199" s="107"/>
      <c r="W199" s="107"/>
      <c r="X199" s="107"/>
      <c r="Y199" s="107"/>
      <c r="Z199" s="107"/>
    </row>
    <row r="200" spans="2:26" s="45" customFormat="1">
      <c r="B200" s="191"/>
      <c r="C200" s="107"/>
      <c r="D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U200" s="107"/>
      <c r="V200" s="107"/>
      <c r="W200" s="107"/>
      <c r="X200" s="107"/>
      <c r="Y200" s="107"/>
      <c r="Z200" s="107"/>
    </row>
    <row r="201" spans="2:26">
      <c r="E201" s="45"/>
    </row>
    <row r="202" spans="2:26" s="45" customFormat="1">
      <c r="B202" s="191"/>
      <c r="C202" s="107"/>
      <c r="D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U202" s="107"/>
      <c r="V202" s="107"/>
      <c r="W202" s="107"/>
      <c r="X202" s="107"/>
      <c r="Y202" s="107"/>
      <c r="Z202" s="107"/>
    </row>
    <row r="203" spans="2:26">
      <c r="E203" s="45"/>
    </row>
    <row r="204" spans="2:26">
      <c r="E204" s="45"/>
    </row>
    <row r="205" spans="2:26" s="45" customFormat="1">
      <c r="B205" s="191"/>
      <c r="C205" s="107"/>
      <c r="D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U205" s="107"/>
      <c r="V205" s="107"/>
      <c r="W205" s="107"/>
      <c r="X205" s="107"/>
      <c r="Y205" s="107"/>
      <c r="Z205" s="107"/>
    </row>
    <row r="206" spans="2:26">
      <c r="E206" s="45"/>
    </row>
  </sheetData>
  <autoFilter ref="A3:AO188">
    <sortState ref="A139:AO183">
      <sortCondition ref="B3:B185"/>
    </sortState>
  </autoFilter>
  <phoneticPr fontId="2" type="noConversion"/>
  <conditionalFormatting sqref="AN19:AO19 AF6:AI6 AF17:AG18 AF19:AL19 AF7:AH16 AI7:AI18 C102:D104 E103:H104 AB6:AF18 AJ24:AO24 C101:AO101 C133:H133 D134:H137 AJ6:AO18 AB4:AO5 A3:AO3 I88:I93 I133:I137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J122:AO139 C122:I123 K155:AO156 K25:AO25 AF20:AO20 C19:AF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40:AO144">
    <cfRule type="cellIs" dxfId="118" priority="200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117" priority="198" operator="equal">
      <formula>"顺延"</formula>
    </cfRule>
    <cfRule type="containsText" dxfId="116" priority="199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115" priority="197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H119:I121 F118:I118 C118:C121 C96 C115:J117 J118:J121 E96:J96 I146:AO147">
    <cfRule type="cellIs" dxfId="114" priority="57" stopIfTrue="1" operator="equal">
      <formula>"TBD"</formula>
    </cfRule>
  </conditionalFormatting>
  <conditionalFormatting sqref="Y4:Z18">
    <cfRule type="cellIs" dxfId="113" priority="55" operator="equal">
      <formula>"TBD"</formula>
    </cfRule>
  </conditionalFormatting>
  <conditionalFormatting sqref="Y71:Z84 Y51:Z64 Y86:Z89">
    <cfRule type="cellIs" dxfId="112" priority="47" operator="equal">
      <formula>"TBD"</formula>
    </cfRule>
  </conditionalFormatting>
  <conditionalFormatting sqref="P4:P18">
    <cfRule type="cellIs" dxfId="111" priority="45" operator="equal">
      <formula>"TBD"</formula>
    </cfRule>
  </conditionalFormatting>
  <conditionalFormatting sqref="P72:P84 P86:P94 P98:P100">
    <cfRule type="cellIs" dxfId="110" priority="43" operator="equal">
      <formula>"TBD"</formula>
    </cfRule>
  </conditionalFormatting>
  <conditionalFormatting sqref="D96">
    <cfRule type="cellIs" dxfId="109" priority="42" stopIfTrue="1" operator="equal">
      <formula>"TBD"</formula>
    </cfRule>
  </conditionalFormatting>
  <conditionalFormatting sqref="C140:E143 C150:E153">
    <cfRule type="cellIs" dxfId="108" priority="40" stopIfTrue="1" operator="equal">
      <formula>"TBD"</formula>
    </cfRule>
  </conditionalFormatting>
  <conditionalFormatting sqref="I148:I149">
    <cfRule type="cellIs" dxfId="107" priority="39" stopIfTrue="1" operator="equal">
      <formula>"TBD"</formula>
    </cfRule>
  </conditionalFormatting>
  <conditionalFormatting sqref="H140:H143 H150:H153">
    <cfRule type="cellIs" dxfId="106" priority="38" stopIfTrue="1" operator="equal">
      <formula>"TBD"</formula>
    </cfRule>
  </conditionalFormatting>
  <conditionalFormatting sqref="H155:H156">
    <cfRule type="cellIs" dxfId="105" priority="37" stopIfTrue="1" operator="equal">
      <formula>"TBD"</formula>
    </cfRule>
  </conditionalFormatting>
  <conditionalFormatting sqref="C146:D146">
    <cfRule type="cellIs" dxfId="104" priority="36" stopIfTrue="1" operator="equal">
      <formula>"TBD"</formula>
    </cfRule>
  </conditionalFormatting>
  <conditionalFormatting sqref="E182">
    <cfRule type="cellIs" dxfId="103" priority="34" stopIfTrue="1" operator="equal">
      <formula>"TBD"</formula>
    </cfRule>
  </conditionalFormatting>
  <conditionalFormatting sqref="E185">
    <cfRule type="cellIs" dxfId="102" priority="33" stopIfTrue="1" operator="equal">
      <formula>"TBD"</formula>
    </cfRule>
  </conditionalFormatting>
  <conditionalFormatting sqref="E187">
    <cfRule type="cellIs" dxfId="101" priority="32" stopIfTrue="1" operator="equal">
      <formula>"TBD"</formula>
    </cfRule>
  </conditionalFormatting>
  <conditionalFormatting sqref="E154">
    <cfRule type="cellIs" dxfId="100" priority="31" stopIfTrue="1" operator="equal">
      <formula>"TBD"</formula>
    </cfRule>
  </conditionalFormatting>
  <conditionalFormatting sqref="E159">
    <cfRule type="cellIs" dxfId="99" priority="30" stopIfTrue="1" operator="equal">
      <formula>"TBD"</formula>
    </cfRule>
  </conditionalFormatting>
  <conditionalFormatting sqref="E160">
    <cfRule type="cellIs" dxfId="98" priority="29" stopIfTrue="1" operator="equal">
      <formula>"TBD"</formula>
    </cfRule>
  </conditionalFormatting>
  <conditionalFormatting sqref="E163">
    <cfRule type="cellIs" dxfId="97" priority="28" stopIfTrue="1" operator="equal">
      <formula>"TBD"</formula>
    </cfRule>
  </conditionalFormatting>
  <conditionalFormatting sqref="E162">
    <cfRule type="cellIs" dxfId="96" priority="27" stopIfTrue="1" operator="equal">
      <formula>"TBD"</formula>
    </cfRule>
  </conditionalFormatting>
  <conditionalFormatting sqref="E166">
    <cfRule type="cellIs" dxfId="95" priority="26" stopIfTrue="1" operator="equal">
      <formula>"TBD"</formula>
    </cfRule>
  </conditionalFormatting>
  <conditionalFormatting sqref="E165">
    <cfRule type="cellIs" dxfId="94" priority="25" stopIfTrue="1" operator="equal">
      <formula>"TBD"</formula>
    </cfRule>
  </conditionalFormatting>
  <conditionalFormatting sqref="E168">
    <cfRule type="cellIs" dxfId="93" priority="24" stopIfTrue="1" operator="equal">
      <formula>"TBD"</formula>
    </cfRule>
  </conditionalFormatting>
  <conditionalFormatting sqref="E169">
    <cfRule type="cellIs" dxfId="92" priority="23" stopIfTrue="1" operator="equal">
      <formula>"TBD"</formula>
    </cfRule>
  </conditionalFormatting>
  <conditionalFormatting sqref="E171">
    <cfRule type="cellIs" dxfId="91" priority="22" stopIfTrue="1" operator="equal">
      <formula>"TBD"</formula>
    </cfRule>
  </conditionalFormatting>
  <conditionalFormatting sqref="E173">
    <cfRule type="cellIs" dxfId="90" priority="21" stopIfTrue="1" operator="equal">
      <formula>"TBD"</formula>
    </cfRule>
  </conditionalFormatting>
  <conditionalFormatting sqref="E175">
    <cfRule type="cellIs" dxfId="89" priority="20" stopIfTrue="1" operator="equal">
      <formula>"TBD"</formula>
    </cfRule>
  </conditionalFormatting>
  <conditionalFormatting sqref="E176">
    <cfRule type="cellIs" dxfId="88" priority="19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87" priority="18" operator="equal">
      <formula>"TBD"</formula>
    </cfRule>
  </conditionalFormatting>
  <conditionalFormatting sqref="C85">
    <cfRule type="cellIs" dxfId="86" priority="17" operator="equal">
      <formula>"TBD"</formula>
    </cfRule>
  </conditionalFormatting>
  <conditionalFormatting sqref="D65:E69 P65:P69 G65:N69">
    <cfRule type="cellIs" dxfId="85" priority="16" operator="equal">
      <formula>"TBD"</formula>
    </cfRule>
  </conditionalFormatting>
  <conditionalFormatting sqref="Q65:AA69">
    <cfRule type="cellIs" dxfId="84" priority="15" operator="equal">
      <formula>"TBD"</formula>
    </cfRule>
  </conditionalFormatting>
  <conditionalFormatting sqref="AB65:AO69">
    <cfRule type="cellIs" dxfId="83" priority="14" operator="equal">
      <formula>"TBD"</formula>
    </cfRule>
  </conditionalFormatting>
  <conditionalFormatting sqref="C37:AG38 D36:AG36">
    <cfRule type="cellIs" dxfId="82" priority="13" operator="equal">
      <formula>"TBD"</formula>
    </cfRule>
  </conditionalFormatting>
  <conditionalFormatting sqref="AH36:AO38">
    <cfRule type="cellIs" dxfId="81" priority="12" operator="equal">
      <formula>"TBD"</formula>
    </cfRule>
  </conditionalFormatting>
  <conditionalFormatting sqref="AH36:AO38">
    <cfRule type="cellIs" dxfId="80" priority="10" operator="equal">
      <formula>"顺延"</formula>
    </cfRule>
    <cfRule type="containsText" dxfId="79" priority="11" operator="containsText" text="已完成">
      <formula>NOT(ISERROR(SEARCH("已完成",AH36)))</formula>
    </cfRule>
  </conditionalFormatting>
  <conditionalFormatting sqref="AH36:AO38">
    <cfRule type="cellIs" dxfId="78" priority="9" operator="equal">
      <formula>"已完成"</formula>
    </cfRule>
  </conditionalFormatting>
  <conditionalFormatting sqref="O65:O69">
    <cfRule type="cellIs" dxfId="77" priority="8" operator="equal">
      <formula>"TBD"</formula>
    </cfRule>
  </conditionalFormatting>
  <conditionalFormatting sqref="O40">
    <cfRule type="cellIs" dxfId="76" priority="5" operator="equal">
      <formula>"顺延"</formula>
    </cfRule>
    <cfRule type="containsText" dxfId="75" priority="6" operator="containsText" text="已完成">
      <formula>NOT(ISERROR(SEARCH("已完成",O40)))</formula>
    </cfRule>
  </conditionalFormatting>
  <conditionalFormatting sqref="O40">
    <cfRule type="cellIs" dxfId="74" priority="4" operator="equal">
      <formula>"已完成"</formula>
    </cfRule>
  </conditionalFormatting>
  <conditionalFormatting sqref="R40">
    <cfRule type="cellIs" dxfId="73" priority="2" operator="equal">
      <formula>"顺延"</formula>
    </cfRule>
    <cfRule type="containsText" dxfId="72" priority="3" operator="containsText" text="已完成">
      <formula>NOT(ISERROR(SEARCH("已完成",R40)))</formula>
    </cfRule>
  </conditionalFormatting>
  <conditionalFormatting sqref="R40">
    <cfRule type="cellIs" dxfId="71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H37" sqref="H37"/>
    </sheetView>
  </sheetViews>
  <sheetFormatPr baseColWidth="10" defaultRowHeight="17" x14ac:dyDescent="0"/>
  <cols>
    <col min="2" max="2" width="16" customWidth="1"/>
    <col min="5" max="5" width="15.140625" customWidth="1"/>
    <col min="8" max="8" width="10" customWidth="1"/>
  </cols>
  <sheetData>
    <row r="5" spans="2:9">
      <c r="B5" t="s">
        <v>765</v>
      </c>
    </row>
    <row r="6" spans="2:9">
      <c r="F6" t="s">
        <v>774</v>
      </c>
      <c r="G6" t="s">
        <v>773</v>
      </c>
    </row>
    <row r="7" spans="2:9" ht="34">
      <c r="B7" s="171" t="s">
        <v>766</v>
      </c>
      <c r="C7" s="171">
        <v>12</v>
      </c>
      <c r="E7" s="172" t="s">
        <v>777</v>
      </c>
      <c r="H7" t="s">
        <v>142</v>
      </c>
      <c r="I7">
        <v>12</v>
      </c>
    </row>
    <row r="8" spans="2:9" ht="34">
      <c r="B8" t="s">
        <v>767</v>
      </c>
      <c r="C8">
        <v>6</v>
      </c>
      <c r="E8" s="172" t="s">
        <v>19</v>
      </c>
      <c r="F8">
        <v>2</v>
      </c>
      <c r="H8" t="s">
        <v>852</v>
      </c>
      <c r="I8">
        <v>6</v>
      </c>
    </row>
    <row r="9" spans="2:9">
      <c r="B9" t="s">
        <v>146</v>
      </c>
      <c r="C9">
        <v>8</v>
      </c>
      <c r="E9" s="172" t="s">
        <v>778</v>
      </c>
      <c r="F9">
        <v>2</v>
      </c>
      <c r="H9" t="s">
        <v>776</v>
      </c>
      <c r="I9">
        <v>9</v>
      </c>
    </row>
    <row r="10" spans="2:9">
      <c r="B10" t="s">
        <v>768</v>
      </c>
      <c r="C10">
        <v>5</v>
      </c>
      <c r="E10" s="172" t="s">
        <v>779</v>
      </c>
      <c r="F10">
        <v>2</v>
      </c>
    </row>
    <row r="11" spans="2:9">
      <c r="B11" t="s">
        <v>769</v>
      </c>
      <c r="C11">
        <v>3</v>
      </c>
      <c r="E11" s="172"/>
    </row>
    <row r="12" spans="2:9">
      <c r="B12" t="s">
        <v>771</v>
      </c>
      <c r="E12" s="172"/>
    </row>
    <row r="13" spans="2:9">
      <c r="E13" t="s">
        <v>853</v>
      </c>
      <c r="F13">
        <v>12</v>
      </c>
      <c r="G13">
        <v>6</v>
      </c>
    </row>
    <row r="16" spans="2:9">
      <c r="B16" t="s">
        <v>770</v>
      </c>
      <c r="C16">
        <v>6</v>
      </c>
    </row>
    <row r="17" spans="2:3">
      <c r="B17" t="s">
        <v>856</v>
      </c>
      <c r="C17">
        <v>6</v>
      </c>
    </row>
    <row r="18" spans="2:3">
      <c r="B18" t="s">
        <v>775</v>
      </c>
      <c r="C18">
        <v>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2" zoomScale="160" zoomScaleNormal="160" zoomScalePageLayoutView="160" workbookViewId="0">
      <selection activeCell="C12" sqref="C12"/>
    </sheetView>
  </sheetViews>
  <sheetFormatPr baseColWidth="10" defaultColWidth="11.5703125" defaultRowHeight="17" x14ac:dyDescent="0"/>
  <sheetData>
    <row r="2" spans="1:4">
      <c r="A2" t="s">
        <v>705</v>
      </c>
    </row>
    <row r="3" spans="1:4">
      <c r="A3">
        <v>1</v>
      </c>
      <c r="B3" t="s">
        <v>718</v>
      </c>
    </row>
    <row r="4" spans="1:4">
      <c r="B4" t="s">
        <v>717</v>
      </c>
    </row>
    <row r="5" spans="1:4">
      <c r="B5" t="s">
        <v>716</v>
      </c>
    </row>
    <row r="6" spans="1:4">
      <c r="B6" t="s">
        <v>707</v>
      </c>
    </row>
    <row r="7" spans="1:4">
      <c r="B7" t="s">
        <v>709</v>
      </c>
    </row>
    <row r="8" spans="1:4">
      <c r="B8" t="s">
        <v>725</v>
      </c>
    </row>
    <row r="9" spans="1:4">
      <c r="A9">
        <v>2</v>
      </c>
      <c r="B9" t="s">
        <v>706</v>
      </c>
    </row>
    <row r="10" spans="1:4">
      <c r="A10">
        <v>3</v>
      </c>
      <c r="B10" t="s">
        <v>708</v>
      </c>
    </row>
    <row r="11" spans="1:4">
      <c r="A11">
        <v>4</v>
      </c>
      <c r="B11" t="s">
        <v>739</v>
      </c>
    </row>
    <row r="13" spans="1:4">
      <c r="B13" t="s">
        <v>740</v>
      </c>
      <c r="C13" t="s">
        <v>741</v>
      </c>
      <c r="D13" t="s">
        <v>745</v>
      </c>
    </row>
    <row r="14" spans="1:4">
      <c r="C14" t="s">
        <v>742</v>
      </c>
      <c r="D14" t="s">
        <v>746</v>
      </c>
    </row>
    <row r="15" spans="1:4">
      <c r="C15" t="s">
        <v>743</v>
      </c>
      <c r="D15">
        <v>1</v>
      </c>
    </row>
    <row r="16" spans="1:4">
      <c r="C16" t="s">
        <v>744</v>
      </c>
      <c r="D16" t="s">
        <v>747</v>
      </c>
    </row>
    <row r="18" spans="1:3">
      <c r="B18" t="s">
        <v>750</v>
      </c>
    </row>
    <row r="25" spans="1:3">
      <c r="A25" t="s">
        <v>624</v>
      </c>
    </row>
    <row r="26" spans="1:3">
      <c r="A26">
        <v>1</v>
      </c>
      <c r="B26" t="s">
        <v>359</v>
      </c>
    </row>
    <row r="27" spans="1:3">
      <c r="A27">
        <v>2</v>
      </c>
      <c r="B27" t="s">
        <v>360</v>
      </c>
    </row>
    <row r="28" spans="1:3">
      <c r="A28">
        <v>3</v>
      </c>
      <c r="B28" t="s">
        <v>361</v>
      </c>
    </row>
    <row r="29" spans="1:3">
      <c r="A29">
        <v>4</v>
      </c>
      <c r="B29" t="s">
        <v>362</v>
      </c>
    </row>
    <row r="30" spans="1:3">
      <c r="A30">
        <v>5</v>
      </c>
      <c r="B30" t="s">
        <v>363</v>
      </c>
    </row>
    <row r="31" spans="1:3">
      <c r="B31" t="s">
        <v>364</v>
      </c>
      <c r="C31" s="34">
        <v>42123</v>
      </c>
    </row>
    <row r="32" spans="1:3">
      <c r="B32" t="s">
        <v>365</v>
      </c>
      <c r="C32" s="34">
        <v>42124</v>
      </c>
    </row>
    <row r="33" spans="1:3">
      <c r="B33" t="s">
        <v>366</v>
      </c>
      <c r="C33" s="34">
        <v>42123</v>
      </c>
    </row>
    <row r="34" spans="1:3">
      <c r="B34" t="s">
        <v>367</v>
      </c>
      <c r="C34" s="34">
        <v>42123</v>
      </c>
    </row>
    <row r="35" spans="1:3">
      <c r="B35" t="s">
        <v>368</v>
      </c>
    </row>
    <row r="36" spans="1:3" ht="18" customHeight="1">
      <c r="B36" t="s">
        <v>369</v>
      </c>
      <c r="C36" t="s">
        <v>409</v>
      </c>
    </row>
    <row r="37" spans="1:3" ht="18" customHeight="1"/>
    <row r="38" spans="1:3" ht="18" customHeight="1"/>
    <row r="39" spans="1:3">
      <c r="A39" t="s">
        <v>50</v>
      </c>
      <c r="B39" t="s">
        <v>52</v>
      </c>
    </row>
    <row r="40" spans="1:3">
      <c r="B40" t="s">
        <v>51</v>
      </c>
    </row>
    <row r="41" spans="1:3">
      <c r="B41" t="s">
        <v>53</v>
      </c>
    </row>
    <row r="43" spans="1:3">
      <c r="A43" t="s">
        <v>49</v>
      </c>
      <c r="B43" t="s">
        <v>47</v>
      </c>
    </row>
    <row r="44" spans="1:3">
      <c r="B44" t="s">
        <v>48</v>
      </c>
    </row>
    <row r="46" spans="1:3">
      <c r="A46" t="s">
        <v>75</v>
      </c>
      <c r="B46" t="s">
        <v>66</v>
      </c>
    </row>
    <row r="47" spans="1:3">
      <c r="B47" t="s">
        <v>67</v>
      </c>
    </row>
    <row r="48" spans="1:3">
      <c r="B48" t="s">
        <v>68</v>
      </c>
    </row>
    <row r="49" spans="1:3">
      <c r="B49" t="s">
        <v>69</v>
      </c>
    </row>
    <row r="50" spans="1:3">
      <c r="B50" t="s">
        <v>70</v>
      </c>
    </row>
    <row r="52" spans="1:3">
      <c r="B52" t="s">
        <v>71</v>
      </c>
    </row>
    <row r="53" spans="1:3">
      <c r="B53" s="26" t="s">
        <v>175</v>
      </c>
      <c r="C53" t="s">
        <v>158</v>
      </c>
    </row>
    <row r="54" spans="1:3">
      <c r="B54" t="s">
        <v>72</v>
      </c>
    </row>
    <row r="55" spans="1:3">
      <c r="B55" s="26" t="s">
        <v>176</v>
      </c>
      <c r="C55" t="s">
        <v>159</v>
      </c>
    </row>
    <row r="56" spans="1:3">
      <c r="B56" t="s">
        <v>73</v>
      </c>
    </row>
    <row r="57" spans="1:3">
      <c r="B57" s="26" t="s">
        <v>177</v>
      </c>
    </row>
    <row r="58" spans="1:3">
      <c r="B58" t="s">
        <v>74</v>
      </c>
    </row>
    <row r="59" spans="1:3">
      <c r="B59" s="26" t="s">
        <v>175</v>
      </c>
      <c r="C59" t="s">
        <v>174</v>
      </c>
    </row>
    <row r="62" spans="1:3">
      <c r="A62" t="s">
        <v>347</v>
      </c>
      <c r="B62" t="s">
        <v>348</v>
      </c>
    </row>
    <row r="66" spans="1:6">
      <c r="A66" t="s">
        <v>377</v>
      </c>
    </row>
    <row r="67" spans="1:6">
      <c r="A67">
        <v>1</v>
      </c>
      <c r="B67" t="s">
        <v>378</v>
      </c>
    </row>
    <row r="68" spans="1:6">
      <c r="B68" t="s">
        <v>379</v>
      </c>
    </row>
    <row r="69" spans="1:6">
      <c r="A69">
        <v>2</v>
      </c>
      <c r="B69" t="s">
        <v>380</v>
      </c>
    </row>
    <row r="70" spans="1:6">
      <c r="A70">
        <v>3</v>
      </c>
      <c r="B70" t="s">
        <v>385</v>
      </c>
    </row>
    <row r="71" spans="1:6">
      <c r="B71" t="s">
        <v>386</v>
      </c>
    </row>
    <row r="72" spans="1:6">
      <c r="A72">
        <v>4</v>
      </c>
      <c r="B72" t="s">
        <v>387</v>
      </c>
    </row>
    <row r="73" spans="1:6">
      <c r="A73">
        <v>5</v>
      </c>
      <c r="B73" t="s">
        <v>388</v>
      </c>
    </row>
    <row r="74" spans="1:6">
      <c r="B74" t="s">
        <v>389</v>
      </c>
    </row>
    <row r="75" spans="1:6">
      <c r="B75" t="s">
        <v>390</v>
      </c>
      <c r="F75" t="s">
        <v>391</v>
      </c>
    </row>
    <row r="76" spans="1:6">
      <c r="B76" t="s">
        <v>392</v>
      </c>
    </row>
    <row r="77" spans="1:6">
      <c r="B77" t="s">
        <v>400</v>
      </c>
    </row>
    <row r="78" spans="1:6">
      <c r="B78" t="s">
        <v>402</v>
      </c>
    </row>
    <row r="79" spans="1:6">
      <c r="A79">
        <v>6</v>
      </c>
      <c r="B79" t="s">
        <v>395</v>
      </c>
    </row>
    <row r="80" spans="1:6">
      <c r="B80" t="s">
        <v>396</v>
      </c>
    </row>
    <row r="81" spans="1:2">
      <c r="A81">
        <v>7</v>
      </c>
      <c r="B81" t="s">
        <v>401</v>
      </c>
    </row>
    <row r="82" spans="1:2">
      <c r="A82">
        <v>8</v>
      </c>
      <c r="B82" t="s">
        <v>403</v>
      </c>
    </row>
    <row r="83" spans="1:2">
      <c r="B83" t="s">
        <v>404</v>
      </c>
    </row>
    <row r="84" spans="1:2">
      <c r="A84">
        <v>9</v>
      </c>
      <c r="B84" t="s">
        <v>405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zoomScale="130" zoomScaleNormal="130" zoomScalePageLayoutView="130" workbookViewId="0">
      <selection activeCell="K11" sqref="K11"/>
    </sheetView>
  </sheetViews>
  <sheetFormatPr baseColWidth="10" defaultColWidth="10.7109375" defaultRowHeight="15" x14ac:dyDescent="0"/>
  <cols>
    <col min="1" max="1" width="10.7109375" style="55"/>
    <col min="2" max="2" width="23.28515625" style="55" customWidth="1"/>
    <col min="3" max="4" width="3" style="55" customWidth="1"/>
    <col min="5" max="5" width="21.85546875" style="55" customWidth="1"/>
    <col min="6" max="6" width="3.5703125" style="55" customWidth="1"/>
    <col min="7" max="7" width="20.5703125" style="55" customWidth="1"/>
    <col min="8" max="8" width="4.140625" style="55" customWidth="1"/>
    <col min="9" max="9" width="18.7109375" style="55" customWidth="1"/>
    <col min="10" max="10" width="4.7109375" style="55" customWidth="1"/>
    <col min="11" max="11" width="20" style="55" customWidth="1"/>
    <col min="12" max="12" width="4.85546875" style="55" customWidth="1"/>
    <col min="13" max="13" width="16.85546875" style="55" customWidth="1"/>
    <col min="14" max="14" width="4.85546875" style="55" customWidth="1"/>
    <col min="15" max="15" width="13.42578125" style="55" customWidth="1"/>
    <col min="16" max="16" width="4.140625" style="55" customWidth="1"/>
    <col min="17" max="16384" width="10.7109375" style="55"/>
  </cols>
  <sheetData>
    <row r="2" spans="2:15" ht="16" thickBot="1"/>
    <row r="3" spans="2:15" ht="16" thickBot="1">
      <c r="B3" s="56" t="s">
        <v>468</v>
      </c>
    </row>
    <row r="4" spans="2:15">
      <c r="B4" s="57" t="s">
        <v>469</v>
      </c>
      <c r="C4" s="58"/>
      <c r="D4" s="58"/>
      <c r="E4" s="58" t="s">
        <v>470</v>
      </c>
      <c r="F4" s="58"/>
      <c r="G4" s="58" t="s">
        <v>471</v>
      </c>
      <c r="H4" s="58"/>
      <c r="I4" s="58" t="s">
        <v>472</v>
      </c>
      <c r="J4" s="58"/>
      <c r="K4" s="58" t="s">
        <v>473</v>
      </c>
      <c r="L4" s="58"/>
      <c r="M4" s="58"/>
      <c r="N4" s="58"/>
      <c r="O4" s="59"/>
    </row>
    <row r="5" spans="2:15">
      <c r="B5" s="60" t="s">
        <v>474</v>
      </c>
      <c r="C5" s="61"/>
      <c r="D5" s="61"/>
      <c r="E5" s="62" t="s">
        <v>475</v>
      </c>
      <c r="F5" s="61"/>
      <c r="G5" s="61" t="s">
        <v>476</v>
      </c>
      <c r="H5" s="61"/>
      <c r="I5" s="62" t="s">
        <v>477</v>
      </c>
      <c r="J5" s="61"/>
      <c r="K5" s="62" t="s">
        <v>478</v>
      </c>
      <c r="L5" s="61"/>
      <c r="M5" s="61"/>
      <c r="N5" s="61"/>
      <c r="O5" s="63"/>
    </row>
    <row r="6" spans="2:15">
      <c r="B6" s="60" t="s">
        <v>479</v>
      </c>
      <c r="C6" s="61"/>
      <c r="D6" s="61"/>
      <c r="E6" s="61" t="s">
        <v>480</v>
      </c>
      <c r="F6" s="61"/>
      <c r="G6" s="61" t="s">
        <v>481</v>
      </c>
      <c r="H6" s="61"/>
      <c r="I6" s="61"/>
      <c r="J6" s="61"/>
      <c r="K6" s="61" t="s">
        <v>482</v>
      </c>
      <c r="L6" s="61"/>
      <c r="M6" s="61"/>
      <c r="N6" s="61"/>
      <c r="O6" s="63"/>
    </row>
    <row r="7" spans="2:15">
      <c r="B7" s="60"/>
      <c r="C7" s="61"/>
      <c r="D7" s="61"/>
      <c r="E7" s="62"/>
      <c r="F7" s="62"/>
      <c r="G7" s="61"/>
      <c r="H7" s="61"/>
      <c r="I7" s="62"/>
      <c r="J7" s="61"/>
      <c r="K7" s="61"/>
      <c r="L7" s="61"/>
      <c r="M7" s="61"/>
      <c r="N7" s="61"/>
      <c r="O7" s="63"/>
    </row>
    <row r="8" spans="2:15" s="67" customFormat="1" ht="16" thickBot="1"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</row>
    <row r="9" spans="2:15" s="67" customFormat="1" ht="16" thickBot="1">
      <c r="B9" s="68" t="s">
        <v>483</v>
      </c>
      <c r="C9" s="69"/>
      <c r="D9" s="69"/>
      <c r="E9" s="69" t="s">
        <v>484</v>
      </c>
      <c r="F9" s="69"/>
      <c r="G9" s="69" t="s">
        <v>485</v>
      </c>
      <c r="H9" s="69"/>
      <c r="I9" s="69" t="s">
        <v>486</v>
      </c>
      <c r="J9" s="69"/>
      <c r="K9" s="69" t="s">
        <v>487</v>
      </c>
      <c r="L9" s="69"/>
      <c r="M9" s="69" t="s">
        <v>488</v>
      </c>
      <c r="N9" s="69"/>
      <c r="O9" s="70" t="s">
        <v>489</v>
      </c>
    </row>
    <row r="10" spans="2:15" s="67" customFormat="1">
      <c r="B10" s="60" t="s">
        <v>490</v>
      </c>
      <c r="C10" s="62"/>
      <c r="D10" s="62"/>
      <c r="E10" s="62" t="s">
        <v>491</v>
      </c>
      <c r="F10" s="62"/>
      <c r="G10" s="62" t="s">
        <v>492</v>
      </c>
      <c r="H10" s="62"/>
      <c r="I10" s="62" t="s">
        <v>493</v>
      </c>
      <c r="J10" s="62"/>
      <c r="K10" s="62" t="s">
        <v>494</v>
      </c>
      <c r="L10" s="62"/>
      <c r="M10" s="62" t="s">
        <v>495</v>
      </c>
      <c r="N10" s="62"/>
      <c r="O10" s="71" t="s">
        <v>496</v>
      </c>
    </row>
    <row r="11" spans="2:15" s="67" customFormat="1" ht="30">
      <c r="B11" s="60" t="s">
        <v>497</v>
      </c>
      <c r="C11" s="62"/>
      <c r="D11" s="62"/>
      <c r="E11" s="62" t="s">
        <v>498</v>
      </c>
      <c r="F11" s="62"/>
      <c r="G11" s="62" t="s">
        <v>499</v>
      </c>
      <c r="H11" s="62"/>
      <c r="I11" s="62"/>
      <c r="J11" s="62"/>
      <c r="K11" s="62"/>
      <c r="L11" s="62"/>
      <c r="M11" s="62"/>
      <c r="N11" s="62"/>
      <c r="O11" s="71"/>
    </row>
    <row r="12" spans="2:15" s="67" customFormat="1">
      <c r="B12" s="60" t="s">
        <v>500</v>
      </c>
      <c r="C12" s="62"/>
      <c r="D12" s="62"/>
      <c r="E12" s="62" t="s">
        <v>501</v>
      </c>
      <c r="F12" s="62"/>
      <c r="G12" s="62"/>
      <c r="H12" s="62"/>
      <c r="I12" s="62"/>
      <c r="J12" s="62"/>
      <c r="K12" s="62"/>
      <c r="L12" s="62"/>
      <c r="M12" s="62"/>
      <c r="N12" s="62"/>
      <c r="O12" s="71"/>
    </row>
    <row r="13" spans="2:15" s="67" customFormat="1" ht="30">
      <c r="B13" s="60"/>
      <c r="C13" s="62"/>
      <c r="D13" s="62"/>
      <c r="E13" s="62" t="s">
        <v>502</v>
      </c>
      <c r="F13" s="62"/>
      <c r="G13" s="62"/>
      <c r="H13" s="62"/>
      <c r="I13" s="62"/>
      <c r="J13" s="62"/>
      <c r="K13" s="62"/>
      <c r="L13" s="62"/>
      <c r="M13" s="62"/>
      <c r="N13" s="62"/>
      <c r="O13" s="71"/>
    </row>
    <row r="14" spans="2:15" s="67" customFormat="1" ht="46" thickBot="1">
      <c r="B14" s="60" t="s">
        <v>503</v>
      </c>
      <c r="C14" s="62"/>
      <c r="D14" s="62"/>
      <c r="E14" s="62" t="s">
        <v>504</v>
      </c>
      <c r="F14" s="62"/>
      <c r="H14" s="62"/>
      <c r="I14" s="62"/>
      <c r="J14" s="62"/>
      <c r="K14" s="62"/>
      <c r="L14" s="62"/>
      <c r="M14" s="62"/>
      <c r="N14" s="62"/>
      <c r="O14" s="71"/>
    </row>
    <row r="15" spans="2:15" s="67" customFormat="1"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</row>
    <row r="16" spans="2:15" s="67" customFormat="1">
      <c r="B16" s="60" t="s">
        <v>505</v>
      </c>
      <c r="C16" s="62"/>
      <c r="D16" s="62"/>
      <c r="E16" s="62" t="s">
        <v>506</v>
      </c>
      <c r="F16" s="62"/>
      <c r="G16" s="62" t="s">
        <v>507</v>
      </c>
      <c r="H16" s="62"/>
      <c r="I16" s="62" t="s">
        <v>508</v>
      </c>
      <c r="J16" s="62"/>
      <c r="K16" s="62" t="s">
        <v>509</v>
      </c>
      <c r="L16" s="62"/>
      <c r="M16" s="62"/>
      <c r="N16" s="62"/>
      <c r="O16" s="71"/>
    </row>
    <row r="17" spans="2:17" s="67" customFormat="1">
      <c r="B17" s="60"/>
      <c r="C17" s="62"/>
      <c r="D17" s="62"/>
      <c r="E17" s="62"/>
      <c r="F17" s="62"/>
      <c r="G17" s="62" t="s">
        <v>510</v>
      </c>
      <c r="H17" s="62"/>
      <c r="I17" s="62"/>
      <c r="J17" s="62"/>
      <c r="K17" s="62"/>
      <c r="L17" s="62"/>
      <c r="M17" s="62"/>
      <c r="N17" s="62"/>
      <c r="O17" s="71"/>
    </row>
    <row r="18" spans="2:17" s="67" customFormat="1">
      <c r="B18" s="60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71"/>
    </row>
    <row r="19" spans="2:17" s="67" customFormat="1">
      <c r="B19" s="60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71"/>
    </row>
    <row r="20" spans="2:17" s="67" customFormat="1" ht="31" thickBot="1">
      <c r="B20" s="64" t="s">
        <v>511</v>
      </c>
      <c r="C20" s="65"/>
      <c r="D20" s="65"/>
      <c r="E20" s="65" t="s">
        <v>512</v>
      </c>
      <c r="F20" s="65"/>
      <c r="G20" s="65" t="s">
        <v>513</v>
      </c>
      <c r="H20" s="65"/>
      <c r="I20" s="65" t="s">
        <v>514</v>
      </c>
      <c r="J20" s="65"/>
      <c r="K20" s="65" t="s">
        <v>514</v>
      </c>
      <c r="L20" s="65"/>
      <c r="M20" s="65"/>
      <c r="N20" s="65"/>
      <c r="O20" s="66"/>
    </row>
    <row r="21" spans="2:17" s="67" customFormat="1"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4"/>
    </row>
    <row r="22" spans="2:17" s="75" customFormat="1">
      <c r="B22" s="76" t="s">
        <v>515</v>
      </c>
      <c r="C22" s="77">
        <f>游戏范围!H4+游戏范围!J4+游戏范围!K4+游戏范围!O4+游戏范围!R4+游戏范围!X4+游戏范围!Y4</f>
        <v>9.4</v>
      </c>
      <c r="D22" s="77"/>
      <c r="E22" s="78" t="s">
        <v>516</v>
      </c>
      <c r="F22" s="77">
        <f>游戏范围!O17+游戏范围!R17+游戏范围!X17+游戏范围!Y17</f>
        <v>34</v>
      </c>
      <c r="G22" s="78" t="s">
        <v>517</v>
      </c>
      <c r="H22" s="77">
        <v>9.3249999999999993</v>
      </c>
      <c r="I22" s="78" t="s">
        <v>518</v>
      </c>
      <c r="J22" s="77">
        <v>5.45</v>
      </c>
      <c r="K22" s="78" t="s">
        <v>519</v>
      </c>
      <c r="L22" s="77">
        <v>20.274999999999999</v>
      </c>
      <c r="M22" s="78" t="s">
        <v>520</v>
      </c>
      <c r="N22" s="77">
        <v>14.925000000000001</v>
      </c>
      <c r="O22" s="79" t="s">
        <v>521</v>
      </c>
      <c r="P22" s="75">
        <v>20.9</v>
      </c>
      <c r="Q22" s="78" t="s">
        <v>522</v>
      </c>
    </row>
    <row r="23" spans="2:17" s="75" customFormat="1">
      <c r="B23" s="76"/>
      <c r="C23" s="77"/>
      <c r="D23" s="77"/>
      <c r="E23" s="80" t="s">
        <v>523</v>
      </c>
      <c r="F23" s="77">
        <v>10.5</v>
      </c>
      <c r="G23" s="78" t="s">
        <v>524</v>
      </c>
      <c r="H23" s="77">
        <v>11.975</v>
      </c>
      <c r="I23" s="78"/>
      <c r="J23" s="77"/>
      <c r="K23" s="78" t="s">
        <v>526</v>
      </c>
      <c r="L23" s="77">
        <v>29.65</v>
      </c>
      <c r="M23" s="78" t="s">
        <v>527</v>
      </c>
      <c r="N23" s="77">
        <v>11.324999999999999</v>
      </c>
      <c r="O23" s="79" t="s">
        <v>528</v>
      </c>
      <c r="P23" s="77">
        <v>19.675000000000001</v>
      </c>
    </row>
    <row r="24" spans="2:17" s="75" customFormat="1">
      <c r="B24" s="81" t="s">
        <v>529</v>
      </c>
      <c r="C24" s="77">
        <f>游戏范围!H6+游戏范围!J6+游戏范围!K6+游戏范围!O6+游戏范围!X6+游戏范围!Y6</f>
        <v>8.1</v>
      </c>
      <c r="D24" s="77"/>
      <c r="E24" s="78" t="s">
        <v>530</v>
      </c>
      <c r="F24" s="77">
        <v>4</v>
      </c>
      <c r="G24" s="78" t="s">
        <v>531</v>
      </c>
      <c r="H24" s="77">
        <v>11.975</v>
      </c>
      <c r="I24" s="78" t="s">
        <v>532</v>
      </c>
      <c r="J24" s="77">
        <v>11.975</v>
      </c>
      <c r="K24" s="78" t="s">
        <v>533</v>
      </c>
      <c r="L24" s="77">
        <v>33.049999999999997</v>
      </c>
      <c r="M24" s="78" t="s">
        <v>534</v>
      </c>
      <c r="N24" s="77">
        <v>9.4749999999999996</v>
      </c>
      <c r="O24" s="79"/>
      <c r="P24" s="77"/>
    </row>
    <row r="25" spans="2:17" s="75" customFormat="1">
      <c r="B25" s="81" t="s">
        <v>535</v>
      </c>
      <c r="C25" s="77">
        <v>13</v>
      </c>
      <c r="D25" s="77"/>
      <c r="E25" s="77"/>
      <c r="F25" s="77"/>
      <c r="G25" s="78" t="s">
        <v>537</v>
      </c>
      <c r="H25" s="77">
        <v>14.225</v>
      </c>
      <c r="I25" s="78" t="s">
        <v>538</v>
      </c>
      <c r="J25" s="77">
        <v>11.35</v>
      </c>
      <c r="K25" s="78" t="s">
        <v>539</v>
      </c>
      <c r="L25" s="77">
        <v>9.8249999999999993</v>
      </c>
      <c r="M25" s="78" t="s">
        <v>540</v>
      </c>
      <c r="N25" s="77">
        <v>10.425000000000001</v>
      </c>
      <c r="O25" s="79"/>
      <c r="P25" s="77"/>
    </row>
    <row r="26" spans="2:17" s="75" customFormat="1">
      <c r="B26" s="81" t="s">
        <v>541</v>
      </c>
      <c r="C26" s="77">
        <v>1.25</v>
      </c>
      <c r="D26" s="77"/>
      <c r="E26" s="78" t="s">
        <v>542</v>
      </c>
      <c r="F26" s="77">
        <v>11.85</v>
      </c>
      <c r="G26" s="78" t="s">
        <v>543</v>
      </c>
      <c r="H26" s="77">
        <v>15.475</v>
      </c>
      <c r="I26" s="78" t="s">
        <v>544</v>
      </c>
      <c r="J26" s="77">
        <v>10.775</v>
      </c>
      <c r="K26" s="77" t="s">
        <v>545</v>
      </c>
      <c r="L26" s="77">
        <v>24.15</v>
      </c>
      <c r="M26" s="78" t="s">
        <v>546</v>
      </c>
      <c r="N26" s="77">
        <v>5.7249999999999996</v>
      </c>
      <c r="O26" s="79"/>
      <c r="P26" s="77"/>
    </row>
    <row r="27" spans="2:17" s="75" customFormat="1">
      <c r="B27" s="81" t="s">
        <v>547</v>
      </c>
      <c r="C27" s="77">
        <v>2.25</v>
      </c>
      <c r="D27" s="77"/>
      <c r="E27" s="80" t="s">
        <v>548</v>
      </c>
      <c r="F27" s="77"/>
      <c r="G27" s="78" t="s">
        <v>549</v>
      </c>
      <c r="H27" s="77">
        <v>13.725</v>
      </c>
      <c r="I27" s="78" t="s">
        <v>550</v>
      </c>
      <c r="J27" s="77">
        <v>9.3249999999999993</v>
      </c>
      <c r="K27" s="78" t="s">
        <v>551</v>
      </c>
      <c r="L27" s="77">
        <v>24.55</v>
      </c>
      <c r="N27" s="77"/>
      <c r="O27" s="82"/>
      <c r="P27" s="77"/>
    </row>
    <row r="28" spans="2:17" s="75" customFormat="1">
      <c r="B28" s="81" t="s">
        <v>552</v>
      </c>
      <c r="C28" s="77">
        <v>12.5</v>
      </c>
      <c r="D28" s="77"/>
      <c r="E28" s="78" t="s">
        <v>553</v>
      </c>
      <c r="F28" s="77">
        <v>27.774999999999999</v>
      </c>
      <c r="G28" s="83" t="s">
        <v>554</v>
      </c>
      <c r="H28" s="77">
        <v>6.5</v>
      </c>
      <c r="I28" s="78" t="s">
        <v>555</v>
      </c>
      <c r="J28" s="77">
        <v>22.4</v>
      </c>
      <c r="K28" s="78"/>
      <c r="L28" s="77"/>
      <c r="N28" s="77"/>
      <c r="O28" s="82"/>
      <c r="P28" s="77"/>
    </row>
    <row r="29" spans="2:17" s="75" customFormat="1">
      <c r="B29" s="76"/>
      <c r="C29" s="77"/>
      <c r="D29" s="77"/>
      <c r="E29" s="78" t="s">
        <v>556</v>
      </c>
      <c r="F29" s="77">
        <v>37.1</v>
      </c>
      <c r="G29" s="78" t="s">
        <v>557</v>
      </c>
      <c r="H29" s="77">
        <v>57.5</v>
      </c>
      <c r="I29" s="121" t="s">
        <v>558</v>
      </c>
      <c r="J29" s="77">
        <v>12.35</v>
      </c>
      <c r="K29" s="78" t="s">
        <v>559</v>
      </c>
      <c r="L29" s="77">
        <v>26.024999999999999</v>
      </c>
      <c r="M29" s="77"/>
      <c r="N29" s="77"/>
      <c r="O29" s="82"/>
      <c r="P29" s="77"/>
    </row>
    <row r="30" spans="2:17" s="75" customFormat="1">
      <c r="B30" s="84" t="s">
        <v>560</v>
      </c>
      <c r="C30" s="77">
        <v>15.5</v>
      </c>
      <c r="D30" s="77"/>
      <c r="E30" s="77"/>
      <c r="F30" s="77"/>
      <c r="G30" s="78" t="s">
        <v>561</v>
      </c>
      <c r="H30" s="77">
        <v>9.4250000000000007</v>
      </c>
      <c r="I30" s="78" t="s">
        <v>562</v>
      </c>
      <c r="J30" s="77">
        <v>5.2249999999999996</v>
      </c>
      <c r="K30" s="78" t="s">
        <v>563</v>
      </c>
      <c r="L30" s="77">
        <v>21.35</v>
      </c>
      <c r="M30" s="78" t="s">
        <v>564</v>
      </c>
      <c r="N30" s="77">
        <v>23.1</v>
      </c>
      <c r="O30" s="82"/>
      <c r="P30" s="77"/>
    </row>
    <row r="31" spans="2:17" s="75" customFormat="1">
      <c r="B31" s="85" t="s">
        <v>565</v>
      </c>
      <c r="C31" s="77">
        <v>12</v>
      </c>
      <c r="D31" s="77"/>
      <c r="E31" s="77"/>
      <c r="F31" s="77"/>
      <c r="G31" s="78" t="s">
        <v>566</v>
      </c>
      <c r="H31" s="77">
        <v>6.9</v>
      </c>
      <c r="J31" s="77"/>
      <c r="K31" s="78" t="s">
        <v>567</v>
      </c>
      <c r="L31" s="77">
        <v>21.9</v>
      </c>
      <c r="M31" s="78"/>
      <c r="N31" s="77"/>
      <c r="O31" s="82"/>
      <c r="P31" s="77"/>
    </row>
    <row r="32" spans="2:17" s="75" customFormat="1" ht="30">
      <c r="B32" s="85" t="s">
        <v>568</v>
      </c>
      <c r="C32" s="77">
        <v>5.75</v>
      </c>
      <c r="D32" s="77"/>
      <c r="E32" s="77"/>
      <c r="F32" s="77"/>
      <c r="G32" s="83" t="s">
        <v>569</v>
      </c>
      <c r="H32" s="77">
        <v>10</v>
      </c>
      <c r="J32" s="77"/>
      <c r="K32" s="77"/>
      <c r="L32" s="77"/>
      <c r="M32" s="78" t="s">
        <v>570</v>
      </c>
      <c r="N32" s="77">
        <v>10</v>
      </c>
      <c r="O32" s="82"/>
      <c r="P32" s="77"/>
    </row>
    <row r="33" spans="2:16" s="75" customFormat="1">
      <c r="B33" s="85" t="s">
        <v>571</v>
      </c>
      <c r="C33" s="77">
        <v>13.65</v>
      </c>
      <c r="D33" s="77"/>
      <c r="E33" s="77"/>
      <c r="F33" s="77"/>
      <c r="G33" s="83" t="s">
        <v>572</v>
      </c>
      <c r="H33" s="77"/>
      <c r="I33" s="77"/>
      <c r="J33" s="77"/>
      <c r="K33" s="77"/>
      <c r="L33" s="77"/>
      <c r="M33" s="78" t="s">
        <v>573</v>
      </c>
      <c r="N33" s="77">
        <v>11.5</v>
      </c>
      <c r="O33" s="82"/>
      <c r="P33" s="77"/>
    </row>
    <row r="34" spans="2:16" s="75" customFormat="1">
      <c r="B34" s="85"/>
      <c r="C34" s="77"/>
      <c r="D34" s="77"/>
      <c r="E34" s="77"/>
      <c r="F34" s="77"/>
      <c r="G34" s="78" t="s">
        <v>574</v>
      </c>
      <c r="H34" s="77">
        <v>5.45</v>
      </c>
      <c r="I34" s="77"/>
      <c r="J34" s="77"/>
      <c r="K34" s="78"/>
      <c r="L34" s="77"/>
      <c r="M34" s="78" t="s">
        <v>575</v>
      </c>
      <c r="N34" s="77">
        <v>4.75</v>
      </c>
      <c r="O34" s="82"/>
      <c r="P34" s="77"/>
    </row>
    <row r="35" spans="2:16" s="75" customFormat="1">
      <c r="B35" s="85"/>
      <c r="C35" s="77"/>
      <c r="D35" s="77"/>
      <c r="E35" s="77"/>
      <c r="F35" s="77"/>
      <c r="G35" s="77"/>
      <c r="H35" s="77"/>
      <c r="I35" s="77"/>
      <c r="J35" s="77"/>
      <c r="K35" s="78"/>
      <c r="L35" s="77"/>
      <c r="M35" s="77"/>
      <c r="N35" s="77"/>
      <c r="O35" s="82"/>
      <c r="P35" s="77"/>
    </row>
    <row r="36" spans="2:16" s="75" customFormat="1" ht="16" thickBot="1">
      <c r="B36" s="86"/>
      <c r="C36" s="87"/>
      <c r="D36" s="87"/>
      <c r="E36" s="87"/>
      <c r="F36" s="87"/>
      <c r="G36" s="87"/>
      <c r="H36" s="87"/>
      <c r="I36" s="87"/>
      <c r="J36" s="87"/>
      <c r="K36" s="88" t="s">
        <v>576</v>
      </c>
      <c r="L36" s="87">
        <v>10.025</v>
      </c>
      <c r="M36" s="87"/>
      <c r="N36" s="87"/>
      <c r="O36" s="89"/>
      <c r="P36" s="77"/>
    </row>
    <row r="37" spans="2:16" s="75" customFormat="1">
      <c r="B37" s="90"/>
      <c r="C37" s="91"/>
      <c r="D37" s="91"/>
      <c r="E37" s="91"/>
      <c r="F37" s="91"/>
      <c r="G37" s="91"/>
      <c r="H37" s="91"/>
      <c r="I37" s="91"/>
      <c r="J37" s="91"/>
      <c r="K37" s="92"/>
      <c r="L37" s="91"/>
      <c r="M37" s="91"/>
      <c r="N37" s="91"/>
      <c r="O37" s="93"/>
      <c r="P37" s="77"/>
    </row>
    <row r="38" spans="2:16" s="75" customFormat="1" ht="30">
      <c r="B38" s="76"/>
      <c r="C38" s="77"/>
      <c r="D38" s="77"/>
      <c r="E38" s="83" t="s">
        <v>577</v>
      </c>
      <c r="F38" s="77"/>
      <c r="G38" s="121" t="s">
        <v>578</v>
      </c>
      <c r="H38" s="77">
        <v>13.6</v>
      </c>
      <c r="I38" s="78" t="s">
        <v>579</v>
      </c>
      <c r="J38" s="77"/>
      <c r="K38" s="83" t="s">
        <v>580</v>
      </c>
      <c r="L38" s="77">
        <v>38</v>
      </c>
      <c r="M38" s="78" t="s">
        <v>581</v>
      </c>
      <c r="N38" s="77"/>
      <c r="O38" s="82"/>
      <c r="P38" s="77"/>
    </row>
    <row r="39" spans="2:16" s="75" customFormat="1">
      <c r="B39" s="76"/>
      <c r="C39" s="77"/>
      <c r="D39" s="77"/>
      <c r="E39" s="83" t="s">
        <v>582</v>
      </c>
      <c r="F39" s="77"/>
      <c r="G39" s="77"/>
      <c r="H39" s="77"/>
      <c r="I39" s="77"/>
      <c r="J39" s="77"/>
      <c r="K39" s="77"/>
      <c r="L39" s="77"/>
      <c r="M39" s="77"/>
      <c r="N39" s="77"/>
      <c r="O39" s="82"/>
      <c r="P39" s="77"/>
    </row>
    <row r="40" spans="2:16" s="75" customFormat="1">
      <c r="B40" s="76"/>
      <c r="C40" s="77"/>
      <c r="D40" s="77"/>
      <c r="E40" s="83" t="s">
        <v>583</v>
      </c>
      <c r="F40" s="77"/>
      <c r="G40" s="77"/>
      <c r="H40" s="77"/>
      <c r="I40" s="78"/>
      <c r="J40" s="77"/>
      <c r="K40" s="77"/>
      <c r="L40" s="77"/>
      <c r="M40" s="77"/>
      <c r="N40" s="77"/>
      <c r="O40" s="82"/>
      <c r="P40" s="77"/>
    </row>
    <row r="41" spans="2:16" s="75" customFormat="1">
      <c r="B41" s="76"/>
      <c r="C41" s="77"/>
      <c r="D41" s="77"/>
      <c r="E41" s="83" t="s">
        <v>584</v>
      </c>
      <c r="F41" s="77"/>
      <c r="G41" s="77"/>
      <c r="H41" s="77"/>
      <c r="I41" s="78"/>
      <c r="J41" s="77"/>
      <c r="K41" s="77"/>
      <c r="L41" s="77"/>
      <c r="M41" s="77"/>
      <c r="N41" s="77"/>
      <c r="O41" s="82"/>
      <c r="P41" s="77"/>
    </row>
    <row r="42" spans="2:16" s="75" customFormat="1">
      <c r="B42" s="76"/>
      <c r="C42" s="77"/>
      <c r="D42" s="77"/>
      <c r="E42" s="83" t="s">
        <v>585</v>
      </c>
      <c r="F42" s="77"/>
      <c r="G42" s="77"/>
      <c r="H42" s="77"/>
      <c r="I42" s="77"/>
      <c r="J42" s="77"/>
      <c r="K42" s="77"/>
      <c r="L42" s="77"/>
      <c r="M42" s="77"/>
      <c r="N42" s="77"/>
      <c r="O42" s="82"/>
      <c r="P42" s="77"/>
    </row>
    <row r="43" spans="2:16" s="75" customFormat="1" ht="16" thickBot="1">
      <c r="B43" s="86"/>
      <c r="C43" s="87"/>
      <c r="D43" s="87"/>
      <c r="E43" s="94" t="s">
        <v>586</v>
      </c>
      <c r="F43" s="87"/>
      <c r="G43" s="87"/>
      <c r="H43" s="87"/>
      <c r="I43" s="87"/>
      <c r="J43" s="87"/>
      <c r="K43" s="87"/>
      <c r="L43" s="87"/>
      <c r="M43" s="87"/>
      <c r="N43" s="87"/>
      <c r="O43" s="89"/>
      <c r="P43" s="77"/>
    </row>
    <row r="44" spans="2:16" s="75" customFormat="1"/>
    <row r="45" spans="2:16" s="75" customFormat="1">
      <c r="B45" s="55" t="s">
        <v>587</v>
      </c>
    </row>
    <row r="46" spans="2:16" s="75" customFormat="1">
      <c r="B46" s="55" t="s">
        <v>588</v>
      </c>
    </row>
    <row r="47" spans="2:16" s="75" customFormat="1">
      <c r="B47" s="55" t="s">
        <v>589</v>
      </c>
    </row>
    <row r="48" spans="2:16" s="75" customFormat="1"/>
    <row r="49" spans="2:11" s="75" customFormat="1">
      <c r="B49" s="75" t="s">
        <v>590</v>
      </c>
    </row>
    <row r="50" spans="2:11" s="67" customFormat="1">
      <c r="B50" s="67" t="s">
        <v>591</v>
      </c>
    </row>
    <row r="51" spans="2:11" s="67" customFormat="1">
      <c r="B51" s="67" t="s">
        <v>592</v>
      </c>
    </row>
    <row r="52" spans="2:11" s="67" customFormat="1">
      <c r="B52" s="67" t="s">
        <v>593</v>
      </c>
    </row>
    <row r="53" spans="2:11" s="67" customFormat="1"/>
    <row r="54" spans="2:11" s="67" customFormat="1">
      <c r="E54" s="67" t="s">
        <v>594</v>
      </c>
      <c r="G54" s="67">
        <v>103.2</v>
      </c>
      <c r="I54" s="67" t="s">
        <v>595</v>
      </c>
      <c r="K54" s="67">
        <f>58.275+35.275</f>
        <v>93.55</v>
      </c>
    </row>
    <row r="55" spans="2:11" s="67" customFormat="1" ht="30">
      <c r="E55" s="67" t="s">
        <v>596</v>
      </c>
      <c r="G55" s="67">
        <v>327.39999999999998</v>
      </c>
      <c r="I55" s="67" t="s">
        <v>597</v>
      </c>
      <c r="K55" s="67">
        <v>62.62</v>
      </c>
    </row>
    <row r="56" spans="2:11" s="67" customFormat="1">
      <c r="E56" s="67" t="s">
        <v>598</v>
      </c>
      <c r="G56" s="67">
        <f>5*6+10*6</f>
        <v>90</v>
      </c>
      <c r="I56" s="67" t="s">
        <v>599</v>
      </c>
      <c r="K56" s="67">
        <v>64.875</v>
      </c>
    </row>
    <row r="57" spans="2:11" s="67" customFormat="1">
      <c r="E57" s="67" t="s">
        <v>600</v>
      </c>
      <c r="G57" s="67">
        <f>5*10+10*10</f>
        <v>150</v>
      </c>
      <c r="I57" s="67" t="s">
        <v>160</v>
      </c>
      <c r="K57" s="67">
        <v>19.399999999999999</v>
      </c>
    </row>
    <row r="58" spans="2:11">
      <c r="E58" s="67" t="s">
        <v>601</v>
      </c>
      <c r="G58" s="55">
        <v>1098</v>
      </c>
      <c r="I58" s="55" t="s">
        <v>602</v>
      </c>
      <c r="K58" s="55">
        <v>142.75</v>
      </c>
    </row>
    <row r="59" spans="2:11">
      <c r="I59" s="55" t="s">
        <v>603</v>
      </c>
      <c r="K59" s="55">
        <v>49.825000000000003</v>
      </c>
    </row>
    <row r="60" spans="2:11">
      <c r="I60" s="55" t="s">
        <v>604</v>
      </c>
      <c r="K60" s="55">
        <v>22.4</v>
      </c>
    </row>
    <row r="61" spans="2:11">
      <c r="I61" s="55" t="s">
        <v>605</v>
      </c>
      <c r="K61" s="55">
        <v>182.5</v>
      </c>
    </row>
  </sheetData>
  <phoneticPr fontId="2" type="noConversion"/>
  <conditionalFormatting sqref="Q22 K22:K25 E22:E24 I38:I46 M38 G38 O22:O26 G22:G34 E32:E51 E26:E29 B24:B35 I22:I30 K27:K38 M30:M34 M22:M27">
    <cfRule type="cellIs" dxfId="7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39" zoomScale="145" zoomScaleNormal="145" zoomScalePageLayoutView="145" workbookViewId="0">
      <selection activeCell="E63" sqref="E63"/>
    </sheetView>
  </sheetViews>
  <sheetFormatPr baseColWidth="10" defaultColWidth="7.5703125" defaultRowHeight="16" x14ac:dyDescent="0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>
      <c r="A2" s="27" t="s">
        <v>189</v>
      </c>
      <c r="B2" s="209" t="s">
        <v>190</v>
      </c>
      <c r="C2" s="2" t="s">
        <v>191</v>
      </c>
      <c r="D2" s="2">
        <v>1</v>
      </c>
    </row>
    <row r="3" spans="1:12">
      <c r="B3" s="209"/>
      <c r="C3" s="28" t="s">
        <v>192</v>
      </c>
      <c r="D3" s="2">
        <v>1</v>
      </c>
    </row>
    <row r="4" spans="1:12">
      <c r="B4" s="209" t="s">
        <v>193</v>
      </c>
      <c r="C4" s="2" t="s">
        <v>194</v>
      </c>
      <c r="D4" s="2">
        <v>1</v>
      </c>
    </row>
    <row r="5" spans="1:12">
      <c r="B5" s="209"/>
      <c r="C5" s="2" t="s">
        <v>195</v>
      </c>
      <c r="D5" s="2">
        <v>1</v>
      </c>
    </row>
    <row r="6" spans="1:12">
      <c r="B6" s="209"/>
      <c r="C6" s="28" t="s">
        <v>196</v>
      </c>
      <c r="D6" s="2">
        <v>1</v>
      </c>
    </row>
    <row r="7" spans="1:12">
      <c r="B7" s="209"/>
      <c r="C7" s="2" t="s">
        <v>197</v>
      </c>
      <c r="D7" s="2">
        <v>1</v>
      </c>
    </row>
    <row r="8" spans="1:12">
      <c r="B8" s="2" t="s">
        <v>198</v>
      </c>
      <c r="D8" s="2">
        <v>1</v>
      </c>
    </row>
    <row r="9" spans="1:12">
      <c r="B9" s="2" t="s">
        <v>199</v>
      </c>
      <c r="D9" s="2">
        <v>1</v>
      </c>
    </row>
    <row r="10" spans="1:12">
      <c r="B10" s="2" t="s">
        <v>200</v>
      </c>
      <c r="D10" s="2">
        <v>1</v>
      </c>
    </row>
    <row r="11" spans="1:12">
      <c r="B11" s="2" t="s">
        <v>201</v>
      </c>
      <c r="D11" s="2">
        <v>1</v>
      </c>
    </row>
    <row r="13" spans="1:12">
      <c r="A13" s="27" t="s">
        <v>202</v>
      </c>
      <c r="B13" s="2" t="s">
        <v>203</v>
      </c>
      <c r="D13" s="2">
        <v>2</v>
      </c>
    </row>
    <row r="14" spans="1:12">
      <c r="B14" s="2" t="s">
        <v>204</v>
      </c>
      <c r="D14" s="2">
        <v>2</v>
      </c>
      <c r="E14" s="2" t="s">
        <v>205</v>
      </c>
    </row>
    <row r="15" spans="1:12">
      <c r="B15" s="2" t="s">
        <v>206</v>
      </c>
      <c r="D15" s="2">
        <v>2</v>
      </c>
    </row>
    <row r="16" spans="1:12">
      <c r="B16" s="2" t="s">
        <v>207</v>
      </c>
      <c r="D16" s="2">
        <v>2</v>
      </c>
    </row>
    <row r="17" spans="2:10" s="2" customFormat="1">
      <c r="B17" s="2" t="s">
        <v>208</v>
      </c>
      <c r="D17" s="2">
        <v>2</v>
      </c>
    </row>
    <row r="18" spans="2:10" s="2" customFormat="1">
      <c r="B18" s="28" t="s">
        <v>209</v>
      </c>
      <c r="D18" s="2">
        <v>2</v>
      </c>
    </row>
    <row r="19" spans="2:10" s="2" customFormat="1">
      <c r="B19" s="2" t="s">
        <v>210</v>
      </c>
      <c r="D19" s="29">
        <v>2</v>
      </c>
      <c r="F19" s="29"/>
    </row>
    <row r="20" spans="2:10" s="2" customFormat="1">
      <c r="B20" s="2" t="s">
        <v>211</v>
      </c>
      <c r="D20" s="2">
        <v>2</v>
      </c>
    </row>
    <row r="21" spans="2:10" s="2" customFormat="1" ht="17">
      <c r="B21" s="28" t="s">
        <v>212</v>
      </c>
      <c r="D21" s="2">
        <v>2</v>
      </c>
      <c r="I21" s="30"/>
    </row>
    <row r="22" spans="2:10" s="2" customFormat="1" ht="17">
      <c r="B22" s="2" t="s">
        <v>213</v>
      </c>
      <c r="D22" s="2">
        <v>2</v>
      </c>
      <c r="I22" s="30"/>
    </row>
    <row r="23" spans="2:10" s="2" customFormat="1" ht="17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>
      <c r="B24" s="2" t="s">
        <v>216</v>
      </c>
      <c r="D24" s="2">
        <v>3</v>
      </c>
    </row>
    <row r="25" spans="2:10" s="2" customFormat="1">
      <c r="B25" s="2" t="s">
        <v>217</v>
      </c>
      <c r="D25" s="2">
        <v>3</v>
      </c>
      <c r="E25" s="2" t="s">
        <v>756</v>
      </c>
    </row>
    <row r="26" spans="2:10" s="2" customFormat="1">
      <c r="B26" s="29" t="s">
        <v>218</v>
      </c>
      <c r="D26" s="2">
        <v>3</v>
      </c>
      <c r="E26" s="2" t="s">
        <v>374</v>
      </c>
    </row>
    <row r="27" spans="2:10" s="2" customFormat="1">
      <c r="B27" s="2" t="s">
        <v>219</v>
      </c>
      <c r="D27" s="2">
        <v>3</v>
      </c>
      <c r="E27" s="2" t="s">
        <v>398</v>
      </c>
    </row>
    <row r="28" spans="2:10" s="2" customFormat="1">
      <c r="B28" s="2" t="s">
        <v>220</v>
      </c>
      <c r="D28" s="2">
        <v>3</v>
      </c>
      <c r="E28" s="2" t="s">
        <v>622</v>
      </c>
    </row>
    <row r="29" spans="2:10" s="2" customFormat="1">
      <c r="B29" s="2" t="s">
        <v>221</v>
      </c>
      <c r="D29" s="2">
        <v>3</v>
      </c>
    </row>
    <row r="30" spans="2:10" s="2" customFormat="1">
      <c r="B30" s="2" t="s">
        <v>222</v>
      </c>
      <c r="D30" s="2">
        <v>3</v>
      </c>
      <c r="E30" s="2" t="s">
        <v>223</v>
      </c>
    </row>
    <row r="31" spans="2:10" s="2" customFormat="1">
      <c r="B31" s="2" t="s">
        <v>224</v>
      </c>
      <c r="D31" s="2">
        <v>3</v>
      </c>
    </row>
    <row r="32" spans="2:10" s="2" customFormat="1">
      <c r="B32" s="2" t="s">
        <v>225</v>
      </c>
      <c r="D32" s="2">
        <v>4</v>
      </c>
    </row>
    <row r="33" spans="1:5">
      <c r="B33" s="28" t="s">
        <v>226</v>
      </c>
      <c r="C33" s="28"/>
      <c r="D33" s="28">
        <v>2</v>
      </c>
      <c r="E33" s="28" t="s">
        <v>397</v>
      </c>
    </row>
    <row r="34" spans="1:5" ht="17">
      <c r="B34" s="28" t="s">
        <v>45</v>
      </c>
      <c r="C34" s="31"/>
      <c r="D34" s="28">
        <v>3</v>
      </c>
      <c r="E34" s="28" t="s">
        <v>227</v>
      </c>
    </row>
    <row r="35" spans="1:5" ht="17">
      <c r="B35" s="28" t="s">
        <v>228</v>
      </c>
      <c r="C35" s="31"/>
      <c r="D35" s="28">
        <v>3</v>
      </c>
      <c r="E35" s="28" t="s">
        <v>229</v>
      </c>
    </row>
    <row r="36" spans="1:5" ht="17">
      <c r="B36" s="28" t="s">
        <v>46</v>
      </c>
      <c r="C36" s="31"/>
      <c r="D36" s="28">
        <v>3</v>
      </c>
      <c r="E36" s="31"/>
    </row>
    <row r="37" spans="1:5" ht="17">
      <c r="C37" s="30"/>
      <c r="E37" s="30"/>
    </row>
    <row r="38" spans="1:5">
      <c r="A38" s="27" t="s">
        <v>230</v>
      </c>
      <c r="B38" s="2" t="s">
        <v>231</v>
      </c>
      <c r="D38" s="2">
        <v>2</v>
      </c>
    </row>
    <row r="39" spans="1:5">
      <c r="B39" s="33" t="s">
        <v>406</v>
      </c>
      <c r="D39" s="2">
        <v>2</v>
      </c>
      <c r="E39" s="33"/>
    </row>
    <row r="40" spans="1:5">
      <c r="B40" s="2" t="s">
        <v>232</v>
      </c>
      <c r="D40" s="2">
        <v>2</v>
      </c>
      <c r="E40" s="2" t="s">
        <v>376</v>
      </c>
    </row>
    <row r="41" spans="1:5">
      <c r="B41" s="2" t="s">
        <v>233</v>
      </c>
      <c r="D41" s="2">
        <v>2</v>
      </c>
      <c r="E41" s="2" t="s">
        <v>375</v>
      </c>
    </row>
    <row r="42" spans="1:5">
      <c r="B42" s="2" t="s">
        <v>234</v>
      </c>
      <c r="D42" s="2">
        <v>4</v>
      </c>
      <c r="E42" s="2" t="s">
        <v>393</v>
      </c>
    </row>
    <row r="43" spans="1:5">
      <c r="B43" s="2" t="s">
        <v>235</v>
      </c>
      <c r="D43" s="2">
        <v>4</v>
      </c>
      <c r="E43" s="2" t="s">
        <v>236</v>
      </c>
    </row>
    <row r="44" spans="1:5">
      <c r="B44" s="2" t="s">
        <v>237</v>
      </c>
      <c r="D44" s="2">
        <v>2</v>
      </c>
      <c r="E44" s="2" t="s">
        <v>238</v>
      </c>
    </row>
    <row r="45" spans="1:5">
      <c r="B45" s="2" t="s">
        <v>239</v>
      </c>
      <c r="D45" s="2">
        <v>2</v>
      </c>
      <c r="E45" s="2" t="s">
        <v>394</v>
      </c>
    </row>
    <row r="46" spans="1:5">
      <c r="B46" s="2" t="s">
        <v>240</v>
      </c>
      <c r="D46" s="2">
        <v>3</v>
      </c>
      <c r="E46" s="2" t="s">
        <v>384</v>
      </c>
    </row>
    <row r="47" spans="1:5">
      <c r="B47" s="2" t="s">
        <v>241</v>
      </c>
      <c r="D47" s="2">
        <v>3</v>
      </c>
      <c r="E47" s="2" t="s">
        <v>382</v>
      </c>
    </row>
    <row r="48" spans="1:5">
      <c r="B48" s="33" t="s">
        <v>383</v>
      </c>
      <c r="D48" s="2">
        <v>3</v>
      </c>
      <c r="E48" s="33"/>
    </row>
    <row r="49" spans="1:5">
      <c r="B49" s="2" t="s">
        <v>242</v>
      </c>
      <c r="D49" s="2">
        <v>4</v>
      </c>
      <c r="E49" s="2" t="s">
        <v>381</v>
      </c>
    </row>
    <row r="50" spans="1:5">
      <c r="B50" s="2" t="s">
        <v>243</v>
      </c>
      <c r="D50" s="2">
        <v>3</v>
      </c>
      <c r="E50" s="2" t="s">
        <v>244</v>
      </c>
    </row>
    <row r="51" spans="1:5">
      <c r="B51" s="2" t="s">
        <v>245</v>
      </c>
      <c r="D51" s="2">
        <v>3</v>
      </c>
      <c r="E51" s="2" t="s">
        <v>246</v>
      </c>
    </row>
    <row r="52" spans="1:5">
      <c r="B52" s="2" t="s">
        <v>247</v>
      </c>
      <c r="D52" s="2">
        <v>3</v>
      </c>
      <c r="E52" s="2" t="s">
        <v>399</v>
      </c>
    </row>
    <row r="53" spans="1:5">
      <c r="B53" s="2" t="s">
        <v>248</v>
      </c>
      <c r="D53" s="2">
        <v>3</v>
      </c>
      <c r="E53" s="2" t="s">
        <v>249</v>
      </c>
    </row>
    <row r="55" spans="1:5">
      <c r="A55" s="27" t="s">
        <v>250</v>
      </c>
      <c r="B55" s="2" t="s">
        <v>251</v>
      </c>
      <c r="D55" s="2">
        <v>2</v>
      </c>
      <c r="E55" s="2" t="s">
        <v>252</v>
      </c>
    </row>
    <row r="56" spans="1:5">
      <c r="B56" s="2" t="s">
        <v>253</v>
      </c>
      <c r="D56" s="2">
        <v>2</v>
      </c>
      <c r="E56" s="2" t="s">
        <v>254</v>
      </c>
    </row>
    <row r="57" spans="1:5">
      <c r="B57" s="2" t="s">
        <v>255</v>
      </c>
      <c r="D57" s="2">
        <v>2</v>
      </c>
      <c r="E57" s="2" t="s">
        <v>256</v>
      </c>
    </row>
    <row r="58" spans="1:5">
      <c r="B58" s="2" t="s">
        <v>257</v>
      </c>
      <c r="D58" s="2">
        <v>2</v>
      </c>
      <c r="E58" s="2" t="s">
        <v>258</v>
      </c>
    </row>
    <row r="59" spans="1:5">
      <c r="B59" s="2" t="s">
        <v>259</v>
      </c>
      <c r="D59" s="2">
        <v>3</v>
      </c>
      <c r="E59" s="2" t="s">
        <v>449</v>
      </c>
    </row>
    <row r="60" spans="1:5">
      <c r="B60" s="2" t="s">
        <v>260</v>
      </c>
      <c r="D60" s="2">
        <v>3</v>
      </c>
      <c r="E60" s="2" t="s">
        <v>261</v>
      </c>
    </row>
    <row r="61" spans="1:5">
      <c r="B61" s="2" t="s">
        <v>262</v>
      </c>
      <c r="D61" s="2">
        <v>3</v>
      </c>
      <c r="E61" s="2" t="s">
        <v>263</v>
      </c>
    </row>
    <row r="62" spans="1:5">
      <c r="B62" s="2" t="s">
        <v>264</v>
      </c>
      <c r="D62" s="2">
        <v>2</v>
      </c>
      <c r="E62" s="2" t="s">
        <v>265</v>
      </c>
    </row>
    <row r="63" spans="1:5">
      <c r="B63" s="2" t="s">
        <v>266</v>
      </c>
      <c r="D63" s="2">
        <v>2</v>
      </c>
      <c r="E63" s="2" t="s">
        <v>857</v>
      </c>
    </row>
    <row r="64" spans="1:5">
      <c r="B64" s="2" t="s">
        <v>267</v>
      </c>
      <c r="D64" s="2">
        <v>3</v>
      </c>
      <c r="E64" s="2" t="s">
        <v>268</v>
      </c>
    </row>
    <row r="65" spans="1:10">
      <c r="B65" s="2" t="s">
        <v>269</v>
      </c>
      <c r="D65" s="2">
        <v>2</v>
      </c>
      <c r="E65" s="2" t="s">
        <v>270</v>
      </c>
    </row>
    <row r="66" spans="1:10">
      <c r="B66" s="2" t="s">
        <v>271</v>
      </c>
      <c r="D66" s="2">
        <v>3</v>
      </c>
      <c r="E66" s="2" t="s">
        <v>272</v>
      </c>
    </row>
    <row r="67" spans="1:10">
      <c r="B67" s="2" t="s">
        <v>273</v>
      </c>
      <c r="D67" s="2">
        <v>4</v>
      </c>
      <c r="E67" s="2" t="s">
        <v>274</v>
      </c>
    </row>
    <row r="68" spans="1:10">
      <c r="B68" s="2" t="s">
        <v>275</v>
      </c>
      <c r="D68" s="2">
        <v>4</v>
      </c>
      <c r="E68" s="2" t="s">
        <v>276</v>
      </c>
    </row>
    <row r="70" spans="1:10">
      <c r="A70" s="27" t="s">
        <v>277</v>
      </c>
      <c r="B70" s="2" t="s">
        <v>278</v>
      </c>
      <c r="E70" s="2" t="s">
        <v>279</v>
      </c>
    </row>
    <row r="71" spans="1:10">
      <c r="B71" s="28" t="s">
        <v>280</v>
      </c>
      <c r="C71" s="28" t="s">
        <v>281</v>
      </c>
      <c r="E71" s="28">
        <v>6</v>
      </c>
      <c r="J71" s="2" t="s">
        <v>282</v>
      </c>
    </row>
    <row r="72" spans="1:10">
      <c r="B72" s="28"/>
      <c r="C72" s="28" t="s">
        <v>283</v>
      </c>
      <c r="E72" s="28">
        <v>15</v>
      </c>
      <c r="J72" s="2" t="s">
        <v>282</v>
      </c>
    </row>
    <row r="73" spans="1:10">
      <c r="B73" s="28"/>
      <c r="C73" s="28" t="s">
        <v>284</v>
      </c>
      <c r="E73" s="28">
        <v>14</v>
      </c>
      <c r="J73" s="2" t="s">
        <v>285</v>
      </c>
    </row>
    <row r="74" spans="1:10">
      <c r="B74" s="28"/>
      <c r="C74" s="28" t="s">
        <v>286</v>
      </c>
      <c r="E74" s="28">
        <v>23</v>
      </c>
      <c r="J74" s="2" t="s">
        <v>287</v>
      </c>
    </row>
    <row r="75" spans="1:10">
      <c r="B75" s="28"/>
      <c r="C75" s="28" t="s">
        <v>288</v>
      </c>
      <c r="E75" s="28">
        <v>2</v>
      </c>
      <c r="J75" s="2" t="s">
        <v>285</v>
      </c>
    </row>
    <row r="76" spans="1:10">
      <c r="B76" s="28"/>
      <c r="C76" s="28" t="s">
        <v>289</v>
      </c>
      <c r="E76" s="28">
        <v>16</v>
      </c>
      <c r="J76" s="2" t="s">
        <v>282</v>
      </c>
    </row>
    <row r="77" spans="1:10">
      <c r="B77" s="28"/>
      <c r="C77" s="28" t="s">
        <v>290</v>
      </c>
      <c r="E77" s="28">
        <v>30</v>
      </c>
      <c r="J77" s="2" t="s">
        <v>291</v>
      </c>
    </row>
    <row r="78" spans="1:10">
      <c r="B78" s="28"/>
      <c r="C78" s="28" t="s">
        <v>292</v>
      </c>
      <c r="E78" s="28">
        <v>36</v>
      </c>
      <c r="J78" s="2" t="s">
        <v>293</v>
      </c>
    </row>
    <row r="79" spans="1:10">
      <c r="B79" s="28"/>
      <c r="C79" s="28" t="s">
        <v>294</v>
      </c>
      <c r="E79" s="28" t="s">
        <v>295</v>
      </c>
    </row>
    <row r="80" spans="1:10">
      <c r="B80" s="2" t="s">
        <v>296</v>
      </c>
      <c r="E80" s="2" t="s">
        <v>297</v>
      </c>
    </row>
    <row r="82" spans="1:5">
      <c r="A82" s="2"/>
      <c r="B82" s="2" t="s">
        <v>298</v>
      </c>
      <c r="C82" s="2" t="s">
        <v>299</v>
      </c>
      <c r="D82" s="2">
        <v>2</v>
      </c>
      <c r="E82" s="2" t="s">
        <v>300</v>
      </c>
    </row>
    <row r="83" spans="1:5">
      <c r="A83" s="2"/>
      <c r="C83" s="2" t="s">
        <v>301</v>
      </c>
      <c r="D83" s="2">
        <v>3</v>
      </c>
      <c r="E83" s="2" t="s">
        <v>302</v>
      </c>
    </row>
    <row r="84" spans="1:5">
      <c r="A84" s="2"/>
      <c r="B84" s="2" t="s">
        <v>303</v>
      </c>
      <c r="C84" s="2" t="s">
        <v>304</v>
      </c>
      <c r="D84" s="28">
        <v>2</v>
      </c>
      <c r="E84" s="2" t="s">
        <v>305</v>
      </c>
    </row>
    <row r="85" spans="1:5">
      <c r="A85" s="2"/>
      <c r="C85" s="2" t="s">
        <v>306</v>
      </c>
      <c r="D85" s="28">
        <v>2</v>
      </c>
      <c r="E85" s="2" t="s">
        <v>307</v>
      </c>
    </row>
    <row r="86" spans="1:5">
      <c r="A86" s="2"/>
      <c r="C86" s="2" t="s">
        <v>308</v>
      </c>
      <c r="D86" s="2">
        <v>2</v>
      </c>
      <c r="E86" s="2" t="s">
        <v>309</v>
      </c>
    </row>
    <row r="87" spans="1:5">
      <c r="A87" s="2"/>
      <c r="C87" s="2" t="s">
        <v>310</v>
      </c>
      <c r="D87" s="2">
        <v>3</v>
      </c>
      <c r="E87" s="2" t="s">
        <v>311</v>
      </c>
    </row>
    <row r="88" spans="1:5">
      <c r="A88" s="2"/>
      <c r="C88" s="2" t="s">
        <v>312</v>
      </c>
      <c r="D88" s="2">
        <v>4</v>
      </c>
      <c r="E88" s="2" t="s">
        <v>313</v>
      </c>
    </row>
    <row r="89" spans="1:5">
      <c r="A89" s="2"/>
      <c r="B89" s="2" t="s">
        <v>314</v>
      </c>
      <c r="C89" s="2" t="s">
        <v>315</v>
      </c>
      <c r="D89" s="2">
        <v>4</v>
      </c>
      <c r="E89" s="2">
        <v>3</v>
      </c>
    </row>
    <row r="90" spans="1:5">
      <c r="A90" s="2"/>
      <c r="C90" s="2" t="s">
        <v>316</v>
      </c>
      <c r="D90" s="2">
        <v>3</v>
      </c>
      <c r="E90" s="2">
        <v>8</v>
      </c>
    </row>
    <row r="91" spans="1:5">
      <c r="A91" s="2"/>
      <c r="C91" s="2" t="s">
        <v>317</v>
      </c>
      <c r="D91" s="2">
        <v>2</v>
      </c>
      <c r="E91" s="2">
        <v>15</v>
      </c>
    </row>
    <row r="92" spans="1:5">
      <c r="A92" s="2"/>
      <c r="C92" s="2" t="s">
        <v>318</v>
      </c>
      <c r="D92" s="2">
        <v>3</v>
      </c>
      <c r="E92" s="2">
        <v>7</v>
      </c>
    </row>
    <row r="93" spans="1:5">
      <c r="A93" s="2"/>
      <c r="C93" s="2" t="s">
        <v>319</v>
      </c>
      <c r="D93" s="2">
        <v>2</v>
      </c>
      <c r="E93" s="2">
        <v>30</v>
      </c>
    </row>
    <row r="94" spans="1:5">
      <c r="A94" s="2"/>
      <c r="C94" s="2" t="s">
        <v>320</v>
      </c>
      <c r="D94" s="28">
        <v>2</v>
      </c>
      <c r="E94" s="2">
        <v>3</v>
      </c>
    </row>
    <row r="95" spans="1:5">
      <c r="A95" s="2"/>
      <c r="C95" s="2" t="s">
        <v>321</v>
      </c>
      <c r="D95" s="2">
        <v>4</v>
      </c>
      <c r="E95" s="2" t="s">
        <v>322</v>
      </c>
    </row>
    <row r="96" spans="1:5">
      <c r="A96" s="2"/>
      <c r="B96" s="2" t="s">
        <v>323</v>
      </c>
      <c r="C96" s="2" t="s">
        <v>324</v>
      </c>
      <c r="D96" s="28">
        <v>2</v>
      </c>
      <c r="E96" s="2">
        <v>1</v>
      </c>
    </row>
    <row r="97" spans="1:9">
      <c r="A97" s="2"/>
      <c r="B97" s="2" t="s">
        <v>325</v>
      </c>
      <c r="C97" s="2" t="s">
        <v>326</v>
      </c>
      <c r="D97" s="28">
        <v>2</v>
      </c>
      <c r="E97" s="2">
        <v>1</v>
      </c>
    </row>
    <row r="98" spans="1:9">
      <c r="A98" s="2"/>
      <c r="C98" s="2" t="s">
        <v>327</v>
      </c>
      <c r="D98" s="2">
        <v>2</v>
      </c>
      <c r="E98" s="2">
        <v>3</v>
      </c>
    </row>
    <row r="99" spans="1:9">
      <c r="C99" s="2" t="s">
        <v>328</v>
      </c>
      <c r="D99" s="2">
        <v>3</v>
      </c>
      <c r="E99" s="2">
        <v>3</v>
      </c>
    </row>
    <row r="100" spans="1:9">
      <c r="C100" s="2" t="s">
        <v>329</v>
      </c>
      <c r="D100" s="28">
        <v>2</v>
      </c>
      <c r="E100" s="2">
        <v>1</v>
      </c>
    </row>
    <row r="101" spans="1:9">
      <c r="C101" s="2" t="s">
        <v>330</v>
      </c>
      <c r="D101" s="2">
        <v>2</v>
      </c>
      <c r="E101" s="2">
        <v>3</v>
      </c>
    </row>
    <row r="102" spans="1:9">
      <c r="C102" s="2" t="s">
        <v>331</v>
      </c>
      <c r="D102" s="2">
        <v>3</v>
      </c>
      <c r="E102" s="2">
        <v>3</v>
      </c>
    </row>
    <row r="103" spans="1:9">
      <c r="B103" s="2" t="s">
        <v>332</v>
      </c>
      <c r="C103" s="2" t="s">
        <v>333</v>
      </c>
      <c r="E103" s="2" t="s">
        <v>334</v>
      </c>
    </row>
    <row r="104" spans="1:9">
      <c r="C104" s="2" t="s">
        <v>193</v>
      </c>
      <c r="E104" s="2" t="s">
        <v>335</v>
      </c>
    </row>
    <row r="105" spans="1:9">
      <c r="C105" s="2" t="s">
        <v>336</v>
      </c>
      <c r="G105" s="2" t="s">
        <v>337</v>
      </c>
      <c r="H105" s="2" t="s">
        <v>338</v>
      </c>
      <c r="I105" s="2" t="s">
        <v>339</v>
      </c>
    </row>
    <row r="106" spans="1:9">
      <c r="C106" s="2" t="s">
        <v>340</v>
      </c>
      <c r="E106" s="2" t="s">
        <v>341</v>
      </c>
    </row>
    <row r="108" spans="1:9">
      <c r="B108" s="2" t="s">
        <v>237</v>
      </c>
      <c r="C108" s="2" t="s">
        <v>342</v>
      </c>
    </row>
    <row r="110" spans="1:9">
      <c r="B110" s="2" t="s">
        <v>343</v>
      </c>
      <c r="C110" s="2" t="s">
        <v>344</v>
      </c>
      <c r="E110" s="2" t="s">
        <v>345</v>
      </c>
    </row>
    <row r="112" spans="1:9">
      <c r="A112" s="27" t="s">
        <v>346</v>
      </c>
    </row>
  </sheetData>
  <mergeCells count="2">
    <mergeCell ref="B2:B3"/>
    <mergeCell ref="B4:B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8" zoomScale="115" zoomScaleNormal="115" zoomScalePageLayoutView="115" workbookViewId="0">
      <selection activeCell="G20" sqref="G20"/>
    </sheetView>
  </sheetViews>
  <sheetFormatPr baseColWidth="10" defaultColWidth="10.7109375" defaultRowHeight="17" x14ac:dyDescent="0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>
      <c r="D2" s="60" t="s">
        <v>505</v>
      </c>
      <c r="G2" s="126"/>
      <c r="O2" s="62"/>
      <c r="P2" s="62"/>
      <c r="Q2" s="62"/>
      <c r="R2" s="62"/>
    </row>
    <row r="3" spans="4:18" ht="18" thickBot="1">
      <c r="D3" s="64" t="s">
        <v>511</v>
      </c>
      <c r="F3" s="119" t="s">
        <v>512</v>
      </c>
      <c r="G3" s="126"/>
      <c r="O3" s="62"/>
      <c r="P3" s="62"/>
      <c r="Q3" s="62"/>
      <c r="R3" s="62"/>
    </row>
    <row r="4" spans="4:18">
      <c r="D4" s="72"/>
      <c r="F4" s="127"/>
      <c r="G4" s="97"/>
      <c r="O4" s="97"/>
      <c r="P4" s="97"/>
      <c r="Q4" s="97"/>
      <c r="R4" s="97"/>
    </row>
    <row r="5" spans="4:18">
      <c r="D5" s="76" t="s">
        <v>515</v>
      </c>
      <c r="F5" s="97" t="s">
        <v>516</v>
      </c>
      <c r="G5" s="98"/>
      <c r="O5" s="98"/>
      <c r="P5" s="98"/>
      <c r="Q5" s="98"/>
      <c r="R5" s="98"/>
    </row>
    <row r="6" spans="4:18">
      <c r="D6" s="76"/>
      <c r="F6" s="98" t="s">
        <v>523</v>
      </c>
      <c r="G6" s="97"/>
      <c r="O6" s="97"/>
      <c r="P6" s="97"/>
      <c r="Q6" s="97"/>
      <c r="R6" s="97"/>
    </row>
    <row r="7" spans="4:18">
      <c r="D7" s="81" t="s">
        <v>529</v>
      </c>
      <c r="F7" s="97" t="s">
        <v>408</v>
      </c>
      <c r="G7" s="99"/>
      <c r="O7" s="99"/>
      <c r="P7" s="99"/>
      <c r="Q7" s="99"/>
      <c r="R7" s="99"/>
    </row>
    <row r="8" spans="4:18">
      <c r="D8" s="81" t="s">
        <v>535</v>
      </c>
      <c r="F8" s="99" t="s">
        <v>536</v>
      </c>
      <c r="G8" s="97"/>
      <c r="O8" s="97"/>
      <c r="P8" s="97"/>
      <c r="Q8" s="97"/>
      <c r="R8" s="97"/>
    </row>
    <row r="9" spans="4:18">
      <c r="D9" s="81" t="s">
        <v>541</v>
      </c>
      <c r="F9" s="97" t="s">
        <v>542</v>
      </c>
      <c r="G9" s="98"/>
      <c r="O9" s="98"/>
      <c r="P9" s="98"/>
      <c r="Q9" s="98"/>
      <c r="R9" s="98"/>
    </row>
    <row r="10" spans="4:18">
      <c r="D10" s="81" t="s">
        <v>547</v>
      </c>
      <c r="F10" s="98" t="s">
        <v>548</v>
      </c>
      <c r="G10" s="97"/>
      <c r="O10" s="97"/>
      <c r="P10" s="97"/>
      <c r="Q10" s="97"/>
      <c r="R10" s="97"/>
    </row>
    <row r="11" spans="4:18">
      <c r="D11" s="81" t="s">
        <v>552</v>
      </c>
      <c r="F11" s="97" t="s">
        <v>553</v>
      </c>
      <c r="G11" s="97"/>
      <c r="O11" s="97"/>
      <c r="P11" s="97"/>
      <c r="Q11" s="97"/>
      <c r="R11" s="97"/>
    </row>
    <row r="12" spans="4:18">
      <c r="D12" s="76"/>
      <c r="F12" s="97" t="s">
        <v>556</v>
      </c>
    </row>
    <row r="13" spans="4:18">
      <c r="D13" s="84" t="s">
        <v>560</v>
      </c>
    </row>
    <row r="14" spans="4:18">
      <c r="D14" s="85" t="s">
        <v>565</v>
      </c>
    </row>
    <row r="15" spans="4:18">
      <c r="D15" s="85" t="s">
        <v>568</v>
      </c>
    </row>
    <row r="16" spans="4:18">
      <c r="D16" s="85" t="s">
        <v>571</v>
      </c>
    </row>
    <row r="17" spans="1:44">
      <c r="D17" s="83"/>
    </row>
    <row r="18" spans="1:44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606</v>
      </c>
      <c r="H18" s="38" t="s">
        <v>607</v>
      </c>
      <c r="I18" s="38" t="s">
        <v>608</v>
      </c>
      <c r="J18" s="38" t="s">
        <v>609</v>
      </c>
      <c r="K18" s="38" t="s">
        <v>610</v>
      </c>
      <c r="L18" s="38" t="s">
        <v>611</v>
      </c>
      <c r="M18" s="38" t="s">
        <v>40</v>
      </c>
      <c r="N18" s="38" t="s">
        <v>625</v>
      </c>
      <c r="O18" s="38" t="s">
        <v>446</v>
      </c>
      <c r="P18" s="38" t="s">
        <v>411</v>
      </c>
      <c r="Q18" s="38" t="s">
        <v>445</v>
      </c>
      <c r="R18" s="38" t="s">
        <v>447</v>
      </c>
      <c r="S18" s="38" t="s">
        <v>462</v>
      </c>
      <c r="T18" s="38" t="s">
        <v>647</v>
      </c>
      <c r="U18" s="38" t="s">
        <v>463</v>
      </c>
      <c r="V18" s="38" t="s">
        <v>623</v>
      </c>
      <c r="W18" s="38" t="s">
        <v>432</v>
      </c>
      <c r="X18" s="38" t="s">
        <v>153</v>
      </c>
      <c r="Y18" s="38" t="s">
        <v>464</v>
      </c>
      <c r="Z18" s="38" t="s">
        <v>456</v>
      </c>
      <c r="AA18" s="38" t="s">
        <v>414</v>
      </c>
      <c r="AB18" s="38" t="s">
        <v>410</v>
      </c>
      <c r="AC18" s="103" t="s">
        <v>626</v>
      </c>
      <c r="AD18" s="38" t="s">
        <v>415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>
      <c r="A19" s="181">
        <v>1</v>
      </c>
      <c r="B19" s="6" t="s">
        <v>13</v>
      </c>
      <c r="C19" s="43" t="s">
        <v>78</v>
      </c>
      <c r="D19" s="193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105" t="s">
        <v>636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675</v>
      </c>
      <c r="U19" s="43">
        <v>2</v>
      </c>
      <c r="V19" s="43" t="s">
        <v>612</v>
      </c>
      <c r="W19" s="43"/>
      <c r="X19" s="43"/>
      <c r="Y19" s="43"/>
      <c r="Z19" s="43"/>
      <c r="AA19" s="43">
        <v>1.5</v>
      </c>
      <c r="AB19" s="43">
        <v>1</v>
      </c>
      <c r="AC19" s="43" t="s">
        <v>666</v>
      </c>
      <c r="AD19" s="35" t="s">
        <v>416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>
      <c r="A20" s="181">
        <v>2</v>
      </c>
      <c r="B20" s="6" t="s">
        <v>13</v>
      </c>
      <c r="C20" s="43" t="s">
        <v>62</v>
      </c>
      <c r="D20" s="193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105" t="s">
        <v>636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677</v>
      </c>
      <c r="U20" s="43">
        <v>2</v>
      </c>
      <c r="V20" s="43" t="s">
        <v>613</v>
      </c>
      <c r="W20" s="43"/>
      <c r="X20" s="43"/>
      <c r="Y20" s="43"/>
      <c r="Z20" s="43"/>
      <c r="AA20" s="43">
        <v>0.5</v>
      </c>
      <c r="AB20" s="43">
        <v>0.5</v>
      </c>
      <c r="AC20" s="43" t="s">
        <v>666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>
      <c r="A21" s="181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636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675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666</v>
      </c>
      <c r="AD21" s="35" t="s">
        <v>417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>
      <c r="A22" s="181">
        <v>4</v>
      </c>
      <c r="B22" s="8" t="s">
        <v>13</v>
      </c>
      <c r="C22" s="44" t="s">
        <v>56</v>
      </c>
      <c r="D22" s="8" t="s">
        <v>761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358</v>
      </c>
      <c r="N22" s="44" t="s">
        <v>636</v>
      </c>
      <c r="O22" s="43" t="s">
        <v>358</v>
      </c>
      <c r="P22" s="43" t="s">
        <v>412</v>
      </c>
      <c r="Q22" s="43"/>
      <c r="R22" s="43"/>
      <c r="S22" s="51">
        <v>6</v>
      </c>
      <c r="T22" s="43" t="s">
        <v>679</v>
      </c>
      <c r="U22" s="43"/>
      <c r="V22" s="43"/>
      <c r="W22" s="43"/>
      <c r="X22" s="43"/>
      <c r="Y22" s="43"/>
      <c r="Z22" s="43"/>
      <c r="AA22" s="43" t="s">
        <v>358</v>
      </c>
      <c r="AB22" s="43">
        <v>2</v>
      </c>
      <c r="AC22" s="43" t="s">
        <v>667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>
      <c r="A23" s="181">
        <v>5</v>
      </c>
      <c r="B23" s="8" t="s">
        <v>13</v>
      </c>
      <c r="C23" s="44" t="s">
        <v>56</v>
      </c>
      <c r="D23" s="8" t="s">
        <v>760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>
      <c r="A24" s="181">
        <v>6</v>
      </c>
      <c r="B24" s="8" t="s">
        <v>13</v>
      </c>
      <c r="C24" s="44" t="s">
        <v>56</v>
      </c>
      <c r="D24" s="8" t="s">
        <v>749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358</v>
      </c>
      <c r="N24" s="44" t="s">
        <v>636</v>
      </c>
      <c r="O24" s="43" t="s">
        <v>358</v>
      </c>
      <c r="P24" s="43" t="s">
        <v>412</v>
      </c>
      <c r="Q24" s="43"/>
      <c r="R24" s="43"/>
      <c r="S24" s="51">
        <v>6</v>
      </c>
      <c r="T24" s="43" t="s">
        <v>679</v>
      </c>
      <c r="U24" s="43"/>
      <c r="V24" s="43"/>
      <c r="W24" s="35" t="s">
        <v>443</v>
      </c>
      <c r="X24" s="43"/>
      <c r="Y24" s="43"/>
      <c r="Z24" s="43"/>
      <c r="AA24" s="43" t="s">
        <v>358</v>
      </c>
      <c r="AB24" s="43">
        <v>0.25</v>
      </c>
      <c r="AC24" s="43" t="s">
        <v>667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>
      <c r="A25" s="181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358</v>
      </c>
      <c r="N25" s="105" t="s">
        <v>634</v>
      </c>
      <c r="O25" s="43" t="s">
        <v>358</v>
      </c>
      <c r="P25" s="43" t="s">
        <v>412</v>
      </c>
      <c r="Q25" s="43"/>
      <c r="R25" s="43"/>
      <c r="S25" s="43">
        <v>2</v>
      </c>
      <c r="T25" s="43" t="s">
        <v>679</v>
      </c>
      <c r="U25" s="43"/>
      <c r="V25" s="43"/>
      <c r="W25" s="43"/>
      <c r="X25" s="43"/>
      <c r="Y25" s="43"/>
      <c r="Z25" s="43"/>
      <c r="AA25" s="43" t="s">
        <v>358</v>
      </c>
      <c r="AB25" s="43">
        <v>0.5</v>
      </c>
      <c r="AC25" s="43" t="s">
        <v>667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>
      <c r="A26" s="181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358</v>
      </c>
      <c r="N26" s="105" t="s">
        <v>634</v>
      </c>
      <c r="O26" s="43" t="s">
        <v>358</v>
      </c>
      <c r="P26" s="43" t="s">
        <v>412</v>
      </c>
      <c r="Q26" s="43"/>
      <c r="R26" s="43"/>
      <c r="S26" s="51">
        <v>6</v>
      </c>
      <c r="T26" s="43" t="s">
        <v>679</v>
      </c>
      <c r="U26" s="43"/>
      <c r="V26" s="43"/>
      <c r="W26" s="43"/>
      <c r="X26" s="43"/>
      <c r="Y26" s="43"/>
      <c r="Z26" s="43"/>
      <c r="AA26" s="43" t="s">
        <v>358</v>
      </c>
      <c r="AB26" s="43">
        <v>0.5</v>
      </c>
      <c r="AC26" s="43" t="s">
        <v>667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>
      <c r="A27" s="181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358</v>
      </c>
      <c r="N27" s="44" t="s">
        <v>635</v>
      </c>
      <c r="O27" s="43" t="s">
        <v>358</v>
      </c>
      <c r="P27" s="43" t="s">
        <v>412</v>
      </c>
      <c r="Q27" s="43"/>
      <c r="R27" s="43"/>
      <c r="S27" s="43">
        <v>0</v>
      </c>
      <c r="T27" s="43" t="s">
        <v>675</v>
      </c>
      <c r="U27" s="43"/>
      <c r="V27" s="43"/>
      <c r="W27" s="51" t="s">
        <v>433</v>
      </c>
      <c r="X27" s="43"/>
      <c r="Y27" s="43"/>
      <c r="Z27" s="43"/>
      <c r="AA27" s="43">
        <v>0.5</v>
      </c>
      <c r="AB27" s="43">
        <v>0.5</v>
      </c>
      <c r="AC27" s="43" t="s">
        <v>667</v>
      </c>
      <c r="AD27" s="35" t="s">
        <v>419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>
      <c r="A28" s="181">
        <v>10</v>
      </c>
      <c r="B28" s="14" t="s">
        <v>26</v>
      </c>
      <c r="C28" s="202" t="s">
        <v>56</v>
      </c>
      <c r="D28" s="194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358</v>
      </c>
      <c r="N28" s="105" t="s">
        <v>637</v>
      </c>
      <c r="O28" s="43" t="s">
        <v>358</v>
      </c>
      <c r="P28" s="43" t="s">
        <v>412</v>
      </c>
      <c r="Q28" s="43"/>
      <c r="R28" s="43"/>
      <c r="S28" s="43">
        <v>12</v>
      </c>
      <c r="T28" s="43" t="s">
        <v>675</v>
      </c>
      <c r="U28" s="43"/>
      <c r="V28" s="43"/>
      <c r="W28" s="43" t="s">
        <v>614</v>
      </c>
      <c r="X28" s="43"/>
      <c r="Y28" s="43"/>
      <c r="Z28" s="43"/>
      <c r="AA28" s="43">
        <v>1</v>
      </c>
      <c r="AB28" s="43">
        <v>1.5</v>
      </c>
      <c r="AC28" s="43" t="s">
        <v>667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>
      <c r="A29" s="181">
        <v>11</v>
      </c>
      <c r="B29" s="6" t="s">
        <v>13</v>
      </c>
      <c r="C29" s="202" t="s">
        <v>56</v>
      </c>
      <c r="D29" s="193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358</v>
      </c>
      <c r="N29" s="105" t="s">
        <v>634</v>
      </c>
      <c r="O29" s="43" t="s">
        <v>358</v>
      </c>
      <c r="P29" s="43" t="s">
        <v>412</v>
      </c>
      <c r="Q29" s="43"/>
      <c r="R29" s="43"/>
      <c r="S29" s="51">
        <v>3</v>
      </c>
      <c r="T29" s="43" t="s">
        <v>675</v>
      </c>
      <c r="U29" s="43"/>
      <c r="V29" s="43"/>
      <c r="W29" s="43"/>
      <c r="X29" s="43"/>
      <c r="Y29" s="43"/>
      <c r="Z29" s="43"/>
      <c r="AA29" s="43"/>
      <c r="AB29" s="43"/>
      <c r="AC29" s="43" t="s">
        <v>667</v>
      </c>
      <c r="AD29" s="35" t="s">
        <v>420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>
      <c r="A30" s="181">
        <v>12</v>
      </c>
      <c r="B30" s="6" t="s">
        <v>13</v>
      </c>
      <c r="C30" s="43" t="s">
        <v>59</v>
      </c>
      <c r="D30" s="193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358</v>
      </c>
      <c r="N30" s="44" t="s">
        <v>636</v>
      </c>
      <c r="O30" s="43" t="s">
        <v>358</v>
      </c>
      <c r="P30" s="43">
        <v>0.25</v>
      </c>
      <c r="Q30" s="43"/>
      <c r="R30" s="43"/>
      <c r="S30" s="43">
        <v>4</v>
      </c>
      <c r="T30" s="43" t="s">
        <v>675</v>
      </c>
      <c r="U30" s="43"/>
      <c r="V30" s="43"/>
      <c r="W30" s="43"/>
      <c r="X30" s="43"/>
      <c r="Y30" s="43"/>
      <c r="Z30" s="43"/>
      <c r="AA30" s="43" t="s">
        <v>358</v>
      </c>
      <c r="AB30" s="43">
        <v>2</v>
      </c>
      <c r="AC30" s="43" t="s">
        <v>667</v>
      </c>
      <c r="AD30" s="35" t="s">
        <v>421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>
      <c r="A31" s="181">
        <v>13</v>
      </c>
      <c r="B31" s="8" t="s">
        <v>13</v>
      </c>
      <c r="C31" s="44" t="s">
        <v>59</v>
      </c>
      <c r="D31" s="193" t="s">
        <v>758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105" t="s">
        <v>636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675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667</v>
      </c>
      <c r="AD31" s="35" t="s">
        <v>422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>
      <c r="A32" s="181"/>
      <c r="B32" s="8"/>
      <c r="C32" s="44"/>
      <c r="D32" s="96" t="s">
        <v>687</v>
      </c>
      <c r="E32" s="43"/>
      <c r="F32" s="43"/>
      <c r="G32" s="43"/>
      <c r="H32" s="43"/>
      <c r="I32" s="43"/>
      <c r="J32" s="43"/>
      <c r="K32" s="43"/>
      <c r="L32" s="43"/>
      <c r="M32" s="43"/>
      <c r="N32" s="10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95"/>
      <c r="AL32" s="9"/>
      <c r="AM32" s="11"/>
      <c r="AN32" s="11"/>
      <c r="AO32" s="8"/>
      <c r="AP32" s="11"/>
      <c r="AQ32" s="11"/>
      <c r="AR32" s="10"/>
    </row>
    <row r="33" spans="1:50" customFormat="1">
      <c r="A33" s="181">
        <v>14</v>
      </c>
      <c r="B33" s="14" t="s">
        <v>25</v>
      </c>
      <c r="C33" s="202" t="s">
        <v>29</v>
      </c>
      <c r="D33" s="193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358</v>
      </c>
      <c r="N33" s="105" t="s">
        <v>634</v>
      </c>
      <c r="O33" s="43" t="s">
        <v>358</v>
      </c>
      <c r="P33" s="43" t="s">
        <v>412</v>
      </c>
      <c r="Q33" s="43"/>
      <c r="R33" s="43"/>
      <c r="S33" s="51">
        <v>24</v>
      </c>
      <c r="T33" s="43" t="s">
        <v>675</v>
      </c>
      <c r="U33" s="43">
        <v>3</v>
      </c>
      <c r="V33" s="43" t="s">
        <v>612</v>
      </c>
      <c r="W33" s="43" t="s">
        <v>434</v>
      </c>
      <c r="X33" s="43"/>
      <c r="Y33" s="43"/>
      <c r="Z33" s="43"/>
      <c r="AA33" s="43">
        <v>3</v>
      </c>
      <c r="AB33" s="43">
        <v>4</v>
      </c>
      <c r="AC33" s="43" t="s">
        <v>666</v>
      </c>
      <c r="AD33" s="43"/>
      <c r="AE33" s="43"/>
      <c r="AF33" s="43"/>
      <c r="AG33" s="43">
        <v>3</v>
      </c>
      <c r="AH33" s="43">
        <v>4</v>
      </c>
      <c r="AI33" s="43" t="s">
        <v>666</v>
      </c>
      <c r="AJ33" s="43"/>
      <c r="AK33" s="43"/>
      <c r="AL33" s="43"/>
      <c r="AM33" s="43"/>
      <c r="AN33" s="43"/>
      <c r="AO33" s="3"/>
      <c r="AP33" s="8"/>
      <c r="AQ33" s="95"/>
      <c r="AR33" s="9"/>
      <c r="AS33" s="11"/>
      <c r="AT33" s="11"/>
      <c r="AU33" s="8"/>
      <c r="AV33" s="11"/>
      <c r="AW33" s="11"/>
      <c r="AX33" s="10"/>
    </row>
    <row r="34" spans="1:50" customFormat="1">
      <c r="A34" s="181">
        <v>15</v>
      </c>
      <c r="B34" s="8" t="s">
        <v>13</v>
      </c>
      <c r="C34" s="202" t="s">
        <v>782</v>
      </c>
      <c r="D34" s="195" t="s">
        <v>748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105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95"/>
      <c r="AR34" s="9"/>
      <c r="AS34" s="11"/>
      <c r="AT34" s="11"/>
      <c r="AU34" s="8"/>
      <c r="AV34" s="11"/>
      <c r="AW34" s="11"/>
      <c r="AX34" s="10"/>
    </row>
    <row r="35" spans="1:50" customFormat="1">
      <c r="A35" s="181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358</v>
      </c>
      <c r="N35" s="105" t="s">
        <v>634</v>
      </c>
      <c r="O35" s="43" t="s">
        <v>358</v>
      </c>
      <c r="P35" s="43" t="s">
        <v>412</v>
      </c>
      <c r="Q35" s="43"/>
      <c r="R35" s="43"/>
      <c r="S35" s="43">
        <v>3</v>
      </c>
      <c r="T35" s="43" t="s">
        <v>675</v>
      </c>
      <c r="U35" s="51">
        <v>8</v>
      </c>
      <c r="V35" s="43" t="s">
        <v>612</v>
      </c>
      <c r="W35" s="43"/>
      <c r="X35" s="43"/>
      <c r="Y35" s="43"/>
      <c r="Z35" s="43"/>
      <c r="AA35" s="43">
        <v>1</v>
      </c>
      <c r="AB35" s="43">
        <v>1.5</v>
      </c>
      <c r="AC35" s="43" t="s">
        <v>667</v>
      </c>
      <c r="AD35" s="43"/>
      <c r="AE35" s="43"/>
      <c r="AF35" s="43"/>
      <c r="AG35" s="43">
        <v>1</v>
      </c>
      <c r="AH35" s="43">
        <v>1.5</v>
      </c>
      <c r="AI35" s="43" t="s">
        <v>667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70"/>
      <c r="AW35" s="11"/>
      <c r="AX35" s="10"/>
    </row>
    <row r="36" spans="1:50">
      <c r="A36" s="181">
        <v>17</v>
      </c>
      <c r="B36" s="8" t="s">
        <v>25</v>
      </c>
      <c r="C36" s="44" t="s">
        <v>407</v>
      </c>
      <c r="D36" s="194" t="s">
        <v>408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444</v>
      </c>
      <c r="N36" s="105" t="s">
        <v>639</v>
      </c>
      <c r="O36" s="43">
        <v>0.25</v>
      </c>
      <c r="P36" s="43">
        <v>0.25</v>
      </c>
      <c r="Q36" s="43"/>
      <c r="R36" s="43"/>
      <c r="S36" s="51">
        <v>3</v>
      </c>
      <c r="T36" s="43" t="s">
        <v>675</v>
      </c>
      <c r="U36" s="43">
        <v>1</v>
      </c>
      <c r="V36" s="43" t="s">
        <v>612</v>
      </c>
      <c r="W36" s="43"/>
      <c r="X36" s="43"/>
      <c r="Y36" s="43"/>
      <c r="Z36" s="43"/>
      <c r="AA36" s="43">
        <v>0.5</v>
      </c>
      <c r="AB36" s="43">
        <v>2</v>
      </c>
      <c r="AC36" s="43" t="s">
        <v>666</v>
      </c>
      <c r="AD36" s="43"/>
      <c r="AE36" s="43"/>
      <c r="AF36" s="43"/>
      <c r="AG36" s="43"/>
      <c r="AH36" s="43"/>
      <c r="AI36" s="43" t="s">
        <v>666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>
      <c r="A37" s="181">
        <v>18</v>
      </c>
      <c r="B37" s="6" t="s">
        <v>13</v>
      </c>
      <c r="C37" s="202" t="s">
        <v>99</v>
      </c>
      <c r="D37" s="196" t="s">
        <v>751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105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>
      <c r="A38" s="181">
        <v>19</v>
      </c>
      <c r="B38" s="14" t="s">
        <v>25</v>
      </c>
      <c r="C38" s="202" t="s">
        <v>30</v>
      </c>
      <c r="D38" s="194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358</v>
      </c>
      <c r="N38" s="108" t="s">
        <v>638</v>
      </c>
      <c r="O38" s="43" t="s">
        <v>358</v>
      </c>
      <c r="P38" s="43" t="s">
        <v>412</v>
      </c>
      <c r="Q38" s="43"/>
      <c r="R38" s="43"/>
      <c r="S38" s="51">
        <v>18</v>
      </c>
      <c r="T38" s="43" t="s">
        <v>676</v>
      </c>
      <c r="U38" s="51">
        <v>18</v>
      </c>
      <c r="V38" s="43" t="s">
        <v>612</v>
      </c>
      <c r="W38" s="43"/>
      <c r="X38" s="43"/>
      <c r="Y38" s="43"/>
      <c r="Z38" s="43"/>
      <c r="AA38" s="43">
        <v>1.5</v>
      </c>
      <c r="AB38" s="43">
        <v>4</v>
      </c>
      <c r="AC38" s="43" t="s">
        <v>666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>
      <c r="A39" s="181">
        <v>20</v>
      </c>
      <c r="B39" s="8" t="s">
        <v>25</v>
      </c>
      <c r="C39" s="44" t="s">
        <v>629</v>
      </c>
      <c r="D39" s="8" t="s">
        <v>795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796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797</v>
      </c>
      <c r="U39" s="44">
        <v>6</v>
      </c>
      <c r="V39" s="44" t="s">
        <v>798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799</v>
      </c>
    </row>
    <row r="40" spans="1:50">
      <c r="A40" s="181">
        <v>21</v>
      </c>
      <c r="B40" s="8" t="s">
        <v>450</v>
      </c>
      <c r="C40" s="44" t="s">
        <v>629</v>
      </c>
      <c r="D40" s="8" t="s">
        <v>801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796</v>
      </c>
      <c r="O40" s="44">
        <f>M40*0.2</f>
        <v>0.60000000000000009</v>
      </c>
      <c r="P40" s="44" t="s">
        <v>358</v>
      </c>
      <c r="Q40" s="44"/>
      <c r="R40" s="44"/>
      <c r="S40" s="44">
        <v>12</v>
      </c>
      <c r="T40" s="44" t="s">
        <v>679</v>
      </c>
      <c r="U40" s="44">
        <v>18</v>
      </c>
      <c r="V40" s="44" t="s">
        <v>803</v>
      </c>
      <c r="W40" s="8"/>
      <c r="X40" s="44"/>
      <c r="Y40" s="44"/>
      <c r="Z40" s="44"/>
      <c r="AA40" s="44">
        <v>1.5</v>
      </c>
      <c r="AB40" s="44">
        <v>2</v>
      </c>
      <c r="AC40" s="44" t="s">
        <v>804</v>
      </c>
    </row>
    <row r="41" spans="1:50">
      <c r="A41" s="181">
        <v>22</v>
      </c>
      <c r="B41" s="8" t="s">
        <v>450</v>
      </c>
      <c r="C41" s="44" t="s">
        <v>840</v>
      </c>
      <c r="D41" s="179" t="s">
        <v>843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>
      <c r="B43" s="6" t="s">
        <v>688</v>
      </c>
      <c r="C43" s="6" t="s">
        <v>689</v>
      </c>
      <c r="D43" s="21" t="s">
        <v>700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>
      <c r="B44" s="6" t="s">
        <v>701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197.25</v>
      </c>
      <c r="T48" s="44"/>
      <c r="U48" s="51">
        <f>SUM(U19:U47)*1.5</f>
        <v>87</v>
      </c>
      <c r="V48" s="146" t="s">
        <v>442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46" t="s">
        <v>428</v>
      </c>
      <c r="AG48" s="44"/>
      <c r="AH48" s="44"/>
      <c r="AI48" s="44"/>
      <c r="AJ48" s="44"/>
      <c r="AK48" s="8"/>
      <c r="AL48" s="8"/>
      <c r="AM48" s="10"/>
    </row>
    <row r="49" spans="2:39" ht="15" customHeight="1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2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69" priority="35" operator="equal">
      <formula>"TBD"</formula>
    </cfRule>
  </conditionalFormatting>
  <conditionalFormatting sqref="E36:M36 O36:S36 U36:AC36">
    <cfRule type="cellIs" dxfId="68" priority="134" operator="equal">
      <formula>"顺延"</formula>
    </cfRule>
    <cfRule type="containsText" dxfId="67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66" priority="133" operator="equal">
      <formula>"已完成"</formula>
    </cfRule>
  </conditionalFormatting>
  <conditionalFormatting sqref="A18:F18">
    <cfRule type="cellIs" dxfId="65" priority="29" operator="equal">
      <formula>"TBD"</formula>
    </cfRule>
  </conditionalFormatting>
  <conditionalFormatting sqref="AW35:AX35 AI21:AL21 AO33:AP34 AO35:AU35 AI22:AK32 AE19:AR20 AD36:AX36 AO37:AX37 AD33:AG34">
    <cfRule type="cellIs" dxfId="64" priority="15" operator="equal">
      <formula>"TBD"</formula>
    </cfRule>
  </conditionalFormatting>
  <conditionalFormatting sqref="T19:T32">
    <cfRule type="cellIs" dxfId="63" priority="9" operator="equal">
      <formula>"TBD"</formula>
    </cfRule>
  </conditionalFormatting>
  <conditionalFormatting sqref="AB33:AC34">
    <cfRule type="cellIs" dxfId="62" priority="4" operator="equal">
      <formula>"TBD"</formula>
    </cfRule>
  </conditionalFormatting>
  <conditionalFormatting sqref="T33:T34">
    <cfRule type="cellIs" dxfId="61" priority="3" operator="equal">
      <formula>"TBD"</formula>
    </cfRule>
  </conditionalFormatting>
  <conditionalFormatting sqref="B41:Y41">
    <cfRule type="cellIs" dxfId="60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7" x14ac:dyDescent="0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107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8" thickBot="1">
      <c r="D2" s="65" t="s">
        <v>512</v>
      </c>
      <c r="E2" s="65"/>
      <c r="G2" s="119" t="s">
        <v>513</v>
      </c>
    </row>
    <row r="3" spans="4:7">
      <c r="D3" s="78" t="s">
        <v>516</v>
      </c>
      <c r="E3" s="77"/>
      <c r="G3" s="97" t="s">
        <v>517</v>
      </c>
    </row>
    <row r="4" spans="4:7">
      <c r="D4" s="80" t="s">
        <v>523</v>
      </c>
      <c r="E4" s="77"/>
      <c r="G4" s="97" t="s">
        <v>524</v>
      </c>
    </row>
    <row r="5" spans="4:7">
      <c r="D5" s="78" t="s">
        <v>408</v>
      </c>
      <c r="E5" s="77"/>
      <c r="G5" s="97" t="s">
        <v>531</v>
      </c>
    </row>
    <row r="6" spans="4:7">
      <c r="D6" s="77"/>
      <c r="E6" s="77"/>
      <c r="G6" s="97" t="s">
        <v>537</v>
      </c>
    </row>
    <row r="7" spans="4:7">
      <c r="D7" s="78" t="s">
        <v>542</v>
      </c>
      <c r="E7" s="77"/>
      <c r="G7" s="97" t="s">
        <v>543</v>
      </c>
    </row>
    <row r="8" spans="4:7">
      <c r="D8" s="80" t="s">
        <v>548</v>
      </c>
      <c r="E8" s="77"/>
      <c r="G8" s="97" t="s">
        <v>549</v>
      </c>
    </row>
    <row r="9" spans="4:7">
      <c r="D9" s="78" t="s">
        <v>553</v>
      </c>
      <c r="E9" s="77"/>
      <c r="G9" s="120" t="s">
        <v>554</v>
      </c>
    </row>
    <row r="10" spans="4:7">
      <c r="D10" s="78" t="s">
        <v>556</v>
      </c>
      <c r="E10" s="77"/>
      <c r="G10" s="97" t="s">
        <v>557</v>
      </c>
    </row>
    <row r="11" spans="4:7">
      <c r="D11" s="77"/>
      <c r="E11" s="77"/>
      <c r="G11" s="97" t="s">
        <v>561</v>
      </c>
    </row>
    <row r="12" spans="4:7">
      <c r="D12" s="77"/>
      <c r="E12" s="77"/>
      <c r="G12" s="97" t="s">
        <v>566</v>
      </c>
    </row>
    <row r="13" spans="4:7">
      <c r="D13" s="77"/>
      <c r="E13" s="77"/>
      <c r="G13" s="120" t="s">
        <v>569</v>
      </c>
    </row>
    <row r="14" spans="4:7">
      <c r="D14" s="77"/>
      <c r="E14" s="77"/>
      <c r="G14" s="120" t="s">
        <v>572</v>
      </c>
    </row>
    <row r="15" spans="4:7">
      <c r="D15" s="77"/>
      <c r="E15" s="77"/>
      <c r="G15" s="97" t="s">
        <v>574</v>
      </c>
    </row>
    <row r="16" spans="4:7">
      <c r="G16" s="97" t="s">
        <v>704</v>
      </c>
    </row>
    <row r="17" spans="1:38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625</v>
      </c>
      <c r="I17" s="38" t="s">
        <v>446</v>
      </c>
      <c r="J17" s="38" t="s">
        <v>411</v>
      </c>
      <c r="K17" s="38" t="s">
        <v>445</v>
      </c>
      <c r="L17" s="38" t="s">
        <v>447</v>
      </c>
      <c r="M17" s="38" t="s">
        <v>462</v>
      </c>
      <c r="N17" s="38" t="s">
        <v>647</v>
      </c>
      <c r="O17" s="38" t="s">
        <v>463</v>
      </c>
      <c r="P17" s="38" t="s">
        <v>623</v>
      </c>
      <c r="Q17" s="38" t="s">
        <v>432</v>
      </c>
      <c r="R17" s="38" t="s">
        <v>153</v>
      </c>
      <c r="S17" s="38" t="s">
        <v>464</v>
      </c>
      <c r="T17" s="38" t="s">
        <v>456</v>
      </c>
      <c r="U17" s="38" t="s">
        <v>414</v>
      </c>
      <c r="V17" s="38" t="s">
        <v>410</v>
      </c>
      <c r="W17" s="103" t="s">
        <v>626</v>
      </c>
      <c r="X17" s="38" t="s">
        <v>415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>
      <c r="A18" s="123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105" t="s">
        <v>636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678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667</v>
      </c>
      <c r="X18" s="35" t="s">
        <v>422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>
      <c r="A19" s="122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358</v>
      </c>
      <c r="H19" s="105" t="s">
        <v>634</v>
      </c>
      <c r="I19" s="43" t="s">
        <v>358</v>
      </c>
      <c r="J19" s="43" t="s">
        <v>358</v>
      </c>
      <c r="K19" s="43"/>
      <c r="L19" s="43"/>
      <c r="M19" s="51">
        <v>24</v>
      </c>
      <c r="N19" s="43" t="s">
        <v>675</v>
      </c>
      <c r="O19" s="43">
        <v>3</v>
      </c>
      <c r="P19" s="43" t="s">
        <v>612</v>
      </c>
      <c r="Q19" s="43" t="s">
        <v>434</v>
      </c>
      <c r="R19" s="43"/>
      <c r="S19" s="43"/>
      <c r="T19" s="43"/>
      <c r="U19" s="43">
        <v>3</v>
      </c>
      <c r="V19" s="43">
        <v>4</v>
      </c>
      <c r="W19" s="43" t="s">
        <v>666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>
      <c r="A20" s="123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358</v>
      </c>
      <c r="H20" s="105" t="s">
        <v>634</v>
      </c>
      <c r="I20" s="43" t="s">
        <v>358</v>
      </c>
      <c r="J20" s="43" t="s">
        <v>358</v>
      </c>
      <c r="K20" s="43"/>
      <c r="L20" s="43"/>
      <c r="M20" s="43">
        <v>3</v>
      </c>
      <c r="N20" s="43" t="s">
        <v>675</v>
      </c>
      <c r="O20" s="43">
        <v>5</v>
      </c>
      <c r="P20" s="43" t="s">
        <v>612</v>
      </c>
      <c r="Q20" s="43"/>
      <c r="R20" s="43"/>
      <c r="S20" s="43"/>
      <c r="T20" s="43"/>
      <c r="U20" s="43">
        <v>1</v>
      </c>
      <c r="V20" s="43">
        <v>1.5</v>
      </c>
      <c r="W20" s="43" t="s">
        <v>667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>
      <c r="A21" s="125"/>
      <c r="B21" s="8" t="s">
        <v>25</v>
      </c>
      <c r="C21" s="8" t="s">
        <v>407</v>
      </c>
      <c r="D21" s="19" t="s">
        <v>408</v>
      </c>
      <c r="E21" s="43">
        <v>1</v>
      </c>
      <c r="F21" s="43"/>
      <c r="G21" s="43" t="s">
        <v>444</v>
      </c>
      <c r="H21" s="105" t="s">
        <v>639</v>
      </c>
      <c r="I21" s="43">
        <v>0.25</v>
      </c>
      <c r="J21" s="43">
        <v>0.25</v>
      </c>
      <c r="K21" s="43"/>
      <c r="L21" s="43"/>
      <c r="M21" s="43">
        <v>1</v>
      </c>
      <c r="N21" s="43" t="s">
        <v>675</v>
      </c>
      <c r="O21" s="43">
        <v>1</v>
      </c>
      <c r="P21" s="43" t="s">
        <v>612</v>
      </c>
      <c r="Q21" s="43"/>
      <c r="R21" s="43"/>
      <c r="S21" s="43"/>
      <c r="T21" s="43"/>
      <c r="U21" s="43">
        <v>0.5</v>
      </c>
      <c r="V21" s="43">
        <v>2</v>
      </c>
      <c r="W21" s="43" t="s">
        <v>666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25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105" t="s">
        <v>634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675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668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>
      <c r="A23" s="123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358</v>
      </c>
      <c r="H23" s="44" t="s">
        <v>635</v>
      </c>
      <c r="I23" s="43" t="s">
        <v>358</v>
      </c>
      <c r="J23" s="43" t="s">
        <v>358</v>
      </c>
      <c r="K23" s="43"/>
      <c r="L23" s="43"/>
      <c r="M23" s="43">
        <v>0</v>
      </c>
      <c r="N23" s="43" t="s">
        <v>678</v>
      </c>
      <c r="O23" s="43"/>
      <c r="P23" s="43"/>
      <c r="Q23" s="51" t="s">
        <v>433</v>
      </c>
      <c r="R23" s="43"/>
      <c r="S23" s="43"/>
      <c r="T23" s="43"/>
      <c r="U23" s="43">
        <v>0.5</v>
      </c>
      <c r="V23" s="43">
        <v>0.5</v>
      </c>
      <c r="W23" s="43" t="s">
        <v>667</v>
      </c>
      <c r="X23" s="35" t="s">
        <v>419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>
      <c r="A24" s="125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105" t="s">
        <v>636</v>
      </c>
      <c r="I24" s="43">
        <f>G24*0.2</f>
        <v>0.60000000000000009</v>
      </c>
      <c r="J24" s="43" t="s">
        <v>358</v>
      </c>
      <c r="K24" s="43"/>
      <c r="L24" s="43"/>
      <c r="M24" s="43">
        <v>12</v>
      </c>
      <c r="N24" s="43" t="s">
        <v>676</v>
      </c>
      <c r="O24" s="43">
        <v>18</v>
      </c>
      <c r="P24" s="43" t="s">
        <v>613</v>
      </c>
      <c r="Q24" s="43"/>
      <c r="R24" s="43"/>
      <c r="S24" s="43"/>
      <c r="T24" s="43"/>
      <c r="U24" s="43">
        <v>1.5</v>
      </c>
      <c r="V24" s="43">
        <v>2</v>
      </c>
      <c r="W24" s="43" t="s">
        <v>666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25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105" t="s">
        <v>636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676</v>
      </c>
      <c r="O25" s="43">
        <v>10</v>
      </c>
      <c r="P25" s="43" t="s">
        <v>613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667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>
      <c r="A26" s="124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358</v>
      </c>
      <c r="H26" s="108" t="s">
        <v>638</v>
      </c>
      <c r="I26" s="43" t="s">
        <v>358</v>
      </c>
      <c r="J26" s="43" t="s">
        <v>358</v>
      </c>
      <c r="K26" s="43"/>
      <c r="L26" s="43"/>
      <c r="M26" s="51">
        <v>18</v>
      </c>
      <c r="N26" s="43" t="s">
        <v>676</v>
      </c>
      <c r="O26" s="51">
        <v>18</v>
      </c>
      <c r="P26" s="43" t="s">
        <v>612</v>
      </c>
      <c r="Q26" s="43"/>
      <c r="R26" s="43"/>
      <c r="S26" s="43"/>
      <c r="T26" s="43"/>
      <c r="U26" s="43">
        <v>1.5</v>
      </c>
      <c r="V26" s="43">
        <v>4</v>
      </c>
      <c r="W26" s="43" t="s">
        <v>666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>
      <c r="B27" s="14" t="s">
        <v>617</v>
      </c>
      <c r="C27" s="101" t="s">
        <v>615</v>
      </c>
      <c r="D27" s="102" t="s">
        <v>616</v>
      </c>
      <c r="E27" s="43">
        <v>2</v>
      </c>
      <c r="F27" s="43"/>
      <c r="G27" s="43"/>
      <c r="H27" s="43" t="s">
        <v>645</v>
      </c>
      <c r="I27" s="43"/>
      <c r="J27" s="43"/>
      <c r="K27" s="43"/>
      <c r="L27" s="43"/>
      <c r="M27" s="43"/>
      <c r="N27" s="43"/>
      <c r="O27" s="100">
        <v>2</v>
      </c>
      <c r="P27" s="43" t="s">
        <v>613</v>
      </c>
      <c r="Q27" s="43" t="s">
        <v>618</v>
      </c>
      <c r="R27" s="43"/>
      <c r="S27" s="43"/>
      <c r="T27" s="43"/>
      <c r="U27" s="43"/>
      <c r="V27" s="43"/>
      <c r="W27" s="43" t="s">
        <v>666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>
      <c r="A28" s="125"/>
      <c r="B28" s="8" t="s">
        <v>25</v>
      </c>
      <c r="C28" s="8" t="s">
        <v>62</v>
      </c>
      <c r="D28" s="19" t="s">
        <v>646</v>
      </c>
      <c r="E28" s="43">
        <v>2</v>
      </c>
      <c r="F28" s="43"/>
      <c r="G28" s="43">
        <v>1</v>
      </c>
      <c r="H28" s="105" t="s">
        <v>639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676</v>
      </c>
      <c r="O28" s="43">
        <v>1</v>
      </c>
      <c r="P28" s="43" t="s">
        <v>612</v>
      </c>
      <c r="Q28" s="51" t="s">
        <v>619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667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>
      <c r="A29" s="125"/>
      <c r="B29" s="8" t="s">
        <v>25</v>
      </c>
      <c r="C29" s="8" t="s">
        <v>106</v>
      </c>
      <c r="D29" s="19" t="s">
        <v>372</v>
      </c>
      <c r="E29" s="43">
        <v>2</v>
      </c>
      <c r="F29" s="43"/>
      <c r="G29" s="43">
        <v>3</v>
      </c>
      <c r="H29" s="105" t="s">
        <v>636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675</v>
      </c>
      <c r="O29" s="43">
        <v>1</v>
      </c>
      <c r="P29" s="43" t="s">
        <v>612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666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>
      <c r="A30" s="125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105" t="s">
        <v>636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675</v>
      </c>
      <c r="O30" s="43">
        <v>1</v>
      </c>
      <c r="P30" s="43" t="s">
        <v>612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666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>
      <c r="A31" s="125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105" t="s">
        <v>636</v>
      </c>
      <c r="I31" s="43">
        <f>G31*0.2</f>
        <v>0.60000000000000009</v>
      </c>
      <c r="J31" s="43" t="s">
        <v>413</v>
      </c>
      <c r="K31" s="43">
        <v>2</v>
      </c>
      <c r="L31" s="43">
        <f t="shared" si="3"/>
        <v>1</v>
      </c>
      <c r="M31" s="43">
        <v>3</v>
      </c>
      <c r="N31" s="43" t="s">
        <v>675</v>
      </c>
      <c r="O31" s="43">
        <v>1</v>
      </c>
      <c r="P31" s="43" t="s">
        <v>612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666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25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105" t="s">
        <v>636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675</v>
      </c>
      <c r="O32" s="43">
        <v>1</v>
      </c>
      <c r="P32" s="43" t="s">
        <v>613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666</v>
      </c>
      <c r="X32" s="35" t="s">
        <v>424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>
      <c r="A33" s="125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105" t="s">
        <v>636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675</v>
      </c>
      <c r="O33" s="43">
        <v>1</v>
      </c>
      <c r="P33" s="43" t="s">
        <v>613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666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>
      <c r="A34" s="125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105" t="s">
        <v>636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681</v>
      </c>
      <c r="O34" s="43">
        <v>1</v>
      </c>
      <c r="P34" s="43" t="s">
        <v>613</v>
      </c>
      <c r="Q34" s="43"/>
      <c r="R34" s="43"/>
      <c r="S34" s="43"/>
      <c r="T34" s="43"/>
      <c r="U34" s="43">
        <v>0.25</v>
      </c>
      <c r="V34" s="43">
        <v>0.5</v>
      </c>
      <c r="W34" s="43" t="s">
        <v>666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>
      <c r="A35" s="128"/>
      <c r="B35" s="129" t="s">
        <v>690</v>
      </c>
      <c r="C35" s="129" t="s">
        <v>691</v>
      </c>
      <c r="D35" s="130" t="s">
        <v>692</v>
      </c>
      <c r="E35" s="131">
        <v>2</v>
      </c>
      <c r="F35" s="131"/>
      <c r="G35" s="131" t="s">
        <v>444</v>
      </c>
      <c r="H35" s="132" t="s">
        <v>636</v>
      </c>
      <c r="I35" s="131"/>
      <c r="J35" s="131">
        <v>0.25</v>
      </c>
      <c r="K35" s="131"/>
      <c r="L35" s="131"/>
      <c r="M35" s="131">
        <v>4</v>
      </c>
      <c r="N35" s="131" t="s">
        <v>693</v>
      </c>
      <c r="O35" s="131">
        <v>3</v>
      </c>
      <c r="P35" s="131" t="s">
        <v>694</v>
      </c>
      <c r="Q35" s="131"/>
      <c r="R35" s="131">
        <v>1</v>
      </c>
      <c r="S35" s="131">
        <v>1</v>
      </c>
      <c r="T35" s="131">
        <v>0.25</v>
      </c>
      <c r="U35" s="131">
        <v>0.5</v>
      </c>
      <c r="V35" s="131">
        <v>1</v>
      </c>
      <c r="W35" s="131" t="s">
        <v>695</v>
      </c>
      <c r="X35" s="131"/>
      <c r="Y35" s="131"/>
      <c r="Z35" s="131"/>
      <c r="AA35" s="131"/>
      <c r="AB35" s="131"/>
      <c r="AC35" s="133"/>
      <c r="AD35" s="134"/>
      <c r="AE35" s="135"/>
      <c r="AF35" s="136"/>
      <c r="AG35" s="135"/>
      <c r="AH35" s="136"/>
      <c r="AI35" s="136"/>
      <c r="AJ35" s="136"/>
      <c r="AK35" s="136"/>
      <c r="AL35" s="134"/>
    </row>
    <row r="36" spans="1:40" customFormat="1">
      <c r="A36" s="128"/>
      <c r="B36" s="137" t="s">
        <v>690</v>
      </c>
      <c r="C36" s="137" t="s">
        <v>691</v>
      </c>
      <c r="D36" s="138" t="s">
        <v>696</v>
      </c>
      <c r="E36" s="139">
        <v>2</v>
      </c>
      <c r="F36" s="139"/>
      <c r="G36" s="139">
        <v>1</v>
      </c>
      <c r="H36" s="140" t="s">
        <v>639</v>
      </c>
      <c r="I36" s="139">
        <v>0.2</v>
      </c>
      <c r="J36" s="139">
        <v>0.25</v>
      </c>
      <c r="K36" s="139"/>
      <c r="L36" s="139"/>
      <c r="M36" s="139">
        <v>2</v>
      </c>
      <c r="N36" s="139" t="s">
        <v>693</v>
      </c>
      <c r="O36" s="139"/>
      <c r="P36" s="139"/>
      <c r="Q36" s="139"/>
      <c r="R36" s="139">
        <v>1</v>
      </c>
      <c r="S36" s="139">
        <v>1</v>
      </c>
      <c r="T36" s="139">
        <v>0.25</v>
      </c>
      <c r="U36" s="139">
        <v>0.25</v>
      </c>
      <c r="V36" s="139">
        <v>0.5</v>
      </c>
      <c r="W36" s="139" t="s">
        <v>695</v>
      </c>
      <c r="X36" s="139"/>
      <c r="Y36" s="139"/>
      <c r="Z36" s="139"/>
      <c r="AA36" s="139"/>
      <c r="AB36" s="139"/>
      <c r="AC36" s="141"/>
      <c r="AD36" s="137"/>
      <c r="AE36" s="142"/>
      <c r="AF36" s="143"/>
      <c r="AG36" s="142"/>
      <c r="AH36" s="143"/>
      <c r="AI36" s="143"/>
      <c r="AJ36" s="143"/>
      <c r="AK36" s="143"/>
      <c r="AL36" s="137"/>
    </row>
    <row r="37" spans="1:40" customFormat="1">
      <c r="A37" s="128"/>
      <c r="B37" s="137" t="s">
        <v>690</v>
      </c>
      <c r="C37" s="137" t="s">
        <v>691</v>
      </c>
      <c r="D37" s="138" t="s">
        <v>697</v>
      </c>
      <c r="E37" s="139">
        <v>2</v>
      </c>
      <c r="F37" s="139"/>
      <c r="G37" s="139">
        <v>0.5</v>
      </c>
      <c r="H37" s="140" t="s">
        <v>639</v>
      </c>
      <c r="I37" s="139">
        <v>0.1</v>
      </c>
      <c r="J37" s="139">
        <v>0.25</v>
      </c>
      <c r="K37" s="139"/>
      <c r="L37" s="139"/>
      <c r="M37" s="139">
        <v>2</v>
      </c>
      <c r="N37" s="139" t="s">
        <v>693</v>
      </c>
      <c r="O37" s="144">
        <v>5</v>
      </c>
      <c r="P37" s="139" t="s">
        <v>694</v>
      </c>
      <c r="Q37" s="139" t="s">
        <v>698</v>
      </c>
      <c r="R37" s="139">
        <v>0.5</v>
      </c>
      <c r="S37" s="139">
        <v>0.5</v>
      </c>
      <c r="T37" s="139">
        <v>0.125</v>
      </c>
      <c r="U37" s="139">
        <v>0.25</v>
      </c>
      <c r="V37" s="139">
        <v>0.5</v>
      </c>
      <c r="W37" s="139" t="s">
        <v>695</v>
      </c>
      <c r="X37" s="139"/>
      <c r="Y37" s="139"/>
      <c r="Z37" s="139"/>
      <c r="AA37" s="139"/>
      <c r="AB37" s="139"/>
      <c r="AC37" s="141"/>
      <c r="AD37" s="137"/>
      <c r="AE37" s="142"/>
      <c r="AF37" s="143"/>
      <c r="AG37" s="142"/>
      <c r="AH37" s="143"/>
      <c r="AI37" s="143"/>
      <c r="AJ37" s="143"/>
      <c r="AK37" s="143"/>
      <c r="AL37" s="137"/>
    </row>
    <row r="38" spans="1:40">
      <c r="A38" s="125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105" t="s">
        <v>634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675</v>
      </c>
      <c r="O38" s="43">
        <v>2</v>
      </c>
      <c r="P38" s="43" t="s">
        <v>613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670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>
      <c r="A39" s="125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105" t="s">
        <v>640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676</v>
      </c>
      <c r="O39" s="43">
        <v>6</v>
      </c>
      <c r="P39" s="43" t="s">
        <v>613</v>
      </c>
      <c r="R39" s="43"/>
      <c r="S39" s="43"/>
      <c r="T39" s="43"/>
      <c r="U39" s="43">
        <v>0.5</v>
      </c>
      <c r="V39" s="43">
        <v>1</v>
      </c>
      <c r="W39" s="43" t="s">
        <v>670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>
      <c r="A40" s="125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105" t="s">
        <v>639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680</v>
      </c>
      <c r="O40" s="43">
        <v>2</v>
      </c>
      <c r="P40" s="43" t="s">
        <v>612</v>
      </c>
      <c r="Q40" s="43"/>
      <c r="R40" s="43"/>
      <c r="S40" s="43"/>
      <c r="T40" s="43"/>
      <c r="U40" s="43">
        <v>1</v>
      </c>
      <c r="V40" s="43">
        <v>2</v>
      </c>
      <c r="W40" s="43" t="s">
        <v>667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>
      <c r="B41" s="210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2"/>
    </row>
    <row r="42" spans="1:40">
      <c r="B42" s="6" t="s">
        <v>699</v>
      </c>
      <c r="C42" s="6" t="s">
        <v>190</v>
      </c>
      <c r="D42" s="15" t="s">
        <v>702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>
      <c r="B44" s="6" t="s">
        <v>703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19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442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428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>
      <c r="B58" s="8"/>
      <c r="C58" s="8" t="s">
        <v>648</v>
      </c>
      <c r="D58" s="10"/>
      <c r="E58" s="44" t="s">
        <v>649</v>
      </c>
      <c r="F58" s="44"/>
      <c r="G58" s="44" t="s">
        <v>650</v>
      </c>
      <c r="H58" s="110" t="s">
        <v>651</v>
      </c>
      <c r="I58" s="111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>
      <c r="B59" s="6" t="s">
        <v>652</v>
      </c>
      <c r="C59" s="10" t="s">
        <v>653</v>
      </c>
      <c r="D59" s="19" t="s">
        <v>654</v>
      </c>
      <c r="E59" s="44" t="s">
        <v>655</v>
      </c>
      <c r="F59" s="112"/>
      <c r="G59" s="44">
        <v>3</v>
      </c>
      <c r="H59" s="114">
        <f>33-6</f>
        <v>27</v>
      </c>
      <c r="I59" s="114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>
      <c r="B60" s="8"/>
      <c r="C60" s="8"/>
      <c r="D60" s="24"/>
      <c r="E60" s="44" t="s">
        <v>656</v>
      </c>
      <c r="F60" s="44"/>
      <c r="G60" s="44">
        <v>9</v>
      </c>
      <c r="H60" s="114" t="s">
        <v>657</v>
      </c>
      <c r="I60" s="114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>
      <c r="B61" s="8"/>
      <c r="C61" s="8"/>
      <c r="D61" s="24"/>
      <c r="E61" s="44" t="s">
        <v>658</v>
      </c>
      <c r="F61" s="44"/>
      <c r="G61" s="44">
        <v>12</v>
      </c>
      <c r="H61" s="114" t="s">
        <v>657</v>
      </c>
      <c r="I61" s="114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>
      <c r="B62" s="8"/>
      <c r="C62" s="8"/>
      <c r="D62" s="10" t="s">
        <v>659</v>
      </c>
      <c r="E62" s="44" t="s">
        <v>655</v>
      </c>
      <c r="F62" s="44"/>
      <c r="G62" s="44">
        <v>1</v>
      </c>
      <c r="H62" s="114">
        <f>33-6</f>
        <v>27</v>
      </c>
      <c r="I62" s="114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>
      <c r="B63" s="8"/>
      <c r="C63" s="8"/>
      <c r="D63" s="19"/>
      <c r="E63" s="44" t="s">
        <v>656</v>
      </c>
      <c r="F63" s="44"/>
      <c r="G63" s="44">
        <v>5</v>
      </c>
      <c r="H63" s="114">
        <v>30</v>
      </c>
      <c r="I63" s="114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>
      <c r="B64" s="8"/>
      <c r="C64" s="8"/>
      <c r="D64" s="19"/>
      <c r="E64" s="44" t="s">
        <v>658</v>
      </c>
      <c r="F64" s="44"/>
      <c r="G64" s="44">
        <v>7</v>
      </c>
      <c r="H64" s="114">
        <v>30</v>
      </c>
      <c r="I64" s="114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8"/>
      <c r="C65" s="8" t="s">
        <v>660</v>
      </c>
      <c r="D65" s="19"/>
      <c r="E65" s="44" t="s">
        <v>655</v>
      </c>
      <c r="F65" s="44"/>
      <c r="G65" s="44">
        <v>5</v>
      </c>
      <c r="H65" s="113"/>
      <c r="I65" s="11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>
      <c r="B66" s="8"/>
      <c r="C66" s="8"/>
      <c r="D66" s="8"/>
      <c r="E66" s="44" t="s">
        <v>656</v>
      </c>
      <c r="F66" s="44"/>
      <c r="G66" s="44">
        <v>10</v>
      </c>
      <c r="H66" s="113"/>
      <c r="I66" s="11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>
      <c r="B67" s="8"/>
      <c r="C67" s="8" t="s">
        <v>661</v>
      </c>
      <c r="D67" s="10" t="s">
        <v>662</v>
      </c>
      <c r="E67" s="44"/>
      <c r="F67" s="44"/>
      <c r="G67" s="44">
        <v>5</v>
      </c>
      <c r="H67" s="113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</row>
    <row r="68" spans="2:38">
      <c r="B68" s="8"/>
      <c r="C68" s="8"/>
      <c r="D68" s="10" t="s">
        <v>663</v>
      </c>
      <c r="E68" s="44"/>
      <c r="F68" s="44"/>
      <c r="G68" s="44">
        <v>2</v>
      </c>
      <c r="H68" s="113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</row>
    <row r="69" spans="2:38">
      <c r="B69" s="8"/>
      <c r="C69" s="8"/>
      <c r="D69" s="10" t="s">
        <v>664</v>
      </c>
      <c r="E69" s="44"/>
      <c r="F69" s="44"/>
      <c r="G69" s="44">
        <v>0.25</v>
      </c>
      <c r="H69" s="113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</row>
    <row r="70" spans="2:38">
      <c r="B70" s="95"/>
      <c r="C70" s="95"/>
      <c r="D70" s="115"/>
      <c r="E70" s="116"/>
      <c r="F70" s="116"/>
      <c r="G70" s="116"/>
      <c r="H70" s="117"/>
      <c r="I70" s="118"/>
    </row>
    <row r="71" spans="2:38">
      <c r="B71" s="95"/>
      <c r="C71" s="95"/>
      <c r="D71" s="115"/>
      <c r="E71" s="116"/>
      <c r="F71" s="116"/>
      <c r="G71" s="116"/>
      <c r="H71" s="117"/>
      <c r="I71" s="118"/>
    </row>
    <row r="72" spans="2:38">
      <c r="B72" s="95"/>
      <c r="C72" s="95"/>
      <c r="D72" s="115"/>
      <c r="E72" s="116"/>
      <c r="F72" s="116"/>
      <c r="G72" s="116"/>
      <c r="H72" s="117"/>
      <c r="I72" s="118"/>
    </row>
    <row r="73" spans="2:38">
      <c r="B73" s="95"/>
      <c r="C73" s="95"/>
      <c r="D73" s="115"/>
      <c r="E73" s="116"/>
      <c r="F73" s="116"/>
      <c r="G73" s="116"/>
      <c r="H73" s="117"/>
      <c r="I73" s="118"/>
    </row>
    <row r="74" spans="2:38">
      <c r="D74" s="45" t="s">
        <v>465</v>
      </c>
      <c r="E74" s="45">
        <f>G57+I57+K57+L57+S57+T57</f>
        <v>70.025000000000006</v>
      </c>
    </row>
    <row r="75" spans="2:38">
      <c r="D75" s="45" t="s">
        <v>466</v>
      </c>
      <c r="E75" s="45" t="e">
        <f>#REF!+#REF!</f>
        <v>#REF!</v>
      </c>
    </row>
    <row r="76" spans="2:38">
      <c r="D76" s="45" t="s">
        <v>467</v>
      </c>
      <c r="E76" s="45">
        <f>M57+O57</f>
        <v>291</v>
      </c>
    </row>
  </sheetData>
  <mergeCells count="1">
    <mergeCell ref="B41:AL41"/>
  </mergeCells>
  <phoneticPr fontId="7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59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58" priority="162" operator="equal">
      <formula>"顺延"</formula>
    </cfRule>
    <cfRule type="containsText" dxfId="57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56" priority="161" operator="equal">
      <formula>"已完成"</formula>
    </cfRule>
  </conditionalFormatting>
  <conditionalFormatting sqref="B58:I58 B59:G73 I59:I73 H59:H64 J67:AL69">
    <cfRule type="cellIs" dxfId="55" priority="38" stopIfTrue="1" operator="equal">
      <formula>"TBD"</formula>
    </cfRule>
  </conditionalFormatting>
  <conditionalFormatting sqref="AC19:AD19 AC20:AE20 Y26:AL26 AG27:AL27 X27:AD27">
    <cfRule type="cellIs" dxfId="54" priority="35" operator="equal">
      <formula>"TBD"</formula>
    </cfRule>
  </conditionalFormatting>
  <conditionalFormatting sqref="E34:G34 I34">
    <cfRule type="cellIs" dxfId="53" priority="33" operator="equal">
      <formula>"顺延"</formula>
    </cfRule>
    <cfRule type="containsText" dxfId="52" priority="34" operator="containsText" text="已完成">
      <formula>NOT(ISERROR(SEARCH("已完成",E34)))</formula>
    </cfRule>
  </conditionalFormatting>
  <conditionalFormatting sqref="E34:G34 I34">
    <cfRule type="cellIs" dxfId="51" priority="32" operator="equal">
      <formula>"已完成"</formula>
    </cfRule>
  </conditionalFormatting>
  <conditionalFormatting sqref="X23:AL23">
    <cfRule type="cellIs" dxfId="50" priority="18" operator="equal">
      <formula>"TBD"</formula>
    </cfRule>
  </conditionalFormatting>
  <conditionalFormatting sqref="AC23">
    <cfRule type="cellIs" dxfId="49" priority="17" operator="equal">
      <formula>"已完成"</formula>
    </cfRule>
  </conditionalFormatting>
  <conditionalFormatting sqref="V23:W23">
    <cfRule type="cellIs" dxfId="48" priority="16" operator="equal">
      <formula>"TBD"</formula>
    </cfRule>
  </conditionalFormatting>
  <conditionalFormatting sqref="N23">
    <cfRule type="cellIs" dxfId="47" priority="15" operator="equal">
      <formula>"TBD"</formula>
    </cfRule>
  </conditionalFormatting>
  <conditionalFormatting sqref="E28:G28 I28">
    <cfRule type="cellIs" dxfId="46" priority="9" operator="equal">
      <formula>"顺延"</formula>
    </cfRule>
    <cfRule type="containsText" dxfId="45" priority="10" operator="containsText" text="已完成">
      <formula>NOT(ISERROR(SEARCH("已完成",E28)))</formula>
    </cfRule>
  </conditionalFormatting>
  <conditionalFormatting sqref="E28:G28 I28">
    <cfRule type="cellIs" dxfId="44" priority="8" operator="equal">
      <formula>"已完成"</formula>
    </cfRule>
  </conditionalFormatting>
  <conditionalFormatting sqref="G16">
    <cfRule type="cellIs" dxfId="43" priority="7" operator="equal">
      <formula>"TBD"</formula>
    </cfRule>
  </conditionalFormatting>
  <conditionalFormatting sqref="B39:M39">
    <cfRule type="cellIs" dxfId="42" priority="6" operator="equal">
      <formula>"TBD"</formula>
    </cfRule>
  </conditionalFormatting>
  <conditionalFormatting sqref="AE39">
    <cfRule type="cellIs" dxfId="41" priority="4" operator="equal">
      <formula>"顺延"</formula>
    </cfRule>
    <cfRule type="containsText" dxfId="40" priority="5" operator="containsText" text="已完成">
      <formula>NOT(ISERROR(SEARCH("已完成",AE39)))</formula>
    </cfRule>
  </conditionalFormatting>
  <conditionalFormatting sqref="AE39">
    <cfRule type="cellIs" dxfId="39" priority="3" operator="equal">
      <formula>"已完成"</formula>
    </cfRule>
  </conditionalFormatting>
  <conditionalFormatting sqref="V39:W39">
    <cfRule type="cellIs" dxfId="38" priority="2" operator="equal">
      <formula>"TBD"</formula>
    </cfRule>
  </conditionalFormatting>
  <conditionalFormatting sqref="N39">
    <cfRule type="cellIs" dxfId="3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7" x14ac:dyDescent="0"/>
  <cols>
    <col min="4" max="4" width="30.42578125" customWidth="1"/>
  </cols>
  <sheetData>
    <row r="1" spans="4:5" ht="31" thickBot="1">
      <c r="D1" s="65" t="s">
        <v>513</v>
      </c>
      <c r="E1" s="65" t="s">
        <v>514</v>
      </c>
    </row>
    <row r="2" spans="4:5">
      <c r="D2" s="73"/>
      <c r="E2" s="73"/>
    </row>
    <row r="3" spans="4:5">
      <c r="D3" s="78" t="s">
        <v>517</v>
      </c>
      <c r="E3" s="78" t="s">
        <v>518</v>
      </c>
    </row>
    <row r="4" spans="4:5">
      <c r="D4" s="78" t="s">
        <v>524</v>
      </c>
      <c r="E4" s="78" t="s">
        <v>525</v>
      </c>
    </row>
    <row r="5" spans="4:5">
      <c r="D5" s="78" t="s">
        <v>531</v>
      </c>
      <c r="E5" s="78" t="s">
        <v>532</v>
      </c>
    </row>
    <row r="6" spans="4:5">
      <c r="D6" s="78" t="s">
        <v>537</v>
      </c>
      <c r="E6" s="78" t="s">
        <v>538</v>
      </c>
    </row>
    <row r="7" spans="4:5">
      <c r="D7" s="78" t="s">
        <v>543</v>
      </c>
      <c r="E7" s="97" t="s">
        <v>544</v>
      </c>
    </row>
    <row r="8" spans="4:5">
      <c r="D8" s="78" t="s">
        <v>549</v>
      </c>
      <c r="E8" s="78" t="s">
        <v>550</v>
      </c>
    </row>
    <row r="9" spans="4:5">
      <c r="D9" s="83" t="s">
        <v>554</v>
      </c>
      <c r="E9" s="78" t="s">
        <v>555</v>
      </c>
    </row>
    <row r="10" spans="4:5">
      <c r="D10" s="78" t="s">
        <v>557</v>
      </c>
      <c r="E10" s="121" t="s">
        <v>558</v>
      </c>
    </row>
    <row r="11" spans="4:5">
      <c r="D11" s="78" t="s">
        <v>561</v>
      </c>
      <c r="E11" s="78" t="s">
        <v>562</v>
      </c>
    </row>
    <row r="12" spans="4:5">
      <c r="D12" s="78" t="s">
        <v>566</v>
      </c>
      <c r="E12" s="75"/>
    </row>
    <row r="13" spans="4:5">
      <c r="D13" s="83" t="s">
        <v>569</v>
      </c>
      <c r="E13" s="75"/>
    </row>
    <row r="14" spans="4:5">
      <c r="D14" s="83" t="s">
        <v>572</v>
      </c>
      <c r="E14" s="77"/>
    </row>
    <row r="15" spans="4:5">
      <c r="D15" s="78" t="s">
        <v>574</v>
      </c>
      <c r="E15" s="77"/>
    </row>
    <row r="16" spans="4:5">
      <c r="D16" s="78" t="s">
        <v>578</v>
      </c>
      <c r="E16" s="78" t="s">
        <v>579</v>
      </c>
    </row>
    <row r="18" spans="1:38" s="45" customFormat="1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625</v>
      </c>
      <c r="I18" s="38" t="s">
        <v>446</v>
      </c>
      <c r="J18" s="38" t="s">
        <v>411</v>
      </c>
      <c r="K18" s="38" t="s">
        <v>445</v>
      </c>
      <c r="L18" s="38" t="s">
        <v>447</v>
      </c>
      <c r="M18" s="38" t="s">
        <v>462</v>
      </c>
      <c r="N18" s="38" t="s">
        <v>647</v>
      </c>
      <c r="O18" s="38" t="s">
        <v>463</v>
      </c>
      <c r="P18" s="38" t="s">
        <v>623</v>
      </c>
      <c r="Q18" s="38" t="s">
        <v>432</v>
      </c>
      <c r="R18" s="38" t="s">
        <v>153</v>
      </c>
      <c r="S18" s="38" t="s">
        <v>464</v>
      </c>
      <c r="T18" s="38" t="s">
        <v>456</v>
      </c>
      <c r="U18" s="38" t="s">
        <v>414</v>
      </c>
      <c r="V18" s="38" t="s">
        <v>410</v>
      </c>
      <c r="W18" s="103" t="s">
        <v>626</v>
      </c>
      <c r="X18" s="38" t="s">
        <v>415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>
      <c r="A19" s="125"/>
      <c r="B19" s="8" t="s">
        <v>25</v>
      </c>
      <c r="C19" s="8" t="s">
        <v>62</v>
      </c>
      <c r="D19" s="19" t="s">
        <v>646</v>
      </c>
      <c r="E19" s="43">
        <v>1</v>
      </c>
      <c r="F19" s="43"/>
      <c r="G19" s="43">
        <v>1</v>
      </c>
      <c r="H19" s="105" t="s">
        <v>639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676</v>
      </c>
      <c r="O19" s="43">
        <v>1</v>
      </c>
      <c r="P19" s="43" t="s">
        <v>612</v>
      </c>
      <c r="Q19" s="51" t="s">
        <v>619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667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>
      <c r="A20" s="125"/>
      <c r="B20" s="8" t="s">
        <v>25</v>
      </c>
      <c r="C20" s="8" t="s">
        <v>106</v>
      </c>
      <c r="D20" s="19" t="s">
        <v>372</v>
      </c>
      <c r="E20" s="43">
        <v>1</v>
      </c>
      <c r="F20" s="43"/>
      <c r="G20" s="43">
        <v>3</v>
      </c>
      <c r="H20" s="105" t="s">
        <v>636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675</v>
      </c>
      <c r="O20" s="43">
        <v>1</v>
      </c>
      <c r="P20" s="43" t="s">
        <v>612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666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>
      <c r="A21" s="125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105" t="s">
        <v>636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675</v>
      </c>
      <c r="O21" s="43">
        <v>1</v>
      </c>
      <c r="P21" s="43" t="s">
        <v>612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666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25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105" t="s">
        <v>636</v>
      </c>
      <c r="I22" s="43">
        <f t="shared" si="0"/>
        <v>0.60000000000000009</v>
      </c>
      <c r="J22" s="43" t="s">
        <v>413</v>
      </c>
      <c r="K22" s="43">
        <v>2</v>
      </c>
      <c r="L22" s="43">
        <f>K22*0.5</f>
        <v>1</v>
      </c>
      <c r="M22" s="43">
        <v>3</v>
      </c>
      <c r="N22" s="43" t="s">
        <v>675</v>
      </c>
      <c r="O22" s="43">
        <v>1</v>
      </c>
      <c r="P22" s="43" t="s">
        <v>612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666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>
      <c r="A23" s="125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105" t="s">
        <v>636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675</v>
      </c>
      <c r="O23" s="43">
        <v>1</v>
      </c>
      <c r="P23" s="43" t="s">
        <v>613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666</v>
      </c>
      <c r="X23" s="35" t="s">
        <v>424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>
      <c r="A24" s="125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105" t="s">
        <v>636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675</v>
      </c>
      <c r="O24" s="43">
        <v>1</v>
      </c>
      <c r="P24" s="43" t="s">
        <v>613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666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24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358</v>
      </c>
      <c r="H25" s="108" t="s">
        <v>638</v>
      </c>
      <c r="I25" s="43" t="s">
        <v>358</v>
      </c>
      <c r="J25" s="43" t="s">
        <v>358</v>
      </c>
      <c r="K25" s="43"/>
      <c r="L25" s="43"/>
      <c r="M25" s="51">
        <v>18</v>
      </c>
      <c r="N25" s="43" t="s">
        <v>676</v>
      </c>
      <c r="O25" s="51">
        <v>18</v>
      </c>
      <c r="P25" s="43" t="s">
        <v>612</v>
      </c>
      <c r="Q25" s="43"/>
      <c r="R25" s="43"/>
      <c r="S25" s="43"/>
      <c r="T25" s="43"/>
      <c r="U25" s="43">
        <v>1.5</v>
      </c>
      <c r="V25" s="43">
        <v>4</v>
      </c>
      <c r="W25" s="43" t="s">
        <v>666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>
      <c r="B26" s="14" t="s">
        <v>617</v>
      </c>
      <c r="C26" s="101" t="s">
        <v>615</v>
      </c>
      <c r="D26" s="102" t="s">
        <v>616</v>
      </c>
      <c r="E26" s="43">
        <v>1</v>
      </c>
      <c r="F26" s="43"/>
      <c r="G26" s="43"/>
      <c r="H26" s="43" t="s">
        <v>645</v>
      </c>
      <c r="I26" s="43"/>
      <c r="J26" s="43"/>
      <c r="K26" s="43"/>
      <c r="L26" s="43"/>
      <c r="M26" s="43"/>
      <c r="N26" s="43"/>
      <c r="O26" s="100">
        <v>2</v>
      </c>
      <c r="P26" s="43" t="s">
        <v>613</v>
      </c>
      <c r="Q26" s="43" t="s">
        <v>618</v>
      </c>
      <c r="R26" s="43"/>
      <c r="S26" s="43"/>
      <c r="T26" s="43"/>
      <c r="U26" s="43"/>
      <c r="V26" s="43"/>
      <c r="W26" s="43" t="s">
        <v>666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>
      <c r="A27" s="125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105" t="s">
        <v>639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676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670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>
      <c r="A28" s="125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105" t="s">
        <v>636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681</v>
      </c>
      <c r="O28" s="43">
        <v>1</v>
      </c>
      <c r="P28" s="43" t="s">
        <v>613</v>
      </c>
      <c r="Q28" s="43"/>
      <c r="R28" s="43"/>
      <c r="S28" s="43"/>
      <c r="T28" s="43"/>
      <c r="U28" s="43">
        <v>0.25</v>
      </c>
      <c r="V28" s="43">
        <v>0.5</v>
      </c>
      <c r="W28" s="43" t="s">
        <v>666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>
      <c r="A29" s="125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105" t="s">
        <v>634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675</v>
      </c>
      <c r="O29" s="43">
        <v>2</v>
      </c>
      <c r="P29" s="43" t="s">
        <v>613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670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>
      <c r="A30" s="125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444</v>
      </c>
      <c r="H30" s="108" t="s">
        <v>636</v>
      </c>
      <c r="I30" s="43"/>
      <c r="J30" s="43">
        <v>0.25</v>
      </c>
      <c r="K30" s="43"/>
      <c r="L30" s="43"/>
      <c r="M30" s="43">
        <v>4</v>
      </c>
      <c r="N30" s="43" t="s">
        <v>676</v>
      </c>
      <c r="O30" s="43">
        <v>3</v>
      </c>
      <c r="P30" s="43" t="s">
        <v>613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670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>
      <c r="A31" s="125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105" t="s">
        <v>640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676</v>
      </c>
      <c r="O31" s="43">
        <v>6</v>
      </c>
      <c r="P31" s="43" t="s">
        <v>613</v>
      </c>
      <c r="Q31" s="43"/>
      <c r="R31" s="43"/>
      <c r="S31" s="43"/>
      <c r="T31" s="40"/>
      <c r="U31" s="43">
        <v>0.5</v>
      </c>
      <c r="V31" s="43">
        <v>1</v>
      </c>
      <c r="W31" s="43" t="s">
        <v>670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25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105" t="s">
        <v>639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680</v>
      </c>
      <c r="O32" s="43">
        <v>2</v>
      </c>
      <c r="P32" s="43" t="s">
        <v>612</v>
      </c>
      <c r="Q32" s="43"/>
      <c r="R32" s="43"/>
      <c r="S32" s="43"/>
      <c r="T32" s="43"/>
      <c r="U32" s="43">
        <v>1</v>
      </c>
      <c r="V32" s="43">
        <v>2</v>
      </c>
      <c r="W32" s="43" t="s">
        <v>667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>
      <c r="A33" s="125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105" t="s">
        <v>636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680</v>
      </c>
      <c r="O33" s="43">
        <v>1</v>
      </c>
      <c r="P33" s="43" t="s">
        <v>612</v>
      </c>
      <c r="Q33" s="43"/>
      <c r="R33" s="43"/>
      <c r="S33" s="43"/>
      <c r="T33" s="43"/>
      <c r="U33" s="43">
        <v>0.5</v>
      </c>
      <c r="V33" s="43">
        <v>1</v>
      </c>
      <c r="W33" s="43" t="s">
        <v>666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>
      <c r="A34" s="125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105" t="s">
        <v>636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675</v>
      </c>
      <c r="O34" s="43">
        <v>1</v>
      </c>
      <c r="P34" s="43" t="s">
        <v>613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666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>
      <c r="A35" s="125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105" t="s">
        <v>636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675</v>
      </c>
      <c r="O35" s="43">
        <v>1</v>
      </c>
      <c r="P35" s="43" t="s">
        <v>613</v>
      </c>
      <c r="Q35" s="43"/>
      <c r="R35" s="43"/>
      <c r="S35" s="43"/>
      <c r="T35" s="43"/>
      <c r="U35" s="43">
        <v>0.5</v>
      </c>
      <c r="V35" s="43">
        <v>1</v>
      </c>
      <c r="W35" s="43" t="s">
        <v>666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>
      <c r="A36" s="125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105" t="s">
        <v>636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676</v>
      </c>
      <c r="P36" s="43">
        <v>2</v>
      </c>
      <c r="Q36" s="51">
        <v>1</v>
      </c>
      <c r="R36" s="43" t="s">
        <v>613</v>
      </c>
      <c r="S36" s="51" t="s">
        <v>620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666</v>
      </c>
      <c r="Z36" s="35" t="s">
        <v>423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>
      <c r="A37" s="125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105" t="s">
        <v>639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676</v>
      </c>
      <c r="O37" s="43">
        <v>2</v>
      </c>
      <c r="P37" s="43" t="s">
        <v>613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669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>
      <c r="A38" s="125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105" t="s">
        <v>639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676</v>
      </c>
      <c r="O38" s="51">
        <v>5</v>
      </c>
      <c r="P38" s="43" t="s">
        <v>613</v>
      </c>
      <c r="Q38" s="43" t="s">
        <v>435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670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>
      <c r="A39" s="125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105" t="s">
        <v>639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675</v>
      </c>
      <c r="O39" s="43">
        <v>2</v>
      </c>
      <c r="P39" s="43" t="s">
        <v>621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669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>
      <c r="B40" s="8"/>
      <c r="C40" s="8"/>
      <c r="D40" s="7"/>
      <c r="E40" s="40"/>
      <c r="F40" s="40"/>
      <c r="G40" s="46"/>
      <c r="H40" s="105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>
      <c r="B41" s="210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2"/>
    </row>
    <row r="42" spans="1:40" s="45" customFormat="1">
      <c r="B42" s="6" t="s">
        <v>101</v>
      </c>
      <c r="C42" s="6" t="s">
        <v>103</v>
      </c>
      <c r="D42" s="96" t="s">
        <v>642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>
      <c r="B43" s="6" t="s">
        <v>101</v>
      </c>
      <c r="C43" s="6" t="s">
        <v>29</v>
      </c>
      <c r="D43" s="53" t="s">
        <v>460</v>
      </c>
      <c r="E43" s="40">
        <v>2</v>
      </c>
      <c r="F43" s="40"/>
      <c r="G43" s="40"/>
      <c r="H43" s="105" t="s">
        <v>639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671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>
      <c r="B44" s="6" t="s">
        <v>101</v>
      </c>
      <c r="C44" s="6" t="s">
        <v>29</v>
      </c>
      <c r="D44" s="53" t="s">
        <v>461</v>
      </c>
      <c r="E44" s="39">
        <v>3</v>
      </c>
      <c r="F44" s="39"/>
      <c r="G44" s="39"/>
      <c r="H44" s="105" t="s">
        <v>639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671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105" t="s">
        <v>639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667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105" t="s">
        <v>636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667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105" t="s">
        <v>636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667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105" t="s">
        <v>636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667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105" t="s">
        <v>636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667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105" t="s">
        <v>636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667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105" t="s">
        <v>636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667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105" t="s">
        <v>636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667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101</v>
      </c>
      <c r="C53" s="6" t="s">
        <v>160</v>
      </c>
      <c r="D53" s="21" t="s">
        <v>350</v>
      </c>
      <c r="E53" s="37">
        <v>3</v>
      </c>
      <c r="F53" s="39"/>
      <c r="G53" s="39"/>
      <c r="H53" s="105" t="s">
        <v>636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667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107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>
      <c r="B55" s="6" t="s">
        <v>101</v>
      </c>
      <c r="C55" s="6" t="s">
        <v>30</v>
      </c>
      <c r="D55" s="53" t="s">
        <v>457</v>
      </c>
      <c r="E55" s="40">
        <v>2</v>
      </c>
      <c r="F55" s="40"/>
      <c r="G55" s="43">
        <v>18</v>
      </c>
      <c r="H55" s="105" t="s">
        <v>641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668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>
      <c r="B56" s="6" t="s">
        <v>101</v>
      </c>
      <c r="C56" s="6" t="s">
        <v>30</v>
      </c>
      <c r="D56" s="53" t="s">
        <v>458</v>
      </c>
      <c r="E56" s="40">
        <v>2</v>
      </c>
      <c r="F56" s="40"/>
      <c r="G56" s="43">
        <v>9</v>
      </c>
      <c r="H56" s="105" t="s">
        <v>637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668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>
      <c r="B57" s="6" t="s">
        <v>101</v>
      </c>
      <c r="C57" s="6" t="s">
        <v>30</v>
      </c>
      <c r="D57" s="53" t="s">
        <v>459</v>
      </c>
      <c r="E57" s="40">
        <v>2</v>
      </c>
      <c r="F57" s="40"/>
      <c r="G57" s="43">
        <v>18</v>
      </c>
      <c r="H57" s="105" t="s">
        <v>634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668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666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 t="s">
        <v>627</v>
      </c>
      <c r="C60" s="104" t="s">
        <v>628</v>
      </c>
      <c r="D60" s="96" t="s">
        <v>674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 t="s">
        <v>627</v>
      </c>
      <c r="C61" s="104" t="s">
        <v>628</v>
      </c>
      <c r="D61" s="96" t="s">
        <v>673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>
      <c r="B62" s="6" t="s">
        <v>627</v>
      </c>
      <c r="C62" s="104" t="s">
        <v>629</v>
      </c>
      <c r="D62" s="96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>
      <c r="B63" s="6" t="s">
        <v>627</v>
      </c>
      <c r="C63" s="104" t="s">
        <v>630</v>
      </c>
      <c r="D63" s="96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>
      <c r="B64" s="6" t="s">
        <v>631</v>
      </c>
      <c r="C64" s="104" t="s">
        <v>632</v>
      </c>
      <c r="D64" s="96" t="s">
        <v>633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>
      <c r="B67" s="6" t="s">
        <v>124</v>
      </c>
      <c r="C67" s="8" t="s">
        <v>106</v>
      </c>
      <c r="D67" s="7" t="s">
        <v>351</v>
      </c>
      <c r="E67" s="39">
        <v>2</v>
      </c>
      <c r="F67" s="39"/>
      <c r="G67" s="37">
        <v>4.5</v>
      </c>
      <c r="H67" s="105" t="s">
        <v>644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>
      <c r="B68" s="6" t="s">
        <v>124</v>
      </c>
      <c r="C68" s="8" t="s">
        <v>106</v>
      </c>
      <c r="D68" s="7" t="s">
        <v>352</v>
      </c>
      <c r="E68" s="44">
        <v>2</v>
      </c>
      <c r="F68" s="44"/>
      <c r="G68" s="43">
        <v>9</v>
      </c>
      <c r="H68" s="105" t="s">
        <v>643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124</v>
      </c>
      <c r="C69" s="8" t="s">
        <v>106</v>
      </c>
      <c r="D69" s="7" t="s">
        <v>353</v>
      </c>
      <c r="E69" s="44">
        <v>2</v>
      </c>
      <c r="F69" s="44"/>
      <c r="G69" s="43">
        <v>1</v>
      </c>
      <c r="H69" s="105" t="s">
        <v>643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>
      <c r="B70" s="6" t="s">
        <v>124</v>
      </c>
      <c r="C70" s="8" t="s">
        <v>106</v>
      </c>
      <c r="D70" s="7" t="s">
        <v>354</v>
      </c>
      <c r="E70" s="39">
        <v>3</v>
      </c>
      <c r="F70" s="39"/>
      <c r="G70" s="37">
        <v>2.5</v>
      </c>
      <c r="H70" s="105" t="s">
        <v>643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>
      <c r="B71" s="6" t="s">
        <v>124</v>
      </c>
      <c r="C71" s="8" t="s">
        <v>106</v>
      </c>
      <c r="D71" s="7" t="s">
        <v>355</v>
      </c>
      <c r="E71" s="44">
        <v>3</v>
      </c>
      <c r="F71" s="44"/>
      <c r="G71" s="43">
        <v>2</v>
      </c>
      <c r="H71" s="105" t="s">
        <v>643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>
      <c r="B72" s="6" t="s">
        <v>124</v>
      </c>
      <c r="C72" s="8" t="s">
        <v>106</v>
      </c>
      <c r="D72" s="7" t="s">
        <v>356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>
      <c r="B73" s="6" t="s">
        <v>124</v>
      </c>
      <c r="C73" s="8" t="s">
        <v>106</v>
      </c>
      <c r="D73" s="7" t="s">
        <v>357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124</v>
      </c>
      <c r="C74" s="8" t="s">
        <v>111</v>
      </c>
      <c r="D74" s="7" t="s">
        <v>370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>
      <c r="B75" s="6" t="s">
        <v>124</v>
      </c>
      <c r="C75" s="8" t="s">
        <v>62</v>
      </c>
      <c r="D75" s="7" t="s">
        <v>371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19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442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665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 t="s">
        <v>648</v>
      </c>
      <c r="D91" s="10"/>
      <c r="E91" s="44" t="s">
        <v>649</v>
      </c>
      <c r="F91" s="44"/>
      <c r="G91" s="44" t="s">
        <v>650</v>
      </c>
      <c r="H91" s="110" t="s">
        <v>651</v>
      </c>
      <c r="I91" s="111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>
      <c r="B92" s="6" t="s">
        <v>652</v>
      </c>
      <c r="C92" s="10" t="s">
        <v>653</v>
      </c>
      <c r="D92" s="19" t="s">
        <v>654</v>
      </c>
      <c r="E92" s="44" t="s">
        <v>655</v>
      </c>
      <c r="F92" s="112"/>
      <c r="G92" s="44">
        <v>3</v>
      </c>
      <c r="H92" s="114">
        <f>33-6</f>
        <v>27</v>
      </c>
      <c r="I92" s="114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/>
      <c r="D93" s="24"/>
      <c r="E93" s="44" t="s">
        <v>656</v>
      </c>
      <c r="F93" s="44"/>
      <c r="G93" s="44">
        <v>9</v>
      </c>
      <c r="H93" s="114" t="s">
        <v>657</v>
      </c>
      <c r="I93" s="114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24"/>
      <c r="E94" s="44" t="s">
        <v>658</v>
      </c>
      <c r="F94" s="44"/>
      <c r="G94" s="44">
        <v>12</v>
      </c>
      <c r="H94" s="114" t="s">
        <v>657</v>
      </c>
      <c r="I94" s="114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/>
      <c r="D95" s="10" t="s">
        <v>659</v>
      </c>
      <c r="E95" s="44" t="s">
        <v>655</v>
      </c>
      <c r="F95" s="44"/>
      <c r="G95" s="44">
        <v>1</v>
      </c>
      <c r="H95" s="114">
        <f>33-6</f>
        <v>27</v>
      </c>
      <c r="I95" s="114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>
      <c r="B96" s="8"/>
      <c r="C96" s="8"/>
      <c r="D96" s="19"/>
      <c r="E96" s="44" t="s">
        <v>656</v>
      </c>
      <c r="F96" s="44"/>
      <c r="G96" s="44">
        <v>5</v>
      </c>
      <c r="H96" s="114">
        <v>30</v>
      </c>
      <c r="I96" s="114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>
      <c r="B97" s="8"/>
      <c r="C97" s="8"/>
      <c r="D97" s="19"/>
      <c r="E97" s="44" t="s">
        <v>658</v>
      </c>
      <c r="F97" s="44"/>
      <c r="G97" s="44">
        <v>7</v>
      </c>
      <c r="H97" s="114">
        <v>30</v>
      </c>
      <c r="I97" s="114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>
      <c r="B98" s="8"/>
      <c r="C98" s="8" t="s">
        <v>660</v>
      </c>
      <c r="D98" s="19"/>
      <c r="E98" s="44" t="s">
        <v>655</v>
      </c>
      <c r="F98" s="44"/>
      <c r="G98" s="44">
        <v>5</v>
      </c>
      <c r="H98" s="113"/>
      <c r="I98" s="11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>
      <c r="B99" s="8"/>
      <c r="C99" s="8"/>
      <c r="D99" s="8"/>
      <c r="E99" s="44" t="s">
        <v>656</v>
      </c>
      <c r="F99" s="44"/>
      <c r="G99" s="44">
        <v>10</v>
      </c>
      <c r="H99" s="113"/>
      <c r="I99" s="11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>
      <c r="B100" s="8"/>
      <c r="C100" s="8" t="s">
        <v>661</v>
      </c>
      <c r="D100" s="10" t="s">
        <v>662</v>
      </c>
      <c r="E100" s="44"/>
      <c r="F100" s="44"/>
      <c r="G100" s="44">
        <v>5</v>
      </c>
      <c r="H100" s="113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</row>
    <row r="101" spans="2:38" s="45" customFormat="1">
      <c r="B101" s="8"/>
      <c r="C101" s="8"/>
      <c r="D101" s="10" t="s">
        <v>663</v>
      </c>
      <c r="E101" s="44"/>
      <c r="F101" s="44"/>
      <c r="G101" s="44">
        <v>2</v>
      </c>
      <c r="H101" s="113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</row>
    <row r="102" spans="2:38" s="45" customFormat="1">
      <c r="B102" s="8"/>
      <c r="C102" s="8"/>
      <c r="D102" s="10" t="s">
        <v>664</v>
      </c>
      <c r="E102" s="44"/>
      <c r="F102" s="44"/>
      <c r="G102" s="44">
        <v>0.25</v>
      </c>
      <c r="H102" s="113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</row>
  </sheetData>
  <mergeCells count="1">
    <mergeCell ref="B41:AL41"/>
  </mergeCells>
  <phoneticPr fontId="2" type="noConversion"/>
  <conditionalFormatting sqref="D16:E16 D3:D15 E3:E11 A18:AL18 D42:AL42 J43:U59 J60:AL99 V25:X25 V26:W26 B19:AL20 F21:AL24 F25:U26 B21:E26 B27:AL35 B37:AL40">
    <cfRule type="cellIs" dxfId="36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35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34" priority="22" operator="equal">
      <formula>"顺延"</formula>
    </cfRule>
    <cfRule type="containsText" dxfId="33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32" priority="21" operator="equal">
      <formula>"已完成"</formula>
    </cfRule>
  </conditionalFormatting>
  <conditionalFormatting sqref="B91:I91 B92:G102 I92:I102 H92:H97 J100:AL102">
    <cfRule type="cellIs" dxfId="31" priority="20" stopIfTrue="1" operator="equal">
      <formula>"TBD"</formula>
    </cfRule>
  </conditionalFormatting>
  <conditionalFormatting sqref="V43:W59">
    <cfRule type="cellIs" dxfId="30" priority="10" operator="equal">
      <formula>"TBD"</formula>
    </cfRule>
  </conditionalFormatting>
  <conditionalFormatting sqref="B36:N36 Z36:AN36 P36:W36">
    <cfRule type="cellIs" dxfId="29" priority="6" operator="equal">
      <formula>"TBD"</formula>
    </cfRule>
  </conditionalFormatting>
  <conditionalFormatting sqref="AE36 V36 L36">
    <cfRule type="cellIs" dxfId="28" priority="4" operator="equal">
      <formula>"顺延"</formula>
    </cfRule>
  </conditionalFormatting>
  <conditionalFormatting sqref="AE36 V36 L36">
    <cfRule type="cellIs" dxfId="27" priority="3" operator="equal">
      <formula>"已完成"</formula>
    </cfRule>
  </conditionalFormatting>
  <conditionalFormatting sqref="X36:Y36">
    <cfRule type="cellIs" dxfId="26" priority="2" operator="equal">
      <formula>"TBD"</formula>
    </cfRule>
  </conditionalFormatting>
  <conditionalFormatting sqref="O36">
    <cfRule type="cellIs" dxfId="2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NOT(ISERROR(SEARCH("已完成",游戏范围!M41)))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7" x14ac:dyDescent="0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61" thickBot="1">
      <c r="D2" s="65" t="s">
        <v>514</v>
      </c>
      <c r="E2" s="65" t="s">
        <v>514</v>
      </c>
    </row>
    <row r="3" spans="4:5">
      <c r="D3" s="78" t="s">
        <v>518</v>
      </c>
      <c r="E3" s="78" t="s">
        <v>519</v>
      </c>
    </row>
    <row r="4" spans="4:5">
      <c r="D4" s="78"/>
      <c r="E4" s="78" t="s">
        <v>526</v>
      </c>
    </row>
    <row r="5" spans="4:5">
      <c r="D5" s="78" t="s">
        <v>532</v>
      </c>
      <c r="E5" s="97" t="s">
        <v>533</v>
      </c>
    </row>
    <row r="6" spans="4:5">
      <c r="D6" s="78" t="s">
        <v>538</v>
      </c>
      <c r="E6" s="97" t="s">
        <v>539</v>
      </c>
    </row>
    <row r="7" spans="4:5">
      <c r="D7" s="78" t="s">
        <v>544</v>
      </c>
      <c r="E7" s="99" t="s">
        <v>545</v>
      </c>
    </row>
    <row r="8" spans="4:5">
      <c r="D8" s="78" t="s">
        <v>550</v>
      </c>
      <c r="E8" s="97" t="s">
        <v>551</v>
      </c>
    </row>
    <row r="9" spans="4:5">
      <c r="D9" s="78" t="s">
        <v>555</v>
      </c>
      <c r="E9" s="97"/>
    </row>
    <row r="10" spans="4:5">
      <c r="D10" s="121" t="s">
        <v>558</v>
      </c>
      <c r="E10" s="97" t="s">
        <v>559</v>
      </c>
    </row>
    <row r="11" spans="4:5">
      <c r="D11" s="78" t="s">
        <v>562</v>
      </c>
      <c r="E11" s="97" t="s">
        <v>563</v>
      </c>
    </row>
    <row r="12" spans="4:5">
      <c r="D12" s="75"/>
      <c r="E12" s="97" t="s">
        <v>567</v>
      </c>
    </row>
    <row r="13" spans="4:5" ht="18" thickBot="1">
      <c r="D13" s="87"/>
      <c r="E13" s="145" t="s">
        <v>576</v>
      </c>
    </row>
    <row r="14" spans="4:5">
      <c r="D14" s="78" t="s">
        <v>579</v>
      </c>
      <c r="E14" s="120" t="s">
        <v>580</v>
      </c>
    </row>
    <row r="17" spans="1:38" s="45" customFormat="1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625</v>
      </c>
      <c r="I17" s="38" t="s">
        <v>446</v>
      </c>
      <c r="J17" s="38" t="s">
        <v>411</v>
      </c>
      <c r="K17" s="38" t="s">
        <v>445</v>
      </c>
      <c r="L17" s="38" t="s">
        <v>447</v>
      </c>
      <c r="M17" s="38" t="s">
        <v>462</v>
      </c>
      <c r="N17" s="38" t="s">
        <v>647</v>
      </c>
      <c r="O17" s="38" t="s">
        <v>463</v>
      </c>
      <c r="P17" s="38" t="s">
        <v>623</v>
      </c>
      <c r="Q17" s="38" t="s">
        <v>432</v>
      </c>
      <c r="R17" s="38" t="s">
        <v>153</v>
      </c>
      <c r="S17" s="38" t="s">
        <v>464</v>
      </c>
      <c r="T17" s="38" t="s">
        <v>456</v>
      </c>
      <c r="U17" s="38" t="s">
        <v>414</v>
      </c>
      <c r="V17" s="38" t="s">
        <v>410</v>
      </c>
      <c r="W17" s="103" t="s">
        <v>626</v>
      </c>
      <c r="X17" s="38" t="s">
        <v>415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>
      <c r="A18" s="125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105" t="s">
        <v>639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680</v>
      </c>
      <c r="O18" s="43">
        <v>2</v>
      </c>
      <c r="P18" s="43" t="s">
        <v>612</v>
      </c>
      <c r="Q18" s="43"/>
      <c r="R18" s="43"/>
      <c r="S18" s="43"/>
      <c r="T18" s="43"/>
      <c r="U18" s="43">
        <v>1</v>
      </c>
      <c r="V18" s="43">
        <v>2</v>
      </c>
      <c r="W18" s="43" t="s">
        <v>667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>
      <c r="A19" s="125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105" t="s">
        <v>636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680</v>
      </c>
      <c r="O19" s="43">
        <v>1</v>
      </c>
      <c r="P19" s="43" t="s">
        <v>612</v>
      </c>
      <c r="Q19" s="43"/>
      <c r="R19" s="43"/>
      <c r="S19" s="43"/>
      <c r="T19" s="43"/>
      <c r="U19" s="43">
        <v>0.5</v>
      </c>
      <c r="V19" s="43">
        <v>1</v>
      </c>
      <c r="W19" s="43" t="s">
        <v>666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>
      <c r="A20" s="125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105" t="s">
        <v>636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675</v>
      </c>
      <c r="O20" s="43">
        <v>1</v>
      </c>
      <c r="P20" s="43" t="s">
        <v>613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666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>
      <c r="A21" s="125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105" t="s">
        <v>636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675</v>
      </c>
      <c r="O21" s="43">
        <v>1</v>
      </c>
      <c r="P21" s="43" t="s">
        <v>613</v>
      </c>
      <c r="Q21" s="43"/>
      <c r="R21" s="43"/>
      <c r="S21" s="43"/>
      <c r="T21" s="43"/>
      <c r="U21" s="43">
        <v>0.5</v>
      </c>
      <c r="V21" s="43">
        <v>1</v>
      </c>
      <c r="W21" s="43" t="s">
        <v>666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>
      <c r="A22" s="125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105" t="s">
        <v>636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676</v>
      </c>
      <c r="O22" s="51">
        <v>1</v>
      </c>
      <c r="P22" s="43" t="s">
        <v>613</v>
      </c>
      <c r="Q22" s="51" t="s">
        <v>620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666</v>
      </c>
      <c r="X22" s="35" t="s">
        <v>423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>
      <c r="A23" s="125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105" t="s">
        <v>639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676</v>
      </c>
      <c r="O23" s="43">
        <v>2</v>
      </c>
      <c r="P23" s="43" t="s">
        <v>613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669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>
      <c r="A24" s="125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105" t="s">
        <v>639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675</v>
      </c>
      <c r="O24" s="43">
        <v>2</v>
      </c>
      <c r="P24" s="43" t="s">
        <v>621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669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>
      <c r="A25" s="125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105" t="s">
        <v>639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676</v>
      </c>
      <c r="O25" s="51">
        <v>5</v>
      </c>
      <c r="P25" s="43" t="s">
        <v>613</v>
      </c>
      <c r="Q25" s="43" t="s">
        <v>435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670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>
      <c r="A26" s="125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105" t="s">
        <v>634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682</v>
      </c>
      <c r="O26" s="51">
        <v>5</v>
      </c>
      <c r="P26" s="43" t="s">
        <v>613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669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>
      <c r="A27" s="125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105" t="s">
        <v>634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676</v>
      </c>
      <c r="O27" s="43">
        <v>6</v>
      </c>
      <c r="P27" s="43" t="s">
        <v>612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669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>
      <c r="A28" s="125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105" t="s">
        <v>639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676</v>
      </c>
      <c r="O28" s="43">
        <v>18</v>
      </c>
      <c r="P28" s="43" t="s">
        <v>613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669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>
      <c r="A29" s="125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105" t="s">
        <v>639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675</v>
      </c>
      <c r="O29" s="43">
        <v>2</v>
      </c>
      <c r="P29" s="43" t="s">
        <v>621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669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30">
      <c r="A30" s="125" t="s">
        <v>173</v>
      </c>
      <c r="B30" s="8" t="s">
        <v>25</v>
      </c>
      <c r="C30" s="8" t="s">
        <v>148</v>
      </c>
      <c r="D30" s="19" t="s">
        <v>448</v>
      </c>
      <c r="E30" s="43">
        <v>2</v>
      </c>
      <c r="F30" s="43"/>
      <c r="G30" s="43">
        <v>2</v>
      </c>
      <c r="H30" s="105" t="s">
        <v>639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675</v>
      </c>
      <c r="O30" s="43">
        <v>3</v>
      </c>
      <c r="P30" s="43" t="s">
        <v>612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667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>
      <c r="A31" s="125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105" t="s">
        <v>634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676</v>
      </c>
      <c r="O31" s="43">
        <v>2</v>
      </c>
      <c r="P31" s="43" t="s">
        <v>613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667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>
      <c r="A32" s="125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105" t="s">
        <v>634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675</v>
      </c>
      <c r="O32" s="51">
        <v>3</v>
      </c>
      <c r="P32" s="43" t="s">
        <v>613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667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>
      <c r="A33" s="125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105" t="s">
        <v>634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675</v>
      </c>
      <c r="O33" s="43">
        <v>2</v>
      </c>
      <c r="P33" s="43" t="s">
        <v>613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667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>
      <c r="A34" s="125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109" t="s">
        <v>639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676</v>
      </c>
      <c r="O34" s="51">
        <v>3</v>
      </c>
      <c r="P34" s="43" t="s">
        <v>613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667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105" t="s">
        <v>640</v>
      </c>
      <c r="I35" s="43"/>
      <c r="J35" s="40">
        <v>1</v>
      </c>
      <c r="K35" s="40"/>
      <c r="L35" s="40"/>
      <c r="M35" s="40">
        <v>2</v>
      </c>
      <c r="N35" s="40" t="s">
        <v>685</v>
      </c>
      <c r="O35" s="51">
        <v>20</v>
      </c>
      <c r="P35" s="40" t="s">
        <v>613</v>
      </c>
      <c r="Q35" s="40" t="s">
        <v>440</v>
      </c>
      <c r="R35" s="40"/>
      <c r="S35" s="40"/>
      <c r="T35" s="40"/>
      <c r="U35" s="40">
        <v>2</v>
      </c>
      <c r="V35" s="40">
        <v>3</v>
      </c>
      <c r="W35" s="40" t="s">
        <v>666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>
      <c r="B36" s="210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2"/>
    </row>
    <row r="37" spans="1:38" s="45" customFormat="1">
      <c r="B37" s="6" t="s">
        <v>101</v>
      </c>
      <c r="C37" s="6" t="s">
        <v>103</v>
      </c>
      <c r="D37" s="96" t="s">
        <v>642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>
      <c r="B38" s="6" t="s">
        <v>101</v>
      </c>
      <c r="C38" s="6" t="s">
        <v>29</v>
      </c>
      <c r="D38" s="53" t="s">
        <v>460</v>
      </c>
      <c r="E38" s="40">
        <v>2</v>
      </c>
      <c r="F38" s="40"/>
      <c r="G38" s="40"/>
      <c r="H38" s="105" t="s">
        <v>639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671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>
      <c r="B39" s="6" t="s">
        <v>101</v>
      </c>
      <c r="C39" s="6" t="s">
        <v>29</v>
      </c>
      <c r="D39" s="53" t="s">
        <v>461</v>
      </c>
      <c r="E39" s="39">
        <v>3</v>
      </c>
      <c r="F39" s="39"/>
      <c r="G39" s="39"/>
      <c r="H39" s="105" t="s">
        <v>639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671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105" t="s">
        <v>639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667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105" t="s">
        <v>636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667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105" t="s">
        <v>636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667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105" t="s">
        <v>636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667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105" t="s">
        <v>636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667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105" t="s">
        <v>636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667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105" t="s">
        <v>636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667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105" t="s">
        <v>636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667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>
      <c r="B48" s="6" t="s">
        <v>101</v>
      </c>
      <c r="C48" s="6" t="s">
        <v>160</v>
      </c>
      <c r="D48" s="21" t="s">
        <v>350</v>
      </c>
      <c r="E48" s="37">
        <v>3</v>
      </c>
      <c r="F48" s="39"/>
      <c r="G48" s="39"/>
      <c r="H48" s="105" t="s">
        <v>636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667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107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101</v>
      </c>
      <c r="C50" s="6" t="s">
        <v>30</v>
      </c>
      <c r="D50" s="53" t="s">
        <v>457</v>
      </c>
      <c r="E50" s="40">
        <v>2</v>
      </c>
      <c r="F50" s="40"/>
      <c r="G50" s="43">
        <v>18</v>
      </c>
      <c r="H50" s="105" t="s">
        <v>641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668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>
      <c r="B51" s="6" t="s">
        <v>101</v>
      </c>
      <c r="C51" s="6" t="s">
        <v>30</v>
      </c>
      <c r="D51" s="53" t="s">
        <v>458</v>
      </c>
      <c r="E51" s="40">
        <v>2</v>
      </c>
      <c r="F51" s="40"/>
      <c r="G51" s="43">
        <v>9</v>
      </c>
      <c r="H51" s="105" t="s">
        <v>637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668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>
      <c r="B52" s="6" t="s">
        <v>101</v>
      </c>
      <c r="C52" s="6" t="s">
        <v>30</v>
      </c>
      <c r="D52" s="53" t="s">
        <v>459</v>
      </c>
      <c r="E52" s="40">
        <v>2</v>
      </c>
      <c r="F52" s="40"/>
      <c r="G52" s="43">
        <v>18</v>
      </c>
      <c r="H52" s="105" t="s">
        <v>634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668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666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0">
      <c r="B55" s="6" t="s">
        <v>627</v>
      </c>
      <c r="C55" s="104" t="s">
        <v>628</v>
      </c>
      <c r="D55" s="96" t="s">
        <v>674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>
      <c r="B56" s="6" t="s">
        <v>627</v>
      </c>
      <c r="C56" s="104" t="s">
        <v>628</v>
      </c>
      <c r="D56" s="96" t="s">
        <v>673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>
      <c r="B57" s="6" t="s">
        <v>627</v>
      </c>
      <c r="C57" s="104" t="s">
        <v>629</v>
      </c>
      <c r="D57" s="96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>
      <c r="B58" s="6" t="s">
        <v>627</v>
      </c>
      <c r="C58" s="104" t="s">
        <v>630</v>
      </c>
      <c r="D58" s="96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>
      <c r="B59" s="6" t="s">
        <v>631</v>
      </c>
      <c r="C59" s="104" t="s">
        <v>632</v>
      </c>
      <c r="D59" s="96" t="s">
        <v>633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>
      <c r="B62" s="6" t="s">
        <v>124</v>
      </c>
      <c r="C62" s="8" t="s">
        <v>106</v>
      </c>
      <c r="D62" s="7" t="s">
        <v>351</v>
      </c>
      <c r="E62" s="39">
        <v>2</v>
      </c>
      <c r="F62" s="39"/>
      <c r="G62" s="37">
        <v>4.5</v>
      </c>
      <c r="H62" s="105" t="s">
        <v>644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>
      <c r="B63" s="6" t="s">
        <v>124</v>
      </c>
      <c r="C63" s="8" t="s">
        <v>106</v>
      </c>
      <c r="D63" s="7" t="s">
        <v>352</v>
      </c>
      <c r="E63" s="44">
        <v>2</v>
      </c>
      <c r="F63" s="44"/>
      <c r="G63" s="43">
        <v>9</v>
      </c>
      <c r="H63" s="105" t="s">
        <v>643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>
      <c r="B64" s="6" t="s">
        <v>124</v>
      </c>
      <c r="C64" s="8" t="s">
        <v>106</v>
      </c>
      <c r="D64" s="7" t="s">
        <v>353</v>
      </c>
      <c r="E64" s="44">
        <v>2</v>
      </c>
      <c r="F64" s="44"/>
      <c r="G64" s="43">
        <v>1</v>
      </c>
      <c r="H64" s="105" t="s">
        <v>643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6" t="s">
        <v>124</v>
      </c>
      <c r="C65" s="8" t="s">
        <v>106</v>
      </c>
      <c r="D65" s="7" t="s">
        <v>354</v>
      </c>
      <c r="E65" s="39">
        <v>3</v>
      </c>
      <c r="F65" s="39"/>
      <c r="G65" s="37">
        <v>2.5</v>
      </c>
      <c r="H65" s="105" t="s">
        <v>643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>
      <c r="B66" s="6" t="s">
        <v>124</v>
      </c>
      <c r="C66" s="8" t="s">
        <v>106</v>
      </c>
      <c r="D66" s="7" t="s">
        <v>355</v>
      </c>
      <c r="E66" s="44">
        <v>3</v>
      </c>
      <c r="F66" s="44"/>
      <c r="G66" s="43">
        <v>2</v>
      </c>
      <c r="H66" s="105" t="s">
        <v>643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>
      <c r="B67" s="6" t="s">
        <v>124</v>
      </c>
      <c r="C67" s="8" t="s">
        <v>106</v>
      </c>
      <c r="D67" s="7" t="s">
        <v>356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>
      <c r="B68" s="6" t="s">
        <v>124</v>
      </c>
      <c r="C68" s="8" t="s">
        <v>106</v>
      </c>
      <c r="D68" s="7" t="s">
        <v>357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124</v>
      </c>
      <c r="C69" s="8" t="s">
        <v>111</v>
      </c>
      <c r="D69" s="7" t="s">
        <v>370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>
      <c r="B70" s="6" t="s">
        <v>124</v>
      </c>
      <c r="C70" s="8" t="s">
        <v>62</v>
      </c>
      <c r="D70" s="7" t="s">
        <v>371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19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442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665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8"/>
      <c r="C86" s="8" t="s">
        <v>648</v>
      </c>
      <c r="D86" s="10"/>
      <c r="E86" s="44" t="s">
        <v>649</v>
      </c>
      <c r="F86" s="44"/>
      <c r="G86" s="44" t="s">
        <v>650</v>
      </c>
      <c r="H86" s="110" t="s">
        <v>651</v>
      </c>
      <c r="I86" s="111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6" t="s">
        <v>652</v>
      </c>
      <c r="C87" s="10" t="s">
        <v>653</v>
      </c>
      <c r="D87" s="19" t="s">
        <v>654</v>
      </c>
      <c r="E87" s="44" t="s">
        <v>655</v>
      </c>
      <c r="F87" s="112"/>
      <c r="G87" s="44">
        <v>3</v>
      </c>
      <c r="H87" s="114">
        <f>33-6</f>
        <v>27</v>
      </c>
      <c r="I87" s="114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>
      <c r="B88" s="8"/>
      <c r="C88" s="8"/>
      <c r="D88" s="24"/>
      <c r="E88" s="44" t="s">
        <v>656</v>
      </c>
      <c r="F88" s="44"/>
      <c r="G88" s="44">
        <v>9</v>
      </c>
      <c r="H88" s="114" t="s">
        <v>657</v>
      </c>
      <c r="I88" s="114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24"/>
      <c r="E89" s="44" t="s">
        <v>658</v>
      </c>
      <c r="F89" s="44"/>
      <c r="G89" s="44">
        <v>12</v>
      </c>
      <c r="H89" s="114" t="s">
        <v>657</v>
      </c>
      <c r="I89" s="114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>
      <c r="B90" s="8"/>
      <c r="C90" s="8"/>
      <c r="D90" s="10" t="s">
        <v>659</v>
      </c>
      <c r="E90" s="44" t="s">
        <v>655</v>
      </c>
      <c r="F90" s="44"/>
      <c r="G90" s="44">
        <v>1</v>
      </c>
      <c r="H90" s="114">
        <f>33-6</f>
        <v>27</v>
      </c>
      <c r="I90" s="114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/>
      <c r="D91" s="19"/>
      <c r="E91" s="44" t="s">
        <v>656</v>
      </c>
      <c r="F91" s="44"/>
      <c r="G91" s="44">
        <v>5</v>
      </c>
      <c r="H91" s="114">
        <v>30</v>
      </c>
      <c r="I91" s="114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>
      <c r="B92" s="8"/>
      <c r="C92" s="8"/>
      <c r="D92" s="19"/>
      <c r="E92" s="44" t="s">
        <v>658</v>
      </c>
      <c r="F92" s="44"/>
      <c r="G92" s="44">
        <v>7</v>
      </c>
      <c r="H92" s="114">
        <v>30</v>
      </c>
      <c r="I92" s="114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 t="s">
        <v>660</v>
      </c>
      <c r="D93" s="19"/>
      <c r="E93" s="44" t="s">
        <v>655</v>
      </c>
      <c r="F93" s="44"/>
      <c r="G93" s="44">
        <v>5</v>
      </c>
      <c r="H93" s="113"/>
      <c r="I93" s="11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8"/>
      <c r="E94" s="44" t="s">
        <v>656</v>
      </c>
      <c r="F94" s="44"/>
      <c r="G94" s="44">
        <v>10</v>
      </c>
      <c r="H94" s="113"/>
      <c r="I94" s="11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 t="s">
        <v>661</v>
      </c>
      <c r="D95" s="10" t="s">
        <v>662</v>
      </c>
      <c r="E95" s="44"/>
      <c r="F95" s="44"/>
      <c r="G95" s="44">
        <v>5</v>
      </c>
      <c r="H95" s="113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</row>
    <row r="96" spans="2:38" s="45" customFormat="1">
      <c r="B96" s="8"/>
      <c r="C96" s="8"/>
      <c r="D96" s="10" t="s">
        <v>663</v>
      </c>
      <c r="E96" s="44"/>
      <c r="F96" s="44"/>
      <c r="G96" s="44">
        <v>2</v>
      </c>
      <c r="H96" s="113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</row>
    <row r="97" spans="2:38" s="45" customFormat="1">
      <c r="B97" s="8"/>
      <c r="C97" s="8"/>
      <c r="D97" s="10" t="s">
        <v>664</v>
      </c>
      <c r="E97" s="44"/>
      <c r="F97" s="44"/>
      <c r="G97" s="44">
        <v>0.25</v>
      </c>
      <c r="H97" s="113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</row>
  </sheetData>
  <mergeCells count="1">
    <mergeCell ref="B36:AL36"/>
  </mergeCells>
  <phoneticPr fontId="2" type="noConversion"/>
  <conditionalFormatting sqref="E3:E6 D14 D3:D11 B19:G19 F31:G31 B29:E35 B18:M18 I19:AL19 I31:AL31 B20:AL28 F32:AL35 F29:AL30 A17:AL17 D37:AL37 J38:U54 J55:AL94 O18:U18 E8:E14">
    <cfRule type="cellIs" dxfId="23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22" priority="35" operator="equal">
      <formula>"TBD"</formula>
    </cfRule>
  </conditionalFormatting>
  <conditionalFormatting sqref="AC37:AC71 P85 E19:G19 F31:G31 L22 T22:T30 T32:T34 AC22:AC35 I19:M19 I31:M31 O19:AC19 O31:AB31">
    <cfRule type="cellIs" dxfId="21" priority="33" operator="equal">
      <formula>"顺延"</formula>
    </cfRule>
    <cfRule type="containsText" dxfId="20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19" priority="32" operator="equal">
      <formula>"已完成"</formula>
    </cfRule>
  </conditionalFormatting>
  <conditionalFormatting sqref="B86:I86 B87:G97 I87:I97 H87:H92 J95:AL97">
    <cfRule type="cellIs" dxfId="18" priority="31" stopIfTrue="1" operator="equal">
      <formula>"TBD"</formula>
    </cfRule>
  </conditionalFormatting>
  <conditionalFormatting sqref="V38:W54">
    <cfRule type="cellIs" dxfId="17" priority="21" operator="equal">
      <formula>"TBD"</formula>
    </cfRule>
  </conditionalFormatting>
  <conditionalFormatting sqref="J20:L21 T20:U20 AC20:AC21">
    <cfRule type="cellIs" dxfId="16" priority="14" operator="equal">
      <formula>"顺延"</formula>
    </cfRule>
    <cfRule type="containsText" dxfId="15" priority="15" operator="containsText" text="已完成">
      <formula>NOT(ISERROR(SEARCH("已完成",J20)))</formula>
    </cfRule>
  </conditionalFormatting>
  <conditionalFormatting sqref="J20:L21 T20:U20 AC20:AC21">
    <cfRule type="cellIs" dxfId="14" priority="13" operator="equal">
      <formula>"已完成"</formula>
    </cfRule>
  </conditionalFormatting>
  <conditionalFormatting sqref="V20:W21">
    <cfRule type="cellIs" dxfId="13" priority="11" operator="equal">
      <formula>"顺延"</formula>
    </cfRule>
    <cfRule type="containsText" dxfId="12" priority="12" operator="containsText" text="已完成">
      <formula>NOT(ISERROR(SEARCH("已完成",V20)))</formula>
    </cfRule>
  </conditionalFormatting>
  <conditionalFormatting sqref="V20:W21">
    <cfRule type="cellIs" dxfId="11" priority="10" operator="equal">
      <formula>"已完成"</formula>
    </cfRule>
  </conditionalFormatting>
  <conditionalFormatting sqref="X18:AL18">
    <cfRule type="cellIs" dxfId="10" priority="9" operator="equal">
      <formula>"TBD"</formula>
    </cfRule>
  </conditionalFormatting>
  <conditionalFormatting sqref="M18">
    <cfRule type="cellIs" dxfId="9" priority="7" operator="equal">
      <formula>"顺延"</formula>
    </cfRule>
  </conditionalFormatting>
  <conditionalFormatting sqref="E18:G18 X18:AC18">
    <cfRule type="cellIs" dxfId="8" priority="6" operator="equal">
      <formula>"已完成"</formula>
    </cfRule>
  </conditionalFormatting>
  <conditionalFormatting sqref="V18:W18">
    <cfRule type="cellIs" dxfId="7" priority="5" operator="equal">
      <formula>"TBD"</formula>
    </cfRule>
  </conditionalFormatting>
  <conditionalFormatting sqref="V18:W18">
    <cfRule type="cellIs" dxfId="6" priority="2" operator="equal">
      <formula>"已完成"</formula>
    </cfRule>
  </conditionalFormatting>
  <conditionalFormatting sqref="N18">
    <cfRule type="cellIs" dxfId="5" priority="1" operator="equal">
      <formula>"TBD"</formula>
    </cfRule>
  </conditionalFormatting>
  <conditionalFormatting sqref="E18:G18 I18:L18">
    <cfRule type="cellIs" dxfId="4" priority="207" operator="equal">
      <formula>"顺延"</formula>
    </cfRule>
  </conditionalFormatting>
  <conditionalFormatting sqref="O18:AC18">
    <cfRule type="cellIs" dxfId="3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游戏范围</vt:lpstr>
      <vt:lpstr>问题</vt:lpstr>
      <vt:lpstr>版本计划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  </cp:lastModifiedBy>
  <dcterms:created xsi:type="dcterms:W3CDTF">2015-04-25T03:38:56Z</dcterms:created>
  <dcterms:modified xsi:type="dcterms:W3CDTF">2015-05-13T13:15:29Z</dcterms:modified>
</cp:coreProperties>
</file>