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-30" yWindow="-60" windowWidth="28455" windowHeight="12900" activeTab="3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试炼" sheetId="9" r:id="rId5"/>
    <sheet name="通天塔_BOSS" sheetId="13" r:id="rId6"/>
    <sheet name="困难本" sheetId="12" r:id="rId7"/>
    <sheet name="金钱产出收益总分析" sheetId="10" r:id="rId8"/>
    <sheet name="宠物经验产出收益分析" sheetId="11" r:id="rId9"/>
    <sheet name="大冒险(未完成)" sheetId="14" r:id="rId10"/>
  </sheets>
  <externalReferences>
    <externalReference r:id="rId11"/>
    <externalReference r:id="rId12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6" i="9" l="1"/>
  <c r="U16" i="9"/>
  <c r="V16" i="9"/>
  <c r="S16" i="9"/>
  <c r="S18" i="9"/>
  <c r="D17" i="9"/>
  <c r="E17" i="9"/>
  <c r="F17" i="9"/>
  <c r="C17" i="9"/>
  <c r="C16" i="9"/>
  <c r="T13" i="9"/>
  <c r="U13" i="9"/>
  <c r="V13" i="9"/>
  <c r="S13" i="9"/>
  <c r="V18" i="9"/>
  <c r="C78" i="7"/>
  <c r="F78" i="7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G85" i="13"/>
  <c r="M9" i="13"/>
  <c r="C68" i="7"/>
  <c r="F68" i="7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G64" i="13"/>
  <c r="K9" i="13"/>
  <c r="C58" i="7"/>
  <c r="F58" i="7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G27" i="13"/>
  <c r="I9" i="13"/>
  <c r="G76" i="13"/>
  <c r="G77" i="13"/>
  <c r="G78" i="13"/>
  <c r="G79" i="13"/>
  <c r="G80" i="13"/>
  <c r="G81" i="13"/>
  <c r="G82" i="13"/>
  <c r="G83" i="13"/>
  <c r="G84" i="13"/>
  <c r="F86" i="13"/>
  <c r="G86" i="13"/>
  <c r="F87" i="13"/>
  <c r="G87" i="13"/>
  <c r="F88" i="13"/>
  <c r="G88" i="13"/>
  <c r="F89" i="13"/>
  <c r="G89" i="13"/>
  <c r="F90" i="13"/>
  <c r="G90" i="13"/>
  <c r="F91" i="13"/>
  <c r="G91" i="13"/>
  <c r="F92" i="13"/>
  <c r="G92" i="13"/>
  <c r="F93" i="13"/>
  <c r="G93" i="13"/>
  <c r="F94" i="13"/>
  <c r="G94" i="13"/>
  <c r="F95" i="13"/>
  <c r="G95" i="13"/>
  <c r="F96" i="13"/>
  <c r="G96" i="13"/>
  <c r="F97" i="13"/>
  <c r="G97" i="13"/>
  <c r="F98" i="13"/>
  <c r="G98" i="13"/>
  <c r="F99" i="13"/>
  <c r="G99" i="13"/>
  <c r="F100" i="13"/>
  <c r="G100" i="13"/>
  <c r="F101" i="13"/>
  <c r="G101" i="13"/>
  <c r="F102" i="13"/>
  <c r="G102" i="13"/>
  <c r="F103" i="13"/>
  <c r="G103" i="13"/>
  <c r="F104" i="13"/>
  <c r="G104" i="13"/>
  <c r="F105" i="13"/>
  <c r="G105" i="13"/>
  <c r="F106" i="13"/>
  <c r="G106" i="13"/>
  <c r="F107" i="13"/>
  <c r="G107" i="13"/>
  <c r="F108" i="13"/>
  <c r="G108" i="13"/>
  <c r="F109" i="13"/>
  <c r="G109" i="13"/>
  <c r="G71" i="13"/>
  <c r="G72" i="13"/>
  <c r="G73" i="13"/>
  <c r="G74" i="13"/>
  <c r="G75" i="13"/>
  <c r="G70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35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U18" i="9"/>
  <c r="T18" i="9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S11" i="9"/>
  <c r="T11" i="9"/>
  <c r="U11" i="9"/>
  <c r="V11" i="9"/>
  <c r="C44" i="7"/>
  <c r="F44" i="7"/>
  <c r="N10" i="9"/>
  <c r="C90" i="7"/>
  <c r="F90" i="7"/>
  <c r="C91" i="7"/>
  <c r="F91" i="7"/>
  <c r="C92" i="7"/>
  <c r="F92" i="7"/>
  <c r="C93" i="7"/>
  <c r="F93" i="7"/>
  <c r="C94" i="7"/>
  <c r="F94" i="7"/>
  <c r="C95" i="7"/>
  <c r="F95" i="7"/>
  <c r="C96" i="7"/>
  <c r="F96" i="7"/>
  <c r="C97" i="7"/>
  <c r="F97" i="7"/>
  <c r="C98" i="7"/>
  <c r="F98" i="7"/>
  <c r="C99" i="7"/>
  <c r="F99" i="7"/>
  <c r="C100" i="7"/>
  <c r="F100" i="7"/>
  <c r="V12" i="9"/>
  <c r="U12" i="9"/>
  <c r="T12" i="9"/>
  <c r="S12" i="9"/>
  <c r="C42" i="7"/>
  <c r="F42" i="7"/>
  <c r="N8" i="9"/>
  <c r="C43" i="7"/>
  <c r="F43" i="7"/>
  <c r="N9" i="9"/>
  <c r="C45" i="7"/>
  <c r="F45" i="7"/>
  <c r="N11" i="9"/>
  <c r="C46" i="7"/>
  <c r="F46" i="7"/>
  <c r="N12" i="9"/>
  <c r="C47" i="7"/>
  <c r="F47" i="7"/>
  <c r="N13" i="9"/>
  <c r="C48" i="7"/>
  <c r="F48" i="7"/>
  <c r="N14" i="9"/>
  <c r="C49" i="7"/>
  <c r="F49" i="7"/>
  <c r="N15" i="9"/>
  <c r="C50" i="7"/>
  <c r="F50" i="7"/>
  <c r="N16" i="9"/>
  <c r="C51" i="7"/>
  <c r="F51" i="7"/>
  <c r="N17" i="9"/>
  <c r="C52" i="7"/>
  <c r="F52" i="7"/>
  <c r="N18" i="9"/>
  <c r="C53" i="7"/>
  <c r="F53" i="7"/>
  <c r="N19" i="9"/>
  <c r="C54" i="7"/>
  <c r="F54" i="7"/>
  <c r="N20" i="9"/>
  <c r="C55" i="7"/>
  <c r="F55" i="7"/>
  <c r="N21" i="9"/>
  <c r="C56" i="7"/>
  <c r="F56" i="7"/>
  <c r="N22" i="9"/>
  <c r="C57" i="7"/>
  <c r="F57" i="7"/>
  <c r="N23" i="9"/>
  <c r="N24" i="9"/>
  <c r="C59" i="7"/>
  <c r="F59" i="7"/>
  <c r="N25" i="9"/>
  <c r="C60" i="7"/>
  <c r="F60" i="7"/>
  <c r="N26" i="9"/>
  <c r="C61" i="7"/>
  <c r="F61" i="7"/>
  <c r="N27" i="9"/>
  <c r="C62" i="7"/>
  <c r="F62" i="7"/>
  <c r="N28" i="9"/>
  <c r="C63" i="7"/>
  <c r="F63" i="7"/>
  <c r="N29" i="9"/>
  <c r="C64" i="7"/>
  <c r="F64" i="7"/>
  <c r="N30" i="9"/>
  <c r="C65" i="7"/>
  <c r="F65" i="7"/>
  <c r="N31" i="9"/>
  <c r="C66" i="7"/>
  <c r="F66" i="7"/>
  <c r="N32" i="9"/>
  <c r="C67" i="7"/>
  <c r="F67" i="7"/>
  <c r="N33" i="9"/>
  <c r="N34" i="9"/>
  <c r="C69" i="7"/>
  <c r="F69" i="7"/>
  <c r="N35" i="9"/>
  <c r="C70" i="7"/>
  <c r="F70" i="7"/>
  <c r="N36" i="9"/>
  <c r="C71" i="7"/>
  <c r="F71" i="7"/>
  <c r="N37" i="9"/>
  <c r="C72" i="7"/>
  <c r="F72" i="7"/>
  <c r="N38" i="9"/>
  <c r="C73" i="7"/>
  <c r="F73" i="7"/>
  <c r="N39" i="9"/>
  <c r="C74" i="7"/>
  <c r="F74" i="7"/>
  <c r="N40" i="9"/>
  <c r="C75" i="7"/>
  <c r="F75" i="7"/>
  <c r="N41" i="9"/>
  <c r="C76" i="7"/>
  <c r="F76" i="7"/>
  <c r="N42" i="9"/>
  <c r="C77" i="7"/>
  <c r="F77" i="7"/>
  <c r="N43" i="9"/>
  <c r="N44" i="9"/>
  <c r="C79" i="7"/>
  <c r="F79" i="7"/>
  <c r="N45" i="9"/>
  <c r="C80" i="7"/>
  <c r="F80" i="7"/>
  <c r="N46" i="9"/>
  <c r="C81" i="7"/>
  <c r="F81" i="7"/>
  <c r="N47" i="9"/>
  <c r="C82" i="7"/>
  <c r="F82" i="7"/>
  <c r="N48" i="9"/>
  <c r="C83" i="7"/>
  <c r="F83" i="7"/>
  <c r="N49" i="9"/>
  <c r="C84" i="7"/>
  <c r="F84" i="7"/>
  <c r="N50" i="9"/>
  <c r="C85" i="7"/>
  <c r="F85" i="7"/>
  <c r="N51" i="9"/>
  <c r="C86" i="7"/>
  <c r="F86" i="7"/>
  <c r="N52" i="9"/>
  <c r="C87" i="7"/>
  <c r="F87" i="7"/>
  <c r="N53" i="9"/>
  <c r="C88" i="7"/>
  <c r="F88" i="7"/>
  <c r="N54" i="9"/>
  <c r="C89" i="7"/>
  <c r="F89" i="7"/>
  <c r="N55" i="9"/>
  <c r="N56" i="9"/>
  <c r="N57" i="9"/>
  <c r="C41" i="7"/>
  <c r="F41" i="7"/>
  <c r="N7" i="9"/>
  <c r="D12" i="9"/>
  <c r="D16" i="9"/>
  <c r="D19" i="9"/>
  <c r="E12" i="9"/>
  <c r="E16" i="9"/>
  <c r="E19" i="9"/>
  <c r="F12" i="9"/>
  <c r="F16" i="9"/>
  <c r="F19" i="9"/>
  <c r="C12" i="9"/>
  <c r="C19" i="9"/>
  <c r="C15" i="9"/>
  <c r="D15" i="9"/>
  <c r="E15" i="9"/>
  <c r="F15" i="9"/>
  <c r="D14" i="9"/>
  <c r="E14" i="9"/>
  <c r="F14" i="9"/>
  <c r="C14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</calcChain>
</file>

<file path=xl/sharedStrings.xml><?xml version="1.0" encoding="utf-8"?>
<sst xmlns="http://schemas.openxmlformats.org/spreadsheetml/2006/main" count="823" uniqueCount="519">
  <si>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</si>
  <si>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</si>
  <si>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</si>
  <si>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</si>
  <si>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</si>
  <si>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</si>
  <si>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</si>
  <si>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</si>
  <si>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</si>
  <si>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</si>
  <si>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</si>
  <si>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</si>
  <si>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</si>
  <si>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</si>
  <si>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</si>
  <si>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</si>
  <si>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</si>
  <si>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</si>
  <si>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</si>
  <si>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</si>
  <si>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</si>
  <si>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</si>
  <si>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</si>
  <si>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</si>
  <si>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</si>
  <si>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</si>
  <si>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</si>
  <si>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</si>
  <si>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</si>
  <si>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</si>
  <si>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</si>
  <si>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</si>
  <si>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</si>
  <si>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</si>
  <si>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</si>
  <si>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</si>
  <si>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</si>
  <si>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</si>
  <si>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</si>
  <si>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</si>
  <si>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</si>
  <si>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</si>
  <si>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</si>
  <si>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</si>
  <si>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</si>
  <si>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</si>
  <si>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</si>
  <si>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</si>
  <si>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</si>
  <si>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</si>
  <si>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</si>
  <si>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</si>
  <si>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</si>
  <si>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</si>
  <si>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</si>
  <si>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</si>
  <si>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</si>
  <si>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</si>
  <si>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</si>
  <si>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</si>
  <si>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</si>
  <si>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</si>
  <si>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</si>
  <si>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</si>
  <si>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</si>
  <si>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</si>
  <si>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</si>
  <si>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</si>
  <si>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</si>
  <si>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</si>
  <si>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</si>
  <si>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</si>
  <si>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</si>
  <si>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</si>
  <si>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</si>
  <si>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</si>
  <si>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</si>
  <si>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</si>
  <si>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</si>
  <si>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</si>
  <si>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</si>
  <si>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</si>
  <si>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</si>
  <si>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</si>
  <si>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</si>
  <si>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</si>
  <si>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</si>
  <si>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</si>
  <si>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</si>
  <si>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</si>
  <si>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</si>
  <si>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</si>
  <si>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</si>
  <si>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</si>
  <si>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</si>
  <si>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</si>
  <si>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</si>
  <si>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</si>
  <si>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</si>
  <si>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</si>
  <si>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</si>
  <si>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</si>
  <si>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</si>
  <si>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</si>
  <si>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</si>
  <si>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</si>
  <si>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</si>
  <si>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</si>
  <si>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</si>
  <si>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</si>
  <si>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</si>
  <si>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</si>
  <si>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</si>
  <si>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</si>
  <si>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</si>
  <si>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</si>
  <si>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</si>
  <si>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</si>
  <si>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</si>
  <si>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</si>
  <si>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</si>
  <si>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</si>
  <si>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</si>
  <si>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</si>
  <si>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</si>
  <si>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</si>
  <si>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</si>
  <si>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</si>
  <si>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</si>
  <si>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</si>
  <si>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</si>
  <si>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</si>
  <si>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</si>
  <si>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</si>
  <si>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</si>
  <si>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</si>
  <si>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</si>
  <si>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</si>
  <si>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</si>
  <si>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</si>
  <si>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</si>
  <si>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</si>
  <si>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</si>
  <si>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</si>
  <si>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</si>
  <si>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</si>
  <si>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</si>
  <si>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</si>
  <si>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</si>
  <si>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</si>
  <si>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</si>
  <si>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</si>
  <si>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</si>
  <si>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</si>
  <si>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</si>
  <si>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</si>
  <si>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</si>
  <si>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</si>
  <si>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</si>
  <si>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</si>
  <si>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</si>
  <si>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</si>
  <si>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</si>
  <si>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</si>
  <si>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</si>
  <si>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</si>
  <si>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</si>
  <si>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</si>
  <si>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</si>
  <si>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</si>
  <si>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</si>
  <si>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</si>
  <si>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</si>
  <si>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</si>
  <si>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</si>
  <si>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</si>
  <si>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</si>
  <si>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</si>
  <si>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</si>
  <si>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</si>
  <si>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</si>
  <si>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</si>
  <si>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</si>
  <si>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</si>
  <si>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</si>
  <si>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</si>
  <si>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</si>
  <si>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</si>
  <si>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</si>
  <si>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</si>
  <si>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</si>
  <si>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</si>
  <si>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</si>
  <si>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</si>
  <si>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</si>
  <si>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</si>
  <si>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</si>
  <si>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</si>
  <si>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</si>
  <si>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</si>
  <si>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</si>
  <si>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</si>
  <si>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</si>
  <si>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</si>
  <si>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</si>
  <si>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</si>
  <si>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</si>
  <si>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</si>
  <si>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</si>
  <si>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</si>
  <si>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</si>
  <si>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</si>
  <si>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</si>
  <si>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</si>
  <si>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</si>
  <si>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</si>
  <si>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</si>
  <si>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</si>
  <si>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</si>
  <si>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</si>
  <si>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</si>
  <si>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</si>
  <si>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</si>
  <si>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</si>
  <si>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</si>
  <si>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</si>
  <si>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</si>
  <si>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</si>
  <si>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</si>
  <si>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</si>
  <si>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</si>
  <si>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</si>
  <si>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</si>
  <si>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</si>
  <si>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</si>
  <si>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</si>
  <si>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</si>
  <si>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</si>
  <si>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</si>
  <si>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</si>
  <si>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</si>
  <si>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</si>
  <si>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</si>
  <si>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</si>
  <si>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</si>
  <si>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</si>
  <si>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</si>
  <si>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</si>
  <si>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</si>
  <si>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</si>
  <si>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</si>
  <si>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</si>
  <si>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</si>
  <si>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</si>
  <si>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</si>
  <si>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</si>
  <si>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</si>
  <si>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</si>
  <si>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</si>
  <si>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</si>
  <si>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</si>
  <si>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</si>
  <si>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</si>
  <si>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</si>
  <si>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</si>
  <si>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</si>
  <si>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</si>
  <si>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</si>
  <si>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</si>
  <si>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</si>
  <si>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</si>
  <si>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</si>
  <si>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</si>
  <si>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</si>
  <si>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</si>
  <si>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</si>
  <si>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</si>
  <si>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</si>
  <si>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</si>
  <si>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</si>
  <si>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</si>
  <si>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</si>
  <si>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</si>
  <si>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</si>
  <si>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</si>
  <si>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</si>
  <si>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</si>
  <si>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</si>
  <si>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</si>
  <si>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</si>
  <si>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</si>
  <si>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</si>
  <si>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</si>
  <si>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</si>
  <si>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</si>
  <si>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</si>
  <si>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</si>
  <si>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</si>
  <si>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</si>
  <si>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</si>
  <si>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</si>
  <si>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</si>
  <si>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</si>
  <si>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</si>
  <si>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</si>
  <si>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</si>
  <si>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</si>
  <si>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</si>
  <si>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</si>
  <si>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</si>
  <si>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</si>
  <si>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</si>
  <si>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</si>
  <si>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</si>
  <si>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</si>
  <si>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</si>
  <si>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</si>
  <si>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</si>
  <si>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</si>
  <si>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</si>
  <si>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</si>
  <si>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</si>
  <si>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</si>
  <si>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</si>
  <si>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</si>
  <si>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</si>
  <si>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</si>
  <si>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</si>
  <si>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</si>
  <si>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</si>
  <si>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</si>
  <si>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</si>
  <si>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</si>
  <si>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</si>
  <si>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</si>
  <si>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</si>
  <si>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</si>
  <si>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</si>
  <si>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</si>
  <si>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</si>
  <si>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</si>
  <si>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</si>
  <si>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</si>
  <si>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</si>
  <si>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</si>
  <si>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</si>
  <si>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</si>
  <si>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</si>
  <si>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</si>
  <si>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</si>
  <si>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</si>
  <si>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</si>
  <si>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</si>
  <si>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</si>
  <si>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</si>
  <si>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</si>
  <si>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</si>
  <si>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</si>
  <si>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</si>
  <si>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</si>
  <si>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</si>
  <si>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</si>
  <si>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</si>
  <si>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</si>
  <si>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</si>
  <si>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</si>
  <si>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</si>
  <si>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</si>
  <si>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</si>
  <si>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</si>
  <si>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</si>
  <si>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</si>
  <si>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</si>
  <si>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</si>
  <si>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</si>
  <si>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</si>
  <si>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</si>
  <si>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</si>
  <si>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</si>
  <si>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</si>
  <si>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</si>
  <si>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</si>
  <si>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</si>
  <si>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</si>
  <si>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</si>
  <si>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</si>
  <si>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</si>
  <si>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</si>
  <si>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</si>
  <si>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</si>
  <si>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</si>
  <si>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</si>
  <si>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</si>
  <si>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</si>
  <si>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</si>
  <si>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玩家等级</t>
    <phoneticPr fontId="1" type="noConversion"/>
  </si>
  <si>
    <t>对应玩法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</si>
  <si>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</si>
  <si>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</si>
  <si>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</si>
  <si>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</si>
  <si>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</si>
  <si>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</si>
  <si>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</si>
  <si>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</si>
  <si>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</si>
  <si>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</si>
  <si>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</si>
  <si>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</si>
  <si>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</si>
  <si>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</si>
  <si>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</si>
  <si>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</si>
  <si>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</si>
  <si>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</si>
  <si>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通天塔</t>
    <phoneticPr fontId="1" type="noConversion"/>
  </si>
  <si>
    <t>产出</t>
    <phoneticPr fontId="1" type="noConversion"/>
  </si>
  <si>
    <t>剧情副本</t>
    <phoneticPr fontId="1" type="noConversion"/>
  </si>
  <si>
    <t>困难副本</t>
    <phoneticPr fontId="1" type="noConversion"/>
  </si>
  <si>
    <t>金币购买</t>
    <phoneticPr fontId="1" type="noConversion"/>
  </si>
  <si>
    <t>爬塔</t>
    <phoneticPr fontId="1" type="noConversion"/>
  </si>
  <si>
    <t>消耗</t>
    <phoneticPr fontId="1" type="noConversion"/>
  </si>
  <si>
    <t>装备强化</t>
    <phoneticPr fontId="1" type="noConversion"/>
  </si>
  <si>
    <t>装备进阶</t>
    <phoneticPr fontId="1" type="noConversion"/>
  </si>
  <si>
    <t>技能消耗</t>
    <phoneticPr fontId="1" type="noConversion"/>
  </si>
  <si>
    <t>宠物进阶</t>
    <phoneticPr fontId="1" type="noConversion"/>
  </si>
  <si>
    <t>装备开孔</t>
    <phoneticPr fontId="1" type="noConversion"/>
  </si>
  <si>
    <t>宝石合成</t>
    <phoneticPr fontId="1" type="noConversion"/>
  </si>
  <si>
    <t>公会捐献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</si>
  <si>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</si>
  <si>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</si>
  <si>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</si>
  <si>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</si>
  <si>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</si>
  <si>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</si>
  <si>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1~2个小瓶经验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</si>
  <si>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</si>
  <si>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</si>
  <si>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</si>
  <si>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</si>
  <si>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</si>
  <si>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</si>
  <si>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</si>
  <si>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</si>
  <si>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</si>
  <si>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</si>
  <si>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</si>
  <si>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</si>
  <si>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</si>
  <si>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</si>
  <si>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</si>
  <si>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</si>
  <si>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</si>
  <si>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</si>
  <si>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</si>
  <si>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</si>
  <si>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</si>
  <si>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</si>
  <si>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</si>
  <si>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</si>
  <si>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</si>
  <si>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</si>
  <si>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</si>
  <si>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</si>
  <si>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抽奖替代券</t>
    <phoneticPr fontId="1" type="noConversion"/>
  </si>
  <si>
    <t>高级强化石*5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</si>
  <si>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</si>
  <si>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</si>
  <si>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</si>
  <si>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</si>
  <si>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</si>
  <si>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</si>
  <si>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</si>
  <si>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</si>
  <si>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</si>
  <si>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</si>
  <si>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</si>
  <si>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</si>
  <si>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</si>
  <si>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</si>
  <si>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</si>
  <si>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</si>
  <si>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</si>
  <si>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</si>
  <si>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</si>
  <si>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</si>
  <si>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</si>
  <si>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宠物碎片</t>
    <phoneticPr fontId="1" type="noConversion"/>
  </si>
  <si>
    <t>宠物经验药水</t>
    <phoneticPr fontId="1" type="noConversion"/>
  </si>
  <si>
    <t>初级强化石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</si>
  <si>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</si>
  <si>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</si>
  <si>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</si>
  <si>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</si>
  <si>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</si>
  <si>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</si>
  <si>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</si>
  <si>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1~3个小瓶经验</t>
    <phoneticPr fontId="1" type="noConversion"/>
  </si>
  <si>
    <t>1~4个中瓶经验</t>
    <phoneticPr fontId="1" type="noConversion"/>
  </si>
  <si>
    <t>3~5个中瓶经验</t>
    <phoneticPr fontId="1" type="noConversion"/>
  </si>
  <si>
    <t>3~6个小瓶经验</t>
    <phoneticPr fontId="1" type="noConversion"/>
  </si>
  <si>
    <t>3~12个小瓶经验</t>
    <phoneticPr fontId="1" type="noConversion"/>
  </si>
  <si>
    <t>3~15个中瓶经验</t>
    <phoneticPr fontId="1" type="noConversion"/>
  </si>
  <si>
    <t>9~18个中瓶经验</t>
    <phoneticPr fontId="1" type="noConversion"/>
  </si>
  <si>
    <t>瓶子系数</t>
    <phoneticPr fontId="1" type="noConversion"/>
  </si>
  <si>
    <t>装备进阶卷轴(橙)腰带</t>
    <phoneticPr fontId="1" type="noConversion"/>
  </si>
  <si>
    <t>装备进阶卷轴(橙)衣甲</t>
    <phoneticPr fontId="1" type="noConversion"/>
  </si>
  <si>
    <t>装备进阶卷轴(橙)头盔</t>
    <phoneticPr fontId="1" type="noConversion"/>
  </si>
  <si>
    <t>装备进阶卷轴(橙)武器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</si>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</sst>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19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7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8" xfId="0" applyFill="1" applyBorder="1">
      <alignment vertical="center"/>
    </xf>
    <xf numFmtId="0" fontId="0" fillId="5" borderId="0" xfId="0" applyFill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Fill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16" fmlaLink="$J$7" horiz="1" max="100" min="15" page="10" val="48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114301</xdr:colOff>
          <xdr:row>6</xdr:row>
          <xdr:rowOff>0</xdr:rowOff>
        </xdr:from>
        <xdr:to>
          <xdr:col>11</xdr:col>
          <xdr:colOff>38101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  <sheetName val="经验丹周期投放"/>
    </sheetNames>
    <sheetDataSet>
      <sheetData sheetId="0"/>
      <sheetData sheetId="1"/>
      <sheetData sheetId="2"/>
      <sheetData sheetId="3">
        <row r="18">
          <cell r="A18">
            <v>1</v>
          </cell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0.55555555555555558</v>
          </cell>
          <cell r="I18">
            <v>90</v>
          </cell>
          <cell r="J18">
            <v>90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0.3</v>
          </cell>
          <cell r="I19">
            <v>110</v>
          </cell>
          <cell r="J19">
            <v>200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0.20588235294117646</v>
          </cell>
          <cell r="I20">
            <v>140</v>
          </cell>
          <cell r="J20">
            <v>340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0.15384615384615385</v>
          </cell>
          <cell r="I21">
            <v>180</v>
          </cell>
          <cell r="J21">
            <v>520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0.11842105263157894</v>
          </cell>
          <cell r="I22">
            <v>240</v>
          </cell>
          <cell r="J22">
            <v>760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9.2592592592592587E-2</v>
          </cell>
          <cell r="I23">
            <v>320</v>
          </cell>
          <cell r="J23">
            <v>1080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7.3333333333333334E-2</v>
          </cell>
          <cell r="I24">
            <v>420</v>
          </cell>
          <cell r="J24">
            <v>1500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5.8823529411764705E-2</v>
          </cell>
          <cell r="I25">
            <v>540</v>
          </cell>
          <cell r="J25">
            <v>2040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4.7445255474452552E-2</v>
          </cell>
          <cell r="I26">
            <v>700</v>
          </cell>
          <cell r="J26">
            <v>2740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3.8674033149171269E-2</v>
          </cell>
          <cell r="I27">
            <v>880</v>
          </cell>
          <cell r="J27">
            <v>3620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3.1779661016949151E-2</v>
          </cell>
          <cell r="I28">
            <v>1100</v>
          </cell>
          <cell r="J28">
            <v>4720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2.6359143327841845E-2</v>
          </cell>
          <cell r="I29">
            <v>1350</v>
          </cell>
          <cell r="J29">
            <v>6070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2.2020725388601035E-2</v>
          </cell>
          <cell r="I30">
            <v>1650</v>
          </cell>
          <cell r="J30">
            <v>7720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1.8556701030927835E-2</v>
          </cell>
          <cell r="I31">
            <v>1980</v>
          </cell>
          <cell r="J31">
            <v>9700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1.5741507870753936E-2</v>
          </cell>
          <cell r="I32">
            <v>2370</v>
          </cell>
          <cell r="J32">
            <v>12070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1.3449899125756557E-2</v>
          </cell>
          <cell r="I33">
            <v>2800</v>
          </cell>
          <cell r="J33">
            <v>14870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1.1570247933884297E-2</v>
          </cell>
          <cell r="I34">
            <v>3280</v>
          </cell>
          <cell r="J34">
            <v>18150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1.0013654984069186E-2</v>
          </cell>
          <cell r="I35">
            <v>3820</v>
          </cell>
          <cell r="J35">
            <v>21970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8.7154225085259562E-3</v>
          </cell>
          <cell r="I36">
            <v>4420</v>
          </cell>
          <cell r="J36">
            <v>26390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7.6263107721639654E-3</v>
          </cell>
          <cell r="I37">
            <v>5080</v>
          </cell>
          <cell r="J37">
            <v>31470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6.0139523694972335E-3</v>
          </cell>
          <cell r="I38">
            <v>10100</v>
          </cell>
          <cell r="J38">
            <v>41570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4.9149338374291111E-3</v>
          </cell>
          <cell r="I39">
            <v>11330</v>
          </cell>
          <cell r="J39">
            <v>52900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4.1183648566198898E-3</v>
          </cell>
          <cell r="I40">
            <v>12660</v>
          </cell>
          <cell r="J40">
            <v>65560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3.5149384885764497E-3</v>
          </cell>
          <cell r="I41">
            <v>14100</v>
          </cell>
          <cell r="J41">
            <v>79660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3.0430220356768099E-3</v>
          </cell>
          <cell r="I42">
            <v>15640</v>
          </cell>
          <cell r="J42">
            <v>95300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2.6642984014209592E-3</v>
          </cell>
          <cell r="I43">
            <v>17300</v>
          </cell>
          <cell r="J43">
            <v>112600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2.3541919805589308E-3</v>
          </cell>
          <cell r="I44">
            <v>19080</v>
          </cell>
          <cell r="J44">
            <v>131680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2.0961614044281412E-3</v>
          </cell>
          <cell r="I45">
            <v>20980</v>
          </cell>
          <cell r="J45">
            <v>152660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1.878522229179712E-3</v>
          </cell>
          <cell r="I46">
            <v>23010</v>
          </cell>
          <cell r="J46">
            <v>175670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1.5460167333575846E-3</v>
          </cell>
          <cell r="I47">
            <v>44250</v>
          </cell>
          <cell r="J47">
            <v>219920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1.3083623042129265E-3</v>
          </cell>
          <cell r="I48">
            <v>47590</v>
          </cell>
          <cell r="J48">
            <v>267510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1.1299080380402372E-3</v>
          </cell>
          <cell r="I49">
            <v>51100</v>
          </cell>
          <cell r="J49">
            <v>318610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9.9086794676093298E-4</v>
          </cell>
          <cell r="I50">
            <v>54800</v>
          </cell>
          <cell r="J50">
            <v>373410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8.7946676541381227E-4</v>
          </cell>
          <cell r="I51">
            <v>58670</v>
          </cell>
          <cell r="J51">
            <v>432080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7.881813221236434E-4</v>
          </cell>
          <cell r="I52">
            <v>62730</v>
          </cell>
          <cell r="J52">
            <v>494810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7.1200982573559513E-4</v>
          </cell>
          <cell r="I53">
            <v>66980</v>
          </cell>
          <cell r="J53">
            <v>561790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6.4748428666182366E-4</v>
          </cell>
          <cell r="I54">
            <v>71430</v>
          </cell>
          <cell r="J54">
            <v>633220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5.9213308896094745E-4</v>
          </cell>
          <cell r="I55">
            <v>76080</v>
          </cell>
          <cell r="J55">
            <v>709300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5.4413848957278802E-4</v>
          </cell>
          <cell r="I56">
            <v>80940</v>
          </cell>
          <cell r="J56">
            <v>790240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5.0213980028530674E-4</v>
          </cell>
          <cell r="I57">
            <v>86010</v>
          </cell>
          <cell r="J57">
            <v>876250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4.6509224329492014E-4</v>
          </cell>
          <cell r="I58">
            <v>91300</v>
          </cell>
          <cell r="J58">
            <v>967550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4.3218865974538453E-4</v>
          </cell>
          <cell r="I59">
            <v>96800</v>
          </cell>
          <cell r="J59">
            <v>1064350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4.0278349101878513E-4</v>
          </cell>
          <cell r="I60">
            <v>102530</v>
          </cell>
          <cell r="J60">
            <v>1166880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3.7636136964175104E-4</v>
          </cell>
          <cell r="I61">
            <v>108490</v>
          </cell>
          <cell r="J61">
            <v>1275370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3.525027696646188E-4</v>
          </cell>
          <cell r="I62">
            <v>114690</v>
          </cell>
          <cell r="J62">
            <v>1390060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3.3086507983774374E-4</v>
          </cell>
          <cell r="I63">
            <v>121130</v>
          </cell>
          <cell r="J63">
            <v>1511190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3.1116534472239171E-4</v>
          </cell>
          <cell r="I64">
            <v>127810</v>
          </cell>
          <cell r="J64">
            <v>1639000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2.9316585294349791E-4</v>
          </cell>
          <cell r="I65">
            <v>134740</v>
          </cell>
          <cell r="J65">
            <v>1773740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2.7666560524516225E-4</v>
          </cell>
          <cell r="I66">
            <v>141930</v>
          </cell>
          <cell r="J66">
            <v>1915670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0.95</v>
          </cell>
          <cell r="X8">
            <v>0.9</v>
          </cell>
          <cell r="Y8">
            <v>0.85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0.98</v>
          </cell>
          <cell r="X9">
            <v>0.93</v>
          </cell>
          <cell r="Y9">
            <v>0.88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0.96000000000000008</v>
          </cell>
          <cell r="Y10">
            <v>0.91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0.9900000000000001</v>
          </cell>
          <cell r="Y11">
            <v>0.94000000000000006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0.97000000000000008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95</v>
          </cell>
          <cell r="F13">
            <v>1.5</v>
          </cell>
          <cell r="G13">
            <v>6</v>
          </cell>
          <cell r="H13">
            <v>16</v>
          </cell>
          <cell r="I13">
            <v>1</v>
          </cell>
          <cell r="J13">
            <v>2</v>
          </cell>
          <cell r="M13">
            <v>350</v>
          </cell>
          <cell r="N13">
            <v>525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367.5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90</v>
          </cell>
          <cell r="F14">
            <v>2.5</v>
          </cell>
          <cell r="G14">
            <v>10</v>
          </cell>
          <cell r="H14">
            <v>26</v>
          </cell>
          <cell r="I14">
            <v>1</v>
          </cell>
          <cell r="J14">
            <v>2</v>
          </cell>
          <cell r="M14">
            <v>400</v>
          </cell>
          <cell r="N14">
            <v>1000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700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85</v>
          </cell>
          <cell r="F15">
            <v>3</v>
          </cell>
          <cell r="G15">
            <v>15</v>
          </cell>
          <cell r="H15">
            <v>41</v>
          </cell>
          <cell r="I15">
            <v>1</v>
          </cell>
          <cell r="J15">
            <v>2</v>
          </cell>
          <cell r="M15">
            <v>450</v>
          </cell>
          <cell r="N15">
            <v>1350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944.99999999999989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65</v>
          </cell>
          <cell r="I16">
            <v>1</v>
          </cell>
          <cell r="J16">
            <v>2</v>
          </cell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70</v>
          </cell>
          <cell r="I18">
            <v>2</v>
          </cell>
          <cell r="J18">
            <v>3</v>
          </cell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80</v>
          </cell>
          <cell r="I19">
            <v>2</v>
          </cell>
          <cell r="J19">
            <v>4</v>
          </cell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100</v>
          </cell>
          <cell r="I20">
            <v>2</v>
          </cell>
          <cell r="J20">
            <v>4</v>
          </cell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145</v>
          </cell>
          <cell r="I21">
            <v>2</v>
          </cell>
          <cell r="J21">
            <v>4</v>
          </cell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197.5</v>
          </cell>
          <cell r="I22">
            <v>2</v>
          </cell>
          <cell r="J22">
            <v>5</v>
          </cell>
          <cell r="K22" t="str">
            <v>中级</v>
          </cell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265</v>
          </cell>
          <cell r="I23">
            <v>2</v>
          </cell>
          <cell r="J23">
            <v>5</v>
          </cell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375</v>
          </cell>
          <cell r="I24">
            <v>2</v>
          </cell>
          <cell r="J24">
            <v>5</v>
          </cell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505</v>
          </cell>
          <cell r="I25">
            <v>2</v>
          </cell>
          <cell r="J25">
            <v>5</v>
          </cell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680</v>
          </cell>
          <cell r="I26">
            <v>2</v>
          </cell>
          <cell r="J26">
            <v>5</v>
          </cell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0</v>
          </cell>
        </row>
        <row r="28">
          <cell r="B28">
            <v>21</v>
          </cell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700</v>
          </cell>
          <cell r="I28">
            <v>3</v>
          </cell>
          <cell r="J28">
            <v>7</v>
          </cell>
          <cell r="K28" t="str">
            <v>1中级</v>
          </cell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750</v>
          </cell>
          <cell r="I29">
            <v>3</v>
          </cell>
          <cell r="J29">
            <v>7</v>
          </cell>
          <cell r="K29" t="str">
            <v>1中级</v>
          </cell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825</v>
          </cell>
          <cell r="I30">
            <v>3</v>
          </cell>
          <cell r="J30">
            <v>8</v>
          </cell>
          <cell r="K30" t="str">
            <v>1中级</v>
          </cell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930</v>
          </cell>
          <cell r="I31">
            <v>3</v>
          </cell>
          <cell r="J31">
            <v>10</v>
          </cell>
          <cell r="K31" t="str">
            <v>2中级</v>
          </cell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1065</v>
          </cell>
          <cell r="I32">
            <v>3</v>
          </cell>
          <cell r="J32">
            <v>10</v>
          </cell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1257.5</v>
          </cell>
          <cell r="I33">
            <v>3</v>
          </cell>
          <cell r="J33">
            <v>10</v>
          </cell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1582.5</v>
          </cell>
          <cell r="I34">
            <v>3</v>
          </cell>
          <cell r="J34">
            <v>15</v>
          </cell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2107.5</v>
          </cell>
          <cell r="I35">
            <v>3</v>
          </cell>
          <cell r="J35">
            <v>15</v>
          </cell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2707.5</v>
          </cell>
          <cell r="I36">
            <v>3</v>
          </cell>
          <cell r="J36">
            <v>15</v>
          </cell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I37">
            <v>3</v>
          </cell>
          <cell r="J37">
            <v>15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</row>
        <row r="38">
          <cell r="B38">
            <v>31</v>
          </cell>
          <cell r="I38">
            <v>3</v>
          </cell>
          <cell r="J38">
            <v>15</v>
          </cell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I39">
            <v>3</v>
          </cell>
          <cell r="J39">
            <v>15</v>
          </cell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2907.5</v>
          </cell>
          <cell r="I40">
            <v>4</v>
          </cell>
          <cell r="J40">
            <v>25</v>
          </cell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3207.5</v>
          </cell>
          <cell r="I41">
            <v>4</v>
          </cell>
          <cell r="J41">
            <v>25</v>
          </cell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3732.5</v>
          </cell>
          <cell r="I42">
            <v>4</v>
          </cell>
          <cell r="J42">
            <v>25</v>
          </cell>
          <cell r="K42" t="str">
            <v>高级</v>
          </cell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4407.5</v>
          </cell>
          <cell r="I43">
            <v>4</v>
          </cell>
          <cell r="J43">
            <v>25</v>
          </cell>
          <cell r="K43" t="str">
            <v>高级</v>
          </cell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5370</v>
          </cell>
          <cell r="I44">
            <v>4</v>
          </cell>
          <cell r="J44">
            <v>25</v>
          </cell>
          <cell r="K44" t="str">
            <v>高级</v>
          </cell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6507.5</v>
          </cell>
          <cell r="I45">
            <v>4</v>
          </cell>
          <cell r="J45">
            <v>25</v>
          </cell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7907.5</v>
          </cell>
          <cell r="I46">
            <v>4</v>
          </cell>
          <cell r="J46">
            <v>25</v>
          </cell>
          <cell r="M46">
            <v>7800</v>
          </cell>
          <cell r="N46">
            <v>54600</v>
          </cell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9707.5</v>
          </cell>
          <cell r="I47">
            <v>4</v>
          </cell>
          <cell r="J47">
            <v>25</v>
          </cell>
          <cell r="M47">
            <v>8100</v>
          </cell>
          <cell r="N47">
            <v>64800</v>
          </cell>
          <cell r="BU47">
            <v>45360</v>
          </cell>
          <cell r="BV47">
            <v>1804</v>
          </cell>
        </row>
        <row r="48">
          <cell r="B48">
            <v>41</v>
          </cell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11732.5</v>
          </cell>
          <cell r="I48">
            <v>4</v>
          </cell>
          <cell r="J48">
            <v>25</v>
          </cell>
          <cell r="M48">
            <v>8400</v>
          </cell>
          <cell r="N48">
            <v>75600</v>
          </cell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12082.5</v>
          </cell>
          <cell r="I49">
            <v>5</v>
          </cell>
          <cell r="J49">
            <v>50</v>
          </cell>
          <cell r="K49" t="str">
            <v>高级</v>
          </cell>
          <cell r="M49">
            <v>15000</v>
          </cell>
          <cell r="N49">
            <v>52500</v>
          </cell>
          <cell r="BU49">
            <v>36750</v>
          </cell>
          <cell r="BV49">
            <v>2129</v>
          </cell>
        </row>
        <row r="50">
          <cell r="B50">
            <v>43</v>
          </cell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12645</v>
          </cell>
          <cell r="I50">
            <v>5</v>
          </cell>
          <cell r="J50">
            <v>50</v>
          </cell>
          <cell r="M50">
            <v>16000</v>
          </cell>
          <cell r="N50">
            <v>72000</v>
          </cell>
          <cell r="BU50">
            <v>50400</v>
          </cell>
          <cell r="BV50">
            <v>2254</v>
          </cell>
        </row>
        <row r="51">
          <cell r="B51">
            <v>44</v>
          </cell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13470</v>
          </cell>
          <cell r="I51">
            <v>5</v>
          </cell>
          <cell r="J51">
            <v>50</v>
          </cell>
          <cell r="M51">
            <v>17000</v>
          </cell>
          <cell r="N51">
            <v>93500</v>
          </cell>
          <cell r="BU51">
            <v>65449.999999999993</v>
          </cell>
          <cell r="BV51">
            <v>2404</v>
          </cell>
        </row>
        <row r="52">
          <cell r="B52">
            <v>45</v>
          </cell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14607.5</v>
          </cell>
          <cell r="I52">
            <v>5</v>
          </cell>
          <cell r="J52">
            <v>50</v>
          </cell>
          <cell r="M52">
            <v>18000</v>
          </cell>
          <cell r="N52">
            <v>117000</v>
          </cell>
          <cell r="BU52">
            <v>81900</v>
          </cell>
          <cell r="BV52">
            <v>2579</v>
          </cell>
        </row>
        <row r="53">
          <cell r="B53">
            <v>46</v>
          </cell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16007.5</v>
          </cell>
          <cell r="I53">
            <v>5</v>
          </cell>
          <cell r="J53">
            <v>50</v>
          </cell>
          <cell r="M53">
            <v>19000</v>
          </cell>
          <cell r="N53">
            <v>133000</v>
          </cell>
          <cell r="BU53">
            <v>93100</v>
          </cell>
          <cell r="BV53">
            <v>2779</v>
          </cell>
        </row>
        <row r="54">
          <cell r="B54">
            <v>47</v>
          </cell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17807.5</v>
          </cell>
          <cell r="I54">
            <v>5</v>
          </cell>
          <cell r="J54">
            <v>50</v>
          </cell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20057.5</v>
          </cell>
          <cell r="I55">
            <v>5</v>
          </cell>
          <cell r="J55">
            <v>50</v>
          </cell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22670</v>
          </cell>
          <cell r="I56">
            <v>5</v>
          </cell>
          <cell r="J56">
            <v>50</v>
          </cell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25820</v>
          </cell>
          <cell r="I57">
            <v>5</v>
          </cell>
          <cell r="J57">
            <v>50</v>
          </cell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 x14ac:dyDescent="0.15"/>
  <cols>
    <col min="1" max="16384" width="8.875" style="56"/>
  </cols>
  <sheetData>
    <row r="1" spans="1:3" x14ac:dyDescent="0.15">
      <c r="A1" s="129" t="s">
        <v>265</v>
      </c>
      <c r="B1" s="56" t="s">
        <v>266</v>
      </c>
    </row>
    <row r="2" spans="1:3" x14ac:dyDescent="0.15">
      <c r="A2" s="129" t="s">
        <v>267</v>
      </c>
      <c r="B2" s="56" t="s">
        <v>268</v>
      </c>
    </row>
    <row r="3" spans="1:3" x14ac:dyDescent="0.15">
      <c r="A3" s="128"/>
      <c r="B3" s="56" t="s">
        <v>269</v>
      </c>
    </row>
    <row r="4" spans="1:3" x14ac:dyDescent="0.15">
      <c r="A4" s="128"/>
      <c r="B4" s="56" t="s">
        <v>270</v>
      </c>
    </row>
    <row r="5" spans="1:3" x14ac:dyDescent="0.15">
      <c r="A5" s="128"/>
      <c r="C5" s="56" t="s">
        <v>271</v>
      </c>
    </row>
    <row r="6" spans="1:3" x14ac:dyDescent="0.15">
      <c r="A6" s="128"/>
      <c r="C6" s="56" t="s">
        <v>272</v>
      </c>
    </row>
    <row r="7" spans="1:3" x14ac:dyDescent="0.15">
      <c r="A7" s="128"/>
    </row>
    <row r="8" spans="1:3" x14ac:dyDescent="0.15">
      <c r="A8" s="129" t="s">
        <v>265</v>
      </c>
      <c r="B8" s="56" t="s">
        <v>273</v>
      </c>
    </row>
    <row r="9" spans="1:3" x14ac:dyDescent="0.15">
      <c r="A9" s="129" t="s">
        <v>267</v>
      </c>
      <c r="B9" s="56" t="s">
        <v>274</v>
      </c>
    </row>
    <row r="10" spans="1:3" x14ac:dyDescent="0.15">
      <c r="A10" s="128"/>
      <c r="B10" s="56" t="s">
        <v>275</v>
      </c>
    </row>
    <row r="11" spans="1:3" x14ac:dyDescent="0.15">
      <c r="A11" s="128"/>
      <c r="B11" s="56" t="s">
        <v>276</v>
      </c>
    </row>
    <row r="12" spans="1:3" x14ac:dyDescent="0.15">
      <c r="A12" s="128"/>
      <c r="B12" s="56" t="s">
        <v>277</v>
      </c>
    </row>
    <row r="13" spans="1:3" x14ac:dyDescent="0.15">
      <c r="A13" s="128"/>
    </row>
    <row r="14" spans="1:3" x14ac:dyDescent="0.15">
      <c r="A14" s="129" t="s">
        <v>265</v>
      </c>
      <c r="B14" s="56" t="s">
        <v>236</v>
      </c>
    </row>
    <row r="15" spans="1:3" x14ac:dyDescent="0.15">
      <c r="A15" s="129" t="s">
        <v>267</v>
      </c>
      <c r="B15" s="56" t="s">
        <v>278</v>
      </c>
    </row>
    <row r="16" spans="1:3" x14ac:dyDescent="0.15">
      <c r="A16" s="128"/>
      <c r="B16" s="56" t="s">
        <v>279</v>
      </c>
    </row>
    <row r="17" spans="1:6" x14ac:dyDescent="0.15">
      <c r="A17" s="128"/>
      <c r="B17" s="56" t="s">
        <v>280</v>
      </c>
    </row>
    <row r="18" spans="1:6" x14ac:dyDescent="0.15">
      <c r="A18" s="128"/>
    </row>
    <row r="19" spans="1:6" x14ac:dyDescent="0.15">
      <c r="A19" s="129" t="s">
        <v>265</v>
      </c>
      <c r="B19" s="56" t="s">
        <v>237</v>
      </c>
    </row>
    <row r="20" spans="1:6" x14ac:dyDescent="0.15">
      <c r="A20" s="129" t="s">
        <v>267</v>
      </c>
      <c r="B20" s="56" t="s">
        <v>281</v>
      </c>
    </row>
    <row r="21" spans="1:6" x14ac:dyDescent="0.15">
      <c r="A21" s="128"/>
      <c r="B21" s="56" t="s">
        <v>282</v>
      </c>
    </row>
    <row r="22" spans="1:6" x14ac:dyDescent="0.15">
      <c r="A22" s="128"/>
      <c r="B22" s="56" t="s">
        <v>283</v>
      </c>
    </row>
    <row r="23" spans="1:6" x14ac:dyDescent="0.15">
      <c r="A23" s="128"/>
    </row>
    <row r="24" spans="1:6" x14ac:dyDescent="0.15">
      <c r="A24" s="129" t="s">
        <v>265</v>
      </c>
      <c r="B24" s="56" t="s">
        <v>238</v>
      </c>
    </row>
    <row r="25" spans="1:6" x14ac:dyDescent="0.15">
      <c r="A25" s="129" t="s">
        <v>267</v>
      </c>
      <c r="B25" s="56" t="s">
        <v>284</v>
      </c>
    </row>
    <row r="26" spans="1:6" x14ac:dyDescent="0.15">
      <c r="A26" s="129"/>
    </row>
    <row r="27" spans="1:6" x14ac:dyDescent="0.15">
      <c r="A27" s="129" t="s">
        <v>265</v>
      </c>
      <c r="B27" s="56" t="s">
        <v>239</v>
      </c>
    </row>
    <row r="28" spans="1:6" x14ac:dyDescent="0.15">
      <c r="A28" s="129" t="s">
        <v>267</v>
      </c>
      <c r="B28" s="56" t="s">
        <v>285</v>
      </c>
    </row>
    <row r="29" spans="1:6" x14ac:dyDescent="0.15">
      <c r="A29" s="128"/>
    </row>
    <row r="30" spans="1:6" x14ac:dyDescent="0.15">
      <c r="A30" s="129" t="s">
        <v>265</v>
      </c>
      <c r="B30" s="56" t="s">
        <v>240</v>
      </c>
    </row>
    <row r="31" spans="1:6" x14ac:dyDescent="0.15">
      <c r="A31" s="129" t="s">
        <v>267</v>
      </c>
      <c r="B31" s="56" t="s">
        <v>286</v>
      </c>
    </row>
    <row r="32" spans="1:6" x14ac:dyDescent="0.15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 x14ac:dyDescent="0.15">
      <c r="A33" s="129"/>
      <c r="B33" s="56" t="s">
        <v>289</v>
      </c>
      <c r="D33" s="56" t="s">
        <v>290</v>
      </c>
    </row>
    <row r="34" spans="1:6" x14ac:dyDescent="0.15">
      <c r="A34" s="129"/>
      <c r="B34" s="56" t="s">
        <v>291</v>
      </c>
      <c r="D34" s="56" t="s">
        <v>292</v>
      </c>
    </row>
    <row r="35" spans="1:6" x14ac:dyDescent="0.15">
      <c r="A35" s="129"/>
      <c r="B35" s="56" t="s">
        <v>131</v>
      </c>
      <c r="D35" s="56" t="s">
        <v>293</v>
      </c>
      <c r="F35" s="56" t="s">
        <v>294</v>
      </c>
    </row>
    <row r="36" spans="1:6" x14ac:dyDescent="0.15">
      <c r="A36" s="129"/>
      <c r="B36" s="56" t="s">
        <v>132</v>
      </c>
      <c r="D36" s="56" t="s">
        <v>295</v>
      </c>
      <c r="F36" s="56" t="s">
        <v>296</v>
      </c>
    </row>
    <row r="37" spans="1:6" x14ac:dyDescent="0.15">
      <c r="A37" s="129"/>
      <c r="B37" s="56" t="s">
        <v>297</v>
      </c>
      <c r="D37" s="56" t="s">
        <v>298</v>
      </c>
    </row>
    <row r="38" spans="1:6" x14ac:dyDescent="0.15">
      <c r="A38" s="129"/>
      <c r="B38" s="56" t="s">
        <v>299</v>
      </c>
      <c r="D38" s="56" t="s">
        <v>300</v>
      </c>
      <c r="F38" s="56" t="s">
        <v>301</v>
      </c>
    </row>
    <row r="39" spans="1:6" x14ac:dyDescent="0.15">
      <c r="A39" s="129"/>
      <c r="B39" s="56" t="s">
        <v>302</v>
      </c>
      <c r="D39" s="56" t="s">
        <v>303</v>
      </c>
      <c r="F39" s="56" t="s">
        <v>304</v>
      </c>
    </row>
    <row r="40" spans="1:6" x14ac:dyDescent="0.15">
      <c r="A40" s="129"/>
      <c r="B40" s="56" t="s">
        <v>305</v>
      </c>
      <c r="D40" s="56" t="s">
        <v>306</v>
      </c>
    </row>
    <row r="41" spans="1:6" x14ac:dyDescent="0.15">
      <c r="A41" s="129"/>
      <c r="B41" s="56" t="s">
        <v>307</v>
      </c>
      <c r="D41" s="56" t="s">
        <v>306</v>
      </c>
    </row>
    <row r="42" spans="1:6" x14ac:dyDescent="0.15">
      <c r="A42" s="129"/>
      <c r="B42" s="56" t="s">
        <v>304</v>
      </c>
      <c r="D42" s="56" t="s">
        <v>308</v>
      </c>
    </row>
    <row r="43" spans="1:6" x14ac:dyDescent="0.15">
      <c r="A43" s="128"/>
    </row>
    <row r="44" spans="1:6" x14ac:dyDescent="0.15">
      <c r="A44" s="129" t="s">
        <v>265</v>
      </c>
      <c r="B44" s="56" t="s">
        <v>241</v>
      </c>
    </row>
    <row r="45" spans="1:6" x14ac:dyDescent="0.15">
      <c r="A45" s="129" t="s">
        <v>267</v>
      </c>
      <c r="B45" s="56" t="s">
        <v>309</v>
      </c>
    </row>
    <row r="46" spans="1:6" x14ac:dyDescent="0.15">
      <c r="A46" s="128"/>
      <c r="B46" s="56" t="s">
        <v>310</v>
      </c>
    </row>
    <row r="47" spans="1:6" x14ac:dyDescent="0.15">
      <c r="A47" s="128"/>
    </row>
    <row r="48" spans="1:6" x14ac:dyDescent="0.15">
      <c r="A48" s="129" t="s">
        <v>265</v>
      </c>
      <c r="B48" s="56" t="s">
        <v>242</v>
      </c>
    </row>
    <row r="49" spans="1:2" x14ac:dyDescent="0.15">
      <c r="A49" s="129" t="s">
        <v>267</v>
      </c>
      <c r="B49" s="56" t="s">
        <v>311</v>
      </c>
    </row>
    <row r="50" spans="1:2" x14ac:dyDescent="0.15">
      <c r="A50" s="128"/>
      <c r="B50" s="56" t="s">
        <v>312</v>
      </c>
    </row>
    <row r="51" spans="1:2" x14ac:dyDescent="0.15">
      <c r="A51" s="128"/>
      <c r="B51" s="56" t="s">
        <v>313</v>
      </c>
    </row>
    <row r="52" spans="1:2" x14ac:dyDescent="0.15">
      <c r="A52" s="128"/>
    </row>
    <row r="53" spans="1:2" x14ac:dyDescent="0.15">
      <c r="A53" s="129" t="s">
        <v>265</v>
      </c>
      <c r="B53" s="56" t="s">
        <v>243</v>
      </c>
    </row>
    <row r="54" spans="1:2" x14ac:dyDescent="0.15">
      <c r="A54" s="129" t="s">
        <v>267</v>
      </c>
      <c r="B54" s="56" t="s">
        <v>314</v>
      </c>
    </row>
    <row r="55" spans="1:2" x14ac:dyDescent="0.15">
      <c r="A55" s="129"/>
      <c r="B55" s="56" t="s">
        <v>315</v>
      </c>
    </row>
    <row r="56" spans="1:2" x14ac:dyDescent="0.15">
      <c r="A56" s="129"/>
      <c r="B56" s="56" t="s">
        <v>316</v>
      </c>
    </row>
    <row r="57" spans="1:2" x14ac:dyDescent="0.15">
      <c r="A57" s="129"/>
    </row>
    <row r="58" spans="1:2" x14ac:dyDescent="0.15">
      <c r="A58" s="129" t="s">
        <v>265</v>
      </c>
      <c r="B58" s="56" t="s">
        <v>244</v>
      </c>
    </row>
    <row r="59" spans="1:2" x14ac:dyDescent="0.15">
      <c r="A59" s="129" t="s">
        <v>267</v>
      </c>
      <c r="B59" s="56" t="s">
        <v>317</v>
      </c>
    </row>
    <row r="60" spans="1:2" x14ac:dyDescent="0.15">
      <c r="A60" s="128"/>
      <c r="B60" s="56" t="s">
        <v>318</v>
      </c>
    </row>
    <row r="61" spans="1:2" x14ac:dyDescent="0.15">
      <c r="A61" s="128"/>
    </row>
    <row r="62" spans="1:2" x14ac:dyDescent="0.15">
      <c r="A62" s="129" t="s">
        <v>265</v>
      </c>
      <c r="B62" s="56" t="s">
        <v>245</v>
      </c>
    </row>
    <row r="63" spans="1:2" x14ac:dyDescent="0.15">
      <c r="A63" s="129" t="s">
        <v>267</v>
      </c>
    </row>
    <row r="64" spans="1:2" x14ac:dyDescent="0.15">
      <c r="A64" s="129"/>
    </row>
    <row r="65" spans="1:2" x14ac:dyDescent="0.15">
      <c r="A65" s="129" t="s">
        <v>265</v>
      </c>
      <c r="B65" s="56" t="s">
        <v>246</v>
      </c>
    </row>
    <row r="66" spans="1:2" x14ac:dyDescent="0.15">
      <c r="A66" s="129" t="s">
        <v>267</v>
      </c>
      <c r="B66" s="56" t="s">
        <v>319</v>
      </c>
    </row>
    <row r="67" spans="1:2" x14ac:dyDescent="0.15">
      <c r="A67" s="129"/>
    </row>
    <row r="68" spans="1:2" x14ac:dyDescent="0.15">
      <c r="A68" s="129" t="s">
        <v>265</v>
      </c>
      <c r="B68" s="56" t="s">
        <v>247</v>
      </c>
    </row>
    <row r="69" spans="1:2" x14ac:dyDescent="0.15">
      <c r="A69" s="129" t="s">
        <v>267</v>
      </c>
      <c r="B69" s="56" t="s">
        <v>320</v>
      </c>
    </row>
    <row r="70" spans="1:2" x14ac:dyDescent="0.15">
      <c r="A70" s="129"/>
    </row>
    <row r="71" spans="1:2" x14ac:dyDescent="0.15">
      <c r="A71" s="129" t="s">
        <v>265</v>
      </c>
      <c r="B71" s="56" t="s">
        <v>248</v>
      </c>
    </row>
    <row r="72" spans="1:2" x14ac:dyDescent="0.15">
      <c r="A72" s="129" t="s">
        <v>267</v>
      </c>
      <c r="B72" s="56" t="s">
        <v>78</v>
      </c>
    </row>
    <row r="73" spans="1:2" x14ac:dyDescent="0.15">
      <c r="A73" s="128"/>
      <c r="B73" s="56" t="s">
        <v>321</v>
      </c>
    </row>
    <row r="74" spans="1:2" x14ac:dyDescent="0.15">
      <c r="A74" s="128"/>
    </row>
    <row r="75" spans="1:2" x14ac:dyDescent="0.15">
      <c r="A75" s="129" t="s">
        <v>265</v>
      </c>
      <c r="B75" s="56" t="s">
        <v>249</v>
      </c>
    </row>
    <row r="76" spans="1:2" x14ac:dyDescent="0.15">
      <c r="A76" s="129" t="s">
        <v>267</v>
      </c>
      <c r="B76" s="56" t="s">
        <v>322</v>
      </c>
    </row>
    <row r="78" spans="1:2" x14ac:dyDescent="0.15">
      <c r="A78" s="129" t="s">
        <v>265</v>
      </c>
      <c r="B78" s="56" t="s">
        <v>250</v>
      </c>
    </row>
    <row r="79" spans="1:2" x14ac:dyDescent="0.15">
      <c r="A79" s="129" t="s">
        <v>267</v>
      </c>
      <c r="B79" s="56" t="s">
        <v>323</v>
      </c>
    </row>
    <row r="80" spans="1:2" x14ac:dyDescent="0.15">
      <c r="B80" s="56" t="s">
        <v>324</v>
      </c>
    </row>
    <row r="82" spans="1:2" x14ac:dyDescent="0.15">
      <c r="A82" s="129" t="s">
        <v>265</v>
      </c>
      <c r="B82" s="56" t="s">
        <v>325</v>
      </c>
    </row>
    <row r="83" spans="1:2" x14ac:dyDescent="0.15">
      <c r="A83" s="129" t="s">
        <v>267</v>
      </c>
      <c r="B83" s="56" t="s">
        <v>326</v>
      </c>
    </row>
    <row r="85" spans="1:2" x14ac:dyDescent="0.15">
      <c r="A85" s="129" t="s">
        <v>265</v>
      </c>
      <c r="B85" s="56" t="s">
        <v>327</v>
      </c>
    </row>
    <row r="86" spans="1:2" x14ac:dyDescent="0.15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workbookViewId="0">
      <selection activeCell="E20" sqref="E20:E21"/>
    </sheetView>
  </sheetViews>
  <sheetFormatPr defaultRowHeight="13.5" x14ac:dyDescent="0.15"/>
  <cols>
    <col min="2" max="2" width="15.125" bestFit="1" customWidth="1"/>
    <col min="3" max="3" width="11" bestFit="1" customWidth="1"/>
  </cols>
  <sheetData>
    <row r="2" spans="2:13" x14ac:dyDescent="0.15"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</row>
    <row r="4" spans="2:13" x14ac:dyDescent="0.15">
      <c r="B4" s="190" t="s">
        <v>477</v>
      </c>
    </row>
    <row r="5" spans="2:13" x14ac:dyDescent="0.15">
      <c r="B5" s="190" t="s">
        <v>484</v>
      </c>
    </row>
    <row r="6" spans="2:13" x14ac:dyDescent="0.15">
      <c r="B6" s="190"/>
    </row>
    <row r="7" spans="2:13" x14ac:dyDescent="0.15">
      <c r="D7" t="s">
        <v>491</v>
      </c>
      <c r="E7">
        <v>1</v>
      </c>
      <c r="G7">
        <v>2.2000000000000002</v>
      </c>
      <c r="I7">
        <v>5</v>
      </c>
    </row>
    <row r="8" spans="2:13" x14ac:dyDescent="0.15">
      <c r="B8" t="s">
        <v>476</v>
      </c>
      <c r="E8" t="s">
        <v>481</v>
      </c>
      <c r="G8" t="s">
        <v>482</v>
      </c>
      <c r="I8" t="s">
        <v>483</v>
      </c>
    </row>
    <row r="9" spans="2:13" x14ac:dyDescent="0.15">
      <c r="C9" t="s">
        <v>480</v>
      </c>
      <c r="E9" t="s">
        <v>489</v>
      </c>
    </row>
    <row r="10" spans="2:13" x14ac:dyDescent="0.15">
      <c r="C10" t="s">
        <v>438</v>
      </c>
      <c r="E10" t="s">
        <v>490</v>
      </c>
    </row>
    <row r="11" spans="2:13" x14ac:dyDescent="0.15">
      <c r="C11" t="s">
        <v>488</v>
      </c>
    </row>
    <row r="14" spans="2:13" x14ac:dyDescent="0.15">
      <c r="B14" t="s">
        <v>478</v>
      </c>
    </row>
    <row r="15" spans="2:13" x14ac:dyDescent="0.15">
      <c r="C15" t="s">
        <v>485</v>
      </c>
    </row>
    <row r="16" spans="2:13" x14ac:dyDescent="0.15">
      <c r="C16" t="s">
        <v>486</v>
      </c>
    </row>
    <row r="17" spans="2:19" x14ac:dyDescent="0.15">
      <c r="C17" t="s">
        <v>487</v>
      </c>
    </row>
    <row r="19" spans="2:19" x14ac:dyDescent="0.15">
      <c r="B19" t="s">
        <v>479</v>
      </c>
    </row>
    <row r="30" spans="2:19" x14ac:dyDescent="0.15">
      <c r="M30" s="190"/>
      <c r="N30" s="190"/>
      <c r="O30" s="190"/>
      <c r="P30" s="190"/>
      <c r="Q30" s="190"/>
      <c r="R30" s="190"/>
      <c r="S30" s="190"/>
    </row>
    <row r="31" spans="2:19" x14ac:dyDescent="0.15">
      <c r="M31" s="190"/>
      <c r="N31" s="190"/>
      <c r="O31" s="190"/>
      <c r="P31" s="190"/>
      <c r="Q31" s="190"/>
      <c r="R31" s="190"/>
      <c r="S31" s="190"/>
    </row>
    <row r="32" spans="2:19" x14ac:dyDescent="0.15">
      <c r="M32" s="190"/>
      <c r="N32" s="190"/>
      <c r="O32" s="190"/>
      <c r="P32" s="190"/>
      <c r="Q32" s="190"/>
      <c r="R32" s="190"/>
      <c r="S32" s="190"/>
    </row>
    <row r="33" spans="13:19" x14ac:dyDescent="0.15">
      <c r="M33" s="190"/>
      <c r="N33" s="190"/>
      <c r="O33" s="190"/>
      <c r="P33" s="190"/>
      <c r="Q33" s="190"/>
      <c r="R33" s="190"/>
      <c r="S33" s="190"/>
    </row>
    <row r="34" spans="13:19" x14ac:dyDescent="0.15">
      <c r="M34" s="190"/>
      <c r="N34" s="190"/>
      <c r="O34" s="190"/>
      <c r="P34" s="190"/>
      <c r="Q34" s="190"/>
      <c r="R34" s="190"/>
      <c r="S34" s="190"/>
    </row>
    <row r="35" spans="13:19" x14ac:dyDescent="0.15">
      <c r="M35" s="190"/>
      <c r="N35" s="190"/>
      <c r="O35" s="190"/>
      <c r="P35" s="190"/>
      <c r="Q35" s="190"/>
      <c r="R35" s="190"/>
      <c r="S35" s="190"/>
    </row>
    <row r="36" spans="13:19" x14ac:dyDescent="0.15">
      <c r="M36" s="190"/>
      <c r="N36" s="190"/>
      <c r="O36" s="190"/>
      <c r="P36" s="190"/>
      <c r="Q36" s="190"/>
      <c r="R36" s="190"/>
      <c r="S36" s="190"/>
    </row>
    <row r="37" spans="13:19" x14ac:dyDescent="0.15">
      <c r="M37" s="190"/>
      <c r="N37" s="190"/>
      <c r="O37" s="190"/>
      <c r="P37" s="190"/>
      <c r="Q37" s="190"/>
      <c r="R37" s="190"/>
      <c r="S37" s="190"/>
    </row>
    <row r="38" spans="13:19" x14ac:dyDescent="0.15">
      <c r="M38" s="190"/>
      <c r="N38" s="190"/>
      <c r="O38" s="190"/>
      <c r="P38" s="190"/>
      <c r="Q38" s="190"/>
      <c r="R38" s="190"/>
      <c r="S38" s="190"/>
    </row>
    <row r="39" spans="13:19" x14ac:dyDescent="0.15">
      <c r="M39" s="190"/>
      <c r="N39" s="190"/>
      <c r="O39" s="190"/>
      <c r="P39" s="190"/>
      <c r="Q39" s="190"/>
      <c r="R39" s="190"/>
      <c r="S39" s="190"/>
    </row>
    <row r="40" spans="13:19" x14ac:dyDescent="0.15">
      <c r="M40" s="190"/>
      <c r="N40" s="190"/>
      <c r="O40" s="190"/>
      <c r="P40" s="190"/>
      <c r="Q40" s="190"/>
      <c r="R40" s="190"/>
      <c r="S40" s="190"/>
    </row>
    <row r="41" spans="13:19" x14ac:dyDescent="0.15">
      <c r="M41" s="190"/>
      <c r="N41" s="190"/>
      <c r="O41" s="190"/>
      <c r="P41" s="190"/>
      <c r="Q41" s="190"/>
      <c r="R41" s="190"/>
      <c r="S41" s="190"/>
    </row>
    <row r="42" spans="13:19" x14ac:dyDescent="0.15">
      <c r="M42" s="190"/>
      <c r="N42" s="190"/>
      <c r="O42" s="190"/>
      <c r="P42" s="190"/>
      <c r="Q42" s="190"/>
      <c r="R42" s="190"/>
      <c r="S42" s="190"/>
    </row>
    <row r="43" spans="13:19" x14ac:dyDescent="0.15">
      <c r="M43" s="190"/>
      <c r="N43" s="190"/>
      <c r="O43" s="190"/>
      <c r="P43" s="190"/>
      <c r="Q43" s="190"/>
      <c r="R43" s="190"/>
      <c r="S43" s="190"/>
    </row>
    <row r="44" spans="13:19" x14ac:dyDescent="0.15">
      <c r="M44" s="190"/>
      <c r="N44" s="190"/>
      <c r="O44" s="190"/>
      <c r="P44" s="190"/>
      <c r="Q44" s="190"/>
      <c r="R44" s="190"/>
      <c r="S44" s="190"/>
    </row>
    <row r="45" spans="13:19" x14ac:dyDescent="0.15">
      <c r="M45" s="190"/>
      <c r="N45" s="190"/>
      <c r="O45" s="190"/>
      <c r="P45" s="190"/>
      <c r="Q45" s="190"/>
      <c r="R45" s="190"/>
      <c r="S45" s="190"/>
    </row>
    <row r="46" spans="13:19" x14ac:dyDescent="0.15">
      <c r="M46" s="190"/>
      <c r="N46" s="190"/>
      <c r="O46" s="190"/>
      <c r="P46" s="190"/>
      <c r="Q46" s="190"/>
      <c r="R46" s="190"/>
      <c r="S46" s="190"/>
    </row>
    <row r="47" spans="13:19" x14ac:dyDescent="0.15">
      <c r="M47" s="190"/>
      <c r="N47" s="190"/>
      <c r="O47" s="190"/>
      <c r="P47" s="190"/>
      <c r="Q47" s="190"/>
      <c r="R47" s="190"/>
      <c r="S47" s="19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V54" sqref="V54"/>
    </sheetView>
  </sheetViews>
  <sheetFormatPr defaultColWidth="9" defaultRowHeight="16.5" x14ac:dyDescent="0.15"/>
  <cols>
    <col min="1" max="16384" width="9" style="56"/>
  </cols>
  <sheetData>
    <row r="42" spans="3:5" ht="17.25" thickBot="1" x14ac:dyDescent="0.2"/>
    <row r="43" spans="3:5" x14ac:dyDescent="0.15">
      <c r="C43" s="46"/>
      <c r="D43" s="47" t="s">
        <v>329</v>
      </c>
      <c r="E43" s="48"/>
    </row>
    <row r="44" spans="3:5" x14ac:dyDescent="0.15">
      <c r="C44" s="49"/>
      <c r="D44" s="50"/>
      <c r="E44" s="51"/>
    </row>
    <row r="45" spans="3:5" x14ac:dyDescent="0.15">
      <c r="C45" s="52" t="s">
        <v>115</v>
      </c>
      <c r="D45" s="50"/>
      <c r="E45" s="51"/>
    </row>
    <row r="46" spans="3:5" x14ac:dyDescent="0.15">
      <c r="C46" s="52" t="s">
        <v>330</v>
      </c>
      <c r="D46" s="50"/>
      <c r="E46" s="51"/>
    </row>
    <row r="47" spans="3:5" x14ac:dyDescent="0.15">
      <c r="C47" s="52" t="s">
        <v>331</v>
      </c>
      <c r="D47" s="50"/>
      <c r="E47" s="51"/>
    </row>
    <row r="48" spans="3:5" x14ac:dyDescent="0.15">
      <c r="C48" s="52" t="s">
        <v>332</v>
      </c>
      <c r="D48" s="50"/>
      <c r="E48" s="51"/>
    </row>
    <row r="49" spans="3:5" x14ac:dyDescent="0.15">
      <c r="C49" s="52" t="s">
        <v>333</v>
      </c>
      <c r="D49" s="50"/>
      <c r="E49" s="51"/>
    </row>
    <row r="50" spans="3:5" ht="17.25" thickBot="1" x14ac:dyDescent="0.2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 x14ac:dyDescent="0.1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 x14ac:dyDescent="0.15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 x14ac:dyDescent="0.15">
      <c r="D2" s="1" t="s">
        <v>56</v>
      </c>
      <c r="G2" s="148" t="s">
        <v>45</v>
      </c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50"/>
    </row>
    <row r="3" spans="1:32" ht="21" x14ac:dyDescent="0.15">
      <c r="G3" s="96" t="s">
        <v>147</v>
      </c>
      <c r="H3" s="157" t="s">
        <v>183</v>
      </c>
      <c r="I3" s="163" t="s">
        <v>139</v>
      </c>
      <c r="J3" s="164"/>
      <c r="K3" s="164"/>
      <c r="L3" s="165"/>
      <c r="M3" s="163" t="s">
        <v>138</v>
      </c>
      <c r="N3" s="164"/>
      <c r="O3" s="165"/>
      <c r="P3" s="152" t="s">
        <v>34</v>
      </c>
      <c r="Q3" s="153"/>
      <c r="R3" s="154" t="s">
        <v>159</v>
      </c>
      <c r="S3" s="155"/>
      <c r="T3" s="155"/>
      <c r="U3" s="155"/>
      <c r="V3" s="155"/>
      <c r="W3" s="155"/>
      <c r="X3" s="155"/>
      <c r="Y3" s="155"/>
      <c r="Z3" s="155"/>
      <c r="AA3" s="155"/>
      <c r="AB3" s="156"/>
      <c r="AC3" s="160" t="s">
        <v>171</v>
      </c>
      <c r="AD3" s="150"/>
    </row>
    <row r="4" spans="1:32" s="125" customFormat="1" ht="36" customHeight="1" x14ac:dyDescent="0.15">
      <c r="A4" s="173" t="s">
        <v>165</v>
      </c>
      <c r="B4" s="177" t="s">
        <v>164</v>
      </c>
      <c r="C4" s="157" t="s">
        <v>149</v>
      </c>
      <c r="D4" s="151" t="s">
        <v>46</v>
      </c>
      <c r="E4" s="151"/>
      <c r="F4" s="151"/>
      <c r="G4" s="166" t="s">
        <v>148</v>
      </c>
      <c r="H4" s="158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72" t="s">
        <v>195</v>
      </c>
      <c r="T4" s="172"/>
      <c r="U4" s="124"/>
      <c r="V4" s="178" t="s">
        <v>37</v>
      </c>
      <c r="W4" s="172"/>
      <c r="X4" s="120" t="s">
        <v>38</v>
      </c>
      <c r="Y4" s="172" t="s">
        <v>39</v>
      </c>
      <c r="Z4" s="172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 x14ac:dyDescent="0.15">
      <c r="A5" s="174"/>
      <c r="B5" s="177"/>
      <c r="C5" s="159"/>
      <c r="D5" s="109" t="s">
        <v>43</v>
      </c>
      <c r="E5" s="109" t="s">
        <v>113</v>
      </c>
      <c r="F5" s="109" t="s">
        <v>44</v>
      </c>
      <c r="G5" s="167"/>
      <c r="H5" s="159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 x14ac:dyDescent="0.15">
      <c r="A6" s="35">
        <v>1</v>
      </c>
      <c r="B6" s="35">
        <v>0</v>
      </c>
      <c r="C6" s="181" t="s">
        <v>263</v>
      </c>
      <c r="D6" s="168" t="s">
        <v>129</v>
      </c>
      <c r="E6" s="168" t="s">
        <v>51</v>
      </c>
      <c r="F6" s="170" t="s">
        <v>175</v>
      </c>
      <c r="G6" s="12" t="s">
        <v>174</v>
      </c>
      <c r="H6" s="179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 x14ac:dyDescent="0.15">
      <c r="A7" s="43">
        <v>1</v>
      </c>
      <c r="B7" s="43">
        <v>0</v>
      </c>
      <c r="C7" s="182"/>
      <c r="D7" s="169"/>
      <c r="E7" s="169"/>
      <c r="F7" s="171"/>
      <c r="G7" s="11" t="s">
        <v>176</v>
      </c>
      <c r="H7" s="180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 x14ac:dyDescent="0.15">
      <c r="A8" s="43">
        <v>1</v>
      </c>
      <c r="B8" s="43">
        <v>0</v>
      </c>
      <c r="C8" s="182"/>
      <c r="D8" s="169"/>
      <c r="E8" s="169"/>
      <c r="F8" s="171"/>
      <c r="G8" s="11" t="s">
        <v>177</v>
      </c>
      <c r="H8" s="180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 x14ac:dyDescent="0.15">
      <c r="A9" s="43">
        <v>1</v>
      </c>
      <c r="B9" s="43">
        <v>0</v>
      </c>
      <c r="C9" s="182"/>
      <c r="D9" s="169"/>
      <c r="E9" s="169"/>
      <c r="F9" s="171"/>
      <c r="G9" s="11" t="s">
        <v>178</v>
      </c>
      <c r="H9" s="180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 x14ac:dyDescent="0.15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 x14ac:dyDescent="0.15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 x14ac:dyDescent="0.15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 x14ac:dyDescent="0.15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 x14ac:dyDescent="0.15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 x14ac:dyDescent="0.15">
      <c r="A15" s="56">
        <v>20</v>
      </c>
      <c r="B15" s="56">
        <v>2</v>
      </c>
      <c r="C15" s="44" t="s">
        <v>173</v>
      </c>
      <c r="D15" s="175" t="s">
        <v>48</v>
      </c>
      <c r="E15" s="175" t="s">
        <v>51</v>
      </c>
      <c r="F15" s="171" t="s">
        <v>49</v>
      </c>
      <c r="G15" s="44" t="s">
        <v>161</v>
      </c>
      <c r="H15" s="176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 x14ac:dyDescent="0.15">
      <c r="A16" s="56">
        <v>20</v>
      </c>
      <c r="B16" s="56">
        <v>2</v>
      </c>
      <c r="C16" s="44" t="s">
        <v>162</v>
      </c>
      <c r="D16" s="175"/>
      <c r="E16" s="175"/>
      <c r="F16" s="171"/>
      <c r="G16" s="44" t="s">
        <v>162</v>
      </c>
      <c r="H16" s="176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 x14ac:dyDescent="0.15">
      <c r="A17" s="56">
        <v>20</v>
      </c>
      <c r="B17" s="56">
        <v>2</v>
      </c>
      <c r="C17" s="44" t="s">
        <v>160</v>
      </c>
      <c r="D17" s="175"/>
      <c r="E17" s="175"/>
      <c r="F17" s="171"/>
      <c r="G17" s="44" t="s">
        <v>160</v>
      </c>
      <c r="H17" s="176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 x14ac:dyDescent="0.15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 x14ac:dyDescent="0.15">
      <c r="A19" s="45">
        <v>20</v>
      </c>
      <c r="B19" s="56">
        <v>2</v>
      </c>
      <c r="C19" s="36" t="s">
        <v>131</v>
      </c>
      <c r="D19" s="161" t="s">
        <v>92</v>
      </c>
      <c r="E19" s="161" t="s">
        <v>90</v>
      </c>
      <c r="F19" s="162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 x14ac:dyDescent="0.15">
      <c r="A20" s="45">
        <v>20</v>
      </c>
      <c r="B20" s="56">
        <v>2</v>
      </c>
      <c r="C20" s="36" t="s">
        <v>132</v>
      </c>
      <c r="D20" s="161"/>
      <c r="E20" s="161"/>
      <c r="F20" s="162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 x14ac:dyDescent="0.15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 x14ac:dyDescent="0.15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 x14ac:dyDescent="0.15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 x14ac:dyDescent="0.15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 x14ac:dyDescent="0.15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 x14ac:dyDescent="0.15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 x14ac:dyDescent="0.15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 x14ac:dyDescent="0.15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 x14ac:dyDescent="0.15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 x14ac:dyDescent="0.15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 x14ac:dyDescent="0.15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 x14ac:dyDescent="0.15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 x14ac:dyDescent="0.15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 x14ac:dyDescent="0.15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 x14ac:dyDescent="0.15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 x14ac:dyDescent="0.15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 x14ac:dyDescent="0.1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 x14ac:dyDescent="0.15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 x14ac:dyDescent="0.15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 x14ac:dyDescent="0.15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 x14ac:dyDescent="0.15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 x14ac:dyDescent="0.15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 x14ac:dyDescent="0.15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 x14ac:dyDescent="0.15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 x14ac:dyDescent="0.15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 x14ac:dyDescent="0.15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 x14ac:dyDescent="0.15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 x14ac:dyDescent="0.15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 x14ac:dyDescent="0.15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 x14ac:dyDescent="0.15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 x14ac:dyDescent="0.15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 x14ac:dyDescent="0.15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 x14ac:dyDescent="0.15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 x14ac:dyDescent="0.15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 x14ac:dyDescent="0.15">
      <c r="D55" s="31"/>
      <c r="E55" s="31"/>
      <c r="AB55" s="24"/>
    </row>
    <row r="56" spans="1:30" s="43" customFormat="1" x14ac:dyDescent="0.15">
      <c r="D56" s="31"/>
      <c r="E56" s="31" t="s">
        <v>251</v>
      </c>
      <c r="F56" s="43" t="s">
        <v>252</v>
      </c>
      <c r="AB56" s="24"/>
    </row>
    <row r="57" spans="1:30" s="10" customFormat="1" x14ac:dyDescent="0.15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 x14ac:dyDescent="0.15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 x14ac:dyDescent="0.15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 x14ac:dyDescent="0.15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 x14ac:dyDescent="0.15">
      <c r="D61" s="31"/>
      <c r="E61" s="31"/>
      <c r="AB61" s="24"/>
    </row>
    <row r="62" spans="1:30" s="43" customFormat="1" x14ac:dyDescent="0.15">
      <c r="D62" s="31"/>
      <c r="E62" s="31" t="s">
        <v>198</v>
      </c>
      <c r="F62" s="43" t="s">
        <v>200</v>
      </c>
      <c r="AB62" s="24"/>
    </row>
    <row r="63" spans="1:30" s="10" customFormat="1" x14ac:dyDescent="0.15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 x14ac:dyDescent="0.15">
      <c r="D64" s="31"/>
      <c r="G64" s="43" t="s">
        <v>202</v>
      </c>
      <c r="AB64" s="24"/>
    </row>
    <row r="65" spans="1:30" s="10" customFormat="1" x14ac:dyDescent="0.15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 x14ac:dyDescent="0.15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 x14ac:dyDescent="0.15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 x14ac:dyDescent="0.15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 x14ac:dyDescent="0.15">
      <c r="D69" s="31"/>
      <c r="E69" s="31"/>
      <c r="F69" s="43" t="s">
        <v>207</v>
      </c>
      <c r="G69" s="43" t="s">
        <v>208</v>
      </c>
      <c r="AB69" s="24"/>
    </row>
    <row r="70" spans="1:30" s="43" customFormat="1" x14ac:dyDescent="0.15">
      <c r="D70" s="31"/>
      <c r="E70" s="31"/>
      <c r="G70" s="43" t="s">
        <v>209</v>
      </c>
      <c r="AB70" s="24"/>
    </row>
    <row r="71" spans="1:30" s="43" customFormat="1" x14ac:dyDescent="0.15">
      <c r="D71" s="31"/>
      <c r="E71" s="31"/>
      <c r="G71" s="43" t="s">
        <v>210</v>
      </c>
      <c r="AB71" s="24"/>
    </row>
    <row r="72" spans="1:30" s="43" customFormat="1" x14ac:dyDescent="0.15">
      <c r="D72" s="31"/>
      <c r="E72" s="31"/>
      <c r="G72" s="43" t="s">
        <v>211</v>
      </c>
      <c r="AB72" s="24"/>
    </row>
    <row r="73" spans="1:30" s="43" customFormat="1" x14ac:dyDescent="0.15">
      <c r="D73" s="31"/>
      <c r="E73" s="31"/>
      <c r="AB73" s="24"/>
    </row>
    <row r="74" spans="1:30" s="43" customFormat="1" x14ac:dyDescent="0.15">
      <c r="D74" s="31"/>
      <c r="E74" s="31"/>
      <c r="F74" s="43" t="s">
        <v>218</v>
      </c>
      <c r="G74" s="43" t="s">
        <v>214</v>
      </c>
      <c r="AB74" s="24"/>
    </row>
    <row r="75" spans="1:30" s="43" customFormat="1" x14ac:dyDescent="0.15">
      <c r="D75" s="31"/>
      <c r="E75" s="31"/>
      <c r="G75" s="126" t="s">
        <v>215</v>
      </c>
      <c r="H75" s="126" t="s">
        <v>216</v>
      </c>
      <c r="AB75" s="24"/>
    </row>
    <row r="76" spans="1:30" s="43" customFormat="1" x14ac:dyDescent="0.15">
      <c r="D76" s="31"/>
      <c r="E76" s="31"/>
      <c r="H76" s="126" t="s">
        <v>217</v>
      </c>
      <c r="AB76" s="24"/>
    </row>
    <row r="77" spans="1:30" s="43" customFormat="1" x14ac:dyDescent="0.15">
      <c r="D77" s="31"/>
      <c r="E77" s="31"/>
      <c r="AB77" s="24"/>
    </row>
    <row r="78" spans="1:30" s="10" customFormat="1" x14ac:dyDescent="0.15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 x14ac:dyDescent="0.15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 x14ac:dyDescent="0.15">
      <c r="D80" s="31"/>
      <c r="E80" s="31"/>
      <c r="G80" s="43" t="s">
        <v>221</v>
      </c>
      <c r="AB80" s="24"/>
    </row>
    <row r="81" spans="1:30" s="10" customFormat="1" x14ac:dyDescent="0.15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 x14ac:dyDescent="0.15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 x14ac:dyDescent="0.15">
      <c r="D83" s="31"/>
      <c r="E83" s="31"/>
      <c r="F83" s="43" t="s">
        <v>224</v>
      </c>
      <c r="AB83" s="24"/>
    </row>
    <row r="84" spans="1:30" s="43" customFormat="1" x14ac:dyDescent="0.15">
      <c r="D84" s="31"/>
      <c r="E84" s="31"/>
      <c r="F84" s="43" t="s">
        <v>225</v>
      </c>
      <c r="AB84" s="24"/>
    </row>
    <row r="85" spans="1:30" s="43" customFormat="1" x14ac:dyDescent="0.15">
      <c r="D85" s="31"/>
      <c r="E85" s="31"/>
      <c r="AB85" s="24"/>
    </row>
    <row r="86" spans="1:30" s="10" customFormat="1" x14ac:dyDescent="0.15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 x14ac:dyDescent="0.15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 x14ac:dyDescent="0.15">
      <c r="D88" s="31"/>
      <c r="E88" s="31"/>
      <c r="F88" s="43" t="s">
        <v>226</v>
      </c>
      <c r="G88" s="43" t="s">
        <v>228</v>
      </c>
      <c r="AB88" s="24"/>
    </row>
    <row r="89" spans="1:30" s="43" customFormat="1" x14ac:dyDescent="0.15">
      <c r="D89" s="31"/>
      <c r="E89" s="31"/>
      <c r="F89" s="43" t="s">
        <v>227</v>
      </c>
      <c r="AB89" s="24"/>
    </row>
    <row r="90" spans="1:30" s="10" customFormat="1" x14ac:dyDescent="0.15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 x14ac:dyDescent="0.15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 x14ac:dyDescent="0.15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 x14ac:dyDescent="0.15">
      <c r="F93" s="43" t="s">
        <v>230</v>
      </c>
      <c r="G93" s="43" t="s">
        <v>232</v>
      </c>
      <c r="H93" s="43" t="s">
        <v>260</v>
      </c>
      <c r="AB93" s="24"/>
    </row>
    <row r="94" spans="1:30" s="43" customFormat="1" x14ac:dyDescent="0.15">
      <c r="F94" s="43" t="s">
        <v>233</v>
      </c>
      <c r="G94" s="43" t="s">
        <v>234</v>
      </c>
      <c r="AB94" s="24"/>
    </row>
    <row r="95" spans="1:30" s="43" customFormat="1" x14ac:dyDescent="0.15">
      <c r="F95" s="43" t="s">
        <v>231</v>
      </c>
      <c r="AB95" s="24"/>
    </row>
    <row r="96" spans="1:30" s="43" customFormat="1" x14ac:dyDescent="0.15">
      <c r="AB96" s="24"/>
    </row>
    <row r="97" spans="1:30" s="43" customFormat="1" x14ac:dyDescent="0.15">
      <c r="AB97" s="24"/>
    </row>
    <row r="98" spans="1:30" s="43" customFormat="1" x14ac:dyDescent="0.15">
      <c r="AB98" s="24"/>
    </row>
    <row r="99" spans="1:30" s="43" customFormat="1" x14ac:dyDescent="0.15">
      <c r="AB99" s="24"/>
    </row>
    <row r="100" spans="1:30" s="43" customFormat="1" x14ac:dyDescent="0.15">
      <c r="D100" s="43" t="s">
        <v>261</v>
      </c>
      <c r="AB100" s="24"/>
    </row>
    <row r="101" spans="1:30" s="43" customFormat="1" x14ac:dyDescent="0.15">
      <c r="D101" s="43" t="s">
        <v>262</v>
      </c>
      <c r="AB101" s="24"/>
    </row>
    <row r="102" spans="1:30" s="10" customFormat="1" x14ac:dyDescent="0.15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 x14ac:dyDescent="0.15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 x14ac:dyDescent="0.15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 x14ac:dyDescent="0.15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 x14ac:dyDescent="0.15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 x14ac:dyDescent="0.15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 x14ac:dyDescent="0.15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 x14ac:dyDescent="0.15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 x14ac:dyDescent="0.15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 x14ac:dyDescent="0.15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 x14ac:dyDescent="0.15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 x14ac:dyDescent="0.15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 x14ac:dyDescent="0.15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 x14ac:dyDescent="0.15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 x14ac:dyDescent="0.15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 x14ac:dyDescent="0.15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 x14ac:dyDescent="0.15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 x14ac:dyDescent="0.15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 x14ac:dyDescent="0.15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 x14ac:dyDescent="0.15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 x14ac:dyDescent="0.15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 x14ac:dyDescent="0.15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 x14ac:dyDescent="0.15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 x14ac:dyDescent="0.15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 x14ac:dyDescent="0.15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 x14ac:dyDescent="0.15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 x14ac:dyDescent="0.15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 x14ac:dyDescent="0.15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 x14ac:dyDescent="0.15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 x14ac:dyDescent="0.15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 x14ac:dyDescent="0.15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 x14ac:dyDescent="0.15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 x14ac:dyDescent="0.15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 x14ac:dyDescent="0.15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 x14ac:dyDescent="0.15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 x14ac:dyDescent="0.15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 x14ac:dyDescent="0.15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 x14ac:dyDescent="0.15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 x14ac:dyDescent="0.15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 x14ac:dyDescent="0.15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 x14ac:dyDescent="0.15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 x14ac:dyDescent="0.15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 x14ac:dyDescent="0.15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 x14ac:dyDescent="0.15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 x14ac:dyDescent="0.15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 x14ac:dyDescent="0.15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 x14ac:dyDescent="0.15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 x14ac:dyDescent="0.15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 x14ac:dyDescent="0.15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 x14ac:dyDescent="0.15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 x14ac:dyDescent="0.15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 x14ac:dyDescent="0.15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 x14ac:dyDescent="0.15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 x14ac:dyDescent="0.15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 x14ac:dyDescent="0.15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 x14ac:dyDescent="0.15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 x14ac:dyDescent="0.15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 x14ac:dyDescent="0.15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 x14ac:dyDescent="0.15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 x14ac:dyDescent="0.15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 x14ac:dyDescent="0.15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 x14ac:dyDescent="0.15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 x14ac:dyDescent="0.15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 x14ac:dyDescent="0.15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 x14ac:dyDescent="0.15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 x14ac:dyDescent="0.15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 x14ac:dyDescent="0.15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 x14ac:dyDescent="0.15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 x14ac:dyDescent="0.15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 x14ac:dyDescent="0.15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 x14ac:dyDescent="0.15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 x14ac:dyDescent="0.15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 x14ac:dyDescent="0.15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 x14ac:dyDescent="0.15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 x14ac:dyDescent="0.15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 x14ac:dyDescent="0.15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 x14ac:dyDescent="0.15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 x14ac:dyDescent="0.15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 x14ac:dyDescent="0.15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 x14ac:dyDescent="0.15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 x14ac:dyDescent="0.15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 x14ac:dyDescent="0.15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 x14ac:dyDescent="0.15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 x14ac:dyDescent="0.15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 x14ac:dyDescent="0.15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 x14ac:dyDescent="0.15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 x14ac:dyDescent="0.15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 x14ac:dyDescent="0.15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 x14ac:dyDescent="0.15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 x14ac:dyDescent="0.15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 x14ac:dyDescent="0.15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 x14ac:dyDescent="0.15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 x14ac:dyDescent="0.15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 x14ac:dyDescent="0.15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 x14ac:dyDescent="0.15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 x14ac:dyDescent="0.15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 x14ac:dyDescent="0.15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 x14ac:dyDescent="0.15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 x14ac:dyDescent="0.15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 x14ac:dyDescent="0.15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 x14ac:dyDescent="0.15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 x14ac:dyDescent="0.15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 x14ac:dyDescent="0.15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 x14ac:dyDescent="0.15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 x14ac:dyDescent="0.15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 x14ac:dyDescent="0.15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 x14ac:dyDescent="0.15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 x14ac:dyDescent="0.15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 x14ac:dyDescent="0.15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 x14ac:dyDescent="0.15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 x14ac:dyDescent="0.15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 x14ac:dyDescent="0.15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 x14ac:dyDescent="0.15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 x14ac:dyDescent="0.15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 x14ac:dyDescent="0.15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 x14ac:dyDescent="0.15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 x14ac:dyDescent="0.15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 x14ac:dyDescent="0.15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 x14ac:dyDescent="0.15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 x14ac:dyDescent="0.15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 x14ac:dyDescent="0.15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 x14ac:dyDescent="0.15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 x14ac:dyDescent="0.15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 x14ac:dyDescent="0.15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G32"/>
    </sheetView>
  </sheetViews>
  <sheetFormatPr defaultRowHeight="13.5" x14ac:dyDescent="0.15"/>
  <cols>
    <col min="1" max="1" width="15.25" bestFit="1" customWidth="1"/>
  </cols>
  <sheetData>
    <row r="1" spans="1:33" x14ac:dyDescent="0.15">
      <c r="A1" s="131" t="s">
        <v>334</v>
      </c>
      <c r="B1" s="184" t="s">
        <v>342</v>
      </c>
      <c r="C1" s="184"/>
      <c r="D1" s="184"/>
      <c r="E1" s="184"/>
      <c r="F1" s="184" t="s">
        <v>343</v>
      </c>
      <c r="G1" s="184"/>
      <c r="H1" s="184"/>
      <c r="I1" s="184"/>
      <c r="J1" s="184" t="s">
        <v>344</v>
      </c>
      <c r="K1" s="184"/>
      <c r="L1" s="184"/>
      <c r="M1" s="184"/>
      <c r="N1" s="184" t="s">
        <v>391</v>
      </c>
      <c r="O1" s="184"/>
      <c r="P1" s="184"/>
      <c r="Q1" s="184"/>
      <c r="R1" s="184" t="s">
        <v>392</v>
      </c>
      <c r="S1" s="184"/>
      <c r="T1" s="184"/>
      <c r="U1" s="184"/>
      <c r="V1" s="184" t="s">
        <v>393</v>
      </c>
      <c r="W1" s="184"/>
      <c r="X1" s="184"/>
      <c r="Y1" s="184"/>
      <c r="Z1" s="184" t="s">
        <v>349</v>
      </c>
      <c r="AA1" s="184"/>
      <c r="AB1" s="184"/>
      <c r="AC1" s="184"/>
      <c r="AD1" s="184" t="s">
        <v>350</v>
      </c>
      <c r="AE1" s="184"/>
      <c r="AF1" s="184"/>
      <c r="AG1" s="184"/>
    </row>
    <row r="2" spans="1:33" x14ac:dyDescent="0.15">
      <c r="A2" s="135" t="s">
        <v>355</v>
      </c>
      <c r="B2" s="186" t="s">
        <v>381</v>
      </c>
      <c r="C2" s="186"/>
      <c r="D2" s="186"/>
      <c r="E2" s="186"/>
      <c r="F2" s="186" t="s">
        <v>382</v>
      </c>
      <c r="G2" s="186"/>
      <c r="H2" s="186"/>
      <c r="I2" s="186"/>
      <c r="J2" s="186" t="s">
        <v>383</v>
      </c>
      <c r="K2" s="186"/>
      <c r="L2" s="186"/>
      <c r="M2" s="186"/>
      <c r="N2" s="186" t="s">
        <v>384</v>
      </c>
      <c r="O2" s="186"/>
      <c r="P2" s="186"/>
      <c r="Q2" s="186"/>
      <c r="R2" s="186" t="s">
        <v>385</v>
      </c>
      <c r="S2" s="186"/>
      <c r="T2" s="186"/>
      <c r="U2" s="186"/>
      <c r="V2" s="186" t="s">
        <v>385</v>
      </c>
      <c r="W2" s="186"/>
      <c r="X2" s="186"/>
      <c r="Y2" s="186"/>
      <c r="Z2" s="186" t="s">
        <v>385</v>
      </c>
      <c r="AA2" s="186"/>
      <c r="AB2" s="186"/>
      <c r="AC2" s="186"/>
      <c r="AD2" s="186" t="s">
        <v>385</v>
      </c>
      <c r="AE2" s="186"/>
      <c r="AF2" s="186"/>
      <c r="AG2" s="186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336</v>
      </c>
      <c r="B5" s="131">
        <v>11</v>
      </c>
      <c r="C5" s="131">
        <v>2</v>
      </c>
      <c r="D5" s="131"/>
      <c r="E5" s="131"/>
      <c r="F5" s="131">
        <v>8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 x14ac:dyDescent="0.15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2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 x14ac:dyDescent="0.15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 x14ac:dyDescent="0.15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 x14ac:dyDescent="0.15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 x14ac:dyDescent="0.15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 x14ac:dyDescent="0.15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 x14ac:dyDescent="0.15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 x14ac:dyDescent="0.15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3</v>
      </c>
      <c r="M14" s="131">
        <v>8</v>
      </c>
      <c r="N14" s="131"/>
      <c r="O14" s="131"/>
      <c r="P14" s="131">
        <v>7</v>
      </c>
      <c r="Q14" s="131">
        <v>5</v>
      </c>
      <c r="R14" s="131"/>
      <c r="S14" s="131"/>
      <c r="T14" s="131">
        <v>20</v>
      </c>
      <c r="U14" s="131">
        <v>20</v>
      </c>
      <c r="V14" s="131"/>
      <c r="W14" s="131"/>
      <c r="X14" s="131">
        <v>20</v>
      </c>
      <c r="Y14" s="131">
        <v>18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 x14ac:dyDescent="0.15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/>
      <c r="Q15" s="131">
        <v>6</v>
      </c>
      <c r="R15" s="131"/>
      <c r="S15" s="131"/>
      <c r="T15" s="131">
        <v>5</v>
      </c>
      <c r="U15" s="131">
        <v>10</v>
      </c>
      <c r="V15" s="131"/>
      <c r="W15" s="131"/>
      <c r="X15" s="131">
        <v>5</v>
      </c>
      <c r="Y15" s="131">
        <v>12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 x14ac:dyDescent="0.15">
      <c r="A16" s="131" t="s">
        <v>374</v>
      </c>
      <c r="B16" s="131"/>
      <c r="C16" s="131"/>
      <c r="D16" s="131"/>
      <c r="E16" s="131">
        <v>10</v>
      </c>
      <c r="F16" s="131"/>
      <c r="H16" s="131"/>
      <c r="I16" s="131">
        <v>10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 x14ac:dyDescent="0.15">
      <c r="A17" s="131" t="s">
        <v>373</v>
      </c>
      <c r="B17" s="131"/>
      <c r="C17" s="131"/>
      <c r="D17" s="131"/>
      <c r="E17" s="131">
        <v>5</v>
      </c>
      <c r="F17" s="131"/>
      <c r="G17" s="131">
        <v>10</v>
      </c>
      <c r="H17" s="131"/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 x14ac:dyDescent="0.15">
      <c r="A18" s="131" t="s">
        <v>375</v>
      </c>
      <c r="B18" s="131"/>
      <c r="C18" s="131">
        <v>5</v>
      </c>
      <c r="D18" s="131"/>
      <c r="E18" s="131"/>
      <c r="F18" s="131"/>
      <c r="G18" s="131">
        <v>10</v>
      </c>
      <c r="H18" s="131"/>
      <c r="I18" s="131">
        <v>10</v>
      </c>
      <c r="J18" s="131"/>
      <c r="K18" s="131">
        <v>5</v>
      </c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 x14ac:dyDescent="0.15">
      <c r="A19" s="131" t="s">
        <v>376</v>
      </c>
      <c r="B19" s="131"/>
      <c r="C19" s="131">
        <v>10</v>
      </c>
      <c r="D19" s="131"/>
      <c r="E19" s="131"/>
      <c r="F19" s="131"/>
      <c r="G19" s="131"/>
      <c r="H19" s="131"/>
      <c r="I19" s="131">
        <v>5</v>
      </c>
      <c r="J19" s="131"/>
      <c r="K19" s="131">
        <v>10</v>
      </c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 x14ac:dyDescent="0.15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 x14ac:dyDescent="0.15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 x14ac:dyDescent="0.15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 x14ac:dyDescent="0.15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 x14ac:dyDescent="0.15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 x14ac:dyDescent="0.15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 x14ac:dyDescent="0.15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 x14ac:dyDescent="0.15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/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 x14ac:dyDescent="0.15">
      <c r="A28" s="131" t="s">
        <v>364</v>
      </c>
      <c r="B28" s="131">
        <v>70</v>
      </c>
      <c r="C28" s="131">
        <v>43</v>
      </c>
      <c r="D28" s="131">
        <v>69</v>
      </c>
      <c r="E28" s="131">
        <v>42</v>
      </c>
      <c r="F28" s="131">
        <v>70</v>
      </c>
      <c r="G28" s="131">
        <v>43</v>
      </c>
      <c r="H28" s="131">
        <v>70</v>
      </c>
      <c r="I28" s="131">
        <v>31</v>
      </c>
      <c r="J28" s="131">
        <v>60</v>
      </c>
      <c r="K28" s="131">
        <v>37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 x14ac:dyDescent="0.15">
      <c r="A29" s="133" t="s">
        <v>390</v>
      </c>
      <c r="B29" s="132">
        <f>SUM(B4:B28)</f>
        <v>100</v>
      </c>
      <c r="C29" s="132">
        <f t="shared" ref="C29:H29" si="0">SUM(C4:C28)</f>
        <v>100</v>
      </c>
      <c r="D29" s="132">
        <f t="shared" si="0"/>
        <v>100</v>
      </c>
      <c r="E29" s="132">
        <f t="shared" si="0"/>
        <v>100</v>
      </c>
      <c r="F29" s="132">
        <f t="shared" si="0"/>
        <v>100</v>
      </c>
      <c r="G29" s="132">
        <f t="shared" si="0"/>
        <v>100</v>
      </c>
      <c r="H29" s="132">
        <f t="shared" si="0"/>
        <v>100</v>
      </c>
      <c r="I29" s="132">
        <f t="shared" ref="I29:AG29" si="1">SUM(I4:I28)</f>
        <v>100</v>
      </c>
      <c r="J29" s="132">
        <f t="shared" si="1"/>
        <v>100</v>
      </c>
      <c r="K29" s="132">
        <f t="shared" si="1"/>
        <v>100</v>
      </c>
      <c r="L29" s="132">
        <f t="shared" si="1"/>
        <v>100</v>
      </c>
      <c r="M29" s="132">
        <f t="shared" si="1"/>
        <v>100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 x14ac:dyDescent="0.15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 x14ac:dyDescent="0.15">
      <c r="A31" s="133" t="s">
        <v>386</v>
      </c>
      <c r="B31" s="132">
        <f>(B5*1+B6*2+B7*5+B8*5+B9*10+B10*25+B11*25+B12*50+B13*125)*0.01</f>
        <v>0.11</v>
      </c>
      <c r="C31" s="132">
        <f>(C5*1+C6*2+C7*5+C8*5+C9*10+C10*25+C11*25+C12*50+C13*125)*0.01</f>
        <v>0.02</v>
      </c>
      <c r="D31" s="132">
        <f t="shared" ref="D31:H31" si="2">(D5*1+D6*2+D7*5+D8*5+D9*10+D10*25+D11*25+D12*50+D13*125)*0.01</f>
        <v>0</v>
      </c>
      <c r="E31" s="132">
        <f t="shared" si="2"/>
        <v>0</v>
      </c>
      <c r="F31" s="132">
        <f t="shared" si="2"/>
        <v>0.12</v>
      </c>
      <c r="G31" s="132">
        <f t="shared" si="2"/>
        <v>0.04</v>
      </c>
      <c r="H31" s="132">
        <f t="shared" si="2"/>
        <v>0</v>
      </c>
      <c r="I31" s="132">
        <f>(I5*1+I6*2+I7*5+I8*5+I9*10+I10*25+I11*25+I12*50+I13*125)*0.01</f>
        <v>0</v>
      </c>
      <c r="J31" s="132">
        <f>(J5*1+J6*2+J7*5+J8*5+J9*10+J10*25+J11*25+J12*50+J13*125)*0.01</f>
        <v>0.66</v>
      </c>
      <c r="K31" s="132">
        <f t="shared" ref="K31:M31" si="3">(K5*1+K6*2+K7*5+K8*5+K9*10+K10*25+K11*25+K12*50+K13*125)*0.01</f>
        <v>1.35</v>
      </c>
      <c r="L31" s="132">
        <f t="shared" si="3"/>
        <v>0</v>
      </c>
      <c r="M31" s="132">
        <f t="shared" si="3"/>
        <v>0</v>
      </c>
      <c r="N31" s="132">
        <f>(N5*1+N6*2+N7*5+N8*5+N9*10+N10*25+N11*25+N12*50+N13*125)*0.01</f>
        <v>1.4000000000000001</v>
      </c>
      <c r="O31" s="132">
        <f>(O5*1+O6*2+O7*5+O8*5+O9*10+O10*25+O11*25+O12*50+O13*125)*0.01</f>
        <v>3</v>
      </c>
      <c r="P31" s="132">
        <f t="shared" ref="P31:R31" si="4">(P5*1+P6*2+P7*5+P8*5+P9*10+P10*25+P11*25+P12*50+P13*125)*0.01</f>
        <v>0</v>
      </c>
      <c r="Q31" s="132">
        <f t="shared" si="4"/>
        <v>0</v>
      </c>
      <c r="R31" s="132">
        <f t="shared" si="4"/>
        <v>3.8000000000000003</v>
      </c>
      <c r="S31" s="132">
        <f>(S5*1+S6*2+S7*5+S8*5+S9*10+S10*25+S11*25+S12*50+S13*125)*0.01</f>
        <v>4.3</v>
      </c>
      <c r="T31" s="132">
        <f>(T5*1+T6*2+T7*5+T8*5+T9*10+T10*25+T11*25+T12*50+T13*125)*0.01</f>
        <v>0</v>
      </c>
      <c r="U31" s="132">
        <f t="shared" ref="U31:AG31" si="5">(U5*1+U6*2+U7*5+U8*5+U9*10+U10*25+U11*25+U12*50+U13*125)*0.01</f>
        <v>0</v>
      </c>
      <c r="V31" s="132">
        <f t="shared" si="5"/>
        <v>7.5</v>
      </c>
      <c r="W31" s="132">
        <f t="shared" si="5"/>
        <v>12</v>
      </c>
      <c r="X31" s="132">
        <f t="shared" si="5"/>
        <v>0</v>
      </c>
      <c r="Y31" s="132">
        <f t="shared" si="5"/>
        <v>0</v>
      </c>
      <c r="Z31" s="132">
        <f t="shared" si="5"/>
        <v>10</v>
      </c>
      <c r="AA31" s="132">
        <f t="shared" si="5"/>
        <v>14.5</v>
      </c>
      <c r="AB31" s="132">
        <f t="shared" si="5"/>
        <v>0</v>
      </c>
      <c r="AC31" s="132">
        <f t="shared" si="5"/>
        <v>0</v>
      </c>
      <c r="AD31" s="132">
        <f t="shared" si="5"/>
        <v>15</v>
      </c>
      <c r="AE31" s="132">
        <f t="shared" si="5"/>
        <v>47.5</v>
      </c>
      <c r="AF31" s="132">
        <f t="shared" si="5"/>
        <v>0</v>
      </c>
      <c r="AG31" s="132">
        <f t="shared" si="5"/>
        <v>0</v>
      </c>
    </row>
    <row r="32" spans="1:33" x14ac:dyDescent="0.15">
      <c r="A32" s="133" t="s">
        <v>387</v>
      </c>
      <c r="B32" s="132">
        <f>(B14+B15*2)*0.01</f>
        <v>0</v>
      </c>
      <c r="C32" s="132">
        <f>(C14+C15*2)*0.01</f>
        <v>0</v>
      </c>
      <c r="D32" s="132">
        <f t="shared" ref="D32:H32" si="6">(D14+D15*2)*0.01</f>
        <v>0.05</v>
      </c>
      <c r="E32" s="132">
        <f t="shared" si="6"/>
        <v>0.1</v>
      </c>
      <c r="F32" s="132">
        <f t="shared" si="6"/>
        <v>0</v>
      </c>
      <c r="G32" s="132">
        <f t="shared" si="6"/>
        <v>0</v>
      </c>
      <c r="H32" s="132">
        <f t="shared" si="6"/>
        <v>0.06</v>
      </c>
      <c r="I32" s="132">
        <f>(I14+I15*2)*0.01</f>
        <v>0.12</v>
      </c>
      <c r="J32" s="132">
        <f>(J14+J15*2)*0.01</f>
        <v>0</v>
      </c>
      <c r="K32" s="132">
        <f t="shared" ref="K32:M32" si="7">(K14+K15*2)*0.01</f>
        <v>0</v>
      </c>
      <c r="L32" s="132">
        <f t="shared" si="7"/>
        <v>0.03</v>
      </c>
      <c r="M32" s="132">
        <f t="shared" si="7"/>
        <v>0.08</v>
      </c>
      <c r="N32" s="132">
        <f>(N14+N15*2)*0.01</f>
        <v>0</v>
      </c>
      <c r="O32" s="132">
        <f>(O14+O15*2)*0.01</f>
        <v>0</v>
      </c>
      <c r="P32" s="132">
        <f t="shared" ref="P32:R32" si="8">(P14+P15*2)*0.01</f>
        <v>7.0000000000000007E-2</v>
      </c>
      <c r="Q32" s="132">
        <f t="shared" si="8"/>
        <v>0.17</v>
      </c>
      <c r="R32" s="132">
        <f t="shared" si="8"/>
        <v>0</v>
      </c>
      <c r="S32" s="132">
        <f>(S14+S15*2)*0.01</f>
        <v>0</v>
      </c>
      <c r="T32" s="132">
        <f>(T14+T15*2)*0.01</f>
        <v>0.3</v>
      </c>
      <c r="U32" s="132">
        <f t="shared" ref="U32:AG32" si="9">(U14+U15*2)*0.01</f>
        <v>0.4</v>
      </c>
      <c r="V32" s="132">
        <f t="shared" si="9"/>
        <v>0</v>
      </c>
      <c r="W32" s="132">
        <f t="shared" si="9"/>
        <v>0</v>
      </c>
      <c r="X32" s="132">
        <f t="shared" si="9"/>
        <v>0.3</v>
      </c>
      <c r="Y32" s="132">
        <f t="shared" si="9"/>
        <v>0.42</v>
      </c>
      <c r="Z32" s="132">
        <f t="shared" si="9"/>
        <v>0</v>
      </c>
      <c r="AA32" s="132">
        <f t="shared" si="9"/>
        <v>0</v>
      </c>
      <c r="AB32" s="132">
        <f t="shared" si="9"/>
        <v>0.65</v>
      </c>
      <c r="AC32" s="132">
        <f t="shared" si="9"/>
        <v>0.6</v>
      </c>
      <c r="AD32" s="132">
        <f t="shared" si="9"/>
        <v>0</v>
      </c>
      <c r="AE32" s="132">
        <f t="shared" si="9"/>
        <v>0</v>
      </c>
      <c r="AF32" s="132">
        <f t="shared" si="9"/>
        <v>0.6</v>
      </c>
      <c r="AG32" s="132">
        <f t="shared" si="9"/>
        <v>0.65</v>
      </c>
    </row>
    <row r="33" spans="1:33" x14ac:dyDescent="0.15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 x14ac:dyDescent="0.15">
      <c r="A34" t="s">
        <v>345</v>
      </c>
    </row>
    <row r="35" spans="1:33" x14ac:dyDescent="0.15">
      <c r="A35" t="s">
        <v>346</v>
      </c>
      <c r="B35" s="185" t="s">
        <v>365</v>
      </c>
      <c r="C35" s="185"/>
      <c r="D35" s="185"/>
      <c r="E35" s="185"/>
      <c r="F35" s="185" t="s">
        <v>366</v>
      </c>
      <c r="G35" s="185"/>
      <c r="H35" s="185"/>
      <c r="I35" s="185"/>
      <c r="J35" s="185" t="s">
        <v>367</v>
      </c>
      <c r="K35" s="185"/>
      <c r="L35" s="185"/>
      <c r="M35" s="185"/>
      <c r="N35" s="185" t="s">
        <v>368</v>
      </c>
      <c r="O35" s="185"/>
      <c r="P35" s="185"/>
      <c r="Q35" s="185"/>
      <c r="R35" s="185" t="s">
        <v>369</v>
      </c>
      <c r="S35" s="185"/>
      <c r="T35" s="185"/>
      <c r="U35" s="185"/>
      <c r="V35" s="185" t="s">
        <v>370</v>
      </c>
      <c r="W35" s="185"/>
      <c r="X35" s="185"/>
      <c r="Y35" s="185"/>
      <c r="Z35" s="185" t="s">
        <v>371</v>
      </c>
      <c r="AA35" s="185"/>
      <c r="AB35" s="185"/>
      <c r="AC35" s="185"/>
      <c r="AD35" s="185" t="s">
        <v>372</v>
      </c>
      <c r="AE35" s="185"/>
      <c r="AF35" s="185"/>
      <c r="AG35" s="185"/>
    </row>
    <row r="39" spans="1:33" x14ac:dyDescent="0.15">
      <c r="I39" t="s">
        <v>431</v>
      </c>
    </row>
    <row r="40" spans="1:33" x14ac:dyDescent="0.15">
      <c r="B40" t="s">
        <v>394</v>
      </c>
      <c r="E40" t="s">
        <v>429</v>
      </c>
      <c r="F40" t="s">
        <v>430</v>
      </c>
      <c r="H40" t="s">
        <v>432</v>
      </c>
      <c r="I40" t="s">
        <v>433</v>
      </c>
      <c r="J40" t="s">
        <v>434</v>
      </c>
    </row>
    <row r="41" spans="1:33" x14ac:dyDescent="0.15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83">
        <v>1</v>
      </c>
      <c r="I41">
        <v>1</v>
      </c>
      <c r="J41">
        <v>1</v>
      </c>
    </row>
    <row r="42" spans="1:33" x14ac:dyDescent="0.15">
      <c r="B42">
        <v>2</v>
      </c>
      <c r="C42">
        <f>'[1]宠物经验(副本关联表)'!$L19</f>
        <v>30</v>
      </c>
      <c r="E42">
        <v>1.1000000000000001</v>
      </c>
      <c r="F42">
        <f t="shared" ref="F42:F100" si="10">E42*C42</f>
        <v>33</v>
      </c>
      <c r="H42" s="183"/>
      <c r="I42">
        <v>2</v>
      </c>
      <c r="J42">
        <v>1</v>
      </c>
    </row>
    <row r="43" spans="1:33" x14ac:dyDescent="0.15">
      <c r="B43">
        <v>3</v>
      </c>
      <c r="C43">
        <f>'[1]宠物经验(副本关联表)'!$L20</f>
        <v>35</v>
      </c>
      <c r="E43">
        <v>1.2</v>
      </c>
      <c r="F43">
        <f t="shared" si="10"/>
        <v>42</v>
      </c>
      <c r="H43" s="183"/>
      <c r="I43">
        <v>3</v>
      </c>
      <c r="J43">
        <v>2</v>
      </c>
    </row>
    <row r="44" spans="1:33" x14ac:dyDescent="0.15">
      <c r="B44">
        <v>4</v>
      </c>
      <c r="C44">
        <f>'[1]宠物经验(副本关联表)'!$L21</f>
        <v>40</v>
      </c>
      <c r="E44">
        <v>1.2</v>
      </c>
      <c r="F44">
        <f t="shared" si="10"/>
        <v>48</v>
      </c>
      <c r="H44" s="183"/>
      <c r="I44">
        <v>4</v>
      </c>
      <c r="J44">
        <v>2</v>
      </c>
    </row>
    <row r="45" spans="1:33" x14ac:dyDescent="0.15">
      <c r="B45">
        <v>5</v>
      </c>
      <c r="C45">
        <f>'[1]宠物经验(副本关联表)'!$L22</f>
        <v>45</v>
      </c>
      <c r="E45">
        <v>1.2</v>
      </c>
      <c r="F45">
        <f t="shared" si="10"/>
        <v>54</v>
      </c>
      <c r="H45" s="183"/>
      <c r="I45">
        <v>5</v>
      </c>
      <c r="J45">
        <v>3</v>
      </c>
    </row>
    <row r="46" spans="1:33" x14ac:dyDescent="0.15">
      <c r="B46">
        <v>6</v>
      </c>
      <c r="C46">
        <f>'[1]宠物经验(副本关联表)'!$L23</f>
        <v>50</v>
      </c>
      <c r="E46">
        <v>1.2</v>
      </c>
      <c r="F46">
        <f t="shared" si="10"/>
        <v>60</v>
      </c>
      <c r="H46" s="183"/>
      <c r="I46">
        <v>6</v>
      </c>
      <c r="J46">
        <v>3</v>
      </c>
    </row>
    <row r="47" spans="1:33" x14ac:dyDescent="0.15">
      <c r="B47">
        <v>7</v>
      </c>
      <c r="C47">
        <f>'[1]宠物经验(副本关联表)'!$L24</f>
        <v>55</v>
      </c>
      <c r="E47">
        <v>1.2</v>
      </c>
      <c r="F47">
        <f t="shared" si="10"/>
        <v>66</v>
      </c>
      <c r="H47" s="183"/>
      <c r="I47">
        <v>7</v>
      </c>
      <c r="J47">
        <v>4</v>
      </c>
    </row>
    <row r="48" spans="1:33" x14ac:dyDescent="0.15">
      <c r="B48">
        <v>8</v>
      </c>
      <c r="C48">
        <f>'[1]宠物经验(副本关联表)'!$L25</f>
        <v>60</v>
      </c>
      <c r="E48">
        <v>1.2</v>
      </c>
      <c r="F48">
        <f t="shared" si="10"/>
        <v>72</v>
      </c>
      <c r="H48" s="183"/>
      <c r="I48">
        <v>8</v>
      </c>
      <c r="J48">
        <v>4</v>
      </c>
    </row>
    <row r="49" spans="2:10" x14ac:dyDescent="0.15">
      <c r="B49">
        <v>9</v>
      </c>
      <c r="C49">
        <f>'[1]宠物经验(副本关联表)'!$L26</f>
        <v>65</v>
      </c>
      <c r="E49">
        <v>1.2</v>
      </c>
      <c r="F49">
        <f t="shared" si="10"/>
        <v>78</v>
      </c>
      <c r="H49" s="183">
        <v>2</v>
      </c>
      <c r="I49">
        <v>1</v>
      </c>
      <c r="J49">
        <v>5</v>
      </c>
    </row>
    <row r="50" spans="2:10" x14ac:dyDescent="0.15">
      <c r="B50">
        <v>10</v>
      </c>
      <c r="C50">
        <f>'[1]宠物经验(副本关联表)'!$L27</f>
        <v>70</v>
      </c>
      <c r="E50">
        <v>1.2</v>
      </c>
      <c r="F50">
        <f t="shared" si="10"/>
        <v>84</v>
      </c>
      <c r="H50" s="183"/>
      <c r="I50">
        <v>2</v>
      </c>
      <c r="J50">
        <v>5</v>
      </c>
    </row>
    <row r="51" spans="2:10" x14ac:dyDescent="0.15">
      <c r="B51">
        <v>11</v>
      </c>
      <c r="C51">
        <f>'[1]宠物经验(副本关联表)'!$L28</f>
        <v>75</v>
      </c>
      <c r="E51">
        <v>1.3</v>
      </c>
      <c r="F51">
        <f t="shared" si="10"/>
        <v>97.5</v>
      </c>
      <c r="H51" s="183"/>
      <c r="I51">
        <v>3</v>
      </c>
      <c r="J51">
        <v>6</v>
      </c>
    </row>
    <row r="52" spans="2:10" x14ac:dyDescent="0.15">
      <c r="B52">
        <v>12</v>
      </c>
      <c r="C52">
        <f>'[1]宠物经验(副本关联表)'!$L29</f>
        <v>80</v>
      </c>
      <c r="E52">
        <v>1.3</v>
      </c>
      <c r="F52">
        <f t="shared" si="10"/>
        <v>104</v>
      </c>
      <c r="H52" s="183"/>
      <c r="I52">
        <v>4</v>
      </c>
      <c r="J52">
        <v>7</v>
      </c>
    </row>
    <row r="53" spans="2:10" x14ac:dyDescent="0.15">
      <c r="B53">
        <v>13</v>
      </c>
      <c r="C53">
        <f>'[1]宠物经验(副本关联表)'!$L30</f>
        <v>85</v>
      </c>
      <c r="E53">
        <v>1.3</v>
      </c>
      <c r="F53">
        <f t="shared" si="10"/>
        <v>110.5</v>
      </c>
      <c r="H53" s="183"/>
      <c r="I53">
        <v>5</v>
      </c>
      <c r="J53">
        <v>7</v>
      </c>
    </row>
    <row r="54" spans="2:10" x14ac:dyDescent="0.15">
      <c r="B54">
        <v>14</v>
      </c>
      <c r="C54">
        <f>'[1]宠物经验(副本关联表)'!$L31</f>
        <v>90</v>
      </c>
      <c r="E54">
        <v>1.3</v>
      </c>
      <c r="F54">
        <f t="shared" si="10"/>
        <v>117</v>
      </c>
      <c r="H54" s="183"/>
      <c r="I54">
        <v>6</v>
      </c>
      <c r="J54">
        <v>8</v>
      </c>
    </row>
    <row r="55" spans="2:10" x14ac:dyDescent="0.15">
      <c r="B55">
        <v>15</v>
      </c>
      <c r="C55">
        <f>'[1]宠物经验(副本关联表)'!$L32</f>
        <v>95</v>
      </c>
      <c r="E55">
        <v>1.3</v>
      </c>
      <c r="F55">
        <f t="shared" si="10"/>
        <v>123.5</v>
      </c>
      <c r="H55" s="183"/>
      <c r="I55">
        <v>7</v>
      </c>
      <c r="J55">
        <v>8</v>
      </c>
    </row>
    <row r="56" spans="2:10" x14ac:dyDescent="0.15">
      <c r="B56">
        <v>16</v>
      </c>
      <c r="C56">
        <f>'[1]宠物经验(副本关联表)'!$L33</f>
        <v>100</v>
      </c>
      <c r="E56">
        <v>1.4</v>
      </c>
      <c r="F56">
        <f t="shared" si="10"/>
        <v>140</v>
      </c>
      <c r="H56" s="183"/>
      <c r="I56">
        <v>8</v>
      </c>
      <c r="J56">
        <v>9</v>
      </c>
    </row>
    <row r="57" spans="2:10" x14ac:dyDescent="0.15">
      <c r="B57">
        <v>17</v>
      </c>
      <c r="C57">
        <f>'[1]宠物经验(副本关联表)'!$L34</f>
        <v>105</v>
      </c>
      <c r="E57">
        <v>1.4</v>
      </c>
      <c r="F57">
        <f t="shared" si="10"/>
        <v>147</v>
      </c>
      <c r="H57" s="183">
        <v>3</v>
      </c>
      <c r="I57">
        <v>1</v>
      </c>
      <c r="J57">
        <v>9</v>
      </c>
    </row>
    <row r="58" spans="2:10" x14ac:dyDescent="0.15">
      <c r="B58">
        <v>18</v>
      </c>
      <c r="C58">
        <f>'[1]宠物经验(副本关联表)'!$L35</f>
        <v>110</v>
      </c>
      <c r="E58">
        <v>1.4</v>
      </c>
      <c r="F58">
        <f t="shared" si="10"/>
        <v>154</v>
      </c>
      <c r="H58" s="183"/>
      <c r="I58">
        <v>2</v>
      </c>
      <c r="J58">
        <v>10</v>
      </c>
    </row>
    <row r="59" spans="2:10" x14ac:dyDescent="0.15">
      <c r="B59">
        <v>19</v>
      </c>
      <c r="C59">
        <f>'[1]宠物经验(副本关联表)'!$L36</f>
        <v>115</v>
      </c>
      <c r="E59">
        <v>1.4</v>
      </c>
      <c r="F59">
        <f t="shared" si="10"/>
        <v>161</v>
      </c>
      <c r="H59" s="183"/>
      <c r="I59">
        <v>3</v>
      </c>
      <c r="J59">
        <v>10</v>
      </c>
    </row>
    <row r="60" spans="2:10" x14ac:dyDescent="0.15">
      <c r="B60">
        <v>20</v>
      </c>
      <c r="C60">
        <f>'[1]宠物经验(副本关联表)'!$L37</f>
        <v>120</v>
      </c>
      <c r="E60">
        <v>1.4</v>
      </c>
      <c r="F60">
        <f t="shared" si="10"/>
        <v>168</v>
      </c>
      <c r="H60" s="183"/>
      <c r="I60">
        <v>4</v>
      </c>
      <c r="J60">
        <v>11</v>
      </c>
    </row>
    <row r="61" spans="2:10" x14ac:dyDescent="0.15">
      <c r="B61">
        <v>21</v>
      </c>
      <c r="C61">
        <f>'[1]宠物经验(副本关联表)'!$L38</f>
        <v>125</v>
      </c>
      <c r="E61">
        <v>1.6</v>
      </c>
      <c r="F61">
        <f t="shared" si="10"/>
        <v>200</v>
      </c>
      <c r="H61" s="183"/>
      <c r="I61">
        <v>5</v>
      </c>
      <c r="J61">
        <v>12</v>
      </c>
    </row>
    <row r="62" spans="2:10" x14ac:dyDescent="0.15">
      <c r="B62">
        <v>22</v>
      </c>
      <c r="C62">
        <f>'[1]宠物经验(副本关联表)'!$L39</f>
        <v>130</v>
      </c>
      <c r="E62">
        <v>1.6</v>
      </c>
      <c r="F62">
        <f t="shared" si="10"/>
        <v>208</v>
      </c>
      <c r="H62" s="183"/>
      <c r="I62">
        <v>6</v>
      </c>
      <c r="J62">
        <v>12</v>
      </c>
    </row>
    <row r="63" spans="2:10" x14ac:dyDescent="0.15">
      <c r="B63">
        <v>23</v>
      </c>
      <c r="C63">
        <f>'[1]宠物经验(副本关联表)'!$L40</f>
        <v>135</v>
      </c>
      <c r="E63">
        <v>1.6</v>
      </c>
      <c r="F63">
        <f t="shared" si="10"/>
        <v>216</v>
      </c>
      <c r="H63" s="183"/>
      <c r="I63">
        <v>7</v>
      </c>
      <c r="J63">
        <v>13</v>
      </c>
    </row>
    <row r="64" spans="2:10" x14ac:dyDescent="0.15">
      <c r="B64">
        <v>24</v>
      </c>
      <c r="C64">
        <f>'[1]宠物经验(副本关联表)'!$L41</f>
        <v>140</v>
      </c>
      <c r="E64">
        <v>1.6</v>
      </c>
      <c r="F64">
        <f t="shared" si="10"/>
        <v>224</v>
      </c>
      <c r="H64" s="183"/>
      <c r="I64">
        <v>8</v>
      </c>
      <c r="J64">
        <v>13</v>
      </c>
    </row>
    <row r="65" spans="2:10" x14ac:dyDescent="0.15">
      <c r="B65">
        <v>25</v>
      </c>
      <c r="C65">
        <f>'[1]宠物经验(副本关联表)'!$L42</f>
        <v>145</v>
      </c>
      <c r="E65">
        <v>1.6</v>
      </c>
      <c r="F65">
        <f t="shared" si="10"/>
        <v>232</v>
      </c>
      <c r="H65" s="183">
        <v>4</v>
      </c>
      <c r="I65">
        <v>1</v>
      </c>
      <c r="J65">
        <v>14</v>
      </c>
    </row>
    <row r="66" spans="2:10" x14ac:dyDescent="0.15">
      <c r="B66">
        <v>26</v>
      </c>
      <c r="C66">
        <f>'[1]宠物经验(副本关联表)'!$L43</f>
        <v>150</v>
      </c>
      <c r="E66">
        <v>1.6</v>
      </c>
      <c r="F66">
        <f t="shared" si="10"/>
        <v>240</v>
      </c>
      <c r="H66" s="183"/>
      <c r="I66">
        <v>2</v>
      </c>
      <c r="J66">
        <v>14</v>
      </c>
    </row>
    <row r="67" spans="2:10" x14ac:dyDescent="0.15">
      <c r="B67">
        <v>27</v>
      </c>
      <c r="C67">
        <f>'[1]宠物经验(副本关联表)'!$L44</f>
        <v>155</v>
      </c>
      <c r="E67">
        <v>1.6</v>
      </c>
      <c r="F67">
        <f t="shared" si="10"/>
        <v>248</v>
      </c>
      <c r="H67" s="183"/>
      <c r="I67">
        <v>3</v>
      </c>
      <c r="J67">
        <v>15</v>
      </c>
    </row>
    <row r="68" spans="2:10" x14ac:dyDescent="0.15">
      <c r="B68">
        <v>28</v>
      </c>
      <c r="C68">
        <f>'[1]宠物经验(副本关联表)'!$L45</f>
        <v>160</v>
      </c>
      <c r="E68">
        <v>1.6</v>
      </c>
      <c r="F68">
        <f t="shared" si="10"/>
        <v>256</v>
      </c>
      <c r="H68" s="183"/>
      <c r="I68">
        <v>4</v>
      </c>
      <c r="J68">
        <v>15</v>
      </c>
    </row>
    <row r="69" spans="2:10" x14ac:dyDescent="0.15">
      <c r="B69">
        <v>29</v>
      </c>
      <c r="C69">
        <f>'[1]宠物经验(副本关联表)'!$L46</f>
        <v>165</v>
      </c>
      <c r="E69">
        <v>1.6</v>
      </c>
      <c r="F69">
        <f t="shared" si="10"/>
        <v>264</v>
      </c>
      <c r="H69" s="183"/>
      <c r="I69">
        <v>5</v>
      </c>
      <c r="J69">
        <v>16</v>
      </c>
    </row>
    <row r="70" spans="2:10" x14ac:dyDescent="0.15">
      <c r="B70">
        <v>30</v>
      </c>
      <c r="C70">
        <f>'[1]宠物经验(副本关联表)'!$L47</f>
        <v>170</v>
      </c>
      <c r="E70">
        <v>1.6</v>
      </c>
      <c r="F70">
        <f t="shared" si="10"/>
        <v>272</v>
      </c>
      <c r="H70" s="183"/>
      <c r="I70">
        <v>6</v>
      </c>
      <c r="J70">
        <v>17</v>
      </c>
    </row>
    <row r="71" spans="2:10" x14ac:dyDescent="0.15">
      <c r="B71">
        <v>31</v>
      </c>
      <c r="C71">
        <f>'[1]宠物经验(副本关联表)'!$L48</f>
        <v>175</v>
      </c>
      <c r="E71">
        <v>1.8</v>
      </c>
      <c r="F71">
        <f t="shared" si="10"/>
        <v>315</v>
      </c>
      <c r="H71" s="183"/>
      <c r="I71">
        <v>7</v>
      </c>
      <c r="J71">
        <v>17</v>
      </c>
    </row>
    <row r="72" spans="2:10" x14ac:dyDescent="0.15">
      <c r="B72">
        <v>32</v>
      </c>
      <c r="C72">
        <f>'[1]宠物经验(副本关联表)'!$L49</f>
        <v>180</v>
      </c>
      <c r="E72">
        <v>1.8</v>
      </c>
      <c r="F72">
        <f t="shared" si="10"/>
        <v>324</v>
      </c>
      <c r="H72" s="183"/>
      <c r="I72">
        <v>8</v>
      </c>
      <c r="J72">
        <v>18</v>
      </c>
    </row>
    <row r="73" spans="2:10" x14ac:dyDescent="0.15">
      <c r="B73">
        <v>33</v>
      </c>
      <c r="C73">
        <f>'[1]宠物经验(副本关联表)'!$L50</f>
        <v>185</v>
      </c>
      <c r="E73">
        <v>1.8</v>
      </c>
      <c r="F73">
        <f t="shared" si="10"/>
        <v>333</v>
      </c>
      <c r="H73" s="183">
        <v>5</v>
      </c>
      <c r="I73">
        <v>1</v>
      </c>
      <c r="J73">
        <v>18</v>
      </c>
    </row>
    <row r="74" spans="2:10" x14ac:dyDescent="0.15">
      <c r="B74">
        <v>34</v>
      </c>
      <c r="C74">
        <f>'[1]宠物经验(副本关联表)'!$L51</f>
        <v>190</v>
      </c>
      <c r="E74">
        <v>1.8</v>
      </c>
      <c r="F74">
        <f t="shared" si="10"/>
        <v>342</v>
      </c>
      <c r="H74" s="183"/>
      <c r="I74">
        <v>2</v>
      </c>
      <c r="J74">
        <v>19</v>
      </c>
    </row>
    <row r="75" spans="2:10" x14ac:dyDescent="0.15">
      <c r="B75">
        <v>35</v>
      </c>
      <c r="C75">
        <f>'[1]宠物经验(副本关联表)'!$L52</f>
        <v>195</v>
      </c>
      <c r="E75">
        <v>1.8</v>
      </c>
      <c r="F75">
        <f t="shared" si="10"/>
        <v>351</v>
      </c>
      <c r="H75" s="183"/>
      <c r="I75">
        <v>3</v>
      </c>
      <c r="J75">
        <v>20</v>
      </c>
    </row>
    <row r="76" spans="2:10" x14ac:dyDescent="0.15">
      <c r="B76">
        <v>36</v>
      </c>
      <c r="C76">
        <f>'[1]宠物经验(副本关联表)'!$L53</f>
        <v>200</v>
      </c>
      <c r="E76">
        <v>1.8</v>
      </c>
      <c r="F76">
        <f t="shared" si="10"/>
        <v>360</v>
      </c>
      <c r="H76" s="183"/>
      <c r="I76">
        <v>4</v>
      </c>
      <c r="J76">
        <v>21</v>
      </c>
    </row>
    <row r="77" spans="2:10" x14ac:dyDescent="0.15">
      <c r="B77">
        <v>37</v>
      </c>
      <c r="C77">
        <f>'[1]宠物经验(副本关联表)'!$L54</f>
        <v>205</v>
      </c>
      <c r="E77">
        <v>1.8</v>
      </c>
      <c r="F77">
        <f t="shared" si="10"/>
        <v>369</v>
      </c>
      <c r="H77" s="183"/>
      <c r="I77">
        <v>5</v>
      </c>
      <c r="J77">
        <v>22</v>
      </c>
    </row>
    <row r="78" spans="2:10" x14ac:dyDescent="0.15">
      <c r="B78">
        <v>38</v>
      </c>
      <c r="C78">
        <f>'[1]宠物经验(副本关联表)'!$L55</f>
        <v>210</v>
      </c>
      <c r="E78">
        <v>1.8</v>
      </c>
      <c r="F78">
        <f t="shared" si="10"/>
        <v>378</v>
      </c>
      <c r="H78" s="183"/>
      <c r="I78">
        <v>6</v>
      </c>
      <c r="J78">
        <v>23</v>
      </c>
    </row>
    <row r="79" spans="2:10" x14ac:dyDescent="0.15">
      <c r="B79">
        <v>39</v>
      </c>
      <c r="C79">
        <f>'[1]宠物经验(副本关联表)'!$L56</f>
        <v>215</v>
      </c>
      <c r="E79">
        <v>1.8</v>
      </c>
      <c r="F79">
        <f t="shared" si="10"/>
        <v>387</v>
      </c>
      <c r="H79" s="183"/>
      <c r="I79">
        <v>7</v>
      </c>
      <c r="J79">
        <v>25</v>
      </c>
    </row>
    <row r="80" spans="2:10" x14ac:dyDescent="0.15">
      <c r="B80">
        <v>40</v>
      </c>
      <c r="C80">
        <f>'[1]宠物经验(副本关联表)'!$L57</f>
        <v>220</v>
      </c>
      <c r="E80">
        <v>1.8</v>
      </c>
      <c r="F80">
        <f t="shared" si="10"/>
        <v>396</v>
      </c>
      <c r="H80" s="183"/>
      <c r="I80">
        <v>8</v>
      </c>
      <c r="J80">
        <v>26</v>
      </c>
    </row>
    <row r="81" spans="2:10" x14ac:dyDescent="0.15">
      <c r="B81">
        <v>41</v>
      </c>
      <c r="C81">
        <f>'[1]宠物经验(副本关联表)'!$L58</f>
        <v>225</v>
      </c>
      <c r="E81">
        <v>2.1</v>
      </c>
      <c r="F81">
        <f t="shared" si="10"/>
        <v>472.5</v>
      </c>
      <c r="H81" s="183">
        <v>6</v>
      </c>
      <c r="I81">
        <v>1</v>
      </c>
      <c r="J81">
        <v>27</v>
      </c>
    </row>
    <row r="82" spans="2:10" x14ac:dyDescent="0.15">
      <c r="B82">
        <v>42</v>
      </c>
      <c r="C82">
        <f>'[1]宠物经验(副本关联表)'!$L59</f>
        <v>230</v>
      </c>
      <c r="E82">
        <v>2.1</v>
      </c>
      <c r="F82">
        <f t="shared" si="10"/>
        <v>483</v>
      </c>
      <c r="H82" s="183"/>
      <c r="I82">
        <v>2</v>
      </c>
      <c r="J82">
        <v>29</v>
      </c>
    </row>
    <row r="83" spans="2:10" x14ac:dyDescent="0.15">
      <c r="B83">
        <v>43</v>
      </c>
      <c r="C83">
        <f>'[1]宠物经验(副本关联表)'!$L60</f>
        <v>235</v>
      </c>
      <c r="E83">
        <v>2.1</v>
      </c>
      <c r="F83">
        <f t="shared" si="10"/>
        <v>493.5</v>
      </c>
      <c r="H83" s="183"/>
      <c r="I83">
        <v>3</v>
      </c>
      <c r="J83">
        <v>31</v>
      </c>
    </row>
    <row r="84" spans="2:10" x14ac:dyDescent="0.15">
      <c r="B84">
        <v>44</v>
      </c>
      <c r="C84">
        <f>'[1]宠物经验(副本关联表)'!$L61</f>
        <v>240</v>
      </c>
      <c r="E84">
        <v>2.1</v>
      </c>
      <c r="F84">
        <f t="shared" si="10"/>
        <v>504</v>
      </c>
      <c r="H84" s="183"/>
      <c r="I84">
        <v>4</v>
      </c>
      <c r="J84">
        <v>33</v>
      </c>
    </row>
    <row r="85" spans="2:10" x14ac:dyDescent="0.15">
      <c r="B85">
        <v>45</v>
      </c>
      <c r="C85">
        <f>'[1]宠物经验(副本关联表)'!$L62</f>
        <v>245</v>
      </c>
      <c r="E85">
        <v>2.1</v>
      </c>
      <c r="F85">
        <f t="shared" si="10"/>
        <v>514.5</v>
      </c>
      <c r="H85" s="183"/>
      <c r="I85">
        <v>5</v>
      </c>
      <c r="J85">
        <v>35</v>
      </c>
    </row>
    <row r="86" spans="2:10" x14ac:dyDescent="0.15">
      <c r="B86">
        <v>46</v>
      </c>
      <c r="C86">
        <f>'[1]宠物经验(副本关联表)'!$L63</f>
        <v>250</v>
      </c>
      <c r="E86">
        <v>2.1</v>
      </c>
      <c r="F86">
        <f t="shared" si="10"/>
        <v>525</v>
      </c>
      <c r="H86" s="183"/>
      <c r="I86">
        <v>6</v>
      </c>
      <c r="J86">
        <v>37</v>
      </c>
    </row>
    <row r="87" spans="2:10" x14ac:dyDescent="0.15">
      <c r="B87">
        <v>47</v>
      </c>
      <c r="C87">
        <f>'[1]宠物经验(副本关联表)'!$L64</f>
        <v>255</v>
      </c>
      <c r="E87">
        <v>2.1</v>
      </c>
      <c r="F87">
        <f t="shared" si="10"/>
        <v>535.5</v>
      </c>
      <c r="H87" s="183"/>
      <c r="I87">
        <v>7</v>
      </c>
      <c r="J87">
        <v>39</v>
      </c>
    </row>
    <row r="88" spans="2:10" x14ac:dyDescent="0.15">
      <c r="B88">
        <v>48</v>
      </c>
      <c r="C88">
        <f>'[1]宠物经验(副本关联表)'!$L65</f>
        <v>260</v>
      </c>
      <c r="E88">
        <v>2.1</v>
      </c>
      <c r="F88">
        <f t="shared" si="10"/>
        <v>546</v>
      </c>
      <c r="H88" s="183"/>
      <c r="I88">
        <v>8</v>
      </c>
      <c r="J88">
        <v>40</v>
      </c>
    </row>
    <row r="89" spans="2:10" x14ac:dyDescent="0.15">
      <c r="B89">
        <v>49</v>
      </c>
      <c r="C89">
        <f>'[1]宠物经验(副本关联表)'!$L66</f>
        <v>265</v>
      </c>
      <c r="E89">
        <v>2.1</v>
      </c>
      <c r="F89">
        <f t="shared" si="10"/>
        <v>556.5</v>
      </c>
      <c r="H89" s="183">
        <v>7</v>
      </c>
      <c r="I89">
        <v>1</v>
      </c>
      <c r="J89">
        <v>42</v>
      </c>
    </row>
    <row r="90" spans="2:10" x14ac:dyDescent="0.15">
      <c r="B90">
        <v>50</v>
      </c>
      <c r="C90" t="e">
        <f>'[1]宠物经验(副本关联表)'!$L67</f>
        <v>#REF!</v>
      </c>
      <c r="E90">
        <v>2.4</v>
      </c>
      <c r="F90" t="e">
        <f t="shared" si="10"/>
        <v>#REF!</v>
      </c>
      <c r="H90" s="183"/>
      <c r="I90">
        <v>2</v>
      </c>
      <c r="J90">
        <v>44</v>
      </c>
    </row>
    <row r="91" spans="2:10" x14ac:dyDescent="0.15">
      <c r="B91">
        <v>51</v>
      </c>
      <c r="C91" t="e">
        <f>'[1]宠物经验(副本关联表)'!$L68</f>
        <v>#REF!</v>
      </c>
      <c r="E91">
        <v>2.4</v>
      </c>
      <c r="F91" t="e">
        <f t="shared" si="10"/>
        <v>#REF!</v>
      </c>
      <c r="H91" s="183"/>
      <c r="I91">
        <v>3</v>
      </c>
      <c r="J91">
        <v>47</v>
      </c>
    </row>
    <row r="92" spans="2:10" x14ac:dyDescent="0.15">
      <c r="B92">
        <v>52</v>
      </c>
      <c r="C92" t="e">
        <f>'[1]宠物经验(副本关联表)'!$L69</f>
        <v>#REF!</v>
      </c>
      <c r="E92">
        <v>2.4</v>
      </c>
      <c r="F92" t="e">
        <f t="shared" si="10"/>
        <v>#REF!</v>
      </c>
      <c r="H92" s="183"/>
      <c r="I92">
        <v>4</v>
      </c>
      <c r="J92">
        <v>49</v>
      </c>
    </row>
    <row r="93" spans="2:10" x14ac:dyDescent="0.15">
      <c r="B93">
        <v>53</v>
      </c>
      <c r="C93" t="e">
        <f>'[1]宠物经验(副本关联表)'!$L70</f>
        <v>#REF!</v>
      </c>
      <c r="E93">
        <v>2.4</v>
      </c>
      <c r="F93" t="e">
        <f t="shared" si="10"/>
        <v>#REF!</v>
      </c>
      <c r="H93" s="183"/>
      <c r="I93">
        <v>5</v>
      </c>
      <c r="J93">
        <v>50</v>
      </c>
    </row>
    <row r="94" spans="2:10" x14ac:dyDescent="0.15">
      <c r="B94">
        <v>54</v>
      </c>
      <c r="C94" t="e">
        <f>'[1]宠物经验(副本关联表)'!$L71</f>
        <v>#REF!</v>
      </c>
      <c r="E94">
        <v>2.4</v>
      </c>
      <c r="F94" t="e">
        <f t="shared" si="10"/>
        <v>#REF!</v>
      </c>
      <c r="H94" s="183"/>
      <c r="I94">
        <v>6</v>
      </c>
      <c r="J94">
        <v>53</v>
      </c>
    </row>
    <row r="95" spans="2:10" x14ac:dyDescent="0.15">
      <c r="B95">
        <v>55</v>
      </c>
      <c r="C95" t="e">
        <f>'[1]宠物经验(副本关联表)'!$L72</f>
        <v>#REF!</v>
      </c>
      <c r="E95">
        <v>2.7</v>
      </c>
      <c r="F95" t="e">
        <f t="shared" si="10"/>
        <v>#REF!</v>
      </c>
      <c r="H95" s="183"/>
      <c r="I95">
        <v>7</v>
      </c>
      <c r="J95">
        <v>53</v>
      </c>
    </row>
    <row r="96" spans="2:10" x14ac:dyDescent="0.15">
      <c r="B96">
        <v>56</v>
      </c>
      <c r="C96" t="e">
        <f>'[1]宠物经验(副本关联表)'!$L73</f>
        <v>#REF!</v>
      </c>
      <c r="E96">
        <v>2.7</v>
      </c>
      <c r="F96" t="e">
        <f t="shared" si="10"/>
        <v>#REF!</v>
      </c>
      <c r="H96" s="183"/>
      <c r="I96">
        <v>8</v>
      </c>
      <c r="J96">
        <v>57</v>
      </c>
    </row>
    <row r="97" spans="2:10" x14ac:dyDescent="0.15">
      <c r="B97">
        <v>57</v>
      </c>
      <c r="C97" t="e">
        <f>'[1]宠物经验(副本关联表)'!$L74</f>
        <v>#REF!</v>
      </c>
      <c r="E97">
        <v>2.7</v>
      </c>
      <c r="F97" t="e">
        <f t="shared" si="10"/>
        <v>#REF!</v>
      </c>
      <c r="H97" s="183">
        <v>8</v>
      </c>
      <c r="I97">
        <v>1</v>
      </c>
      <c r="J97">
        <v>57</v>
      </c>
    </row>
    <row r="98" spans="2:10" x14ac:dyDescent="0.15">
      <c r="B98">
        <v>58</v>
      </c>
      <c r="C98" t="e">
        <f>'[1]宠物经验(副本关联表)'!$L75</f>
        <v>#REF!</v>
      </c>
      <c r="E98">
        <v>2.7</v>
      </c>
      <c r="F98" t="e">
        <f t="shared" si="10"/>
        <v>#REF!</v>
      </c>
      <c r="H98" s="183"/>
      <c r="I98">
        <v>2</v>
      </c>
      <c r="J98">
        <v>57</v>
      </c>
    </row>
    <row r="99" spans="2:10" x14ac:dyDescent="0.15">
      <c r="B99">
        <v>59</v>
      </c>
      <c r="C99" t="e">
        <f>'[1]宠物经验(副本关联表)'!$L76</f>
        <v>#REF!</v>
      </c>
      <c r="E99">
        <v>2.7</v>
      </c>
      <c r="F99" t="e">
        <f t="shared" si="10"/>
        <v>#REF!</v>
      </c>
      <c r="H99" s="183"/>
      <c r="I99">
        <v>3</v>
      </c>
      <c r="J99">
        <v>61</v>
      </c>
    </row>
    <row r="100" spans="2:10" x14ac:dyDescent="0.15">
      <c r="B100">
        <v>60</v>
      </c>
      <c r="C100" t="e">
        <f>'[1]宠物经验(副本关联表)'!$L77</f>
        <v>#REF!</v>
      </c>
      <c r="E100">
        <v>2.7</v>
      </c>
      <c r="F100" t="e">
        <f t="shared" si="10"/>
        <v>#REF!</v>
      </c>
      <c r="H100" s="183"/>
      <c r="I100">
        <v>4</v>
      </c>
      <c r="J100">
        <v>61</v>
      </c>
    </row>
    <row r="101" spans="2:10" x14ac:dyDescent="0.15">
      <c r="H101" s="183"/>
      <c r="I101">
        <v>5</v>
      </c>
      <c r="J101">
        <v>61</v>
      </c>
    </row>
    <row r="102" spans="2:10" x14ac:dyDescent="0.15">
      <c r="H102" s="183"/>
      <c r="I102">
        <v>6</v>
      </c>
      <c r="J102">
        <v>61</v>
      </c>
    </row>
    <row r="103" spans="2:10" x14ac:dyDescent="0.15">
      <c r="H103" s="183"/>
      <c r="I103">
        <v>7</v>
      </c>
      <c r="J103">
        <v>63</v>
      </c>
    </row>
    <row r="104" spans="2:10" x14ac:dyDescent="0.15">
      <c r="H104" s="183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workbookViewId="0">
      <selection activeCell="V26" sqref="V26"/>
    </sheetView>
  </sheetViews>
  <sheetFormatPr defaultRowHeight="13.5" x14ac:dyDescent="0.1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 x14ac:dyDescent="0.15">
      <c r="Q1" t="s">
        <v>493</v>
      </c>
    </row>
    <row r="2" spans="1:26" x14ac:dyDescent="0.15">
      <c r="D2" t="s">
        <v>494</v>
      </c>
      <c r="W2" t="s">
        <v>504</v>
      </c>
      <c r="X2">
        <v>60</v>
      </c>
      <c r="Y2">
        <v>360</v>
      </c>
      <c r="Z2">
        <v>1200</v>
      </c>
    </row>
    <row r="3" spans="1:26" x14ac:dyDescent="0.15">
      <c r="B3" t="s">
        <v>495</v>
      </c>
    </row>
    <row r="4" spans="1:26" x14ac:dyDescent="0.15">
      <c r="R4" t="s">
        <v>496</v>
      </c>
      <c r="T4" t="s">
        <v>403</v>
      </c>
    </row>
    <row r="5" spans="1:26" x14ac:dyDescent="0.15">
      <c r="B5" t="s">
        <v>496</v>
      </c>
      <c r="D5" t="s">
        <v>403</v>
      </c>
      <c r="R5" t="s">
        <v>401</v>
      </c>
      <c r="S5" s="137">
        <v>0.75</v>
      </c>
    </row>
    <row r="6" spans="1:26" x14ac:dyDescent="0.15">
      <c r="B6" t="s">
        <v>401</v>
      </c>
      <c r="C6" s="137">
        <v>1.5</v>
      </c>
      <c r="N6" t="s">
        <v>414</v>
      </c>
      <c r="R6" t="s">
        <v>402</v>
      </c>
      <c r="S6" s="137">
        <v>0.06</v>
      </c>
      <c r="T6">
        <v>6</v>
      </c>
    </row>
    <row r="7" spans="1:26" x14ac:dyDescent="0.15">
      <c r="B7" t="s">
        <v>402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408</v>
      </c>
      <c r="S7" s="136">
        <v>0.04</v>
      </c>
      <c r="T7">
        <v>11</v>
      </c>
    </row>
    <row r="8" spans="1:26" x14ac:dyDescent="0.15">
      <c r="B8" t="s">
        <v>408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 x14ac:dyDescent="0.15">
      <c r="M9">
        <v>3</v>
      </c>
      <c r="N9">
        <f>剧情副本产出分析!F43</f>
        <v>42</v>
      </c>
      <c r="R9" t="s">
        <v>399</v>
      </c>
      <c r="S9" t="s">
        <v>398</v>
      </c>
      <c r="T9" t="s">
        <v>405</v>
      </c>
      <c r="U9" t="s">
        <v>406</v>
      </c>
      <c r="V9" t="s">
        <v>407</v>
      </c>
    </row>
    <row r="10" spans="1:26" x14ac:dyDescent="0.15">
      <c r="B10" t="s">
        <v>399</v>
      </c>
      <c r="C10" t="s">
        <v>398</v>
      </c>
      <c r="D10" t="s">
        <v>405</v>
      </c>
      <c r="E10" t="s">
        <v>406</v>
      </c>
      <c r="F10" t="s">
        <v>407</v>
      </c>
      <c r="M10">
        <v>4</v>
      </c>
      <c r="N10">
        <f>剧情副本产出分析!F44</f>
        <v>48</v>
      </c>
      <c r="R10" t="s">
        <v>400</v>
      </c>
      <c r="S10">
        <v>19</v>
      </c>
      <c r="T10">
        <v>25</v>
      </c>
      <c r="U10">
        <v>38</v>
      </c>
      <c r="V10">
        <v>45</v>
      </c>
    </row>
    <row r="11" spans="1:26" x14ac:dyDescent="0.15">
      <c r="B11" t="s">
        <v>400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397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 x14ac:dyDescent="0.15">
      <c r="A12" t="s">
        <v>397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404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 x14ac:dyDescent="0.15">
      <c r="M13">
        <v>7</v>
      </c>
      <c r="N13">
        <f>剧情副本产出分析!F47</f>
        <v>66</v>
      </c>
      <c r="Q13" t="s">
        <v>518</v>
      </c>
      <c r="S13">
        <f>VLOOKUP(S10,'[1]宠物经验(副本关联表)'!$A$18:$J$66,9,0)</f>
        <v>4420</v>
      </c>
      <c r="T13">
        <f>VLOOKUP(T10,'[1]宠物经验(副本关联表)'!$A$18:$J$66,9,0)</f>
        <v>15640</v>
      </c>
      <c r="U13">
        <f>VLOOKUP(U10,'[1]宠物经验(副本关联表)'!$A$18:$J$66,9,0)</f>
        <v>76080</v>
      </c>
      <c r="V13">
        <f>VLOOKUP(V10,'[1]宠物经验(副本关联表)'!$A$18:$J$66,9,0)</f>
        <v>114690</v>
      </c>
    </row>
    <row r="14" spans="1:26" ht="27" x14ac:dyDescent="0.15">
      <c r="A14" t="s">
        <v>404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413</v>
      </c>
      <c r="M14">
        <v>8</v>
      </c>
      <c r="N14">
        <f>剧情副本产出分析!F48</f>
        <v>72</v>
      </c>
      <c r="Q14" s="138" t="s">
        <v>410</v>
      </c>
      <c r="S14" t="s">
        <v>435</v>
      </c>
      <c r="T14" t="s">
        <v>497</v>
      </c>
      <c r="U14" t="s">
        <v>498</v>
      </c>
      <c r="V14" t="s">
        <v>499</v>
      </c>
    </row>
    <row r="15" spans="1:26" ht="27" x14ac:dyDescent="0.15">
      <c r="A15" s="138" t="s">
        <v>410</v>
      </c>
      <c r="C15">
        <f>INT(C12*$C$8/$C$7/$D$8)</f>
        <v>168</v>
      </c>
      <c r="D15">
        <f t="shared" ref="D15:F15" si="0">D12*$C$8/$C$7/$D$8</f>
        <v>228</v>
      </c>
      <c r="E15">
        <f t="shared" si="0"/>
        <v>650</v>
      </c>
      <c r="F15">
        <f t="shared" si="0"/>
        <v>1560</v>
      </c>
      <c r="M15">
        <v>9</v>
      </c>
      <c r="N15">
        <f>剧情副本产出分析!F49</f>
        <v>78</v>
      </c>
      <c r="Q15" s="138" t="s">
        <v>411</v>
      </c>
      <c r="S15" t="s">
        <v>500</v>
      </c>
      <c r="T15" t="s">
        <v>501</v>
      </c>
      <c r="U15" t="s">
        <v>502</v>
      </c>
      <c r="V15" t="s">
        <v>503</v>
      </c>
    </row>
    <row r="16" spans="1:26" x14ac:dyDescent="0.15">
      <c r="A16" s="138" t="s">
        <v>411</v>
      </c>
      <c r="C16">
        <f>INT(C12*$C$8/$C$7)</f>
        <v>504</v>
      </c>
      <c r="D16">
        <f t="shared" ref="D16:F16" si="1">INT(D12*$C$8/$C$7)</f>
        <v>684</v>
      </c>
      <c r="E16">
        <f t="shared" si="1"/>
        <v>1950</v>
      </c>
      <c r="F16">
        <f t="shared" si="1"/>
        <v>4680</v>
      </c>
      <c r="M16">
        <v>10</v>
      </c>
      <c r="N16">
        <f>剧情副本产出分析!F50</f>
        <v>84</v>
      </c>
      <c r="Q16" t="s">
        <v>409</v>
      </c>
      <c r="S16">
        <f>INT((S$13*$S$5)*(1-$S$7-$S$6))</f>
        <v>2983</v>
      </c>
      <c r="T16">
        <f t="shared" ref="T16:V16" si="2">INT((T$13*$S$5)*(1-$S$7-$S$6))</f>
        <v>10557</v>
      </c>
      <c r="U16">
        <f t="shared" si="2"/>
        <v>51354</v>
      </c>
      <c r="V16">
        <f t="shared" si="2"/>
        <v>77415</v>
      </c>
    </row>
    <row r="17" spans="1:22" x14ac:dyDescent="0.15">
      <c r="A17" t="s">
        <v>409</v>
      </c>
      <c r="C17">
        <f>INT(C12*$C$6/$C$7)</f>
        <v>18900</v>
      </c>
      <c r="D17">
        <f t="shared" ref="D17:F17" si="3">INT(D12*$C$6/$C$7)</f>
        <v>25650</v>
      </c>
      <c r="E17">
        <f t="shared" si="3"/>
        <v>73125</v>
      </c>
      <c r="F17">
        <f t="shared" si="3"/>
        <v>175500</v>
      </c>
      <c r="M17">
        <v>11</v>
      </c>
      <c r="N17">
        <f>剧情副本产出分析!F51</f>
        <v>97.5</v>
      </c>
      <c r="S17">
        <v>6</v>
      </c>
      <c r="T17">
        <v>12</v>
      </c>
      <c r="U17">
        <v>15</v>
      </c>
      <c r="V17">
        <v>18</v>
      </c>
    </row>
    <row r="18" spans="1:22" x14ac:dyDescent="0.15">
      <c r="M18">
        <v>12</v>
      </c>
      <c r="N18">
        <f>剧情副本产出分析!F52</f>
        <v>104</v>
      </c>
      <c r="Q18" t="s">
        <v>412</v>
      </c>
      <c r="S18">
        <f>$X$2*S17+S16</f>
        <v>3343</v>
      </c>
      <c r="T18">
        <f>$X$2*T17+T16</f>
        <v>11277</v>
      </c>
      <c r="U18">
        <f>$Y$2*U17+U16</f>
        <v>56754</v>
      </c>
      <c r="V18">
        <f>$Y$2*V17+V16</f>
        <v>83895</v>
      </c>
    </row>
    <row r="19" spans="1:22" x14ac:dyDescent="0.15">
      <c r="A19" t="s">
        <v>412</v>
      </c>
      <c r="C19">
        <f>C17+C16+C12</f>
        <v>20160</v>
      </c>
      <c r="D19">
        <f t="shared" ref="D19:F19" si="4">D17+D16+D12</f>
        <v>27360</v>
      </c>
      <c r="E19">
        <f t="shared" si="4"/>
        <v>78000</v>
      </c>
      <c r="F19">
        <f t="shared" si="4"/>
        <v>187200</v>
      </c>
      <c r="M19">
        <v>13</v>
      </c>
      <c r="N19">
        <f>剧情副本产出分析!F53</f>
        <v>110.5</v>
      </c>
    </row>
    <row r="20" spans="1:22" x14ac:dyDescent="0.15">
      <c r="M20">
        <v>14</v>
      </c>
      <c r="N20">
        <f>剧情副本产出分析!F54</f>
        <v>117</v>
      </c>
    </row>
    <row r="21" spans="1:22" x14ac:dyDescent="0.15">
      <c r="M21">
        <v>15</v>
      </c>
      <c r="N21">
        <f>剧情副本产出分析!F55</f>
        <v>123.5</v>
      </c>
    </row>
    <row r="22" spans="1:22" x14ac:dyDescent="0.15">
      <c r="M22">
        <v>16</v>
      </c>
      <c r="N22">
        <f>剧情副本产出分析!F56</f>
        <v>140</v>
      </c>
    </row>
    <row r="23" spans="1:22" x14ac:dyDescent="0.15">
      <c r="M23">
        <v>17</v>
      </c>
      <c r="N23">
        <f>剧情副本产出分析!F57</f>
        <v>147</v>
      </c>
    </row>
    <row r="24" spans="1:22" x14ac:dyDescent="0.15">
      <c r="M24">
        <v>18</v>
      </c>
      <c r="N24">
        <f>剧情副本产出分析!F58</f>
        <v>154</v>
      </c>
    </row>
    <row r="25" spans="1:22" x14ac:dyDescent="0.15">
      <c r="M25">
        <v>19</v>
      </c>
      <c r="N25">
        <f>剧情副本产出分析!F59</f>
        <v>161</v>
      </c>
    </row>
    <row r="26" spans="1:22" x14ac:dyDescent="0.15">
      <c r="M26">
        <v>20</v>
      </c>
      <c r="N26">
        <f>剧情副本产出分析!F60</f>
        <v>168</v>
      </c>
    </row>
    <row r="27" spans="1:22" x14ac:dyDescent="0.15">
      <c r="M27">
        <v>21</v>
      </c>
      <c r="N27">
        <f>剧情副本产出分析!F61</f>
        <v>200</v>
      </c>
    </row>
    <row r="28" spans="1:22" x14ac:dyDescent="0.15">
      <c r="M28">
        <v>22</v>
      </c>
      <c r="N28">
        <f>剧情副本产出分析!F62</f>
        <v>208</v>
      </c>
    </row>
    <row r="29" spans="1:22" x14ac:dyDescent="0.15">
      <c r="M29">
        <v>23</v>
      </c>
      <c r="N29">
        <f>剧情副本产出分析!F63</f>
        <v>216</v>
      </c>
    </row>
    <row r="30" spans="1:22" x14ac:dyDescent="0.15">
      <c r="M30">
        <v>24</v>
      </c>
      <c r="N30">
        <f>剧情副本产出分析!F64</f>
        <v>224</v>
      </c>
    </row>
    <row r="31" spans="1:22" x14ac:dyDescent="0.15">
      <c r="M31">
        <v>25</v>
      </c>
      <c r="N31">
        <f>剧情副本产出分析!F65</f>
        <v>232</v>
      </c>
    </row>
    <row r="32" spans="1:22" x14ac:dyDescent="0.15">
      <c r="M32">
        <v>26</v>
      </c>
      <c r="N32">
        <f>剧情副本产出分析!F66</f>
        <v>240</v>
      </c>
    </row>
    <row r="33" spans="13:14" x14ac:dyDescent="0.15">
      <c r="M33">
        <v>27</v>
      </c>
      <c r="N33">
        <f>剧情副本产出分析!F67</f>
        <v>248</v>
      </c>
    </row>
    <row r="34" spans="13:14" x14ac:dyDescent="0.15">
      <c r="M34">
        <v>28</v>
      </c>
      <c r="N34">
        <f>剧情副本产出分析!F68</f>
        <v>256</v>
      </c>
    </row>
    <row r="35" spans="13:14" x14ac:dyDescent="0.15">
      <c r="M35">
        <v>29</v>
      </c>
      <c r="N35">
        <f>剧情副本产出分析!F69</f>
        <v>264</v>
      </c>
    </row>
    <row r="36" spans="13:14" x14ac:dyDescent="0.15">
      <c r="M36">
        <v>30</v>
      </c>
      <c r="N36">
        <f>剧情副本产出分析!F70</f>
        <v>272</v>
      </c>
    </row>
    <row r="37" spans="13:14" x14ac:dyDescent="0.15">
      <c r="M37">
        <v>31</v>
      </c>
      <c r="N37">
        <f>剧情副本产出分析!F71</f>
        <v>315</v>
      </c>
    </row>
    <row r="38" spans="13:14" x14ac:dyDescent="0.15">
      <c r="M38">
        <v>32</v>
      </c>
      <c r="N38">
        <f>剧情副本产出分析!F72</f>
        <v>324</v>
      </c>
    </row>
    <row r="39" spans="13:14" x14ac:dyDescent="0.15">
      <c r="M39">
        <v>33</v>
      </c>
      <c r="N39">
        <f>剧情副本产出分析!F73</f>
        <v>333</v>
      </c>
    </row>
    <row r="40" spans="13:14" x14ac:dyDescent="0.15">
      <c r="M40">
        <v>34</v>
      </c>
      <c r="N40">
        <f>剧情副本产出分析!F74</f>
        <v>342</v>
      </c>
    </row>
    <row r="41" spans="13:14" x14ac:dyDescent="0.15">
      <c r="M41">
        <v>35</v>
      </c>
      <c r="N41">
        <f>剧情副本产出分析!F75</f>
        <v>351</v>
      </c>
    </row>
    <row r="42" spans="13:14" x14ac:dyDescent="0.15">
      <c r="M42">
        <v>36</v>
      </c>
      <c r="N42">
        <f>剧情副本产出分析!F76</f>
        <v>360</v>
      </c>
    </row>
    <row r="43" spans="13:14" x14ac:dyDescent="0.15">
      <c r="M43">
        <v>37</v>
      </c>
      <c r="N43">
        <f>剧情副本产出分析!F77</f>
        <v>369</v>
      </c>
    </row>
    <row r="44" spans="13:14" x14ac:dyDescent="0.15">
      <c r="M44">
        <v>38</v>
      </c>
      <c r="N44">
        <f>剧情副本产出分析!F78</f>
        <v>378</v>
      </c>
    </row>
    <row r="45" spans="13:14" x14ac:dyDescent="0.15">
      <c r="M45">
        <v>39</v>
      </c>
      <c r="N45">
        <f>剧情副本产出分析!F79</f>
        <v>387</v>
      </c>
    </row>
    <row r="46" spans="13:14" x14ac:dyDescent="0.15">
      <c r="M46">
        <v>40</v>
      </c>
      <c r="N46">
        <f>剧情副本产出分析!F80</f>
        <v>396</v>
      </c>
    </row>
    <row r="47" spans="13:14" x14ac:dyDescent="0.15">
      <c r="M47">
        <v>41</v>
      </c>
      <c r="N47">
        <f>剧情副本产出分析!F81</f>
        <v>472.5</v>
      </c>
    </row>
    <row r="48" spans="13:14" x14ac:dyDescent="0.15">
      <c r="M48">
        <v>42</v>
      </c>
      <c r="N48">
        <f>剧情副本产出分析!F82</f>
        <v>483</v>
      </c>
    </row>
    <row r="49" spans="13:14" x14ac:dyDescent="0.15">
      <c r="M49">
        <v>43</v>
      </c>
      <c r="N49">
        <f>剧情副本产出分析!F83</f>
        <v>493.5</v>
      </c>
    </row>
    <row r="50" spans="13:14" x14ac:dyDescent="0.15">
      <c r="M50">
        <v>44</v>
      </c>
      <c r="N50">
        <f>剧情副本产出分析!F84</f>
        <v>504</v>
      </c>
    </row>
    <row r="51" spans="13:14" x14ac:dyDescent="0.15">
      <c r="M51">
        <v>45</v>
      </c>
      <c r="N51">
        <f>剧情副本产出分析!F85</f>
        <v>514.5</v>
      </c>
    </row>
    <row r="52" spans="13:14" x14ac:dyDescent="0.15">
      <c r="M52">
        <v>46</v>
      </c>
      <c r="N52">
        <f>剧情副本产出分析!F86</f>
        <v>525</v>
      </c>
    </row>
    <row r="53" spans="13:14" x14ac:dyDescent="0.15">
      <c r="M53">
        <v>47</v>
      </c>
      <c r="N53">
        <f>剧情副本产出分析!F87</f>
        <v>535.5</v>
      </c>
    </row>
    <row r="54" spans="13:14" x14ac:dyDescent="0.15">
      <c r="M54">
        <v>48</v>
      </c>
      <c r="N54">
        <f>剧情副本产出分析!F88</f>
        <v>546</v>
      </c>
    </row>
    <row r="55" spans="13:14" x14ac:dyDescent="0.15">
      <c r="M55">
        <v>49</v>
      </c>
      <c r="N55">
        <f>剧情副本产出分析!F89</f>
        <v>556.5</v>
      </c>
    </row>
    <row r="56" spans="13:14" x14ac:dyDescent="0.15">
      <c r="M56">
        <v>50</v>
      </c>
      <c r="N56" t="e">
        <f>剧情副本产出分析!F90</f>
        <v>#REF!</v>
      </c>
    </row>
    <row r="57" spans="13:14" x14ac:dyDescent="0.15">
      <c r="N57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M109"/>
  <sheetViews>
    <sheetView workbookViewId="0">
      <selection activeCell="M10" sqref="M10"/>
    </sheetView>
  </sheetViews>
  <sheetFormatPr defaultRowHeight="13.5" outlineLevelRow="1" x14ac:dyDescent="0.15"/>
  <cols>
    <col min="5" max="5" width="11.75" customWidth="1"/>
  </cols>
  <sheetData>
    <row r="3" spans="2:13" x14ac:dyDescent="0.15">
      <c r="I3" t="s">
        <v>467</v>
      </c>
      <c r="K3">
        <v>1.3</v>
      </c>
    </row>
    <row r="4" spans="2:13" x14ac:dyDescent="0.15">
      <c r="C4" t="s">
        <v>454</v>
      </c>
      <c r="I4" t="s">
        <v>492</v>
      </c>
    </row>
    <row r="5" spans="2:13" x14ac:dyDescent="0.15">
      <c r="B5" t="s">
        <v>460</v>
      </c>
      <c r="C5">
        <v>20</v>
      </c>
    </row>
    <row r="6" spans="2:13" x14ac:dyDescent="0.15">
      <c r="C6" t="s">
        <v>458</v>
      </c>
    </row>
    <row r="7" spans="2:13" x14ac:dyDescent="0.15">
      <c r="F7" t="s">
        <v>513</v>
      </c>
      <c r="G7" t="s">
        <v>514</v>
      </c>
      <c r="I7" t="s">
        <v>512</v>
      </c>
      <c r="J7">
        <v>48</v>
      </c>
    </row>
    <row r="8" spans="2:13" outlineLevel="1" x14ac:dyDescent="0.15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I8" t="s">
        <v>515</v>
      </c>
      <c r="K8" t="s">
        <v>516</v>
      </c>
      <c r="M8" t="s">
        <v>517</v>
      </c>
    </row>
    <row r="9" spans="2:13" outlineLevel="1" x14ac:dyDescent="0.15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I9">
        <f>VLOOKUP(J7,C8:G27,5)</f>
        <v>58100</v>
      </c>
      <c r="K9">
        <f>IF(J7&lt;33,0,VLOOKUP(J7,C35:G64,5))</f>
        <v>137250</v>
      </c>
      <c r="M9">
        <f>IF(J7&lt;45,0,VLOOKUP(J7,C70:G110,5))</f>
        <v>78160</v>
      </c>
    </row>
    <row r="10" spans="2:13" outlineLevel="1" x14ac:dyDescent="0.15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</row>
    <row r="11" spans="2:13" outlineLevel="1" x14ac:dyDescent="0.15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</row>
    <row r="12" spans="2:13" outlineLevel="1" x14ac:dyDescent="0.15">
      <c r="B12" s="147">
        <v>5</v>
      </c>
      <c r="C12" s="147">
        <v>17</v>
      </c>
      <c r="D12" s="147" t="s">
        <v>468</v>
      </c>
      <c r="F12">
        <f>B12*$K$3*100+剧情副本产出分析!$F$58*10</f>
        <v>2190</v>
      </c>
      <c r="G12">
        <f>SUM($F$8:F12)</f>
        <v>9650</v>
      </c>
      <c r="H12">
        <v>50</v>
      </c>
    </row>
    <row r="13" spans="2:13" outlineLevel="1" x14ac:dyDescent="0.15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</row>
    <row r="14" spans="2:13" outlineLevel="1" x14ac:dyDescent="0.15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</row>
    <row r="15" spans="2:13" outlineLevel="1" x14ac:dyDescent="0.15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</row>
    <row r="16" spans="2:13" outlineLevel="1" x14ac:dyDescent="0.15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</row>
    <row r="17" spans="1:8" outlineLevel="1" x14ac:dyDescent="0.15">
      <c r="B17" s="147">
        <v>10</v>
      </c>
      <c r="C17" s="147">
        <v>23</v>
      </c>
      <c r="D17" s="147" t="s">
        <v>464</v>
      </c>
      <c r="F17">
        <f>B17*$K$3*100+剧情副本产出分析!$F$58*10</f>
        <v>2840</v>
      </c>
      <c r="G17">
        <f>SUM($F$8:F17)</f>
        <v>22550</v>
      </c>
      <c r="H17">
        <v>75</v>
      </c>
    </row>
    <row r="18" spans="1:8" outlineLevel="1" x14ac:dyDescent="0.15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</row>
    <row r="19" spans="1:8" outlineLevel="1" x14ac:dyDescent="0.15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</row>
    <row r="20" spans="1:8" outlineLevel="1" x14ac:dyDescent="0.15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</row>
    <row r="21" spans="1:8" outlineLevel="1" x14ac:dyDescent="0.15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</row>
    <row r="22" spans="1:8" outlineLevel="1" x14ac:dyDescent="0.15">
      <c r="B22" s="147">
        <v>15</v>
      </c>
      <c r="C22" s="147">
        <v>28</v>
      </c>
      <c r="D22" s="147" t="s">
        <v>465</v>
      </c>
      <c r="F22">
        <f>B22*$K$3*100+剧情副本产出分析!$F$58*10</f>
        <v>3490</v>
      </c>
      <c r="G22">
        <f>SUM($F$8:F22)</f>
        <v>38700</v>
      </c>
      <c r="H22">
        <v>100</v>
      </c>
    </row>
    <row r="23" spans="1:8" outlineLevel="1" x14ac:dyDescent="0.15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</row>
    <row r="24" spans="1:8" outlineLevel="1" x14ac:dyDescent="0.15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</row>
    <row r="25" spans="1:8" outlineLevel="1" x14ac:dyDescent="0.15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</row>
    <row r="26" spans="1:8" outlineLevel="1" x14ac:dyDescent="0.15">
      <c r="A26" t="s">
        <v>457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</row>
    <row r="27" spans="1:8" outlineLevel="1" x14ac:dyDescent="0.15">
      <c r="B27" s="147">
        <v>20</v>
      </c>
      <c r="C27" s="147">
        <v>33</v>
      </c>
      <c r="D27" s="147" t="s">
        <v>466</v>
      </c>
      <c r="F27">
        <f>B27*$K$3*100+剧情副本产出分析!$F$58*10</f>
        <v>4140</v>
      </c>
      <c r="G27">
        <f>SUM($F$8:F27)</f>
        <v>58100</v>
      </c>
      <c r="H27">
        <v>125</v>
      </c>
    </row>
    <row r="31" spans="1:8" x14ac:dyDescent="0.15">
      <c r="C31" t="s">
        <v>455</v>
      </c>
    </row>
    <row r="32" spans="1:8" x14ac:dyDescent="0.15">
      <c r="B32" t="s">
        <v>461</v>
      </c>
      <c r="C32">
        <v>30</v>
      </c>
      <c r="D32" t="s">
        <v>463</v>
      </c>
    </row>
    <row r="33" spans="2:8" x14ac:dyDescent="0.15">
      <c r="C33" t="s">
        <v>462</v>
      </c>
    </row>
    <row r="35" spans="2:8" outlineLevel="1" x14ac:dyDescent="0.15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</row>
    <row r="36" spans="2:8" outlineLevel="1" x14ac:dyDescent="0.15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</row>
    <row r="37" spans="2:8" outlineLevel="1" x14ac:dyDescent="0.15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</row>
    <row r="38" spans="2:8" outlineLevel="1" x14ac:dyDescent="0.15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</row>
    <row r="39" spans="2:8" outlineLevel="1" x14ac:dyDescent="0.15">
      <c r="B39" s="147">
        <v>5</v>
      </c>
      <c r="C39" s="147">
        <v>24</v>
      </c>
      <c r="D39" s="147" t="s">
        <v>469</v>
      </c>
      <c r="F39">
        <f>B39*$K$3*100+剧情副本产出分析!$F$68*10</f>
        <v>3210</v>
      </c>
      <c r="G39">
        <f>SUM($F$35:F39)</f>
        <v>14750</v>
      </c>
      <c r="H39">
        <v>75</v>
      </c>
    </row>
    <row r="40" spans="2:8" outlineLevel="1" x14ac:dyDescent="0.15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</row>
    <row r="41" spans="2:8" outlineLevel="1" x14ac:dyDescent="0.15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</row>
    <row r="42" spans="2:8" outlineLevel="1" x14ac:dyDescent="0.15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</row>
    <row r="43" spans="2:8" outlineLevel="1" x14ac:dyDescent="0.15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</row>
    <row r="44" spans="2:8" outlineLevel="1" x14ac:dyDescent="0.15">
      <c r="B44" s="147">
        <v>10</v>
      </c>
      <c r="C44" s="147">
        <v>29</v>
      </c>
      <c r="D44" s="147" t="s">
        <v>470</v>
      </c>
      <c r="F44">
        <f>B44*$K$3*100+剧情副本产出分析!$F$68*10</f>
        <v>3860</v>
      </c>
      <c r="G44">
        <f>SUM($F$35:F44)</f>
        <v>32750</v>
      </c>
      <c r="H44">
        <v>100</v>
      </c>
    </row>
    <row r="45" spans="2:8" outlineLevel="1" x14ac:dyDescent="0.15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</row>
    <row r="46" spans="2:8" outlineLevel="1" x14ac:dyDescent="0.15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</row>
    <row r="47" spans="2:8" outlineLevel="1" x14ac:dyDescent="0.15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</row>
    <row r="48" spans="2:8" outlineLevel="1" x14ac:dyDescent="0.15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</row>
    <row r="49" spans="2:8" outlineLevel="1" x14ac:dyDescent="0.15">
      <c r="B49" s="147">
        <v>15</v>
      </c>
      <c r="C49" s="147">
        <v>32</v>
      </c>
      <c r="D49" s="147" t="s">
        <v>471</v>
      </c>
      <c r="F49">
        <f>B49*$K$3*100+剧情副本产出分析!$F$68*10</f>
        <v>4510</v>
      </c>
      <c r="G49">
        <f>SUM($F$35:F49)</f>
        <v>54000</v>
      </c>
      <c r="H49">
        <v>125</v>
      </c>
    </row>
    <row r="50" spans="2:8" outlineLevel="1" x14ac:dyDescent="0.15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</row>
    <row r="51" spans="2:8" outlineLevel="1" x14ac:dyDescent="0.15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</row>
    <row r="52" spans="2:8" outlineLevel="1" x14ac:dyDescent="0.15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</row>
    <row r="53" spans="2:8" outlineLevel="1" x14ac:dyDescent="0.15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</row>
    <row r="54" spans="2:8" outlineLevel="1" x14ac:dyDescent="0.15">
      <c r="B54" s="147">
        <v>20</v>
      </c>
      <c r="C54" s="147">
        <v>35</v>
      </c>
      <c r="D54" s="147" t="s">
        <v>472</v>
      </c>
      <c r="F54">
        <f>B54*$K$3*100+剧情副本产出分析!$F$68*10</f>
        <v>5160</v>
      </c>
      <c r="G54">
        <f>SUM($F$35:F54)</f>
        <v>78500</v>
      </c>
      <c r="H54">
        <v>150</v>
      </c>
    </row>
    <row r="55" spans="2:8" outlineLevel="1" x14ac:dyDescent="0.15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</row>
    <row r="56" spans="2:8" outlineLevel="1" x14ac:dyDescent="0.15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</row>
    <row r="57" spans="2:8" outlineLevel="1" x14ac:dyDescent="0.15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</row>
    <row r="58" spans="2:8" outlineLevel="1" x14ac:dyDescent="0.15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</row>
    <row r="59" spans="2:8" outlineLevel="1" x14ac:dyDescent="0.15">
      <c r="B59" s="147">
        <v>25</v>
      </c>
      <c r="C59" s="147">
        <v>37</v>
      </c>
      <c r="D59" s="147" t="s">
        <v>473</v>
      </c>
      <c r="F59">
        <f>B59*$K$3*100+剧情副本产出分析!$F$68*10</f>
        <v>5810</v>
      </c>
      <c r="G59">
        <f>SUM($F$35:F59)</f>
        <v>106250</v>
      </c>
      <c r="H59">
        <v>175</v>
      </c>
    </row>
    <row r="60" spans="2:8" outlineLevel="1" x14ac:dyDescent="0.15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</row>
    <row r="61" spans="2:8" outlineLevel="1" x14ac:dyDescent="0.15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</row>
    <row r="62" spans="2:8" outlineLevel="1" x14ac:dyDescent="0.15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</row>
    <row r="63" spans="2:8" outlineLevel="1" x14ac:dyDescent="0.15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</row>
    <row r="64" spans="2:8" outlineLevel="1" x14ac:dyDescent="0.15">
      <c r="B64" s="147">
        <v>30</v>
      </c>
      <c r="C64" s="147">
        <v>42</v>
      </c>
      <c r="D64" s="147" t="s">
        <v>474</v>
      </c>
      <c r="F64">
        <f>B64*$K$3*100+剧情副本产出分析!$F$68*10</f>
        <v>6460</v>
      </c>
      <c r="G64">
        <f>SUM($F$35:F64)</f>
        <v>137250</v>
      </c>
      <c r="H64">
        <v>200</v>
      </c>
    </row>
    <row r="66" spans="2:8" x14ac:dyDescent="0.15">
      <c r="C66" t="s">
        <v>456</v>
      </c>
    </row>
    <row r="67" spans="2:8" x14ac:dyDescent="0.15">
      <c r="B67" t="s">
        <v>460</v>
      </c>
      <c r="C67">
        <v>40</v>
      </c>
    </row>
    <row r="68" spans="2:8" x14ac:dyDescent="0.15">
      <c r="C68" t="s">
        <v>459</v>
      </c>
    </row>
    <row r="70" spans="2:8" outlineLevel="1" x14ac:dyDescent="0.15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</row>
    <row r="71" spans="2:8" outlineLevel="1" x14ac:dyDescent="0.15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</row>
    <row r="72" spans="2:8" outlineLevel="1" x14ac:dyDescent="0.15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</row>
    <row r="73" spans="2:8" outlineLevel="1" x14ac:dyDescent="0.15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</row>
    <row r="74" spans="2:8" outlineLevel="1" x14ac:dyDescent="0.15">
      <c r="B74" s="147">
        <v>5</v>
      </c>
      <c r="C74" s="147">
        <v>39</v>
      </c>
      <c r="D74" s="147" t="s">
        <v>475</v>
      </c>
      <c r="F74">
        <f>B74*$K$3*100+剧情副本产出分析!$F$78*10</f>
        <v>4430</v>
      </c>
      <c r="G74">
        <f>SUM($F$70:F74)</f>
        <v>20850</v>
      </c>
      <c r="H74">
        <v>150</v>
      </c>
    </row>
    <row r="75" spans="2:8" outlineLevel="1" x14ac:dyDescent="0.15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</row>
    <row r="76" spans="2:8" outlineLevel="1" x14ac:dyDescent="0.15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</row>
    <row r="77" spans="2:8" outlineLevel="1" x14ac:dyDescent="0.15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</row>
    <row r="78" spans="2:8" outlineLevel="1" x14ac:dyDescent="0.15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</row>
    <row r="79" spans="2:8" outlineLevel="1" x14ac:dyDescent="0.15">
      <c r="B79" s="147">
        <v>10</v>
      </c>
      <c r="C79" s="147">
        <v>44</v>
      </c>
      <c r="D79" s="147" t="s">
        <v>505</v>
      </c>
      <c r="F79">
        <f>B79*$K$3*100+剧情副本产出分析!$F$78*10</f>
        <v>5080</v>
      </c>
      <c r="G79">
        <f>SUM($F$70:F79)</f>
        <v>44950</v>
      </c>
      <c r="H79">
        <v>175</v>
      </c>
    </row>
    <row r="80" spans="2:8" outlineLevel="1" x14ac:dyDescent="0.15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</row>
    <row r="81" spans="2:8" outlineLevel="1" x14ac:dyDescent="0.15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</row>
    <row r="82" spans="2:8" outlineLevel="1" x14ac:dyDescent="0.15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</row>
    <row r="83" spans="2:8" outlineLevel="1" x14ac:dyDescent="0.15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</row>
    <row r="84" spans="2:8" outlineLevel="1" x14ac:dyDescent="0.15">
      <c r="B84" s="147">
        <v>15</v>
      </c>
      <c r="C84" s="147">
        <v>48</v>
      </c>
      <c r="D84" s="147" t="s">
        <v>506</v>
      </c>
      <c r="F84">
        <f>B84*$K$3*100+剧情副本产出分析!$F$78*10</f>
        <v>5730</v>
      </c>
      <c r="G84">
        <f>SUM($F$70:F84)</f>
        <v>72300</v>
      </c>
      <c r="H84">
        <v>200</v>
      </c>
    </row>
    <row r="85" spans="2:8" outlineLevel="1" x14ac:dyDescent="0.15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</row>
    <row r="86" spans="2:8" outlineLevel="1" x14ac:dyDescent="0.15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</row>
    <row r="87" spans="2:8" outlineLevel="1" x14ac:dyDescent="0.15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</row>
    <row r="88" spans="2:8" outlineLevel="1" x14ac:dyDescent="0.15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</row>
    <row r="89" spans="2:8" outlineLevel="1" x14ac:dyDescent="0.15">
      <c r="B89" s="147">
        <v>20</v>
      </c>
      <c r="C89" s="147">
        <v>50</v>
      </c>
      <c r="D89" s="147" t="s">
        <v>507</v>
      </c>
      <c r="F89">
        <f>B89*$K$3*100+剧情副本产出分析!$F$78*10</f>
        <v>6380</v>
      </c>
      <c r="G89">
        <f>SUM($F$70:F89)</f>
        <v>102900</v>
      </c>
      <c r="H89">
        <v>225</v>
      </c>
    </row>
    <row r="90" spans="2:8" outlineLevel="1" x14ac:dyDescent="0.15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</row>
    <row r="91" spans="2:8" outlineLevel="1" x14ac:dyDescent="0.15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</row>
    <row r="92" spans="2:8" outlineLevel="1" x14ac:dyDescent="0.15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</row>
    <row r="93" spans="2:8" outlineLevel="1" x14ac:dyDescent="0.15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</row>
    <row r="94" spans="2:8" outlineLevel="1" x14ac:dyDescent="0.15">
      <c r="B94" s="147">
        <v>25</v>
      </c>
      <c r="C94" s="147">
        <v>53</v>
      </c>
      <c r="D94" s="147" t="s">
        <v>508</v>
      </c>
      <c r="F94">
        <f>B94*$K$3*100+剧情副本产出分析!$F$78*10</f>
        <v>7030</v>
      </c>
      <c r="G94">
        <f>SUM($F$70:F94)</f>
        <v>136750</v>
      </c>
      <c r="H94">
        <v>250</v>
      </c>
    </row>
    <row r="95" spans="2:8" outlineLevel="1" x14ac:dyDescent="0.15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</row>
    <row r="96" spans="2:8" outlineLevel="1" x14ac:dyDescent="0.15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</row>
    <row r="97" spans="2:8" outlineLevel="1" x14ac:dyDescent="0.15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</row>
    <row r="98" spans="2:8" outlineLevel="1" x14ac:dyDescent="0.15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</row>
    <row r="99" spans="2:8" outlineLevel="1" x14ac:dyDescent="0.15">
      <c r="B99" s="147">
        <v>30</v>
      </c>
      <c r="C99" s="147">
        <v>56</v>
      </c>
      <c r="D99" s="147" t="s">
        <v>509</v>
      </c>
      <c r="F99">
        <f>B99*$K$3*100+剧情副本产出分析!$F$78*10</f>
        <v>7680</v>
      </c>
      <c r="G99">
        <f>SUM($F$70:F99)</f>
        <v>173850</v>
      </c>
      <c r="H99">
        <v>275</v>
      </c>
    </row>
    <row r="100" spans="2:8" outlineLevel="1" x14ac:dyDescent="0.15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</row>
    <row r="101" spans="2:8" outlineLevel="1" x14ac:dyDescent="0.15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</row>
    <row r="102" spans="2:8" outlineLevel="1" x14ac:dyDescent="0.15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</row>
    <row r="103" spans="2:8" outlineLevel="1" x14ac:dyDescent="0.15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</row>
    <row r="104" spans="2:8" outlineLevel="1" x14ac:dyDescent="0.15">
      <c r="B104" s="147">
        <v>35</v>
      </c>
      <c r="C104" s="147">
        <v>59</v>
      </c>
      <c r="D104" s="147" t="s">
        <v>510</v>
      </c>
      <c r="F104">
        <f>B104*$K$3*100+剧情副本产出分析!$F$78*10</f>
        <v>8330</v>
      </c>
      <c r="G104">
        <f>SUM($F$70:F104)</f>
        <v>214200</v>
      </c>
      <c r="H104">
        <v>300</v>
      </c>
    </row>
    <row r="105" spans="2:8" outlineLevel="1" x14ac:dyDescent="0.15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</row>
    <row r="106" spans="2:8" outlineLevel="1" x14ac:dyDescent="0.15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</row>
    <row r="107" spans="2:8" outlineLevel="1" x14ac:dyDescent="0.15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</row>
    <row r="108" spans="2:8" outlineLevel="1" x14ac:dyDescent="0.15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</row>
    <row r="109" spans="2:8" outlineLevel="1" x14ac:dyDescent="0.15">
      <c r="B109" s="147">
        <v>40</v>
      </c>
      <c r="C109" s="147">
        <v>65</v>
      </c>
      <c r="D109" s="147" t="s">
        <v>511</v>
      </c>
      <c r="F109">
        <f>B109*$K$3*100+剧情副本产出分析!$F$78*10</f>
        <v>8980</v>
      </c>
      <c r="G109">
        <f>SUM($F$70:F109)</f>
        <v>257800</v>
      </c>
      <c r="H109">
        <v>325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G43" sqref="G43"/>
    </sheetView>
  </sheetViews>
  <sheetFormatPr defaultRowHeight="13.5" x14ac:dyDescent="0.15"/>
  <cols>
    <col min="1" max="1" width="19.375" bestFit="1" customWidth="1"/>
  </cols>
  <sheetData>
    <row r="1" spans="1:33" x14ac:dyDescent="0.15">
      <c r="A1" s="131" t="s">
        <v>334</v>
      </c>
      <c r="B1" s="184" t="s">
        <v>342</v>
      </c>
      <c r="C1" s="184"/>
      <c r="D1" s="184"/>
      <c r="E1" s="184"/>
      <c r="F1" s="184" t="s">
        <v>343</v>
      </c>
      <c r="G1" s="184"/>
      <c r="H1" s="184"/>
      <c r="I1" s="184"/>
      <c r="J1" s="184" t="s">
        <v>344</v>
      </c>
      <c r="K1" s="184"/>
      <c r="L1" s="184"/>
      <c r="M1" s="184"/>
      <c r="N1" s="184" t="s">
        <v>391</v>
      </c>
      <c r="O1" s="184"/>
      <c r="P1" s="184"/>
      <c r="Q1" s="184"/>
      <c r="R1" s="184" t="s">
        <v>392</v>
      </c>
      <c r="S1" s="184"/>
      <c r="T1" s="184"/>
      <c r="U1" s="184"/>
      <c r="V1" s="184" t="s">
        <v>393</v>
      </c>
      <c r="W1" s="184"/>
      <c r="X1" s="184"/>
      <c r="Y1" s="184"/>
      <c r="Z1" s="184" t="s">
        <v>349</v>
      </c>
      <c r="AA1" s="184"/>
      <c r="AB1" s="184"/>
      <c r="AC1" s="184"/>
      <c r="AD1" s="184" t="s">
        <v>350</v>
      </c>
      <c r="AE1" s="184"/>
      <c r="AF1" s="184"/>
      <c r="AG1" s="184"/>
    </row>
    <row r="2" spans="1:33" x14ac:dyDescent="0.15">
      <c r="A2" s="135" t="s">
        <v>442</v>
      </c>
      <c r="B2" s="186" t="s">
        <v>443</v>
      </c>
      <c r="C2" s="186"/>
      <c r="D2" s="186"/>
      <c r="E2" s="186"/>
      <c r="F2" s="186" t="s">
        <v>444</v>
      </c>
      <c r="G2" s="186"/>
      <c r="H2" s="186"/>
      <c r="I2" s="186"/>
      <c r="J2" s="186" t="s">
        <v>444</v>
      </c>
      <c r="K2" s="186"/>
      <c r="L2" s="186"/>
      <c r="M2" s="186"/>
      <c r="N2" s="186" t="s">
        <v>444</v>
      </c>
      <c r="O2" s="186"/>
      <c r="P2" s="186"/>
      <c r="Q2" s="186"/>
      <c r="R2" s="186" t="s">
        <v>441</v>
      </c>
      <c r="S2" s="186"/>
      <c r="T2" s="186"/>
      <c r="U2" s="186"/>
      <c r="V2" s="186" t="s">
        <v>385</v>
      </c>
      <c r="W2" s="186"/>
      <c r="X2" s="186"/>
      <c r="Y2" s="186"/>
      <c r="Z2" s="186" t="s">
        <v>385</v>
      </c>
      <c r="AA2" s="186"/>
      <c r="AB2" s="186"/>
      <c r="AC2" s="186"/>
      <c r="AD2" s="186" t="s">
        <v>385</v>
      </c>
      <c r="AE2" s="186"/>
      <c r="AF2" s="186"/>
      <c r="AG2" s="186"/>
    </row>
    <row r="3" spans="1:33" x14ac:dyDescent="0.15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 x14ac:dyDescent="0.15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 x14ac:dyDescent="0.15">
      <c r="A5" s="131" t="s">
        <v>437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40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 x14ac:dyDescent="0.15">
      <c r="A6" s="131" t="s">
        <v>439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10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 x14ac:dyDescent="0.15">
      <c r="A7" s="131" t="s">
        <v>440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 x14ac:dyDescent="0.15">
      <c r="A8" s="131" t="s">
        <v>451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 x14ac:dyDescent="0.15">
      <c r="A9" s="131" t="s">
        <v>445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 x14ac:dyDescent="0.15">
      <c r="A10" s="131" t="s">
        <v>446</v>
      </c>
      <c r="B10" s="131"/>
      <c r="C10" s="131"/>
      <c r="D10" s="131"/>
      <c r="E10" s="131"/>
      <c r="F10" s="131"/>
      <c r="G10" s="131"/>
      <c r="H10" s="131">
        <v>10</v>
      </c>
      <c r="I10" s="131">
        <v>11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 x14ac:dyDescent="0.15">
      <c r="A11" s="131" t="s">
        <v>450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 x14ac:dyDescent="0.15">
      <c r="A12" s="131" t="s">
        <v>452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 x14ac:dyDescent="0.15">
      <c r="A13" s="131" t="s">
        <v>453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 x14ac:dyDescent="0.15">
      <c r="A14" s="131" t="s">
        <v>448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 x14ac:dyDescent="0.15">
      <c r="A15" s="131" t="s">
        <v>447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 x14ac:dyDescent="0.15">
      <c r="A16" s="131" t="s">
        <v>449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 x14ac:dyDescent="0.15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 x14ac:dyDescent="0.15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49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43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 x14ac:dyDescent="0.15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 x14ac:dyDescent="0.15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 x14ac:dyDescent="0.15">
      <c r="A21" s="133" t="s">
        <v>438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 x14ac:dyDescent="0.15">
      <c r="A22" s="133" t="s">
        <v>436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0.15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0.3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B4" sqref="B4"/>
    </sheetView>
  </sheetViews>
  <sheetFormatPr defaultRowHeight="13.5" x14ac:dyDescent="0.15"/>
  <sheetData>
    <row r="1" spans="1:16" ht="14.25" thickBot="1" x14ac:dyDescent="0.2">
      <c r="B1" t="s">
        <v>396</v>
      </c>
    </row>
    <row r="2" spans="1:16" x14ac:dyDescent="0.15">
      <c r="A2" s="139"/>
      <c r="B2" s="187" t="s">
        <v>416</v>
      </c>
      <c r="C2" s="188"/>
      <c r="D2" s="188"/>
      <c r="E2" s="188"/>
      <c r="F2" s="188"/>
      <c r="G2" s="189"/>
      <c r="H2" s="145"/>
      <c r="I2" s="187" t="s">
        <v>421</v>
      </c>
      <c r="J2" s="188"/>
      <c r="K2" s="188"/>
      <c r="L2" s="188"/>
      <c r="M2" s="188"/>
      <c r="N2" s="188"/>
      <c r="O2" s="188"/>
      <c r="P2" s="189"/>
    </row>
    <row r="3" spans="1:16" x14ac:dyDescent="0.15">
      <c r="A3" s="139" t="s">
        <v>395</v>
      </c>
      <c r="B3" s="140" t="s">
        <v>417</v>
      </c>
      <c r="C3" s="131" t="s">
        <v>418</v>
      </c>
      <c r="D3" s="131" t="s">
        <v>415</v>
      </c>
      <c r="E3" s="131" t="s">
        <v>419</v>
      </c>
      <c r="F3" s="131" t="s">
        <v>420</v>
      </c>
      <c r="G3" s="146" t="s">
        <v>0</v>
      </c>
      <c r="H3" s="132"/>
      <c r="I3" s="140" t="s">
        <v>422</v>
      </c>
      <c r="J3" s="131" t="s">
        <v>423</v>
      </c>
      <c r="K3" s="131" t="s">
        <v>424</v>
      </c>
      <c r="L3" s="131" t="s">
        <v>425</v>
      </c>
      <c r="M3" s="131" t="s">
        <v>426</v>
      </c>
      <c r="N3" s="131" t="s">
        <v>427</v>
      </c>
      <c r="O3" s="131" t="s">
        <v>428</v>
      </c>
      <c r="P3" s="141"/>
    </row>
    <row r="4" spans="1:16" x14ac:dyDescent="0.15">
      <c r="A4" s="139">
        <v>1</v>
      </c>
      <c r="B4" s="140"/>
      <c r="C4" s="131"/>
      <c r="D4" s="131"/>
      <c r="E4" s="131"/>
      <c r="F4" s="131"/>
      <c r="G4" s="141"/>
      <c r="H4" s="132"/>
      <c r="I4" s="140"/>
      <c r="J4" s="131"/>
      <c r="K4" s="131"/>
      <c r="L4" s="131"/>
      <c r="M4" s="131"/>
      <c r="N4" s="131"/>
      <c r="O4" s="131"/>
      <c r="P4" s="141"/>
    </row>
    <row r="5" spans="1:16" x14ac:dyDescent="0.15">
      <c r="A5" s="139">
        <v>2</v>
      </c>
      <c r="B5" s="140"/>
      <c r="C5" s="131"/>
      <c r="D5" s="131"/>
      <c r="E5" s="131"/>
      <c r="F5" s="131"/>
      <c r="G5" s="141"/>
      <c r="H5" s="132"/>
      <c r="I5" s="140"/>
      <c r="J5" s="131"/>
      <c r="K5" s="131"/>
      <c r="L5" s="131"/>
      <c r="M5" s="131"/>
      <c r="N5" s="131"/>
      <c r="O5" s="131"/>
      <c r="P5" s="141"/>
    </row>
    <row r="6" spans="1:16" x14ac:dyDescent="0.15">
      <c r="A6" s="139">
        <v>3</v>
      </c>
      <c r="B6" s="140"/>
      <c r="C6" s="131"/>
      <c r="D6" s="131"/>
      <c r="E6" s="131"/>
      <c r="F6" s="131"/>
      <c r="G6" s="141"/>
      <c r="H6" s="132"/>
      <c r="I6" s="140"/>
      <c r="J6" s="131"/>
      <c r="K6" s="131"/>
      <c r="L6" s="131"/>
      <c r="M6" s="131"/>
      <c r="N6" s="131"/>
      <c r="O6" s="131"/>
      <c r="P6" s="141"/>
    </row>
    <row r="7" spans="1:16" x14ac:dyDescent="0.15">
      <c r="A7" s="139">
        <v>4</v>
      </c>
      <c r="B7" s="140"/>
      <c r="C7" s="131"/>
      <c r="D7" s="131"/>
      <c r="E7" s="131"/>
      <c r="F7" s="131"/>
      <c r="G7" s="141"/>
      <c r="H7" s="132"/>
      <c r="I7" s="140"/>
      <c r="J7" s="131"/>
      <c r="K7" s="131"/>
      <c r="L7" s="131"/>
      <c r="M7" s="131"/>
      <c r="N7" s="131"/>
      <c r="O7" s="131"/>
      <c r="P7" s="141"/>
    </row>
    <row r="8" spans="1:16" x14ac:dyDescent="0.15">
      <c r="A8" s="139">
        <v>5</v>
      </c>
      <c r="B8" s="140"/>
      <c r="C8" s="131"/>
      <c r="D8" s="131"/>
      <c r="E8" s="131"/>
      <c r="F8" s="131"/>
      <c r="G8" s="141"/>
      <c r="H8" s="132"/>
      <c r="I8" s="140"/>
      <c r="J8" s="131"/>
      <c r="K8" s="131"/>
      <c r="L8" s="131"/>
      <c r="M8" s="131"/>
      <c r="N8" s="131"/>
      <c r="O8" s="131"/>
      <c r="P8" s="141"/>
    </row>
    <row r="9" spans="1:16" x14ac:dyDescent="0.15">
      <c r="A9" s="139">
        <v>6</v>
      </c>
      <c r="B9" s="140"/>
      <c r="C9" s="131"/>
      <c r="D9" s="131"/>
      <c r="E9" s="131"/>
      <c r="F9" s="131"/>
      <c r="G9" s="141"/>
      <c r="H9" s="132"/>
      <c r="I9" s="140"/>
      <c r="J9" s="131"/>
      <c r="K9" s="131"/>
      <c r="L9" s="131"/>
      <c r="M9" s="131"/>
      <c r="N9" s="131"/>
      <c r="O9" s="131"/>
      <c r="P9" s="141"/>
    </row>
    <row r="10" spans="1:16" x14ac:dyDescent="0.15">
      <c r="A10" s="139">
        <v>7</v>
      </c>
      <c r="B10" s="140"/>
      <c r="C10" s="131"/>
      <c r="D10" s="131"/>
      <c r="E10" s="131"/>
      <c r="F10" s="131"/>
      <c r="G10" s="141"/>
      <c r="H10" s="132"/>
      <c r="I10" s="140"/>
      <c r="J10" s="131"/>
      <c r="K10" s="131"/>
      <c r="L10" s="131"/>
      <c r="M10" s="131"/>
      <c r="N10" s="131"/>
      <c r="O10" s="131"/>
      <c r="P10" s="141"/>
    </row>
    <row r="11" spans="1:16" x14ac:dyDescent="0.15">
      <c r="A11" s="139">
        <v>8</v>
      </c>
      <c r="B11" s="140"/>
      <c r="C11" s="131"/>
      <c r="D11" s="131"/>
      <c r="E11" s="131"/>
      <c r="F11" s="131"/>
      <c r="G11" s="141"/>
      <c r="H11" s="132"/>
      <c r="I11" s="140"/>
      <c r="J11" s="131"/>
      <c r="K11" s="131"/>
      <c r="L11" s="131"/>
      <c r="M11" s="131"/>
      <c r="N11" s="131"/>
      <c r="O11" s="131"/>
      <c r="P11" s="141"/>
    </row>
    <row r="12" spans="1:16" x14ac:dyDescent="0.15">
      <c r="A12" s="139">
        <v>9</v>
      </c>
      <c r="B12" s="140"/>
      <c r="C12" s="131"/>
      <c r="D12" s="131"/>
      <c r="E12" s="131"/>
      <c r="F12" s="131"/>
      <c r="G12" s="141"/>
      <c r="H12" s="132"/>
      <c r="I12" s="140"/>
      <c r="J12" s="131"/>
      <c r="K12" s="131"/>
      <c r="L12" s="131"/>
      <c r="M12" s="131"/>
      <c r="N12" s="131"/>
      <c r="O12" s="131"/>
      <c r="P12" s="141"/>
    </row>
    <row r="13" spans="1:16" x14ac:dyDescent="0.15">
      <c r="A13" s="139">
        <v>10</v>
      </c>
      <c r="B13" s="140"/>
      <c r="C13" s="131"/>
      <c r="D13" s="131"/>
      <c r="E13" s="131"/>
      <c r="F13" s="131"/>
      <c r="G13" s="141"/>
      <c r="H13" s="132"/>
      <c r="I13" s="140"/>
      <c r="J13" s="131"/>
      <c r="K13" s="131"/>
      <c r="L13" s="131"/>
      <c r="M13" s="131"/>
      <c r="N13" s="131"/>
      <c r="O13" s="131"/>
      <c r="P13" s="141"/>
    </row>
    <row r="14" spans="1:16" x14ac:dyDescent="0.15">
      <c r="A14" s="139">
        <v>11</v>
      </c>
      <c r="B14" s="140"/>
      <c r="C14" s="131"/>
      <c r="D14" s="131"/>
      <c r="E14" s="131"/>
      <c r="F14" s="131"/>
      <c r="G14" s="141"/>
      <c r="H14" s="132"/>
      <c r="I14" s="140"/>
      <c r="J14" s="131"/>
      <c r="K14" s="131"/>
      <c r="L14" s="131"/>
      <c r="M14" s="131"/>
      <c r="N14" s="131"/>
      <c r="O14" s="131"/>
      <c r="P14" s="141"/>
    </row>
    <row r="15" spans="1:16" x14ac:dyDescent="0.15">
      <c r="A15" s="139">
        <v>12</v>
      </c>
      <c r="B15" s="140"/>
      <c r="C15" s="131"/>
      <c r="D15" s="131"/>
      <c r="E15" s="131"/>
      <c r="F15" s="131"/>
      <c r="G15" s="141"/>
      <c r="H15" s="132"/>
      <c r="I15" s="140"/>
      <c r="J15" s="131"/>
      <c r="K15" s="131"/>
      <c r="L15" s="131"/>
      <c r="M15" s="131"/>
      <c r="N15" s="131"/>
      <c r="O15" s="131"/>
      <c r="P15" s="141"/>
    </row>
    <row r="16" spans="1:16" x14ac:dyDescent="0.15">
      <c r="A16" s="139">
        <v>13</v>
      </c>
      <c r="B16" s="140"/>
      <c r="C16" s="131"/>
      <c r="D16" s="131"/>
      <c r="E16" s="131"/>
      <c r="F16" s="131"/>
      <c r="G16" s="141"/>
      <c r="H16" s="132"/>
      <c r="I16" s="140"/>
      <c r="J16" s="131"/>
      <c r="K16" s="131"/>
      <c r="L16" s="131"/>
      <c r="M16" s="131"/>
      <c r="N16" s="131"/>
      <c r="O16" s="131"/>
      <c r="P16" s="141"/>
    </row>
    <row r="17" spans="1:16" x14ac:dyDescent="0.15">
      <c r="A17" s="139">
        <v>14</v>
      </c>
      <c r="B17" s="140"/>
      <c r="C17" s="131"/>
      <c r="D17" s="131"/>
      <c r="E17" s="131"/>
      <c r="F17" s="131"/>
      <c r="G17" s="141"/>
      <c r="H17" s="132"/>
      <c r="I17" s="140"/>
      <c r="J17" s="131"/>
      <c r="K17" s="131"/>
      <c r="L17" s="131"/>
      <c r="M17" s="131"/>
      <c r="N17" s="131"/>
      <c r="O17" s="131"/>
      <c r="P17" s="141"/>
    </row>
    <row r="18" spans="1:16" x14ac:dyDescent="0.15">
      <c r="A18" s="139">
        <v>15</v>
      </c>
      <c r="B18" s="140"/>
      <c r="C18" s="131"/>
      <c r="D18" s="131"/>
      <c r="E18" s="131"/>
      <c r="F18" s="131"/>
      <c r="G18" s="141"/>
      <c r="H18" s="132"/>
      <c r="I18" s="140"/>
      <c r="J18" s="131"/>
      <c r="K18" s="131"/>
      <c r="L18" s="131"/>
      <c r="M18" s="131"/>
      <c r="N18" s="131"/>
      <c r="O18" s="131"/>
      <c r="P18" s="141"/>
    </row>
    <row r="19" spans="1:16" x14ac:dyDescent="0.15">
      <c r="A19" s="139">
        <v>16</v>
      </c>
      <c r="B19" s="140"/>
      <c r="C19" s="131"/>
      <c r="D19" s="131"/>
      <c r="E19" s="131"/>
      <c r="F19" s="131"/>
      <c r="G19" s="141"/>
      <c r="H19" s="132"/>
      <c r="I19" s="140"/>
      <c r="J19" s="131"/>
      <c r="K19" s="131"/>
      <c r="L19" s="131"/>
      <c r="M19" s="131"/>
      <c r="N19" s="131"/>
      <c r="O19" s="131"/>
      <c r="P19" s="141"/>
    </row>
    <row r="20" spans="1:16" x14ac:dyDescent="0.15">
      <c r="A20" s="139">
        <v>17</v>
      </c>
      <c r="B20" s="140"/>
      <c r="C20" s="131"/>
      <c r="D20" s="131"/>
      <c r="E20" s="131"/>
      <c r="F20" s="131"/>
      <c r="G20" s="141"/>
      <c r="H20" s="132"/>
      <c r="I20" s="140"/>
      <c r="J20" s="131"/>
      <c r="K20" s="131"/>
      <c r="L20" s="131"/>
      <c r="M20" s="131"/>
      <c r="N20" s="131"/>
      <c r="O20" s="131"/>
      <c r="P20" s="141"/>
    </row>
    <row r="21" spans="1:16" x14ac:dyDescent="0.15">
      <c r="A21" s="139">
        <v>18</v>
      </c>
      <c r="B21" s="140"/>
      <c r="C21" s="131"/>
      <c r="D21" s="131"/>
      <c r="E21" s="131"/>
      <c r="F21" s="131"/>
      <c r="G21" s="141"/>
      <c r="H21" s="132"/>
      <c r="I21" s="140"/>
      <c r="J21" s="131"/>
      <c r="K21" s="131"/>
      <c r="L21" s="131"/>
      <c r="M21" s="131"/>
      <c r="N21" s="131"/>
      <c r="O21" s="131"/>
      <c r="P21" s="141"/>
    </row>
    <row r="22" spans="1:16" x14ac:dyDescent="0.15">
      <c r="A22" s="139">
        <v>19</v>
      </c>
      <c r="B22" s="140"/>
      <c r="C22" s="131"/>
      <c r="D22" s="131"/>
      <c r="E22" s="131"/>
      <c r="F22" s="131"/>
      <c r="G22" s="141"/>
      <c r="H22" s="132"/>
      <c r="I22" s="140"/>
      <c r="J22" s="131"/>
      <c r="K22" s="131"/>
      <c r="L22" s="131"/>
      <c r="M22" s="131"/>
      <c r="N22" s="131"/>
      <c r="O22" s="131"/>
      <c r="P22" s="141"/>
    </row>
    <row r="23" spans="1:16" x14ac:dyDescent="0.15">
      <c r="A23" s="139">
        <v>20</v>
      </c>
      <c r="B23" s="140"/>
      <c r="C23" s="131"/>
      <c r="D23" s="131"/>
      <c r="E23" s="131"/>
      <c r="F23" s="131"/>
      <c r="G23" s="141"/>
      <c r="H23" s="132"/>
      <c r="I23" s="140"/>
      <c r="J23" s="131"/>
      <c r="K23" s="131"/>
      <c r="L23" s="131"/>
      <c r="M23" s="131"/>
      <c r="N23" s="131"/>
      <c r="O23" s="131"/>
      <c r="P23" s="141"/>
    </row>
    <row r="24" spans="1:16" x14ac:dyDescent="0.15">
      <c r="A24" s="139">
        <v>21</v>
      </c>
      <c r="B24" s="140"/>
      <c r="C24" s="131"/>
      <c r="D24" s="131"/>
      <c r="E24" s="131"/>
      <c r="F24" s="131"/>
      <c r="G24" s="141"/>
      <c r="H24" s="132"/>
      <c r="I24" s="140"/>
      <c r="J24" s="131"/>
      <c r="K24" s="131"/>
      <c r="L24" s="131"/>
      <c r="M24" s="131"/>
      <c r="N24" s="131"/>
      <c r="O24" s="131"/>
      <c r="P24" s="141"/>
    </row>
    <row r="25" spans="1:16" x14ac:dyDescent="0.15">
      <c r="A25" s="139">
        <v>22</v>
      </c>
      <c r="B25" s="140"/>
      <c r="C25" s="131"/>
      <c r="D25" s="131"/>
      <c r="E25" s="131"/>
      <c r="F25" s="131"/>
      <c r="G25" s="141"/>
      <c r="H25" s="132"/>
      <c r="I25" s="140"/>
      <c r="J25" s="131"/>
      <c r="K25" s="131"/>
      <c r="L25" s="131"/>
      <c r="M25" s="131"/>
      <c r="N25" s="131"/>
      <c r="O25" s="131"/>
      <c r="P25" s="141"/>
    </row>
    <row r="26" spans="1:16" x14ac:dyDescent="0.15">
      <c r="A26" s="139">
        <v>23</v>
      </c>
      <c r="B26" s="140"/>
      <c r="C26" s="131"/>
      <c r="D26" s="131"/>
      <c r="E26" s="131"/>
      <c r="F26" s="131"/>
      <c r="G26" s="141"/>
      <c r="H26" s="132"/>
      <c r="I26" s="140"/>
      <c r="J26" s="131"/>
      <c r="K26" s="131"/>
      <c r="L26" s="131"/>
      <c r="M26" s="131"/>
      <c r="N26" s="131"/>
      <c r="O26" s="131"/>
      <c r="P26" s="141"/>
    </row>
    <row r="27" spans="1:16" x14ac:dyDescent="0.15">
      <c r="A27" s="139">
        <v>24</v>
      </c>
      <c r="B27" s="140"/>
      <c r="C27" s="131"/>
      <c r="D27" s="131"/>
      <c r="E27" s="131"/>
      <c r="F27" s="131"/>
      <c r="G27" s="141"/>
      <c r="H27" s="132"/>
      <c r="I27" s="140"/>
      <c r="J27" s="131"/>
      <c r="K27" s="131"/>
      <c r="L27" s="131"/>
      <c r="M27" s="131"/>
      <c r="N27" s="131"/>
      <c r="O27" s="131"/>
      <c r="P27" s="141"/>
    </row>
    <row r="28" spans="1:16" x14ac:dyDescent="0.15">
      <c r="A28" s="139">
        <v>25</v>
      </c>
      <c r="B28" s="140"/>
      <c r="C28" s="131"/>
      <c r="D28" s="131"/>
      <c r="E28" s="131"/>
      <c r="F28" s="131"/>
      <c r="G28" s="141"/>
      <c r="H28" s="132"/>
      <c r="I28" s="140"/>
      <c r="J28" s="131"/>
      <c r="K28" s="131"/>
      <c r="L28" s="131"/>
      <c r="M28" s="131"/>
      <c r="N28" s="131"/>
      <c r="O28" s="131"/>
      <c r="P28" s="141"/>
    </row>
    <row r="29" spans="1:16" x14ac:dyDescent="0.15">
      <c r="A29" s="139">
        <v>26</v>
      </c>
      <c r="B29" s="140"/>
      <c r="C29" s="131"/>
      <c r="D29" s="131"/>
      <c r="E29" s="131"/>
      <c r="F29" s="131"/>
      <c r="G29" s="141"/>
      <c r="H29" s="132"/>
      <c r="I29" s="140"/>
      <c r="J29" s="131"/>
      <c r="K29" s="131"/>
      <c r="L29" s="131"/>
      <c r="M29" s="131"/>
      <c r="N29" s="131"/>
      <c r="O29" s="131"/>
      <c r="P29" s="141"/>
    </row>
    <row r="30" spans="1:16" x14ac:dyDescent="0.15">
      <c r="A30" s="139">
        <v>27</v>
      </c>
      <c r="B30" s="140"/>
      <c r="C30" s="131"/>
      <c r="D30" s="131"/>
      <c r="E30" s="131"/>
      <c r="F30" s="131"/>
      <c r="G30" s="141"/>
      <c r="H30" s="132"/>
      <c r="I30" s="140"/>
      <c r="J30" s="131"/>
      <c r="K30" s="131"/>
      <c r="L30" s="131"/>
      <c r="M30" s="131"/>
      <c r="N30" s="131"/>
      <c r="O30" s="131"/>
      <c r="P30" s="141"/>
    </row>
    <row r="31" spans="1:16" x14ac:dyDescent="0.15">
      <c r="A31" s="139">
        <v>28</v>
      </c>
      <c r="B31" s="140"/>
      <c r="C31" s="131"/>
      <c r="D31" s="131"/>
      <c r="E31" s="131"/>
      <c r="F31" s="131"/>
      <c r="G31" s="141"/>
      <c r="H31" s="132"/>
      <c r="I31" s="140"/>
      <c r="J31" s="131"/>
      <c r="K31" s="131"/>
      <c r="L31" s="131"/>
      <c r="M31" s="131"/>
      <c r="N31" s="131"/>
      <c r="O31" s="131"/>
      <c r="P31" s="141"/>
    </row>
    <row r="32" spans="1:16" x14ac:dyDescent="0.15">
      <c r="A32" s="139">
        <v>29</v>
      </c>
      <c r="B32" s="140"/>
      <c r="C32" s="131"/>
      <c r="D32" s="131"/>
      <c r="E32" s="131"/>
      <c r="F32" s="131"/>
      <c r="G32" s="141"/>
      <c r="H32" s="132"/>
      <c r="I32" s="140"/>
      <c r="J32" s="131"/>
      <c r="K32" s="131"/>
      <c r="L32" s="131"/>
      <c r="M32" s="131"/>
      <c r="N32" s="131"/>
      <c r="O32" s="131"/>
      <c r="P32" s="141"/>
    </row>
    <row r="33" spans="1:16" x14ac:dyDescent="0.15">
      <c r="A33" s="139">
        <v>30</v>
      </c>
      <c r="B33" s="140"/>
      <c r="C33" s="131"/>
      <c r="D33" s="131"/>
      <c r="E33" s="131"/>
      <c r="F33" s="131"/>
      <c r="G33" s="141"/>
      <c r="H33" s="132"/>
      <c r="I33" s="140"/>
      <c r="J33" s="131"/>
      <c r="K33" s="131"/>
      <c r="L33" s="131"/>
      <c r="M33" s="131"/>
      <c r="N33" s="131"/>
      <c r="O33" s="131"/>
      <c r="P33" s="141"/>
    </row>
    <row r="34" spans="1:16" x14ac:dyDescent="0.15">
      <c r="A34" s="139">
        <v>31</v>
      </c>
      <c r="B34" s="140"/>
      <c r="C34" s="131"/>
      <c r="D34" s="131"/>
      <c r="E34" s="131"/>
      <c r="F34" s="131"/>
      <c r="G34" s="141"/>
      <c r="H34" s="132"/>
      <c r="I34" s="140"/>
      <c r="J34" s="131"/>
      <c r="K34" s="131"/>
      <c r="L34" s="131"/>
      <c r="M34" s="131"/>
      <c r="N34" s="131"/>
      <c r="O34" s="131"/>
      <c r="P34" s="141"/>
    </row>
    <row r="35" spans="1:16" x14ac:dyDescent="0.15">
      <c r="A35" s="139">
        <v>32</v>
      </c>
      <c r="B35" s="140"/>
      <c r="C35" s="131"/>
      <c r="D35" s="131"/>
      <c r="E35" s="131"/>
      <c r="F35" s="131"/>
      <c r="G35" s="141"/>
      <c r="H35" s="132"/>
      <c r="I35" s="140"/>
      <c r="J35" s="131"/>
      <c r="K35" s="131"/>
      <c r="L35" s="131"/>
      <c r="M35" s="131"/>
      <c r="N35" s="131"/>
      <c r="O35" s="131"/>
      <c r="P35" s="141"/>
    </row>
    <row r="36" spans="1:16" x14ac:dyDescent="0.15">
      <c r="A36" s="139">
        <v>33</v>
      </c>
      <c r="B36" s="140"/>
      <c r="C36" s="131"/>
      <c r="D36" s="131"/>
      <c r="E36" s="131"/>
      <c r="F36" s="131"/>
      <c r="G36" s="141"/>
      <c r="H36" s="132"/>
      <c r="I36" s="140"/>
      <c r="J36" s="131"/>
      <c r="K36" s="131"/>
      <c r="L36" s="131"/>
      <c r="M36" s="131"/>
      <c r="N36" s="131"/>
      <c r="O36" s="131"/>
      <c r="P36" s="141"/>
    </row>
    <row r="37" spans="1:16" x14ac:dyDescent="0.15">
      <c r="A37" s="139">
        <v>34</v>
      </c>
      <c r="B37" s="140"/>
      <c r="C37" s="131"/>
      <c r="D37" s="131"/>
      <c r="E37" s="131"/>
      <c r="F37" s="131"/>
      <c r="G37" s="141"/>
      <c r="H37" s="132"/>
      <c r="I37" s="140"/>
      <c r="J37" s="131"/>
      <c r="K37" s="131"/>
      <c r="L37" s="131"/>
      <c r="M37" s="131"/>
      <c r="N37" s="131"/>
      <c r="O37" s="131"/>
      <c r="P37" s="141"/>
    </row>
    <row r="38" spans="1:16" x14ac:dyDescent="0.15">
      <c r="A38" s="139">
        <v>35</v>
      </c>
      <c r="B38" s="140"/>
      <c r="C38" s="131"/>
      <c r="D38" s="131"/>
      <c r="E38" s="131"/>
      <c r="F38" s="131"/>
      <c r="G38" s="141"/>
      <c r="H38" s="132"/>
      <c r="I38" s="140"/>
      <c r="J38" s="131"/>
      <c r="K38" s="131"/>
      <c r="L38" s="131"/>
      <c r="M38" s="131"/>
      <c r="N38" s="131"/>
      <c r="O38" s="131"/>
      <c r="P38" s="141"/>
    </row>
    <row r="39" spans="1:16" x14ac:dyDescent="0.15">
      <c r="A39" s="139">
        <v>36</v>
      </c>
      <c r="B39" s="140"/>
      <c r="C39" s="131"/>
      <c r="D39" s="131"/>
      <c r="E39" s="131"/>
      <c r="F39" s="131"/>
      <c r="G39" s="141"/>
      <c r="H39" s="132"/>
      <c r="I39" s="140"/>
      <c r="J39" s="131"/>
      <c r="K39" s="131"/>
      <c r="L39" s="131"/>
      <c r="M39" s="131"/>
      <c r="N39" s="131"/>
      <c r="O39" s="131"/>
      <c r="P39" s="141"/>
    </row>
    <row r="40" spans="1:16" x14ac:dyDescent="0.15">
      <c r="A40" s="139">
        <v>37</v>
      </c>
      <c r="B40" s="140"/>
      <c r="C40" s="131"/>
      <c r="D40" s="131"/>
      <c r="E40" s="131"/>
      <c r="F40" s="131"/>
      <c r="G40" s="141"/>
      <c r="H40" s="132"/>
      <c r="I40" s="140"/>
      <c r="J40" s="131"/>
      <c r="K40" s="131"/>
      <c r="L40" s="131"/>
      <c r="M40" s="131"/>
      <c r="N40" s="131"/>
      <c r="O40" s="131"/>
      <c r="P40" s="141"/>
    </row>
    <row r="41" spans="1:16" x14ac:dyDescent="0.15">
      <c r="A41" s="139">
        <v>38</v>
      </c>
      <c r="B41" s="140"/>
      <c r="C41" s="131"/>
      <c r="D41" s="131"/>
      <c r="E41" s="131"/>
      <c r="F41" s="131"/>
      <c r="G41" s="141"/>
      <c r="H41" s="132"/>
      <c r="I41" s="140"/>
      <c r="J41" s="131"/>
      <c r="K41" s="131"/>
      <c r="L41" s="131"/>
      <c r="M41" s="131"/>
      <c r="N41" s="131"/>
      <c r="O41" s="131"/>
      <c r="P41" s="141"/>
    </row>
    <row r="42" spans="1:16" x14ac:dyDescent="0.15">
      <c r="A42" s="139">
        <v>39</v>
      </c>
      <c r="B42" s="140"/>
      <c r="C42" s="131"/>
      <c r="D42" s="131"/>
      <c r="E42" s="131"/>
      <c r="F42" s="131"/>
      <c r="G42" s="141"/>
      <c r="H42" s="132"/>
      <c r="I42" s="140"/>
      <c r="J42" s="131"/>
      <c r="K42" s="131"/>
      <c r="L42" s="131"/>
      <c r="M42" s="131"/>
      <c r="N42" s="131"/>
      <c r="O42" s="131"/>
      <c r="P42" s="141"/>
    </row>
    <row r="43" spans="1:16" x14ac:dyDescent="0.15">
      <c r="A43" s="139">
        <v>40</v>
      </c>
      <c r="B43" s="140"/>
      <c r="C43" s="131"/>
      <c r="D43" s="131"/>
      <c r="E43" s="131"/>
      <c r="F43" s="131"/>
      <c r="G43" s="141"/>
      <c r="H43" s="132"/>
      <c r="I43" s="140"/>
      <c r="J43" s="131"/>
      <c r="K43" s="131"/>
      <c r="L43" s="131"/>
      <c r="M43" s="131"/>
      <c r="N43" s="131"/>
      <c r="O43" s="131"/>
      <c r="P43" s="141"/>
    </row>
    <row r="44" spans="1:16" x14ac:dyDescent="0.15">
      <c r="A44" s="139">
        <v>41</v>
      </c>
      <c r="B44" s="140"/>
      <c r="C44" s="131"/>
      <c r="D44" s="131"/>
      <c r="E44" s="131"/>
      <c r="F44" s="131"/>
      <c r="G44" s="141"/>
      <c r="H44" s="132"/>
      <c r="I44" s="140"/>
      <c r="J44" s="131"/>
      <c r="K44" s="131"/>
      <c r="L44" s="131"/>
      <c r="M44" s="131"/>
      <c r="N44" s="131"/>
      <c r="O44" s="131"/>
      <c r="P44" s="141"/>
    </row>
    <row r="45" spans="1:16" x14ac:dyDescent="0.15">
      <c r="A45" s="139">
        <v>42</v>
      </c>
      <c r="B45" s="140"/>
      <c r="C45" s="131"/>
      <c r="D45" s="131"/>
      <c r="E45" s="131"/>
      <c r="F45" s="131"/>
      <c r="G45" s="141"/>
      <c r="H45" s="132"/>
      <c r="I45" s="140"/>
      <c r="J45" s="131"/>
      <c r="K45" s="131"/>
      <c r="L45" s="131"/>
      <c r="M45" s="131"/>
      <c r="N45" s="131"/>
      <c r="O45" s="131"/>
      <c r="P45" s="141"/>
    </row>
    <row r="46" spans="1:16" x14ac:dyDescent="0.15">
      <c r="A46" s="139">
        <v>43</v>
      </c>
      <c r="B46" s="140"/>
      <c r="C46" s="131"/>
      <c r="D46" s="131"/>
      <c r="E46" s="131"/>
      <c r="F46" s="131"/>
      <c r="G46" s="141"/>
      <c r="H46" s="132"/>
      <c r="I46" s="140"/>
      <c r="J46" s="131"/>
      <c r="K46" s="131"/>
      <c r="L46" s="131"/>
      <c r="M46" s="131"/>
      <c r="N46" s="131"/>
      <c r="O46" s="131"/>
      <c r="P46" s="141"/>
    </row>
    <row r="47" spans="1:16" x14ac:dyDescent="0.15">
      <c r="A47" s="139">
        <v>44</v>
      </c>
      <c r="B47" s="140"/>
      <c r="C47" s="131"/>
      <c r="D47" s="131"/>
      <c r="E47" s="131"/>
      <c r="F47" s="131"/>
      <c r="G47" s="141"/>
      <c r="H47" s="132"/>
      <c r="I47" s="140"/>
      <c r="J47" s="131"/>
      <c r="K47" s="131"/>
      <c r="L47" s="131"/>
      <c r="M47" s="131"/>
      <c r="N47" s="131"/>
      <c r="O47" s="131"/>
      <c r="P47" s="141"/>
    </row>
    <row r="48" spans="1:16" x14ac:dyDescent="0.15">
      <c r="A48" s="139">
        <v>45</v>
      </c>
      <c r="B48" s="140"/>
      <c r="C48" s="131"/>
      <c r="D48" s="131"/>
      <c r="E48" s="131"/>
      <c r="F48" s="131"/>
      <c r="G48" s="141"/>
      <c r="H48" s="132"/>
      <c r="I48" s="140"/>
      <c r="J48" s="131"/>
      <c r="K48" s="131"/>
      <c r="L48" s="131"/>
      <c r="M48" s="131"/>
      <c r="N48" s="131"/>
      <c r="O48" s="131"/>
      <c r="P48" s="141"/>
    </row>
    <row r="49" spans="1:16" x14ac:dyDescent="0.15">
      <c r="A49" s="139">
        <v>46</v>
      </c>
      <c r="B49" s="140"/>
      <c r="C49" s="131"/>
      <c r="D49" s="131"/>
      <c r="E49" s="131"/>
      <c r="F49" s="131"/>
      <c r="G49" s="141"/>
      <c r="H49" s="132"/>
      <c r="I49" s="140"/>
      <c r="J49" s="131"/>
      <c r="K49" s="131"/>
      <c r="L49" s="131"/>
      <c r="M49" s="131"/>
      <c r="N49" s="131"/>
      <c r="O49" s="131"/>
      <c r="P49" s="141"/>
    </row>
    <row r="50" spans="1:16" x14ac:dyDescent="0.15">
      <c r="A50" s="139">
        <v>47</v>
      </c>
      <c r="B50" s="140"/>
      <c r="C50" s="131"/>
      <c r="D50" s="131"/>
      <c r="E50" s="131"/>
      <c r="F50" s="131"/>
      <c r="G50" s="141"/>
      <c r="H50" s="132"/>
      <c r="I50" s="140"/>
      <c r="J50" s="131"/>
      <c r="K50" s="131"/>
      <c r="L50" s="131"/>
      <c r="M50" s="131"/>
      <c r="N50" s="131"/>
      <c r="O50" s="131"/>
      <c r="P50" s="141"/>
    </row>
    <row r="51" spans="1:16" x14ac:dyDescent="0.15">
      <c r="A51" s="139">
        <v>48</v>
      </c>
      <c r="B51" s="140"/>
      <c r="C51" s="131"/>
      <c r="D51" s="131"/>
      <c r="E51" s="131"/>
      <c r="F51" s="131"/>
      <c r="G51" s="141"/>
      <c r="H51" s="132"/>
      <c r="I51" s="140"/>
      <c r="J51" s="131"/>
      <c r="K51" s="131"/>
      <c r="L51" s="131"/>
      <c r="M51" s="131"/>
      <c r="N51" s="131"/>
      <c r="O51" s="131"/>
      <c r="P51" s="141"/>
    </row>
    <row r="52" spans="1:16" x14ac:dyDescent="0.15">
      <c r="A52" s="139">
        <v>49</v>
      </c>
      <c r="B52" s="140"/>
      <c r="C52" s="131"/>
      <c r="D52" s="131"/>
      <c r="E52" s="131"/>
      <c r="F52" s="131"/>
      <c r="G52" s="141"/>
      <c r="H52" s="132"/>
      <c r="I52" s="140"/>
      <c r="J52" s="131"/>
      <c r="K52" s="131"/>
      <c r="L52" s="131"/>
      <c r="M52" s="131"/>
      <c r="N52" s="131"/>
      <c r="O52" s="131"/>
      <c r="P52" s="141"/>
    </row>
    <row r="53" spans="1:16" ht="14.25" thickBot="1" x14ac:dyDescent="0.2">
      <c r="A53" s="139">
        <v>50</v>
      </c>
      <c r="B53" s="142"/>
      <c r="C53" s="143"/>
      <c r="D53" s="143"/>
      <c r="E53" s="143"/>
      <c r="F53" s="143"/>
      <c r="G53" s="144"/>
      <c r="H53" s="132"/>
      <c r="I53" s="142"/>
      <c r="J53" s="143"/>
      <c r="K53" s="143"/>
      <c r="L53" s="143"/>
      <c r="M53" s="143"/>
      <c r="N53" s="143"/>
      <c r="O53" s="143"/>
      <c r="P53" s="144"/>
    </row>
  </sheetData>
  <mergeCells count="2">
    <mergeCell ref="I2:P2"/>
    <mergeCell ref="B2:G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2" sqref="I4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产出消耗流图</vt:lpstr>
      <vt:lpstr>产出投放规划</vt:lpstr>
      <vt:lpstr>剧情副本产出分析</vt:lpstr>
      <vt:lpstr>试炼</vt:lpstr>
      <vt:lpstr>通天塔_BOSS</vt:lpstr>
      <vt:lpstr>困难本</vt:lpstr>
      <vt:lpstr>金钱产出收益总分析</vt:lpstr>
      <vt:lpstr>宠物经验产出收益分析</vt:lpstr>
      <vt:lpstr>大冒险(未完成)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2015-11-10T09:48:29Z</dcterms:modified>
</cp:coreProperties>
</file>